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charts/chart6.xml" ContentType="application/vnd.openxmlformats-officedocument.drawingml.chart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VizUMN\HW01_KickstartMyChart\"/>
    </mc:Choice>
  </mc:AlternateContent>
  <xr:revisionPtr revIDLastSave="0" documentId="13_ncr:1_{FFEFCE27-0DB8-4D63-BD80-5312BC4557F0}" xr6:coauthVersionLast="44" xr6:coauthVersionMax="44" xr10:uidLastSave="{00000000-0000-0000-0000-000000000000}"/>
  <bookViews>
    <workbookView xWindow="-110" yWindow="-110" windowWidth="19420" windowHeight="10420" tabRatio="731" xr2:uid="{00000000-000D-0000-FFFF-FFFF00000000}"/>
  </bookViews>
  <sheets>
    <sheet name="KickStarterData" sheetId="1" r:id="rId1"/>
    <sheet name="By Category - HW" sheetId="3" r:id="rId2"/>
    <sheet name="By SubCategory - HW" sheetId="4" r:id="rId3"/>
    <sheet name="By Created Date - HW" sheetId="17" r:id="rId4"/>
    <sheet name="By Goal - Bonus" sheetId="18" r:id="rId5"/>
    <sheet name="Reg Period Vs PercFund - Report" sheetId="21" r:id="rId6"/>
    <sheet name="Data subset Pivot - Report" sheetId="19" r:id="rId7"/>
    <sheet name="Summary - Report" sheetId="22" r:id="rId8"/>
    <sheet name="Backer Counts - Report" sheetId="25" r:id="rId9"/>
  </sheets>
  <definedNames>
    <definedName name="TableBonus">'By Goal - Bonus'!$A$1:$J$13</definedName>
    <definedName name="TableKickStart">Table1[#All]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25" i="22" l="1"/>
  <c r="D17" i="22"/>
  <c r="D18" i="22"/>
  <c r="D19" i="22"/>
  <c r="D20" i="22"/>
  <c r="D21" i="22"/>
  <c r="D22" i="22"/>
  <c r="D23" i="22"/>
  <c r="D24" i="22"/>
  <c r="D16" i="22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2" i="18" l="1"/>
  <c r="F3" i="18"/>
  <c r="F4" i="18"/>
  <c r="F5" i="18"/>
  <c r="F6" i="18"/>
  <c r="F7" i="18"/>
  <c r="F8" i="18"/>
  <c r="F9" i="18"/>
  <c r="F10" i="18"/>
  <c r="F11" i="18"/>
  <c r="F12" i="18"/>
  <c r="F13" i="18"/>
  <c r="E2" i="18"/>
  <c r="E3" i="18"/>
  <c r="E4" i="18"/>
  <c r="E5" i="18"/>
  <c r="E6" i="18"/>
  <c r="E7" i="18"/>
  <c r="E8" i="18"/>
  <c r="E9" i="18"/>
  <c r="E10" i="18"/>
  <c r="E11" i="18"/>
  <c r="E12" i="18"/>
  <c r="E13" i="18"/>
  <c r="D2" i="18"/>
  <c r="G2" i="18" s="1"/>
  <c r="H2" i="18" s="1"/>
  <c r="D3" i="18"/>
  <c r="G3" i="18" s="1"/>
  <c r="H3" i="18" s="1"/>
  <c r="D4" i="18"/>
  <c r="G4" i="18" s="1"/>
  <c r="D5" i="18"/>
  <c r="D6" i="18"/>
  <c r="D7" i="18"/>
  <c r="G7" i="18" s="1"/>
  <c r="H7" i="18" s="1"/>
  <c r="D8" i="18"/>
  <c r="G8" i="18" s="1"/>
  <c r="H8" i="18" s="1"/>
  <c r="D9" i="18"/>
  <c r="G9" i="18" s="1"/>
  <c r="H9" i="18" s="1"/>
  <c r="D10" i="18"/>
  <c r="G10" i="18" s="1"/>
  <c r="H10" i="18" s="1"/>
  <c r="D11" i="18"/>
  <c r="G11" i="18" s="1"/>
  <c r="H11" i="18" s="1"/>
  <c r="D12" i="18"/>
  <c r="G12" i="18" s="1"/>
  <c r="H12" i="18" s="1"/>
  <c r="D13" i="18"/>
  <c r="C3" i="18"/>
  <c r="C4" i="18"/>
  <c r="C5" i="18"/>
  <c r="C6" i="18"/>
  <c r="C7" i="18"/>
  <c r="C8" i="18"/>
  <c r="C9" i="18"/>
  <c r="C10" i="18"/>
  <c r="C11" i="18"/>
  <c r="C12" i="18"/>
  <c r="A7" i="18"/>
  <c r="B7" i="18"/>
  <c r="B8" i="18" s="1"/>
  <c r="A6" i="18"/>
  <c r="B6" i="18"/>
  <c r="A5" i="18"/>
  <c r="B5" i="18"/>
  <c r="A4" i="18"/>
  <c r="B4" i="18"/>
  <c r="A3" i="18"/>
  <c r="G13" i="18" l="1"/>
  <c r="H13" i="18" s="1"/>
  <c r="G6" i="18"/>
  <c r="I6" i="18" s="1"/>
  <c r="G5" i="18"/>
  <c r="H5" i="18" s="1"/>
  <c r="H4" i="18"/>
  <c r="I4" i="18"/>
  <c r="J12" i="18"/>
  <c r="J10" i="18"/>
  <c r="J2" i="18"/>
  <c r="I2" i="18"/>
  <c r="J9" i="18"/>
  <c r="J5" i="18"/>
  <c r="J4" i="18"/>
  <c r="J11" i="18"/>
  <c r="J3" i="18"/>
  <c r="I12" i="18"/>
  <c r="J8" i="18"/>
  <c r="I8" i="18"/>
  <c r="J7" i="18"/>
  <c r="I11" i="18"/>
  <c r="I3" i="18"/>
  <c r="I10" i="18"/>
  <c r="I9" i="18"/>
  <c r="I7" i="18"/>
  <c r="A9" i="18"/>
  <c r="B9" i="18"/>
  <c r="A8" i="18"/>
  <c r="S122" i="1"/>
  <c r="I5" i="18" l="1"/>
  <c r="I13" i="18"/>
  <c r="J6" i="18"/>
  <c r="H6" i="18"/>
  <c r="J13" i="18"/>
  <c r="A10" i="18"/>
  <c r="B10" i="18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129" i="1"/>
  <c r="T3128" i="1"/>
  <c r="T3127" i="1"/>
  <c r="T3126" i="1"/>
  <c r="T3125" i="1"/>
  <c r="T3124" i="1"/>
  <c r="T3123" i="1"/>
  <c r="T2962" i="1"/>
  <c r="T2961" i="1"/>
  <c r="T2960" i="1"/>
  <c r="T2959" i="1"/>
  <c r="T2958" i="1"/>
  <c r="T2957" i="1"/>
  <c r="T2956" i="1"/>
  <c r="T2955" i="1"/>
  <c r="T2954" i="1"/>
  <c r="T295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462" i="1"/>
  <c r="T1461" i="1"/>
  <c r="T1460" i="1"/>
  <c r="T1459" i="1"/>
  <c r="T1458" i="1"/>
  <c r="T1457" i="1"/>
  <c r="T1456" i="1"/>
  <c r="T1455" i="1"/>
  <c r="T1454" i="1"/>
  <c r="T1453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U122" i="1" s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129" i="1"/>
  <c r="S3128" i="1"/>
  <c r="S3127" i="1"/>
  <c r="S3126" i="1"/>
  <c r="S3125" i="1"/>
  <c r="S3124" i="1"/>
  <c r="S3123" i="1"/>
  <c r="S2962" i="1"/>
  <c r="S2961" i="1"/>
  <c r="S2960" i="1"/>
  <c r="S2959" i="1"/>
  <c r="S2958" i="1"/>
  <c r="S2957" i="1"/>
  <c r="S2956" i="1"/>
  <c r="S2955" i="1"/>
  <c r="S2954" i="1"/>
  <c r="S295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462" i="1"/>
  <c r="S1461" i="1"/>
  <c r="S1460" i="1"/>
  <c r="S1459" i="1"/>
  <c r="S1458" i="1"/>
  <c r="S1457" i="1"/>
  <c r="S1456" i="1"/>
  <c r="S1455" i="1"/>
  <c r="S1454" i="1"/>
  <c r="S1453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U4114" i="1" l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62" i="1"/>
  <c r="U3854" i="1"/>
  <c r="U3846" i="1"/>
  <c r="U3838" i="1"/>
  <c r="U3830" i="1"/>
  <c r="U3822" i="1"/>
  <c r="U3814" i="1"/>
  <c r="U3806" i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4108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64" i="1"/>
  <c r="U3856" i="1"/>
  <c r="U3848" i="1"/>
  <c r="U3840" i="1"/>
  <c r="U3832" i="1"/>
  <c r="U3824" i="1"/>
  <c r="U3816" i="1"/>
  <c r="U3808" i="1"/>
  <c r="U3800" i="1"/>
  <c r="U3792" i="1"/>
  <c r="U3784" i="1"/>
  <c r="U3776" i="1"/>
  <c r="U3768" i="1"/>
  <c r="U3760" i="1"/>
  <c r="U3752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798" i="1"/>
  <c r="U3790" i="1"/>
  <c r="U3782" i="1"/>
  <c r="U3774" i="1"/>
  <c r="U3766" i="1"/>
  <c r="U3758" i="1"/>
  <c r="U3750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646" i="1"/>
  <c r="U3638" i="1"/>
  <c r="U3630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3326" i="1"/>
  <c r="U3318" i="1"/>
  <c r="U3310" i="1"/>
  <c r="U3302" i="1"/>
  <c r="U3294" i="1"/>
  <c r="U3286" i="1"/>
  <c r="U3278" i="1"/>
  <c r="U3270" i="1"/>
  <c r="U3262" i="1"/>
  <c r="U3254" i="1"/>
  <c r="U3246" i="1"/>
  <c r="U3238" i="1"/>
  <c r="U3230" i="1"/>
  <c r="U3222" i="1"/>
  <c r="U3214" i="1"/>
  <c r="U3206" i="1"/>
  <c r="U3198" i="1"/>
  <c r="U3190" i="1"/>
  <c r="U3182" i="1"/>
  <c r="U3174" i="1"/>
  <c r="U3166" i="1"/>
  <c r="U3158" i="1"/>
  <c r="U3150" i="1"/>
  <c r="U3142" i="1"/>
  <c r="U3134" i="1"/>
  <c r="U3119" i="1"/>
  <c r="U3111" i="1"/>
  <c r="U3103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2967" i="1"/>
  <c r="U2949" i="1"/>
  <c r="U2941" i="1"/>
  <c r="U2933" i="1"/>
  <c r="U2925" i="1"/>
  <c r="U2917" i="1"/>
  <c r="U2909" i="1"/>
  <c r="U2901" i="1"/>
  <c r="U2893" i="1"/>
  <c r="U2885" i="1"/>
  <c r="U2877" i="1"/>
  <c r="U2869" i="1"/>
  <c r="U2861" i="1"/>
  <c r="U2853" i="1"/>
  <c r="U2845" i="1"/>
  <c r="U2837" i="1"/>
  <c r="U2829" i="1"/>
  <c r="U2821" i="1"/>
  <c r="U2813" i="1"/>
  <c r="U2805" i="1"/>
  <c r="U2797" i="1"/>
  <c r="U2789" i="1"/>
  <c r="U2781" i="1"/>
  <c r="U2773" i="1"/>
  <c r="U2765" i="1"/>
  <c r="U2757" i="1"/>
  <c r="U2749" i="1"/>
  <c r="U2741" i="1"/>
  <c r="U2733" i="1"/>
  <c r="U2725" i="1"/>
  <c r="U2717" i="1"/>
  <c r="U2709" i="1"/>
  <c r="U2701" i="1"/>
  <c r="U2693" i="1"/>
  <c r="U2685" i="1"/>
  <c r="U2677" i="1"/>
  <c r="U2669" i="1"/>
  <c r="U2643" i="1"/>
  <c r="U2635" i="1"/>
  <c r="U2627" i="1"/>
  <c r="U2619" i="1"/>
  <c r="U2611" i="1"/>
  <c r="U2603" i="1"/>
  <c r="U2595" i="1"/>
  <c r="U2587" i="1"/>
  <c r="U2559" i="1"/>
  <c r="U2551" i="1"/>
  <c r="U2543" i="1"/>
  <c r="U2535" i="1"/>
  <c r="U2527" i="1"/>
  <c r="U2519" i="1"/>
  <c r="U2511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2339" i="1"/>
  <c r="U2331" i="1"/>
  <c r="U2323" i="1"/>
  <c r="U2315" i="1"/>
  <c r="U2307" i="1"/>
  <c r="U2299" i="1"/>
  <c r="U2291" i="1"/>
  <c r="U2283" i="1"/>
  <c r="U2275" i="1"/>
  <c r="U2267" i="1"/>
  <c r="U2259" i="1"/>
  <c r="U2251" i="1"/>
  <c r="U2243" i="1"/>
  <c r="U2235" i="1"/>
  <c r="U2227" i="1"/>
  <c r="U3869" i="1"/>
  <c r="U3861" i="1"/>
  <c r="U3853" i="1"/>
  <c r="U3845" i="1"/>
  <c r="U3837" i="1"/>
  <c r="U3829" i="1"/>
  <c r="U3821" i="1"/>
  <c r="U3813" i="1"/>
  <c r="U3805" i="1"/>
  <c r="U3797" i="1"/>
  <c r="U3789" i="1"/>
  <c r="U3781" i="1"/>
  <c r="U3773" i="1"/>
  <c r="U3765" i="1"/>
  <c r="U3757" i="1"/>
  <c r="U3749" i="1"/>
  <c r="U3741" i="1"/>
  <c r="U3733" i="1"/>
  <c r="U3725" i="1"/>
  <c r="U3717" i="1"/>
  <c r="U3709" i="1"/>
  <c r="U3701" i="1"/>
  <c r="U3693" i="1"/>
  <c r="U3685" i="1"/>
  <c r="U3677" i="1"/>
  <c r="U3669" i="1"/>
  <c r="U3661" i="1"/>
  <c r="U3653" i="1"/>
  <c r="U3645" i="1"/>
  <c r="U3637" i="1"/>
  <c r="U3629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45" i="1"/>
  <c r="U3237" i="1"/>
  <c r="U3229" i="1"/>
  <c r="U3221" i="1"/>
  <c r="U3213" i="1"/>
  <c r="U3205" i="1"/>
  <c r="U3197" i="1"/>
  <c r="U3189" i="1"/>
  <c r="U3181" i="1"/>
  <c r="U3173" i="1"/>
  <c r="U3165" i="1"/>
  <c r="U3157" i="1"/>
  <c r="U3149" i="1"/>
  <c r="U3141" i="1"/>
  <c r="U3133" i="1"/>
  <c r="U3118" i="1"/>
  <c r="U3110" i="1"/>
  <c r="U3102" i="1"/>
  <c r="U3094" i="1"/>
  <c r="U3086" i="1"/>
  <c r="U3078" i="1"/>
  <c r="U3070" i="1"/>
  <c r="U3062" i="1"/>
  <c r="U3054" i="1"/>
  <c r="U3046" i="1"/>
  <c r="U3038" i="1"/>
  <c r="U3030" i="1"/>
  <c r="U3022" i="1"/>
  <c r="U3014" i="1"/>
  <c r="U3006" i="1"/>
  <c r="U2998" i="1"/>
  <c r="U2990" i="1"/>
  <c r="U2982" i="1"/>
  <c r="U2974" i="1"/>
  <c r="U296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44" i="1"/>
  <c r="U2836" i="1"/>
  <c r="U2828" i="1"/>
  <c r="U2820" i="1"/>
  <c r="U2812" i="1"/>
  <c r="U2804" i="1"/>
  <c r="U2796" i="1"/>
  <c r="U2788" i="1"/>
  <c r="U2780" i="1"/>
  <c r="U2772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42" i="1"/>
  <c r="U2634" i="1"/>
  <c r="U2626" i="1"/>
  <c r="U2618" i="1"/>
  <c r="U2610" i="1"/>
  <c r="U2602" i="1"/>
  <c r="U2594" i="1"/>
  <c r="U3912" i="1"/>
  <c r="U3904" i="1"/>
  <c r="U3896" i="1"/>
  <c r="U3868" i="1"/>
  <c r="U3860" i="1"/>
  <c r="U3852" i="1"/>
  <c r="U3844" i="1"/>
  <c r="U3836" i="1"/>
  <c r="U3828" i="1"/>
  <c r="U3820" i="1"/>
  <c r="U3812" i="1"/>
  <c r="U3804" i="1"/>
  <c r="U3796" i="1"/>
  <c r="U3788" i="1"/>
  <c r="U3780" i="1"/>
  <c r="U3772" i="1"/>
  <c r="U3764" i="1"/>
  <c r="U3756" i="1"/>
  <c r="U3748" i="1"/>
  <c r="U3740" i="1"/>
  <c r="U3732" i="1"/>
  <c r="U3724" i="1"/>
  <c r="U3716" i="1"/>
  <c r="U3708" i="1"/>
  <c r="U3700" i="1"/>
  <c r="U3692" i="1"/>
  <c r="U3684" i="1"/>
  <c r="U3676" i="1"/>
  <c r="U3668" i="1"/>
  <c r="U3660" i="1"/>
  <c r="U3652" i="1"/>
  <c r="U3644" i="1"/>
  <c r="U3636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56" i="1"/>
  <c r="U3348" i="1"/>
  <c r="U3340" i="1"/>
  <c r="U3332" i="1"/>
  <c r="U3324" i="1"/>
  <c r="U3316" i="1"/>
  <c r="U3308" i="1"/>
  <c r="U3300" i="1"/>
  <c r="U3292" i="1"/>
  <c r="U3284" i="1"/>
  <c r="U3276" i="1"/>
  <c r="U3268" i="1"/>
  <c r="U3260" i="1"/>
  <c r="U3252" i="1"/>
  <c r="U3244" i="1"/>
  <c r="U3236" i="1"/>
  <c r="U3228" i="1"/>
  <c r="U3220" i="1"/>
  <c r="U3212" i="1"/>
  <c r="U3204" i="1"/>
  <c r="U3196" i="1"/>
  <c r="U3188" i="1"/>
  <c r="U3180" i="1"/>
  <c r="U3172" i="1"/>
  <c r="U3164" i="1"/>
  <c r="U3156" i="1"/>
  <c r="U3148" i="1"/>
  <c r="U3140" i="1"/>
  <c r="U3132" i="1"/>
  <c r="U3117" i="1"/>
  <c r="U3109" i="1"/>
  <c r="U3101" i="1"/>
  <c r="U3093" i="1"/>
  <c r="U3085" i="1"/>
  <c r="U3077" i="1"/>
  <c r="U3069" i="1"/>
  <c r="U3061" i="1"/>
  <c r="U3053" i="1"/>
  <c r="U3045" i="1"/>
  <c r="U3037" i="1"/>
  <c r="U3029" i="1"/>
  <c r="U3021" i="1"/>
  <c r="U3013" i="1"/>
  <c r="U3005" i="1"/>
  <c r="U2997" i="1"/>
  <c r="U2989" i="1"/>
  <c r="U2981" i="1"/>
  <c r="U2973" i="1"/>
  <c r="U2965" i="1"/>
  <c r="U2947" i="1"/>
  <c r="U2939" i="1"/>
  <c r="U2931" i="1"/>
  <c r="U2923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2739" i="1"/>
  <c r="U2731" i="1"/>
  <c r="U2723" i="1"/>
  <c r="U2715" i="1"/>
  <c r="U2707" i="1"/>
  <c r="U2699" i="1"/>
  <c r="U2691" i="1"/>
  <c r="U2683" i="1"/>
  <c r="U2675" i="1"/>
  <c r="U2667" i="1"/>
  <c r="U2641" i="1"/>
  <c r="U2633" i="1"/>
  <c r="U2625" i="1"/>
  <c r="U2617" i="1"/>
  <c r="U2609" i="1"/>
  <c r="U2601" i="1"/>
  <c r="U2593" i="1"/>
  <c r="U2585" i="1"/>
  <c r="U2557" i="1"/>
  <c r="U3911" i="1"/>
  <c r="U3903" i="1"/>
  <c r="U3895" i="1"/>
  <c r="U3867" i="1"/>
  <c r="U3859" i="1"/>
  <c r="U3851" i="1"/>
  <c r="U3843" i="1"/>
  <c r="U3835" i="1"/>
  <c r="U3827" i="1"/>
  <c r="U3819" i="1"/>
  <c r="U3811" i="1"/>
  <c r="U3803" i="1"/>
  <c r="U3795" i="1"/>
  <c r="U3787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43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754" i="1"/>
  <c r="U2746" i="1"/>
  <c r="U2738" i="1"/>
  <c r="U2730" i="1"/>
  <c r="U2722" i="1"/>
  <c r="U2714" i="1"/>
  <c r="U2706" i="1"/>
  <c r="U2698" i="1"/>
  <c r="U2690" i="1"/>
  <c r="U2682" i="1"/>
  <c r="U2674" i="1"/>
  <c r="U2666" i="1"/>
  <c r="U2640" i="1"/>
  <c r="U2632" i="1"/>
  <c r="U2624" i="1"/>
  <c r="U2616" i="1"/>
  <c r="U2608" i="1"/>
  <c r="U2600" i="1"/>
  <c r="U2592" i="1"/>
  <c r="U2584" i="1"/>
  <c r="U2556" i="1"/>
  <c r="U2548" i="1"/>
  <c r="U2540" i="1"/>
  <c r="U3910" i="1"/>
  <c r="U3902" i="1"/>
  <c r="U3894" i="1"/>
  <c r="U3866" i="1"/>
  <c r="U3858" i="1"/>
  <c r="U3850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9" i="1"/>
  <c r="U2971" i="1"/>
  <c r="U296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39" i="1"/>
  <c r="U2631" i="1"/>
  <c r="U2623" i="1"/>
  <c r="U2615" i="1"/>
  <c r="U2607" i="1"/>
  <c r="U2599" i="1"/>
  <c r="U3909" i="1"/>
  <c r="U3901" i="1"/>
  <c r="U389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52" i="1"/>
  <c r="U2944" i="1"/>
  <c r="U2936" i="1"/>
  <c r="U2928" i="1"/>
  <c r="U2920" i="1"/>
  <c r="U2912" i="1"/>
  <c r="U2904" i="1"/>
  <c r="U2896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76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64" i="1"/>
  <c r="U2638" i="1"/>
  <c r="U2630" i="1"/>
  <c r="U2622" i="1"/>
  <c r="U2614" i="1"/>
  <c r="U2606" i="1"/>
  <c r="U2598" i="1"/>
  <c r="U2590" i="1"/>
  <c r="U2562" i="1"/>
  <c r="U2554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84" i="1"/>
  <c r="U3576" i="1"/>
  <c r="U3568" i="1"/>
  <c r="U3560" i="1"/>
  <c r="U3552" i="1"/>
  <c r="U3544" i="1"/>
  <c r="U3536" i="1"/>
  <c r="U3528" i="1"/>
  <c r="U3520" i="1"/>
  <c r="U3512" i="1"/>
  <c r="U3504" i="1"/>
  <c r="U3496" i="1"/>
  <c r="U3488" i="1"/>
  <c r="U3480" i="1"/>
  <c r="U3472" i="1"/>
  <c r="U3464" i="1"/>
  <c r="U3456" i="1"/>
  <c r="U3448" i="1"/>
  <c r="U3440" i="1"/>
  <c r="U3432" i="1"/>
  <c r="U3424" i="1"/>
  <c r="U3416" i="1"/>
  <c r="U3408" i="1"/>
  <c r="U3400" i="1"/>
  <c r="U3392" i="1"/>
  <c r="U3384" i="1"/>
  <c r="U3376" i="1"/>
  <c r="U3368" i="1"/>
  <c r="U3360" i="1"/>
  <c r="U3352" i="1"/>
  <c r="U3344" i="1"/>
  <c r="U3336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232" i="1"/>
  <c r="U3224" i="1"/>
  <c r="U3216" i="1"/>
  <c r="U3208" i="1"/>
  <c r="U3200" i="1"/>
  <c r="U3192" i="1"/>
  <c r="U3184" i="1"/>
  <c r="U3176" i="1"/>
  <c r="U3168" i="1"/>
  <c r="U3160" i="1"/>
  <c r="U3152" i="1"/>
  <c r="U3144" i="1"/>
  <c r="U3136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51" i="1"/>
  <c r="U2943" i="1"/>
  <c r="U2935" i="1"/>
  <c r="U2927" i="1"/>
  <c r="U2919" i="1"/>
  <c r="U2911" i="1"/>
  <c r="U2903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2743" i="1"/>
  <c r="U2735" i="1"/>
  <c r="U2727" i="1"/>
  <c r="U2719" i="1"/>
  <c r="U2711" i="1"/>
  <c r="U2703" i="1"/>
  <c r="U2695" i="1"/>
  <c r="U2687" i="1"/>
  <c r="U2679" i="1"/>
  <c r="U2671" i="1"/>
  <c r="U2663" i="1"/>
  <c r="U2637" i="1"/>
  <c r="U2629" i="1"/>
  <c r="U2621" i="1"/>
  <c r="U2613" i="1"/>
  <c r="U2605" i="1"/>
  <c r="U2597" i="1"/>
  <c r="U3907" i="1"/>
  <c r="U3899" i="1"/>
  <c r="U3891" i="1"/>
  <c r="U3863" i="1"/>
  <c r="U3855" i="1"/>
  <c r="U3847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3303" i="1"/>
  <c r="U3295" i="1"/>
  <c r="U3287" i="1"/>
  <c r="U3279" i="1"/>
  <c r="U3271" i="1"/>
  <c r="U3263" i="1"/>
  <c r="U3255" i="1"/>
  <c r="U3247" i="1"/>
  <c r="U3239" i="1"/>
  <c r="U3231" i="1"/>
  <c r="U3223" i="1"/>
  <c r="U3215" i="1"/>
  <c r="U3207" i="1"/>
  <c r="U3199" i="1"/>
  <c r="U3191" i="1"/>
  <c r="U3183" i="1"/>
  <c r="U3175" i="1"/>
  <c r="U3167" i="1"/>
  <c r="U3159" i="1"/>
  <c r="U3151" i="1"/>
  <c r="U3143" i="1"/>
  <c r="U3135" i="1"/>
  <c r="U3120" i="1"/>
  <c r="U3112" i="1"/>
  <c r="U3104" i="1"/>
  <c r="U3096" i="1"/>
  <c r="U3088" i="1"/>
  <c r="U3080" i="1"/>
  <c r="U3072" i="1"/>
  <c r="U3064" i="1"/>
  <c r="U3056" i="1"/>
  <c r="U3048" i="1"/>
  <c r="U3040" i="1"/>
  <c r="U3032" i="1"/>
  <c r="U3024" i="1"/>
  <c r="U3016" i="1"/>
  <c r="U3008" i="1"/>
  <c r="U3000" i="1"/>
  <c r="U2992" i="1"/>
  <c r="U2984" i="1"/>
  <c r="U2976" i="1"/>
  <c r="U2968" i="1"/>
  <c r="U2950" i="1"/>
  <c r="U2942" i="1"/>
  <c r="U2934" i="1"/>
  <c r="U2926" i="1"/>
  <c r="U2918" i="1"/>
  <c r="U2910" i="1"/>
  <c r="U2902" i="1"/>
  <c r="U2894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2782" i="1"/>
  <c r="U2774" i="1"/>
  <c r="U2766" i="1"/>
  <c r="U2758" i="1"/>
  <c r="U2750" i="1"/>
  <c r="U2742" i="1"/>
  <c r="U2734" i="1"/>
  <c r="U2726" i="1"/>
  <c r="U2718" i="1"/>
  <c r="U2710" i="1"/>
  <c r="U2702" i="1"/>
  <c r="U2694" i="1"/>
  <c r="U2686" i="1"/>
  <c r="U2678" i="1"/>
  <c r="U2670" i="1"/>
  <c r="U2644" i="1"/>
  <c r="U2636" i="1"/>
  <c r="U2628" i="1"/>
  <c r="U2620" i="1"/>
  <c r="U2612" i="1"/>
  <c r="U2604" i="1"/>
  <c r="U2596" i="1"/>
  <c r="U2588" i="1"/>
  <c r="U2560" i="1"/>
  <c r="U2552" i="1"/>
  <c r="U2544" i="1"/>
  <c r="U2536" i="1"/>
  <c r="U2528" i="1"/>
  <c r="U2520" i="1"/>
  <c r="U2512" i="1"/>
  <c r="U2504" i="1"/>
  <c r="U2496" i="1"/>
  <c r="U2488" i="1"/>
  <c r="U2480" i="1"/>
  <c r="U2219" i="1"/>
  <c r="U2211" i="1"/>
  <c r="U2203" i="1"/>
  <c r="U2195" i="1"/>
  <c r="U2187" i="1"/>
  <c r="U2179" i="1"/>
  <c r="U2171" i="1"/>
  <c r="U2163" i="1"/>
  <c r="U2155" i="1"/>
  <c r="U2147" i="1"/>
  <c r="U2139" i="1"/>
  <c r="U2131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1715" i="1"/>
  <c r="U1707" i="1"/>
  <c r="U1699" i="1"/>
  <c r="U1691" i="1"/>
  <c r="U1683" i="1"/>
  <c r="U1675" i="1"/>
  <c r="U1667" i="1"/>
  <c r="U1659" i="1"/>
  <c r="U1651" i="1"/>
  <c r="U1643" i="1"/>
  <c r="U1635" i="1"/>
  <c r="U1627" i="1"/>
  <c r="U1619" i="1"/>
  <c r="U1611" i="1"/>
  <c r="U1603" i="1"/>
  <c r="U1595" i="1"/>
  <c r="U158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1463" i="1"/>
  <c r="U1445" i="1"/>
  <c r="U1437" i="1"/>
  <c r="U1429" i="1"/>
  <c r="U1421" i="1"/>
  <c r="U1413" i="1"/>
  <c r="U1405" i="1"/>
  <c r="U1397" i="1"/>
  <c r="U1389" i="1"/>
  <c r="U1381" i="1"/>
  <c r="U1373" i="1"/>
  <c r="U1365" i="1"/>
  <c r="U1357" i="1"/>
  <c r="U1349" i="1"/>
  <c r="U1301" i="1"/>
  <c r="U1293" i="1"/>
  <c r="U1285" i="1"/>
  <c r="U1277" i="1"/>
  <c r="U1269" i="1"/>
  <c r="U1261" i="1"/>
  <c r="U1253" i="1"/>
  <c r="U1225" i="1"/>
  <c r="U1217" i="1"/>
  <c r="U1209" i="1"/>
  <c r="U1201" i="1"/>
  <c r="U1193" i="1"/>
  <c r="U1185" i="1"/>
  <c r="U1177" i="1"/>
  <c r="U1169" i="1"/>
  <c r="U1161" i="1"/>
  <c r="U1153" i="1"/>
  <c r="U1145" i="1"/>
  <c r="U1137" i="1"/>
  <c r="U2586" i="1"/>
  <c r="U2558" i="1"/>
  <c r="U2550" i="1"/>
  <c r="U2542" i="1"/>
  <c r="U2534" i="1"/>
  <c r="U2526" i="1"/>
  <c r="U2518" i="1"/>
  <c r="U2510" i="1"/>
  <c r="U2502" i="1"/>
  <c r="U2494" i="1"/>
  <c r="U2486" i="1"/>
  <c r="U2478" i="1"/>
  <c r="U2470" i="1"/>
  <c r="U2462" i="1"/>
  <c r="U2454" i="1"/>
  <c r="U2446" i="1"/>
  <c r="U2438" i="1"/>
  <c r="U2430" i="1"/>
  <c r="U2422" i="1"/>
  <c r="U2414" i="1"/>
  <c r="U2406" i="1"/>
  <c r="U2338" i="1"/>
  <c r="U2330" i="1"/>
  <c r="U2322" i="1"/>
  <c r="U2314" i="1"/>
  <c r="U2306" i="1"/>
  <c r="U2298" i="1"/>
  <c r="U2290" i="1"/>
  <c r="U2282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074" i="1"/>
  <c r="U2066" i="1"/>
  <c r="U2058" i="1"/>
  <c r="U2050" i="1"/>
  <c r="U2042" i="1"/>
  <c r="U2034" i="1"/>
  <c r="U2026" i="1"/>
  <c r="U2018" i="1"/>
  <c r="U2010" i="1"/>
  <c r="U2002" i="1"/>
  <c r="U1994" i="1"/>
  <c r="U1986" i="1"/>
  <c r="U1978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1610" i="1"/>
  <c r="U1602" i="1"/>
  <c r="U1594" i="1"/>
  <c r="U1586" i="1"/>
  <c r="U1558" i="1"/>
  <c r="U1550" i="1"/>
  <c r="U1542" i="1"/>
  <c r="U1534" i="1"/>
  <c r="U1526" i="1"/>
  <c r="U1518" i="1"/>
  <c r="U1510" i="1"/>
  <c r="U1502" i="1"/>
  <c r="U1494" i="1"/>
  <c r="U1486" i="1"/>
  <c r="U1478" i="1"/>
  <c r="U147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00" i="1"/>
  <c r="U1292" i="1"/>
  <c r="U1284" i="1"/>
  <c r="U1276" i="1"/>
  <c r="U1268" i="1"/>
  <c r="U1260" i="1"/>
  <c r="U1252" i="1"/>
  <c r="U1224" i="1"/>
  <c r="U1216" i="1"/>
  <c r="U1208" i="1"/>
  <c r="U1200" i="1"/>
  <c r="U1192" i="1"/>
  <c r="U1184" i="1"/>
  <c r="U1176" i="1"/>
  <c r="U1168" i="1"/>
  <c r="U1160" i="1"/>
  <c r="U1152" i="1"/>
  <c r="U1144" i="1"/>
  <c r="U1136" i="1"/>
  <c r="U2549" i="1"/>
  <c r="U2541" i="1"/>
  <c r="U2533" i="1"/>
  <c r="U2525" i="1"/>
  <c r="U2517" i="1"/>
  <c r="U2509" i="1"/>
  <c r="U2501" i="1"/>
  <c r="U2493" i="1"/>
  <c r="U2485" i="1"/>
  <c r="U2477" i="1"/>
  <c r="U2469" i="1"/>
  <c r="U2461" i="1"/>
  <c r="U2453" i="1"/>
  <c r="U2445" i="1"/>
  <c r="U2437" i="1"/>
  <c r="U2429" i="1"/>
  <c r="U2421" i="1"/>
  <c r="U2413" i="1"/>
  <c r="U240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2217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57" i="1"/>
  <c r="U1549" i="1"/>
  <c r="U1541" i="1"/>
  <c r="U1533" i="1"/>
  <c r="U1525" i="1"/>
  <c r="U1517" i="1"/>
  <c r="U1509" i="1"/>
  <c r="U1501" i="1"/>
  <c r="U1493" i="1"/>
  <c r="U1485" i="1"/>
  <c r="U1477" i="1"/>
  <c r="U146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299" i="1"/>
  <c r="U1291" i="1"/>
  <c r="U1283" i="1"/>
  <c r="U1275" i="1"/>
  <c r="U1267" i="1"/>
  <c r="U1259" i="1"/>
  <c r="U1251" i="1"/>
  <c r="U1223" i="1"/>
  <c r="U1215" i="1"/>
  <c r="U1207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1354" i="1"/>
  <c r="U1346" i="1"/>
  <c r="U1298" i="1"/>
  <c r="U1290" i="1"/>
  <c r="U1282" i="1"/>
  <c r="U1274" i="1"/>
  <c r="U1266" i="1"/>
  <c r="U1258" i="1"/>
  <c r="U1250" i="1"/>
  <c r="U1222" i="1"/>
  <c r="U1214" i="1"/>
  <c r="U1206" i="1"/>
  <c r="U1198" i="1"/>
  <c r="U1190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2591" i="1"/>
  <c r="U258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2403" i="1"/>
  <c r="U2335" i="1"/>
  <c r="U2327" i="1"/>
  <c r="U2319" i="1"/>
  <c r="U2311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55" i="1"/>
  <c r="U1547" i="1"/>
  <c r="U1539" i="1"/>
  <c r="U1531" i="1"/>
  <c r="U1523" i="1"/>
  <c r="U1515" i="1"/>
  <c r="U1507" i="1"/>
  <c r="U1499" i="1"/>
  <c r="U1491" i="1"/>
  <c r="U1483" i="1"/>
  <c r="U1475" i="1"/>
  <c r="U146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U1353" i="1"/>
  <c r="U1305" i="1"/>
  <c r="U1297" i="1"/>
  <c r="U1289" i="1"/>
  <c r="U1281" i="1"/>
  <c r="U1273" i="1"/>
  <c r="U1265" i="1"/>
  <c r="U1257" i="1"/>
  <c r="U1249" i="1"/>
  <c r="U1221" i="1"/>
  <c r="U1213" i="1"/>
  <c r="U1205" i="1"/>
  <c r="U1197" i="1"/>
  <c r="U1189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342" i="1"/>
  <c r="U2334" i="1"/>
  <c r="U2326" i="1"/>
  <c r="U2318" i="1"/>
  <c r="U2310" i="1"/>
  <c r="U2302" i="1"/>
  <c r="U2294" i="1"/>
  <c r="U2286" i="1"/>
  <c r="U2278" i="1"/>
  <c r="U2270" i="1"/>
  <c r="U2262" i="1"/>
  <c r="U2254" i="1"/>
  <c r="U2246" i="1"/>
  <c r="U2238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2062" i="1"/>
  <c r="U2054" i="1"/>
  <c r="U2046" i="1"/>
  <c r="U2038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04" i="1"/>
  <c r="U1296" i="1"/>
  <c r="U1288" i="1"/>
  <c r="U1280" i="1"/>
  <c r="U1272" i="1"/>
  <c r="U1264" i="1"/>
  <c r="U1256" i="1"/>
  <c r="U1248" i="1"/>
  <c r="U1220" i="1"/>
  <c r="U1212" i="1"/>
  <c r="U1204" i="1"/>
  <c r="U1196" i="1"/>
  <c r="U1188" i="1"/>
  <c r="U1180" i="1"/>
  <c r="U1172" i="1"/>
  <c r="U1164" i="1"/>
  <c r="U1156" i="1"/>
  <c r="U1148" i="1"/>
  <c r="U1140" i="1"/>
  <c r="U258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341" i="1"/>
  <c r="U2333" i="1"/>
  <c r="U2325" i="1"/>
  <c r="U2317" i="1"/>
  <c r="U2309" i="1"/>
  <c r="U2301" i="1"/>
  <c r="U2293" i="1"/>
  <c r="U2285" i="1"/>
  <c r="U2277" i="1"/>
  <c r="U2269" i="1"/>
  <c r="U2261" i="1"/>
  <c r="U2253" i="1"/>
  <c r="U2245" i="1"/>
  <c r="U2237" i="1"/>
  <c r="U2229" i="1"/>
  <c r="U2221" i="1"/>
  <c r="U2213" i="1"/>
  <c r="U2205" i="1"/>
  <c r="U2197" i="1"/>
  <c r="U2189" i="1"/>
  <c r="U2181" i="1"/>
  <c r="U2173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21" i="1"/>
  <c r="U2013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1597" i="1"/>
  <c r="U158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47" i="1"/>
  <c r="U1439" i="1"/>
  <c r="U1431" i="1"/>
  <c r="U1423" i="1"/>
  <c r="U1415" i="1"/>
  <c r="U1407" i="1"/>
  <c r="U1399" i="1"/>
  <c r="U1391" i="1"/>
  <c r="U1383" i="1"/>
  <c r="U1375" i="1"/>
  <c r="U1367" i="1"/>
  <c r="U1359" i="1"/>
  <c r="U1351" i="1"/>
  <c r="U1303" i="1"/>
  <c r="U1295" i="1"/>
  <c r="U1287" i="1"/>
  <c r="U1279" i="1"/>
  <c r="U1271" i="1"/>
  <c r="U1263" i="1"/>
  <c r="U1255" i="1"/>
  <c r="U1247" i="1"/>
  <c r="U1219" i="1"/>
  <c r="U1211" i="1"/>
  <c r="U1203" i="1"/>
  <c r="U1195" i="1"/>
  <c r="U1187" i="1"/>
  <c r="U1179" i="1"/>
  <c r="U1171" i="1"/>
  <c r="U1163" i="1"/>
  <c r="U1155" i="1"/>
  <c r="U1147" i="1"/>
  <c r="U1139" i="1"/>
  <c r="U1131" i="1"/>
  <c r="U1123" i="1"/>
  <c r="U2472" i="1"/>
  <c r="U2464" i="1"/>
  <c r="U2456" i="1"/>
  <c r="U2448" i="1"/>
  <c r="U2440" i="1"/>
  <c r="U2432" i="1"/>
  <c r="U2424" i="1"/>
  <c r="U2416" i="1"/>
  <c r="U2408" i="1"/>
  <c r="U2340" i="1"/>
  <c r="U2332" i="1"/>
  <c r="U2324" i="1"/>
  <c r="U2316" i="1"/>
  <c r="U2308" i="1"/>
  <c r="U2300" i="1"/>
  <c r="U2292" i="1"/>
  <c r="U2284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02" i="1"/>
  <c r="U1294" i="1"/>
  <c r="U1286" i="1"/>
  <c r="U1278" i="1"/>
  <c r="U1270" i="1"/>
  <c r="U1262" i="1"/>
  <c r="U1254" i="1"/>
  <c r="U1246" i="1"/>
  <c r="U1218" i="1"/>
  <c r="U1210" i="1"/>
  <c r="U1202" i="1"/>
  <c r="U1194" i="1"/>
  <c r="U1186" i="1"/>
  <c r="U1178" i="1"/>
  <c r="U1170" i="1"/>
  <c r="U1162" i="1"/>
  <c r="U1154" i="1"/>
  <c r="U1146" i="1"/>
  <c r="U1138" i="1"/>
  <c r="U1129" i="1"/>
  <c r="U1121" i="1"/>
  <c r="U1113" i="1"/>
  <c r="U1105" i="1"/>
  <c r="U1097" i="1"/>
  <c r="U1089" i="1"/>
  <c r="U1081" i="1"/>
  <c r="U1073" i="1"/>
  <c r="U1041" i="1"/>
  <c r="U1033" i="1"/>
  <c r="U1025" i="1"/>
  <c r="U997" i="1"/>
  <c r="U989" i="1"/>
  <c r="U981" i="1"/>
  <c r="U973" i="1"/>
  <c r="U965" i="1"/>
  <c r="U957" i="1"/>
  <c r="U949" i="1"/>
  <c r="U941" i="1"/>
  <c r="U933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9" i="1"/>
  <c r="U661" i="1"/>
  <c r="U653" i="1"/>
  <c r="U64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126" i="1"/>
  <c r="U134" i="1"/>
  <c r="U142" i="1"/>
  <c r="U150" i="1"/>
  <c r="U158" i="1"/>
  <c r="U606" i="1"/>
  <c r="U614" i="1"/>
  <c r="U622" i="1"/>
  <c r="U630" i="1"/>
  <c r="U638" i="1"/>
  <c r="U1006" i="1"/>
  <c r="U1014" i="1"/>
  <c r="U1042" i="1"/>
  <c r="U1050" i="1"/>
  <c r="U1058" i="1"/>
  <c r="U1226" i="1"/>
  <c r="U1234" i="1"/>
  <c r="U1242" i="1"/>
  <c r="U1310" i="1"/>
  <c r="U1318" i="1"/>
  <c r="U1326" i="1"/>
  <c r="U1334" i="1"/>
  <c r="U1342" i="1"/>
  <c r="U1457" i="1"/>
  <c r="U1565" i="1"/>
  <c r="U1573" i="1"/>
  <c r="U1581" i="1"/>
  <c r="U2349" i="1"/>
  <c r="U2357" i="1"/>
  <c r="U2365" i="1"/>
  <c r="U2373" i="1"/>
  <c r="U2381" i="1"/>
  <c r="U2389" i="1"/>
  <c r="U2397" i="1"/>
  <c r="U2565" i="1"/>
  <c r="U2573" i="1"/>
  <c r="U2581" i="1"/>
  <c r="U2651" i="1"/>
  <c r="U2659" i="1"/>
  <c r="U2957" i="1"/>
  <c r="U3125" i="1"/>
  <c r="U3873" i="1"/>
  <c r="U3881" i="1"/>
  <c r="U3889" i="1"/>
  <c r="U1128" i="1"/>
  <c r="U1120" i="1"/>
  <c r="U1112" i="1"/>
  <c r="U1104" i="1"/>
  <c r="U1096" i="1"/>
  <c r="U1088" i="1"/>
  <c r="U1080" i="1"/>
  <c r="U1072" i="1"/>
  <c r="U1040" i="1"/>
  <c r="U1032" i="1"/>
  <c r="U1024" i="1"/>
  <c r="U996" i="1"/>
  <c r="U988" i="1"/>
  <c r="U98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596" i="1"/>
  <c r="U588" i="1"/>
  <c r="U580" i="1"/>
  <c r="U572" i="1"/>
  <c r="U564" i="1"/>
  <c r="U556" i="1"/>
  <c r="U548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127" i="1"/>
  <c r="U135" i="1"/>
  <c r="U143" i="1"/>
  <c r="U151" i="1"/>
  <c r="U159" i="1"/>
  <c r="U607" i="1"/>
  <c r="U615" i="1"/>
  <c r="U623" i="1"/>
  <c r="U631" i="1"/>
  <c r="U639" i="1"/>
  <c r="U1007" i="1"/>
  <c r="U1015" i="1"/>
  <c r="U1043" i="1"/>
  <c r="U1051" i="1"/>
  <c r="U1059" i="1"/>
  <c r="U1227" i="1"/>
  <c r="U1235" i="1"/>
  <c r="U1243" i="1"/>
  <c r="U1311" i="1"/>
  <c r="U1319" i="1"/>
  <c r="U1327" i="1"/>
  <c r="U1335" i="1"/>
  <c r="U1343" i="1"/>
  <c r="U1458" i="1"/>
  <c r="U1566" i="1"/>
  <c r="U1574" i="1"/>
  <c r="U1582" i="1"/>
  <c r="U2350" i="1"/>
  <c r="U2358" i="1"/>
  <c r="U2366" i="1"/>
  <c r="U2374" i="1"/>
  <c r="U2382" i="1"/>
  <c r="U2390" i="1"/>
  <c r="U2398" i="1"/>
  <c r="U2566" i="1"/>
  <c r="U2574" i="1"/>
  <c r="U2582" i="1"/>
  <c r="U2652" i="1"/>
  <c r="U2660" i="1"/>
  <c r="U2958" i="1"/>
  <c r="U3126" i="1"/>
  <c r="U3874" i="1"/>
  <c r="U3882" i="1"/>
  <c r="U1095" i="1"/>
  <c r="U1087" i="1"/>
  <c r="U1079" i="1"/>
  <c r="U1071" i="1"/>
  <c r="U1039" i="1"/>
  <c r="U1031" i="1"/>
  <c r="U102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  <c r="U128" i="1"/>
  <c r="U136" i="1"/>
  <c r="U144" i="1"/>
  <c r="U152" i="1"/>
  <c r="U160" i="1"/>
  <c r="U608" i="1"/>
  <c r="U616" i="1"/>
  <c r="U624" i="1"/>
  <c r="U632" i="1"/>
  <c r="U640" i="1"/>
  <c r="U1008" i="1"/>
  <c r="U1016" i="1"/>
  <c r="U1044" i="1"/>
  <c r="U1052" i="1"/>
  <c r="U1060" i="1"/>
  <c r="U1228" i="1"/>
  <c r="U1236" i="1"/>
  <c r="U1244" i="1"/>
  <c r="U1312" i="1"/>
  <c r="U1320" i="1"/>
  <c r="U1328" i="1"/>
  <c r="U1336" i="1"/>
  <c r="U1344" i="1"/>
  <c r="U1459" i="1"/>
  <c r="U1567" i="1"/>
  <c r="U1575" i="1"/>
  <c r="U2343" i="1"/>
  <c r="U2351" i="1"/>
  <c r="U2359" i="1"/>
  <c r="U2367" i="1"/>
  <c r="U2375" i="1"/>
  <c r="U2383" i="1"/>
  <c r="U2391" i="1"/>
  <c r="U2399" i="1"/>
  <c r="U2567" i="1"/>
  <c r="U2575" i="1"/>
  <c r="U2645" i="1"/>
  <c r="U2653" i="1"/>
  <c r="U2661" i="1"/>
  <c r="U2959" i="1"/>
  <c r="U3127" i="1"/>
  <c r="U3875" i="1"/>
  <c r="U3883" i="1"/>
  <c r="U1038" i="1"/>
  <c r="U1030" i="1"/>
  <c r="U102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594" i="1"/>
  <c r="U586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  <c r="U129" i="1"/>
  <c r="U137" i="1"/>
  <c r="U145" i="1"/>
  <c r="U153" i="1"/>
  <c r="U161" i="1"/>
  <c r="U609" i="1"/>
  <c r="U617" i="1"/>
  <c r="U625" i="1"/>
  <c r="U633" i="1"/>
  <c r="U641" i="1"/>
  <c r="U1009" i="1"/>
  <c r="U1017" i="1"/>
  <c r="U1045" i="1"/>
  <c r="U1053" i="1"/>
  <c r="U1061" i="1"/>
  <c r="U1229" i="1"/>
  <c r="U1237" i="1"/>
  <c r="U1245" i="1"/>
  <c r="U1313" i="1"/>
  <c r="U1321" i="1"/>
  <c r="U1329" i="1"/>
  <c r="U1337" i="1"/>
  <c r="U1345" i="1"/>
  <c r="U1460" i="1"/>
  <c r="U1568" i="1"/>
  <c r="U1576" i="1"/>
  <c r="U2344" i="1"/>
  <c r="U2352" i="1"/>
  <c r="U2360" i="1"/>
  <c r="U2368" i="1"/>
  <c r="U2376" i="1"/>
  <c r="U2384" i="1"/>
  <c r="U2392" i="1"/>
  <c r="U2400" i="1"/>
  <c r="U2568" i="1"/>
  <c r="U2576" i="1"/>
  <c r="U2646" i="1"/>
  <c r="U2654" i="1"/>
  <c r="U2662" i="1"/>
  <c r="U2960" i="1"/>
  <c r="U3128" i="1"/>
  <c r="U3876" i="1"/>
  <c r="U3884" i="1"/>
  <c r="U1037" i="1"/>
  <c r="U102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2" i="1"/>
  <c r="U130" i="1"/>
  <c r="U138" i="1"/>
  <c r="U146" i="1"/>
  <c r="U154" i="1"/>
  <c r="U602" i="1"/>
  <c r="U610" i="1"/>
  <c r="U618" i="1"/>
  <c r="U626" i="1"/>
  <c r="U634" i="1"/>
  <c r="U1002" i="1"/>
  <c r="U1010" i="1"/>
  <c r="U1018" i="1"/>
  <c r="U1046" i="1"/>
  <c r="U1054" i="1"/>
  <c r="U1062" i="1"/>
  <c r="U1230" i="1"/>
  <c r="U1238" i="1"/>
  <c r="U1306" i="1"/>
  <c r="U1314" i="1"/>
  <c r="U1322" i="1"/>
  <c r="U1330" i="1"/>
  <c r="U1338" i="1"/>
  <c r="U1453" i="1"/>
  <c r="U1461" i="1"/>
  <c r="U1569" i="1"/>
  <c r="U1577" i="1"/>
  <c r="U2345" i="1"/>
  <c r="U2353" i="1"/>
  <c r="U2361" i="1"/>
  <c r="U2369" i="1"/>
  <c r="U2377" i="1"/>
  <c r="U2385" i="1"/>
  <c r="U2393" i="1"/>
  <c r="U2401" i="1"/>
  <c r="U2569" i="1"/>
  <c r="U2577" i="1"/>
  <c r="U2647" i="1"/>
  <c r="U2655" i="1"/>
  <c r="U2953" i="1"/>
  <c r="U2961" i="1"/>
  <c r="U3129" i="1"/>
  <c r="U3877" i="1"/>
  <c r="U3885" i="1"/>
  <c r="U1132" i="1"/>
  <c r="U1124" i="1"/>
  <c r="U1116" i="1"/>
  <c r="U1108" i="1"/>
  <c r="U1100" i="1"/>
  <c r="U1092" i="1"/>
  <c r="U1084" i="1"/>
  <c r="U1076" i="1"/>
  <c r="U1068" i="1"/>
  <c r="U1036" i="1"/>
  <c r="U1028" i="1"/>
  <c r="U1000" i="1"/>
  <c r="U992" i="1"/>
  <c r="U984" i="1"/>
  <c r="U976" i="1"/>
  <c r="U968" i="1"/>
  <c r="U960" i="1"/>
  <c r="U952" i="1"/>
  <c r="U944" i="1"/>
  <c r="U936" i="1"/>
  <c r="U928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656" i="1"/>
  <c r="U64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123" i="1"/>
  <c r="U131" i="1"/>
  <c r="U139" i="1"/>
  <c r="U147" i="1"/>
  <c r="U155" i="1"/>
  <c r="U603" i="1"/>
  <c r="U611" i="1"/>
  <c r="U619" i="1"/>
  <c r="U627" i="1"/>
  <c r="U635" i="1"/>
  <c r="U1003" i="1"/>
  <c r="U1011" i="1"/>
  <c r="U1019" i="1"/>
  <c r="U1047" i="1"/>
  <c r="U1055" i="1"/>
  <c r="U1063" i="1"/>
  <c r="U1231" i="1"/>
  <c r="U1239" i="1"/>
  <c r="U1307" i="1"/>
  <c r="U1315" i="1"/>
  <c r="U1323" i="1"/>
  <c r="U1331" i="1"/>
  <c r="U1339" i="1"/>
  <c r="U1454" i="1"/>
  <c r="U1462" i="1"/>
  <c r="U1570" i="1"/>
  <c r="U1578" i="1"/>
  <c r="U2346" i="1"/>
  <c r="U2354" i="1"/>
  <c r="U2362" i="1"/>
  <c r="U2370" i="1"/>
  <c r="U2378" i="1"/>
  <c r="U2386" i="1"/>
  <c r="U2394" i="1"/>
  <c r="U2402" i="1"/>
  <c r="U2570" i="1"/>
  <c r="U2578" i="1"/>
  <c r="U2648" i="1"/>
  <c r="U2656" i="1"/>
  <c r="U2954" i="1"/>
  <c r="U2962" i="1"/>
  <c r="U3870" i="1"/>
  <c r="U3878" i="1"/>
  <c r="U3886" i="1"/>
  <c r="U1115" i="1"/>
  <c r="U1107" i="1"/>
  <c r="U1099" i="1"/>
  <c r="U1091" i="1"/>
  <c r="U1083" i="1"/>
  <c r="U1075" i="1"/>
  <c r="U1067" i="1"/>
  <c r="U1035" i="1"/>
  <c r="U102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679" i="1"/>
  <c r="U671" i="1"/>
  <c r="U663" i="1"/>
  <c r="U655" i="1"/>
  <c r="U64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124" i="1"/>
  <c r="U132" i="1"/>
  <c r="U140" i="1"/>
  <c r="U148" i="1"/>
  <c r="U156" i="1"/>
  <c r="U604" i="1"/>
  <c r="U612" i="1"/>
  <c r="U620" i="1"/>
  <c r="U628" i="1"/>
  <c r="U636" i="1"/>
  <c r="U1004" i="1"/>
  <c r="U1012" i="1"/>
  <c r="U1020" i="1"/>
  <c r="U1048" i="1"/>
  <c r="U1056" i="1"/>
  <c r="U1064" i="1"/>
  <c r="U1232" i="1"/>
  <c r="U1240" i="1"/>
  <c r="U1308" i="1"/>
  <c r="U1316" i="1"/>
  <c r="U1324" i="1"/>
  <c r="U1332" i="1"/>
  <c r="U1340" i="1"/>
  <c r="U1455" i="1"/>
  <c r="U1563" i="1"/>
  <c r="U1571" i="1"/>
  <c r="U1579" i="1"/>
  <c r="U2347" i="1"/>
  <c r="U2355" i="1"/>
  <c r="U2363" i="1"/>
  <c r="U2371" i="1"/>
  <c r="U2379" i="1"/>
  <c r="U2387" i="1"/>
  <c r="U2395" i="1"/>
  <c r="U2563" i="1"/>
  <c r="U2571" i="1"/>
  <c r="U2579" i="1"/>
  <c r="U2649" i="1"/>
  <c r="U2657" i="1"/>
  <c r="U2955" i="1"/>
  <c r="U3123" i="1"/>
  <c r="U3871" i="1"/>
  <c r="U3879" i="1"/>
  <c r="U3887" i="1"/>
  <c r="U1130" i="1"/>
  <c r="U1122" i="1"/>
  <c r="U1114" i="1"/>
  <c r="U1106" i="1"/>
  <c r="U1098" i="1"/>
  <c r="U1090" i="1"/>
  <c r="U1082" i="1"/>
  <c r="U1074" i="1"/>
  <c r="U1066" i="1"/>
  <c r="U1034" i="1"/>
  <c r="U102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598" i="1"/>
  <c r="U590" i="1"/>
  <c r="U582" i="1"/>
  <c r="U574" i="1"/>
  <c r="U566" i="1"/>
  <c r="U558" i="1"/>
  <c r="U550" i="1"/>
  <c r="U542" i="1"/>
  <c r="U534" i="1"/>
  <c r="U526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U125" i="1"/>
  <c r="U133" i="1"/>
  <c r="U141" i="1"/>
  <c r="U149" i="1"/>
  <c r="U157" i="1"/>
  <c r="U605" i="1"/>
  <c r="U613" i="1"/>
  <c r="U621" i="1"/>
  <c r="U629" i="1"/>
  <c r="U637" i="1"/>
  <c r="U1005" i="1"/>
  <c r="U1013" i="1"/>
  <c r="U1021" i="1"/>
  <c r="U1049" i="1"/>
  <c r="U1057" i="1"/>
  <c r="U1065" i="1"/>
  <c r="U1233" i="1"/>
  <c r="U1241" i="1"/>
  <c r="U1309" i="1"/>
  <c r="U1317" i="1"/>
  <c r="U1325" i="1"/>
  <c r="U1333" i="1"/>
  <c r="U1341" i="1"/>
  <c r="U1456" i="1"/>
  <c r="U1564" i="1"/>
  <c r="U1572" i="1"/>
  <c r="U1580" i="1"/>
  <c r="U2348" i="1"/>
  <c r="U2356" i="1"/>
  <c r="U2364" i="1"/>
  <c r="U2372" i="1"/>
  <c r="U2380" i="1"/>
  <c r="U2388" i="1"/>
  <c r="U2396" i="1"/>
  <c r="U2564" i="1"/>
  <c r="U2572" i="1"/>
  <c r="U2580" i="1"/>
  <c r="U2650" i="1"/>
  <c r="U2658" i="1"/>
  <c r="U2956" i="1"/>
  <c r="U3124" i="1"/>
  <c r="U3872" i="1"/>
  <c r="U3880" i="1"/>
  <c r="U3888" i="1"/>
  <c r="A11" i="18"/>
  <c r="B11" i="18"/>
  <c r="B12" i="18" l="1"/>
  <c r="A12" i="18"/>
  <c r="A13" i="18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Ganesh G</author>
  </authors>
  <commentList>
    <comment ref="U1" authorId="0" shapeId="0" xr:uid="{CE2EB4AC-8CC6-468C-8B64-D642021E4183}">
      <text>
        <r>
          <rPr>
            <b/>
            <sz val="9"/>
            <color indexed="81"/>
            <rFont val="Tahoma"/>
            <charset val="1"/>
          </rPr>
          <t>Ganesh G: 
Period the fundraising was open.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Ganesh G</author>
  </authors>
  <commentList>
    <comment ref="B4" authorId="0" shapeId="0" xr:uid="{5D855478-FBD2-44EE-9DFC-612E47B95CB2}">
      <text>
        <r>
          <rPr>
            <b/>
            <sz val="9"/>
            <color indexed="81"/>
            <rFont val="Tahoma"/>
            <family val="2"/>
          </rPr>
          <t>Ganesh G:</t>
        </r>
        <r>
          <rPr>
            <sz val="9"/>
            <color indexed="81"/>
            <rFont val="Tahoma"/>
            <family val="2"/>
          </rPr>
          <t xml:space="preserve">
Correlation Coefficient: Low value indicates, less related</t>
        </r>
      </text>
    </comment>
    <comment ref="F12" authorId="0" shapeId="0" xr:uid="{C8AF6FD7-81E7-4168-8881-2565F0719AE3}">
      <text>
        <r>
          <rPr>
            <b/>
            <sz val="9"/>
            <color indexed="81"/>
            <rFont val="Tahoma"/>
            <charset val="1"/>
          </rPr>
          <t>Ganesh G:</t>
        </r>
        <r>
          <rPr>
            <sz val="9"/>
            <color indexed="81"/>
            <rFont val="Tahoma"/>
            <charset val="1"/>
          </rPr>
          <t xml:space="preserve">
Reliability of the result, &gt;0.05 so unreliable. </t>
        </r>
      </text>
    </comment>
  </commentList>
</comments>
</file>

<file path=xl/sharedStrings.xml><?xml version="1.0" encoding="utf-8"?>
<sst xmlns="http://schemas.openxmlformats.org/spreadsheetml/2006/main" count="25195" uniqueCount="8439">
  <si>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</si>
  <si>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</si>
  <si>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</si>
  <si>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</si>
  <si>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</si>
  <si>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</si>
  <si>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</si>
  <si>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</si>
  <si>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</si>
  <si>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</si>
  <si>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</si>
  <si>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</si>
  <si>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</si>
  <si>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</si>
  <si>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</si>
  <si>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</si>
  <si>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</si>
  <si>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</si>
  <si>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</si>
  <si>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</si>
  <si>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</si>
  <si>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</si>
  <si>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</si>
  <si>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</si>
  <si>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</si>
  <si>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</si>
  <si>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</si>
  <si>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</si>
  <si>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</si>
  <si>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</si>
  <si>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</si>
  <si>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</si>
  <si>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</si>
  <si>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</si>
  <si>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</si>
  <si>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</si>
  <si>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</si>
  <si>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</si>
  <si>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</si>
  <si>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</si>
  <si>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</si>
  <si>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</si>
  <si>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</si>
  <si>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</si>
  <si>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</si>
  <si>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</si>
  <si>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</si>
  <si>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</si>
  <si>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</si>
  <si>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</si>
  <si>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</si>
  <si>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</si>
  <si>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</si>
  <si>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</si>
  <si>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</si>
  <si>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</si>
  <si>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</si>
  <si>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</si>
  <si>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</si>
  <si>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</si>
  <si>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</si>
  <si>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</si>
  <si>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</si>
  <si>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</si>
  <si>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</si>
  <si>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</si>
  <si>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</si>
  <si>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</si>
  <si>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</si>
  <si>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</si>
  <si>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</si>
  <si>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</si>
  <si>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</si>
  <si>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</si>
  <si>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</si>
  <si>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</si>
  <si>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</si>
  <si>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</si>
  <si>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</si>
  <si>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</si>
  <si>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</si>
  <si>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</si>
  <si>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</si>
  <si>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</si>
  <si>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</si>
  <si>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</si>
  <si>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</si>
  <si>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</si>
  <si>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</si>
  <si>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</si>
  <si>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</si>
  <si>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</si>
  <si>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</si>
  <si>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</si>
  <si>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</si>
  <si>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</si>
  <si>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</si>
  <si>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</si>
  <si>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</si>
  <si>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</si>
  <si>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</si>
  <si>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</si>
  <si>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</si>
  <si>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</si>
  <si>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</si>
  <si>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</si>
  <si>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</si>
  <si>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</si>
  <si>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</si>
  <si>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</si>
  <si>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</si>
  <si>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</si>
  <si>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</si>
  <si>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</si>
  <si>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</si>
  <si>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</si>
  <si>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</si>
  <si>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</si>
  <si>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</si>
  <si>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</si>
  <si>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</si>
  <si>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</si>
  <si>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</si>
  <si>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</si>
  <si>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</si>
  <si>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</si>
  <si>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</si>
  <si>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</si>
  <si>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</si>
  <si>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</si>
  <si>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</si>
  <si>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</si>
  <si>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</si>
  <si>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</si>
  <si>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</si>
  <si>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</si>
  <si>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</si>
  <si>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</si>
  <si>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</si>
  <si>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</si>
  <si>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</si>
  <si>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</si>
  <si>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</si>
  <si>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</si>
  <si>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</si>
  <si>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</si>
  <si>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</si>
  <si>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</si>
  <si>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</si>
  <si>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</si>
  <si>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</si>
  <si>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</si>
  <si>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</si>
  <si>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</si>
  <si>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</si>
  <si>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</si>
  <si>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</si>
  <si>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</si>
  <si>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</si>
  <si>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</si>
  <si>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</si>
  <si>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</si>
  <si>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</si>
  <si>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</si>
  <si>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</si>
  <si>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</si>
  <si>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</si>
  <si>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</si>
  <si>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</si>
  <si>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</si>
  <si>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</si>
  <si>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</si>
  <si>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</si>
  <si>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</si>
  <si>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</si>
  <si>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</si>
  <si>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</si>
  <si>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</si>
  <si>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</si>
  <si>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</si>
  <si>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</si>
  <si>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</si>
  <si>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</si>
  <si>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</si>
  <si>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</si>
  <si>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</si>
  <si>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</si>
  <si>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</si>
  <si>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</si>
  <si>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</si>
  <si>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</si>
  <si>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</si>
  <si>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</si>
  <si>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</si>
  <si>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</si>
  <si>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</si>
  <si>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</si>
  <si>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</si>
  <si>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</si>
  <si>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</si>
  <si>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</si>
  <si>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</si>
  <si>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</si>
  <si>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</si>
  <si>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</si>
  <si>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</si>
  <si>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</si>
  <si>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</si>
  <si>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</si>
  <si>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</si>
  <si>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</si>
  <si>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</si>
  <si>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</si>
  <si>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</si>
  <si>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</si>
  <si>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</si>
  <si>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</si>
  <si>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</si>
  <si>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</si>
  <si>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</si>
  <si>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</si>
  <si>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</si>
  <si>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</si>
  <si>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</si>
  <si>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</si>
  <si>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</si>
  <si>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</si>
  <si>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</si>
  <si>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</si>
  <si>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</si>
  <si>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</si>
  <si>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</si>
  <si>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</si>
  <si>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</si>
  <si>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</si>
  <si>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</si>
  <si>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</si>
  <si>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</si>
  <si>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</si>
  <si>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</si>
  <si>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</si>
  <si>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</si>
  <si>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</si>
  <si>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</si>
  <si>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</si>
  <si>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</si>
  <si>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</si>
  <si>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</si>
  <si>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</si>
  <si>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</si>
  <si>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</si>
  <si>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</si>
  <si>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</si>
  <si>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</si>
  <si>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</si>
  <si>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</si>
  <si>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</si>
  <si>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</si>
  <si>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</si>
  <si>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</si>
  <si>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</si>
  <si>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</si>
  <si>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</si>
  <si>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</si>
  <si>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</si>
  <si>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</si>
  <si>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</si>
  <si>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</si>
  <si>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</si>
  <si>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</si>
  <si>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</si>
  <si>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</si>
  <si>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</si>
  <si>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</si>
  <si>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</si>
  <si>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</si>
  <si>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</si>
  <si>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</si>
  <si>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</si>
  <si>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</si>
  <si>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</si>
  <si>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</si>
  <si>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</si>
  <si>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</si>
  <si>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</si>
  <si>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</si>
  <si>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</si>
  <si>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</si>
  <si>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</si>
  <si>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</si>
  <si>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</si>
  <si>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</si>
  <si>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</si>
  <si>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</si>
  <si>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</si>
  <si>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</si>
  <si>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</si>
  <si>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</si>
  <si>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</si>
  <si>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</si>
  <si>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</si>
  <si>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</si>
  <si>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</si>
  <si>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</si>
  <si>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</si>
  <si>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</si>
  <si>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</si>
  <si>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</si>
  <si>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</si>
  <si>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</si>
  <si>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</si>
  <si>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</si>
  <si>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</si>
  <si>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</si>
  <si>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</si>
  <si>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</si>
  <si>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</si>
  <si>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</si>
  <si>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</si>
  <si>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</si>
  <si>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</si>
  <si>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</si>
  <si>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</si>
  <si>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</si>
  <si>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</si>
  <si>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</si>
  <si>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</si>
  <si>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</si>
  <si>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</si>
  <si>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</si>
  <si>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</si>
  <si>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</si>
  <si>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</si>
  <si>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</si>
  <si>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</si>
  <si>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</si>
  <si>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</si>
  <si>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</si>
  <si>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</si>
  <si>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</si>
  <si>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</si>
  <si>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</si>
  <si>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</si>
  <si>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</si>
  <si>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</si>
  <si>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</si>
  <si>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</si>
  <si>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</si>
  <si>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</si>
  <si>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</si>
  <si>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</si>
  <si>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</si>
  <si>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</si>
  <si>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</si>
  <si>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</si>
  <si>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</si>
  <si>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</si>
  <si>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</si>
  <si>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</si>
  <si>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</si>
  <si>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</si>
  <si>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</si>
  <si>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</si>
  <si>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</si>
  <si>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</si>
  <si>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</si>
  <si>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</si>
  <si>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</si>
  <si>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</si>
  <si>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</si>
  <si>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</si>
  <si>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</si>
  <si>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</si>
  <si>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</si>
  <si>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</si>
  <si>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</si>
  <si>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</si>
  <si>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</si>
  <si>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</si>
  <si>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</si>
  <si>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</si>
  <si>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</si>
  <si>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</si>
  <si>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</si>
  <si>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</si>
  <si>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</si>
  <si>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</si>
  <si>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</si>
  <si>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</si>
  <si>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</si>
  <si>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</si>
  <si>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</si>
  <si>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</si>
  <si>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</si>
  <si>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</si>
  <si>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</si>
  <si>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</si>
  <si>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</si>
  <si>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</si>
  <si>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</si>
  <si>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</si>
  <si>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</si>
  <si>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</si>
  <si>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</si>
  <si>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</si>
  <si>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</si>
  <si>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</si>
  <si>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</si>
  <si>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</si>
  <si>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</si>
  <si>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</si>
  <si>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</si>
  <si>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</si>
  <si>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</si>
  <si>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</si>
  <si>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</si>
  <si>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</si>
  <si>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</si>
  <si>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</si>
  <si>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</si>
  <si>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</si>
  <si>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</si>
  <si>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</si>
  <si>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</si>
  <si>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</si>
  <si>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</si>
  <si>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</si>
  <si>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</si>
  <si>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</si>
  <si>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</si>
  <si>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</si>
  <si>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</si>
  <si>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</si>
  <si>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</si>
  <si>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</si>
  <si>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</si>
  <si>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</si>
  <si>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</si>
  <si>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</si>
  <si>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</si>
  <si>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</si>
  <si>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</si>
  <si>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</si>
  <si>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</si>
  <si>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</si>
  <si>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</si>
  <si>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</si>
  <si>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</si>
  <si>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</si>
  <si>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</si>
  <si>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</si>
  <si>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</si>
  <si>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</si>
  <si>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</si>
  <si>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</si>
  <si>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</si>
  <si>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</si>
  <si>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</si>
  <si>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</si>
  <si>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</si>
  <si>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</si>
  <si>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</si>
  <si>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</si>
  <si>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</si>
  <si>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</si>
  <si>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</si>
  <si>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</si>
  <si>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</si>
  <si>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</si>
  <si>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</si>
  <si>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</si>
  <si>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</si>
  <si>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</si>
  <si>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</si>
  <si>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</si>
  <si>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</si>
  <si>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</si>
  <si>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</si>
  <si>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</si>
  <si>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</si>
  <si>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</si>
  <si>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</si>
  <si>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</si>
  <si>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</si>
  <si>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</si>
  <si>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</si>
  <si>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</si>
  <si>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</si>
  <si>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</si>
  <si>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</si>
  <si>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</si>
  <si>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</si>
  <si>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</si>
  <si>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</si>
  <si>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</si>
  <si>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</si>
  <si>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</si>
  <si>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</si>
  <si>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</si>
  <si>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</si>
  <si>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</si>
  <si>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</si>
  <si>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</si>
  <si>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</si>
  <si>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</si>
  <si>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</si>
  <si>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</si>
  <si>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</si>
  <si>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</si>
  <si>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</si>
  <si>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</si>
  <si>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</si>
  <si>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</si>
  <si>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</si>
  <si>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</si>
  <si>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</si>
  <si>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</si>
  <si>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</si>
  <si>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</si>
  <si>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</si>
  <si>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</si>
  <si>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</si>
  <si>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</si>
  <si>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</si>
  <si>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</si>
  <si>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</si>
  <si>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</si>
  <si>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</si>
  <si>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</si>
  <si>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</si>
  <si>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</si>
  <si>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</si>
  <si>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</si>
  <si>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</si>
  <si>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</si>
  <si>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</si>
  <si>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</si>
  <si>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</si>
  <si>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</si>
  <si>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</si>
  <si>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</si>
  <si>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</si>
  <si>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</si>
  <si>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</si>
  <si>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</si>
  <si>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</si>
  <si>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</si>
  <si>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</si>
  <si>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</si>
  <si>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</si>
  <si>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</si>
  <si>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</si>
  <si>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</si>
  <si>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</si>
  <si>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</si>
  <si>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</si>
  <si>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</si>
  <si>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</si>
  <si>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</si>
  <si>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</si>
  <si>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</si>
  <si>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</si>
  <si>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</si>
  <si>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</si>
  <si>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</si>
  <si>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</si>
  <si>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</si>
  <si>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</si>
  <si>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</si>
  <si>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</si>
  <si>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</si>
  <si>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</si>
  <si>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</si>
  <si>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</si>
  <si>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</si>
  <si>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</si>
  <si>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</si>
  <si>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</si>
  <si>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</si>
  <si>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</si>
  <si>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</si>
  <si>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</si>
  <si>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</si>
  <si>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</si>
  <si>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</si>
  <si>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</si>
  <si>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</si>
  <si>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</si>
  <si>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</si>
  <si>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</si>
  <si>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</si>
  <si>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</si>
  <si>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</si>
  <si>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</si>
  <si>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</si>
  <si>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</si>
  <si>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</si>
  <si>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</si>
  <si>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</si>
  <si>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</si>
  <si>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</si>
  <si>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</si>
  <si>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</si>
  <si>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</si>
  <si>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</si>
  <si>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</si>
  <si>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</si>
  <si>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</si>
  <si>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</si>
  <si>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</si>
  <si>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</si>
  <si>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</si>
  <si>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</si>
  <si>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</si>
  <si>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</si>
  <si>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</si>
  <si>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</si>
  <si>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</si>
  <si>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</si>
  <si>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</si>
  <si>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</si>
  <si>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</si>
  <si>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</si>
  <si>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</si>
  <si>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</si>
  <si>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</si>
  <si>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</si>
  <si>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</si>
  <si>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</si>
  <si>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</si>
  <si>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</si>
  <si>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</si>
  <si>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</si>
  <si>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</si>
  <si>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</si>
  <si>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</si>
  <si>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</si>
  <si>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</si>
  <si>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</si>
  <si>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</si>
  <si>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</si>
  <si>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</si>
  <si>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</si>
  <si>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</si>
  <si>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</si>
  <si>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</si>
  <si>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</si>
  <si>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</si>
  <si>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</si>
  <si>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</si>
  <si>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</si>
  <si>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</si>
  <si>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</si>
  <si>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</si>
  <si>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</si>
  <si>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</si>
  <si>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</si>
  <si>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</si>
  <si>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</si>
  <si>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</si>
  <si>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</si>
  <si>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</si>
  <si>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</si>
  <si>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</si>
  <si>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</si>
  <si>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</si>
  <si>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</si>
  <si>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</si>
  <si>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</si>
  <si>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</si>
  <si>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</si>
  <si>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</si>
  <si>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</si>
  <si>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</si>
  <si>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</si>
  <si>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</si>
  <si>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</si>
  <si>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</si>
  <si>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</si>
  <si>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</si>
  <si>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</si>
  <si>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</si>
  <si>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</si>
  <si>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</si>
  <si>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</si>
  <si>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</si>
  <si>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</si>
  <si>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</si>
  <si>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</si>
  <si>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</si>
  <si>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</si>
  <si>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</si>
  <si>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</si>
  <si>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</si>
  <si>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</si>
  <si>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</si>
  <si>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</si>
  <si>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</si>
  <si>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</si>
  <si>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</si>
  <si>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</si>
  <si>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</si>
  <si>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</si>
  <si>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</si>
  <si>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</si>
  <si>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</si>
  <si>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</si>
  <si>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</si>
  <si>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</si>
  <si>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</si>
  <si>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</si>
  <si>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</si>
  <si>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</si>
  <si>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</si>
  <si>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</si>
  <si>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</si>
  <si>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</si>
  <si>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</si>
  <si>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</si>
  <si>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</si>
  <si>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</si>
  <si>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</si>
  <si>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</si>
  <si>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</si>
  <si>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</si>
  <si>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</si>
  <si>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</si>
  <si>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</si>
  <si>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</si>
  <si>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</si>
  <si>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</si>
  <si>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</si>
  <si>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</si>
  <si>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</si>
  <si>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</si>
  <si>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</si>
  <si>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</si>
  <si>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</si>
  <si>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</si>
  <si>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</si>
  <si>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</si>
  <si>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</si>
  <si>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</si>
  <si>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</si>
  <si>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</si>
  <si>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</si>
  <si>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</si>
  <si>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</si>
  <si>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</si>
  <si>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</si>
  <si>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</si>
  <si>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</si>
  <si>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</si>
  <si>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</si>
  <si>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</si>
  <si>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</si>
  <si>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</si>
  <si>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</si>
  <si>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</si>
  <si>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</si>
  <si>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</si>
  <si>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</si>
  <si>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</si>
  <si>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</si>
  <si>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</si>
  <si>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</si>
  <si>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</si>
  <si>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</si>
  <si>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</si>
  <si>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</si>
  <si>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</si>
  <si>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</si>
  <si>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</si>
  <si>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</si>
  <si>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</si>
  <si>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</si>
  <si>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</si>
  <si>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</si>
  <si>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</si>
  <si>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</si>
  <si>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</si>
  <si>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</si>
  <si>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</si>
  <si>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</si>
  <si>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</si>
  <si>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</si>
  <si>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</si>
  <si>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</si>
  <si>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</si>
  <si>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</si>
  <si>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</si>
  <si>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</si>
  <si>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</si>
  <si>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</si>
  <si>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</si>
  <si>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</si>
  <si>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</si>
  <si>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</si>
  <si>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</si>
  <si>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</si>
  <si>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</si>
  <si>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</si>
  <si>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</si>
  <si>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</si>
  <si>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</si>
  <si>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</si>
  <si>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</si>
  <si>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</si>
  <si>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</si>
  <si>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</si>
  <si>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</si>
  <si>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</si>
  <si>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</si>
  <si>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</si>
  <si>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</si>
  <si>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</si>
  <si>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</si>
  <si>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</si>
  <si>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</si>
  <si>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</si>
  <si>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</si>
  <si>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</si>
  <si>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</si>
  <si>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</si>
  <si>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</si>
  <si>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</si>
  <si>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</si>
  <si>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</si>
  <si>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</si>
  <si>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</si>
  <si>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</si>
  <si>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</si>
  <si>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</si>
  <si>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</si>
  <si>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</si>
  <si>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</si>
  <si>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</si>
  <si>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</si>
  <si>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</si>
  <si>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</si>
  <si>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</si>
  <si>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</si>
  <si>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</si>
  <si>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</si>
  <si>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</si>
  <si>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</si>
  <si>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</si>
  <si>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</si>
  <si>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</si>
  <si>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</si>
  <si>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</si>
  <si>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</si>
  <si>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</si>
  <si>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</si>
  <si>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</si>
  <si>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</si>
  <si>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</si>
  <si>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</si>
  <si>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</si>
  <si>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</si>
  <si>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</si>
  <si>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</si>
  <si>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</si>
  <si>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</si>
  <si>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</si>
  <si>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</si>
  <si>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</si>
  <si>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</si>
  <si>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</si>
  <si>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</si>
  <si>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</si>
  <si>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</si>
  <si>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</si>
  <si>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</si>
  <si>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</si>
  <si>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</si>
  <si>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</si>
  <si>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</si>
  <si>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</si>
  <si>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</si>
  <si>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</si>
  <si>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</si>
  <si>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</si>
  <si>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</si>
  <si>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</si>
  <si>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</si>
  <si>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</si>
  <si>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</si>
  <si>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</si>
  <si>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</si>
  <si>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</si>
  <si>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</si>
  <si>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</si>
  <si>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</si>
  <si>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</si>
  <si>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</si>
  <si>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</si>
  <si>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</si>
  <si>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</si>
  <si>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</si>
  <si>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</si>
  <si>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</si>
  <si>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</si>
  <si>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</si>
  <si>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</si>
  <si>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</si>
  <si>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</si>
  <si>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</si>
  <si>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</si>
  <si>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</si>
  <si>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</si>
  <si>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</si>
  <si>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</si>
  <si>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</si>
  <si>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</si>
  <si>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</si>
  <si>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</si>
  <si>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</si>
  <si>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</si>
  <si>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</si>
  <si>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</si>
  <si>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</si>
  <si>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</si>
  <si>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</si>
  <si>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</si>
  <si>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</si>
  <si>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</si>
  <si>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</si>
  <si>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</si>
  <si>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</si>
  <si>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</si>
  <si>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</si>
  <si>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</si>
  <si>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</si>
  <si>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</si>
  <si>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</si>
  <si>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</si>
  <si>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</si>
  <si>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</si>
  <si>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</si>
  <si>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</si>
  <si>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</si>
  <si>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</si>
  <si>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</si>
  <si>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</si>
  <si>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</si>
  <si>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</si>
  <si>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</si>
  <si>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</si>
  <si>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</si>
  <si>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</si>
  <si>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</si>
  <si>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</si>
  <si>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</si>
  <si>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</si>
  <si>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</si>
  <si>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</si>
  <si>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</si>
  <si>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</si>
  <si>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</si>
  <si>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</si>
  <si>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</si>
  <si>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</si>
  <si>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</si>
  <si>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</si>
  <si>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</si>
  <si>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</si>
  <si>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</si>
  <si>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</si>
  <si>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</si>
  <si>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</si>
  <si>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</si>
  <si>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</si>
  <si>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</si>
  <si>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</si>
  <si>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</si>
  <si>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</si>
  <si>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</si>
  <si>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</si>
  <si>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</si>
  <si>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</si>
  <si>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</si>
  <si>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</si>
  <si>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</si>
  <si>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</si>
  <si>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</si>
  <si>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</si>
  <si>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</si>
  <si>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</si>
  <si>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</si>
  <si>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</si>
  <si>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</si>
  <si>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</si>
  <si>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</si>
  <si>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</si>
  <si>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</si>
  <si>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</si>
  <si>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</si>
  <si>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</si>
  <si>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</si>
  <si>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</si>
  <si>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</si>
  <si>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</si>
  <si>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</si>
  <si>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</si>
  <si>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</si>
  <si>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</si>
  <si>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</si>
  <si>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</si>
  <si>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</si>
  <si>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</si>
  <si>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</si>
  <si>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</si>
  <si>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</si>
  <si>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</si>
  <si>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</si>
  <si>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</si>
  <si>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</si>
  <si>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</si>
  <si>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</si>
  <si>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</si>
  <si>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</si>
  <si>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</si>
  <si>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</si>
  <si>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</si>
  <si>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</si>
  <si>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</si>
  <si>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</si>
  <si>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</si>
  <si>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</si>
  <si>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</si>
  <si>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</si>
  <si>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</si>
  <si>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</si>
  <si>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</si>
  <si>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</si>
  <si>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</si>
  <si>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</si>
  <si>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</si>
  <si>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</si>
  <si>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</si>
  <si>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</si>
  <si>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</si>
  <si>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</si>
  <si>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</si>
  <si>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</si>
  <si>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</si>
  <si>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</si>
  <si>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</si>
  <si>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</si>
  <si>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</si>
  <si>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</si>
  <si>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</si>
  <si>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</si>
  <si>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</si>
  <si>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</si>
  <si>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</si>
  <si>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</si>
  <si>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</si>
  <si>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</si>
  <si>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</si>
  <si>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</si>
  <si>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</si>
  <si>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</si>
  <si>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</si>
  <si>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</si>
  <si>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</si>
  <si>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</si>
  <si>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</si>
  <si>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</si>
  <si>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</si>
  <si>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</si>
  <si>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</si>
  <si>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</si>
  <si>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</si>
  <si>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</si>
  <si>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</si>
  <si>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</si>
  <si>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</si>
  <si>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</si>
  <si>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</si>
  <si>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</si>
  <si>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</si>
  <si>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</si>
  <si>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</si>
  <si>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</si>
  <si>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</si>
  <si>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</si>
  <si>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</si>
  <si>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</si>
  <si>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</si>
  <si>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</si>
  <si>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</si>
  <si>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</si>
  <si>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</si>
  <si>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</si>
  <si>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</si>
  <si>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</si>
  <si>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</si>
  <si>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</si>
  <si>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</si>
  <si>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</si>
  <si>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</si>
  <si>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</si>
  <si>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</si>
  <si>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</si>
  <si>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</si>
  <si>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</si>
  <si>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</si>
  <si>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</si>
  <si>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</si>
  <si>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</si>
  <si>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</si>
  <si>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</si>
  <si>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</si>
  <si>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</si>
  <si>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</si>
  <si>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</si>
  <si>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</si>
  <si>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</si>
  <si>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</si>
  <si>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</si>
  <si>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</si>
  <si>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</si>
  <si>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</si>
  <si>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</si>
  <si>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</si>
  <si>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</si>
  <si>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</si>
  <si>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</si>
  <si>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</si>
  <si>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</si>
  <si>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</si>
  <si>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</si>
  <si>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</si>
  <si>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</si>
  <si>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</si>
  <si>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</si>
  <si>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</si>
  <si>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</si>
  <si>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</si>
  <si>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</si>
  <si>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</si>
  <si>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</si>
  <si>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</si>
  <si>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</si>
  <si>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</si>
  <si>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</si>
  <si>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</si>
  <si>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</si>
  <si>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</si>
  <si>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</si>
  <si>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</si>
  <si>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</si>
  <si>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</si>
  <si>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</si>
  <si>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</si>
  <si>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</si>
  <si>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</si>
  <si>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</si>
  <si>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</si>
  <si>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</si>
  <si>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</si>
  <si>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</si>
  <si>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</si>
  <si>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</si>
  <si>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</si>
  <si>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</si>
  <si>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</si>
  <si>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</si>
  <si>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</si>
  <si>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</si>
  <si>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</si>
  <si>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</si>
  <si>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</si>
  <si>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</si>
  <si>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</si>
  <si>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</si>
  <si>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</si>
  <si>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</si>
  <si>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</si>
  <si>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</si>
  <si>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</si>
  <si>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</si>
  <si>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</si>
  <si>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</si>
  <si>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</si>
  <si>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</si>
  <si>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</si>
  <si>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</si>
  <si>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</si>
  <si>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</si>
  <si>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</si>
  <si>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</si>
  <si>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</si>
  <si>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</si>
  <si>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</si>
  <si>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</si>
  <si>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</si>
  <si>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</si>
  <si>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</si>
  <si>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</si>
  <si>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</si>
  <si>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</si>
  <si>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</si>
  <si>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</si>
  <si>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</si>
  <si>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</si>
  <si>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</si>
  <si>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</si>
  <si>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</si>
  <si>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</si>
  <si>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</si>
  <si>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</si>
  <si>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</si>
  <si>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</si>
  <si>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</si>
  <si>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</si>
  <si>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</si>
  <si>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</si>
  <si>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</si>
  <si>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</si>
  <si>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</si>
  <si>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</si>
  <si>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</si>
  <si>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</si>
  <si>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</si>
  <si>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</si>
  <si>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</si>
  <si>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</si>
  <si>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</si>
  <si>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</si>
  <si>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</si>
  <si>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</si>
  <si>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</si>
  <si>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</si>
  <si>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</si>
  <si>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</si>
  <si>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</si>
  <si>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</si>
  <si>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</si>
  <si>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</si>
  <si>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</si>
  <si>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</si>
  <si>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</si>
  <si>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</si>
  <si>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</si>
  <si>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</si>
  <si>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</si>
  <si>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</si>
  <si>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</si>
  <si>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</si>
  <si>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</si>
  <si>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</si>
  <si>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</si>
  <si>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</si>
  <si>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</si>
  <si>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</si>
  <si>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</si>
  <si>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</si>
  <si>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</si>
  <si>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</si>
  <si>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</si>
  <si>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</si>
  <si>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</si>
  <si>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</si>
  <si>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</si>
  <si>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</si>
  <si>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</si>
  <si>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</si>
  <si>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</si>
  <si>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</si>
  <si>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</si>
  <si>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</si>
  <si>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</si>
  <si>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</si>
  <si>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</si>
  <si>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</si>
  <si>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</si>
  <si>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</si>
  <si>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</si>
  <si>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</si>
  <si>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</si>
  <si>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</si>
  <si>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</si>
  <si>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</si>
  <si>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</si>
  <si>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</si>
  <si>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</si>
  <si>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</si>
  <si>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</si>
  <si>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</si>
  <si>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</si>
  <si>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</si>
  <si>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</si>
  <si>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</si>
  <si>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</si>
  <si>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</si>
  <si>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</si>
  <si>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</si>
  <si>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</si>
  <si>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</si>
  <si>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</si>
  <si>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</si>
  <si>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</si>
  <si>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</si>
  <si>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</si>
  <si>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</si>
  <si>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</si>
  <si>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</si>
  <si>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</si>
  <si>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</si>
  <si>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</si>
  <si>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</si>
  <si>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</si>
  <si>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</si>
  <si>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</si>
  <si>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</si>
  <si>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</si>
  <si>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</si>
  <si>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</si>
  <si>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</si>
  <si>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</si>
  <si>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</si>
  <si>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</si>
  <si>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</si>
  <si>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</si>
  <si>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</si>
  <si>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</si>
  <si>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</si>
  <si>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</si>
  <si>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</si>
  <si>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</si>
  <si>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</si>
  <si>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</si>
  <si>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</si>
  <si>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</si>
  <si>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</si>
  <si>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</si>
  <si>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</si>
  <si>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</si>
  <si>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</si>
  <si>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</si>
  <si>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</si>
  <si>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</si>
  <si>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</si>
  <si>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</si>
  <si>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</si>
  <si>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</si>
  <si>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</si>
  <si>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</si>
  <si>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</si>
  <si>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</si>
  <si>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</si>
  <si>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</si>
  <si>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</si>
  <si>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</si>
  <si>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</si>
  <si>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</si>
  <si>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</si>
  <si>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</si>
  <si>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</si>
  <si>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</si>
  <si>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</si>
  <si>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</si>
  <si>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</si>
  <si>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</si>
  <si>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</si>
  <si>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</si>
  <si>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</si>
  <si>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</si>
  <si>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</si>
  <si>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</si>
  <si>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</si>
  <si>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</si>
  <si>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</si>
  <si>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</si>
  <si>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</si>
  <si>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</si>
  <si>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</si>
  <si>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</si>
  <si>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</si>
  <si>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</si>
  <si>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</si>
  <si>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</si>
  <si>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</si>
  <si>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</si>
  <si>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</si>
  <si>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</si>
  <si>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</si>
  <si>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</si>
  <si>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</si>
  <si>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</si>
  <si>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</si>
  <si>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</si>
  <si>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</si>
  <si>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</si>
  <si>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</si>
  <si>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</si>
  <si>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</si>
  <si>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</si>
  <si>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</si>
  <si>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</si>
  <si>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</si>
  <si>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</si>
  <si>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</si>
  <si>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</si>
  <si>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</si>
  <si>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</si>
  <si>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</si>
  <si>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</si>
  <si>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</si>
  <si>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</si>
  <si>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</si>
  <si>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</si>
  <si>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</si>
  <si>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</si>
  <si>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</si>
  <si>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</si>
  <si>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</si>
  <si>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</si>
  <si>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</si>
  <si>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</si>
  <si>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</si>
  <si>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</si>
  <si>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</si>
  <si>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</si>
  <si>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</si>
  <si>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</si>
  <si>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</si>
  <si>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</si>
  <si>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</si>
  <si>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</si>
  <si>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</si>
  <si>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</si>
  <si>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</si>
  <si>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</si>
  <si>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</si>
  <si>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</si>
  <si>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</si>
  <si>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</si>
  <si>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</si>
  <si>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</si>
  <si>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</si>
  <si>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</si>
  <si>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</si>
  <si>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</si>
  <si>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</si>
  <si>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</si>
  <si>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</si>
  <si>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</si>
  <si>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</si>
  <si>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</si>
  <si>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</si>
  <si>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</si>
  <si>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</si>
  <si>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</si>
  <si>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</si>
  <si>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</si>
  <si>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</si>
  <si>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</si>
  <si>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</si>
  <si>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</si>
  <si>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</si>
  <si>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</si>
  <si>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</si>
  <si>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</si>
  <si>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</si>
  <si>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</si>
  <si>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</si>
  <si>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</si>
  <si>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</si>
  <si>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</si>
  <si>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</si>
  <si>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</si>
  <si>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</si>
  <si>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</si>
  <si>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</si>
  <si>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</si>
  <si>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</si>
  <si>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</si>
  <si>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</si>
  <si>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</si>
  <si>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</si>
  <si>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</si>
  <si>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</si>
  <si>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</si>
  <si>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</si>
  <si>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</si>
  <si>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</si>
  <si>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</si>
  <si>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</si>
  <si>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</si>
  <si>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</si>
  <si>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</si>
  <si>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</si>
  <si>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</si>
  <si>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</si>
  <si>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</si>
  <si>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</si>
  <si>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</si>
  <si>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</si>
  <si>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</si>
  <si>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</si>
  <si>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</si>
  <si>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</si>
  <si>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</si>
  <si>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</si>
  <si>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</si>
  <si>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</si>
  <si>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</si>
  <si>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</si>
  <si>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</si>
  <si>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</si>
  <si>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</si>
  <si>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</si>
  <si>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</si>
  <si>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</si>
  <si>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</si>
  <si>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</si>
  <si>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</si>
  <si>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</si>
  <si>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</si>
  <si>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</si>
  <si>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</si>
  <si>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</si>
  <si>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</si>
  <si>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</si>
  <si>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</si>
  <si>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</si>
  <si>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</si>
  <si>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</si>
  <si>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</si>
  <si>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</si>
  <si>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</si>
  <si>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</si>
  <si>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</si>
  <si>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</si>
  <si>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</si>
  <si>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</si>
  <si>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</si>
  <si>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</si>
  <si>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</si>
  <si>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</si>
  <si>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</si>
  <si>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</si>
  <si>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</si>
  <si>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</si>
  <si>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</si>
  <si>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</si>
  <si>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</si>
  <si>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</si>
  <si>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</si>
  <si>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</si>
  <si>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</si>
  <si>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</si>
  <si>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</si>
  <si>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</si>
  <si>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</si>
  <si>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</si>
  <si>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</si>
  <si>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</si>
  <si>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</si>
  <si>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</si>
  <si>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</si>
  <si>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</si>
  <si>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</si>
  <si>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</si>
  <si>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</si>
  <si>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</si>
  <si>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</si>
  <si>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</si>
  <si>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</si>
  <si>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</si>
  <si>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</si>
  <si>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</si>
  <si>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</si>
  <si>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</si>
  <si>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</si>
  <si>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</si>
  <si>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</si>
  <si>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</si>
  <si>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</si>
  <si>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</si>
  <si>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</si>
  <si>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</si>
  <si>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</si>
  <si>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</si>
  <si>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</si>
  <si>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</si>
  <si>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</si>
  <si>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</si>
  <si>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</si>
  <si>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</si>
  <si>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</si>
  <si>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</si>
  <si>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</si>
  <si>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</si>
  <si>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</si>
  <si>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</si>
  <si>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</si>
  <si>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</si>
  <si>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</si>
  <si>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</si>
  <si>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</si>
  <si>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</si>
  <si>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</si>
  <si>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</si>
  <si>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</si>
  <si>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</si>
  <si>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</si>
  <si>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</si>
  <si>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</si>
  <si>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</si>
  <si>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</si>
  <si>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</si>
  <si>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</si>
  <si>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</si>
  <si>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</si>
  <si>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</si>
  <si>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</si>
  <si>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</si>
  <si>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</si>
  <si>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</si>
  <si>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</si>
  <si>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</si>
  <si>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</si>
  <si>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</si>
  <si>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</si>
  <si>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</si>
  <si>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</si>
  <si>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</si>
  <si>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</si>
  <si>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</si>
  <si>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</si>
  <si>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</si>
  <si>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</si>
  <si>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</si>
  <si>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</si>
  <si>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</si>
  <si>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</si>
  <si>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</si>
  <si>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</si>
  <si>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</si>
  <si>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</si>
  <si>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</si>
  <si>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</si>
  <si>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</si>
  <si>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</si>
  <si>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</si>
  <si>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</si>
  <si>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</si>
  <si>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</si>
  <si>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</si>
  <si>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</si>
  <si>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</si>
  <si>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</si>
  <si>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</si>
  <si>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</si>
  <si>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</si>
  <si>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</si>
  <si>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</si>
  <si>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</si>
  <si>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</si>
  <si>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</si>
  <si>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</si>
  <si>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</si>
  <si>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</si>
  <si>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</si>
  <si>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</si>
  <si>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</si>
  <si>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</si>
  <si>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</si>
  <si>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</si>
  <si>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</si>
  <si>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</si>
  <si>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</si>
  <si>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</si>
  <si>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</si>
  <si>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</si>
  <si>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</si>
  <si>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</si>
  <si>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</si>
  <si>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</si>
  <si>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</si>
  <si>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</si>
  <si>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</si>
  <si>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</si>
  <si>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</si>
  <si>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</si>
  <si>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</si>
  <si>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</si>
  <si>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</si>
  <si>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</si>
  <si>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</si>
  <si>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</si>
  <si>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</si>
  <si>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</si>
  <si>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</si>
  <si>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</si>
  <si>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</si>
  <si>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</si>
  <si>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</si>
  <si>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</si>
  <si>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</si>
  <si>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</si>
  <si>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</si>
  <si>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</si>
  <si>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</si>
  <si>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</si>
  <si>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</si>
  <si>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</si>
  <si>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</si>
  <si>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</si>
  <si>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</si>
  <si>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</si>
  <si>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</si>
  <si>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</si>
  <si>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</si>
  <si>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</si>
  <si>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</si>
  <si>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</si>
  <si>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</si>
  <si>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</si>
  <si>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</si>
  <si>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</si>
  <si>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</si>
  <si>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</si>
  <si>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</si>
  <si>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</si>
  <si>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</si>
  <si>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</si>
  <si>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</si>
  <si>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</si>
  <si>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</si>
  <si>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</si>
  <si>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</si>
  <si>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</si>
  <si>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</si>
  <si>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</si>
  <si>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</si>
  <si>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</si>
  <si>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</si>
  <si>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</si>
  <si>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</si>
  <si>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</si>
  <si>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</si>
  <si>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</si>
  <si>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</si>
  <si>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</si>
  <si>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</si>
  <si>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</si>
  <si>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</si>
  <si>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</si>
  <si>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</si>
  <si>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</si>
  <si>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</si>
  <si>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</si>
  <si>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</si>
  <si>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</si>
  <si>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</si>
  <si>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</si>
  <si>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</si>
  <si>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</si>
  <si>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</si>
  <si>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</si>
  <si>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</si>
  <si>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</si>
  <si>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</si>
  <si>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</si>
  <si>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</si>
  <si>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</si>
  <si>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</si>
  <si>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</si>
  <si>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</si>
  <si>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</si>
  <si>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</si>
  <si>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</si>
  <si>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</si>
  <si>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</si>
  <si>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</si>
  <si>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</si>
  <si>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</si>
  <si>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</si>
  <si>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</si>
  <si>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</si>
  <si>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</si>
  <si>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</si>
  <si>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</si>
  <si>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</si>
  <si>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</si>
  <si>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</si>
  <si>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</si>
  <si>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</si>
  <si>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</si>
  <si>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</si>
  <si>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</si>
  <si>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</si>
  <si>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</si>
  <si>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</si>
  <si>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</si>
  <si>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</si>
  <si>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</si>
  <si>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</si>
  <si>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</si>
  <si>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</si>
  <si>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</si>
  <si>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</si>
  <si>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</si>
  <si>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</si>
  <si>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</si>
  <si>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</si>
  <si>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</si>
  <si>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</si>
  <si>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</si>
  <si>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</si>
  <si>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</si>
  <si>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</si>
  <si>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</si>
  <si>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</si>
  <si>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</si>
  <si>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</si>
  <si>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</si>
  <si>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</si>
  <si>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</si>
  <si>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</si>
  <si>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</si>
  <si>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</si>
  <si>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</si>
  <si>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</si>
  <si>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</si>
  <si>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</si>
  <si>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</si>
  <si>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</si>
  <si>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</si>
  <si>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</si>
  <si>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</si>
  <si>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</si>
  <si>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</si>
  <si>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</si>
  <si>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</si>
  <si>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</si>
  <si>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</si>
  <si>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</si>
  <si>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</si>
  <si>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</si>
  <si>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</si>
  <si>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</si>
  <si>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</si>
  <si>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</si>
  <si>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</si>
  <si>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</si>
  <si>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</si>
  <si>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</si>
  <si>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</si>
  <si>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</si>
  <si>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</si>
  <si>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</si>
  <si>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</si>
  <si>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</si>
  <si>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</si>
  <si>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</si>
  <si>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</si>
  <si>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</si>
  <si>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</si>
  <si>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</si>
  <si>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</si>
  <si>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</si>
  <si>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</si>
  <si>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</si>
  <si>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</si>
  <si>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</si>
  <si>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</si>
  <si>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</si>
  <si>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</si>
  <si>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</si>
  <si>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</si>
  <si>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</si>
  <si>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</si>
  <si>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</si>
  <si>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</si>
  <si>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</si>
  <si>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</si>
  <si>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</si>
  <si>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</si>
  <si>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</si>
  <si>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</si>
  <si>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</si>
  <si>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</si>
  <si>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</si>
  <si>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</si>
  <si>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</si>
  <si>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</si>
  <si>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</si>
  <si>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</si>
  <si>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</si>
  <si>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</si>
  <si>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</si>
  <si>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</si>
  <si>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</si>
  <si>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</si>
  <si>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</si>
  <si>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</si>
  <si>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</si>
  <si>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</si>
  <si>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</si>
  <si>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</si>
  <si>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</si>
  <si>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</si>
  <si>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</si>
  <si>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</si>
  <si>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</si>
  <si>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</si>
  <si>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</si>
  <si>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</si>
  <si>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</si>
  <si>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</si>
  <si>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</si>
  <si>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</si>
  <si>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</si>
  <si>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</si>
  <si>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</si>
  <si>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</si>
  <si>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</si>
  <si>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</si>
  <si>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</si>
  <si>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</si>
  <si>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</si>
  <si>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</si>
  <si>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</si>
  <si>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</si>
  <si>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</si>
  <si>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</si>
  <si>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</si>
  <si>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</si>
  <si>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</si>
  <si>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</si>
  <si>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</si>
  <si>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</si>
  <si>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</si>
  <si>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</si>
  <si>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</si>
  <si>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</si>
  <si>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</si>
  <si>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</si>
  <si>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</si>
  <si>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</si>
  <si>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</si>
  <si>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</si>
  <si>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</si>
  <si>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</si>
  <si>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</si>
  <si>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</si>
  <si>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</si>
  <si>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</si>
  <si>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</si>
  <si>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</si>
  <si>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</si>
  <si>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</si>
  <si>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</si>
  <si>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</si>
  <si>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</si>
  <si>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</si>
  <si>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</si>
  <si>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</si>
  <si>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</si>
  <si>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</si>
  <si>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</si>
  <si>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</si>
  <si>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</si>
  <si>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</si>
  <si>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</si>
  <si>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</si>
  <si>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</si>
  <si>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</si>
  <si>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</si>
  <si>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</si>
  <si>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</si>
  <si>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</si>
  <si>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</si>
  <si>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</si>
  <si>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</si>
  <si>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</si>
  <si>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</si>
  <si>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</si>
  <si>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</si>
  <si>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</si>
  <si>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</si>
  <si>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</si>
  <si>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</si>
  <si>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</si>
  <si>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</si>
  <si>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</si>
  <si>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</si>
  <si>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</si>
  <si>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</si>
  <si>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</si>
  <si>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</si>
  <si>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</si>
  <si>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</si>
  <si>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</si>
  <si>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</si>
  <si>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</si>
  <si>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</si>
  <si>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</si>
  <si>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</si>
  <si>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</si>
  <si>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</si>
  <si>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</si>
  <si>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</si>
  <si>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</si>
  <si>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</si>
  <si>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</si>
  <si>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</si>
  <si>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</si>
  <si>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</si>
  <si>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</si>
  <si>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</si>
  <si>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</si>
  <si>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</si>
  <si>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</si>
  <si>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</si>
  <si>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</si>
  <si>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</si>
  <si>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</si>
  <si>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</si>
  <si>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</si>
  <si>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</si>
  <si>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</si>
  <si>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</si>
  <si>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</si>
  <si>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</si>
  <si>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</si>
  <si>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</si>
  <si>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</si>
  <si>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</si>
  <si>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</si>
  <si>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</si>
  <si>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</si>
  <si>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</si>
  <si>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</si>
  <si>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</si>
  <si>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</si>
  <si>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</si>
  <si>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</si>
  <si>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</si>
  <si>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</si>
  <si>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</si>
  <si>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</si>
  <si>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</si>
  <si>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</si>
  <si>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</si>
  <si>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</si>
  <si>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</si>
  <si>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</si>
  <si>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</si>
  <si>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</si>
  <si>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</si>
  <si>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</si>
  <si>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</si>
  <si>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</si>
  <si>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</si>
  <si>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</si>
  <si>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</si>
  <si>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</si>
  <si>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</si>
  <si>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</si>
  <si>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</si>
  <si>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</si>
  <si>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</si>
  <si>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</si>
  <si>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</si>
  <si>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</si>
  <si>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</si>
  <si>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</si>
  <si>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</si>
  <si>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</si>
  <si>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</si>
  <si>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</si>
  <si>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</si>
  <si>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</si>
  <si>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</si>
  <si>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</si>
  <si>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</si>
  <si>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</si>
  <si>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</si>
  <si>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</si>
  <si>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</si>
  <si>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</si>
  <si>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</si>
  <si>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</si>
  <si>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</si>
  <si>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</si>
  <si>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</si>
  <si>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</si>
  <si>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</si>
  <si>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</si>
  <si>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</si>
  <si>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</si>
  <si>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</si>
  <si>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</si>
  <si>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</si>
  <si>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</si>
  <si>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</si>
  <si>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</si>
  <si>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</si>
  <si>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</si>
  <si>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</si>
  <si>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</si>
  <si>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</si>
  <si>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</si>
  <si>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</si>
  <si>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</si>
  <si>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</si>
  <si>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</si>
  <si>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</si>
  <si>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</si>
  <si>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</si>
  <si>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</si>
  <si>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</si>
  <si>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</si>
  <si>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</si>
  <si>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</si>
  <si>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</si>
  <si>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</si>
  <si>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</si>
  <si>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</si>
  <si>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</si>
  <si>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</si>
  <si>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</si>
  <si>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</si>
  <si>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</si>
  <si>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</si>
  <si>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</si>
  <si>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</si>
  <si>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</si>
  <si>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</si>
  <si>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</si>
  <si>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</si>
  <si>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</si>
  <si>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</si>
  <si>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</si>
  <si>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</si>
  <si>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</si>
  <si>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</si>
  <si>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</si>
  <si>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</si>
  <si>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</si>
  <si>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</si>
  <si>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</si>
  <si>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</si>
  <si>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</si>
  <si>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</si>
  <si>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</si>
  <si>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</si>
  <si>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</si>
  <si>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</si>
  <si>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</si>
  <si>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</si>
  <si>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</si>
  <si>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</si>
  <si>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</si>
  <si>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</si>
  <si>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</si>
  <si>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</si>
  <si>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</si>
  <si>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</si>
  <si>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</si>
  <si>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</si>
  <si>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</si>
  <si>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</si>
  <si>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</si>
  <si>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</si>
  <si>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</si>
  <si>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</si>
  <si>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</si>
  <si>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</si>
  <si>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</si>
  <si>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</si>
  <si>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</si>
  <si>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</si>
  <si>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</si>
  <si>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</si>
  <si>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</si>
  <si>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</si>
  <si>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</si>
  <si>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</si>
  <si>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</si>
  <si>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</si>
  <si>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</si>
  <si>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</si>
  <si>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</si>
  <si>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</si>
  <si>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</si>
  <si>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</si>
  <si>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</si>
  <si>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</si>
  <si>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</si>
  <si>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</si>
  <si>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</si>
  <si>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</si>
  <si>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</si>
  <si>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</si>
  <si>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</si>
  <si>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</si>
  <si>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</si>
  <si>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</si>
  <si>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</si>
  <si>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</si>
  <si>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</si>
  <si>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</si>
  <si>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</si>
  <si>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</si>
  <si>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</si>
  <si>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</si>
  <si>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</si>
  <si>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</si>
  <si>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</si>
  <si>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</si>
  <si>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</si>
  <si>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</si>
  <si>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</si>
  <si>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</si>
  <si>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</si>
  <si>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</si>
  <si>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</si>
  <si>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</si>
  <si>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</si>
  <si>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</si>
  <si>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</si>
  <si>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</si>
  <si>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</si>
  <si>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</si>
  <si>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</si>
  <si>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</si>
  <si>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</si>
  <si>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</si>
  <si>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</si>
  <si>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</si>
  <si>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</si>
  <si>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</si>
  <si>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</si>
  <si>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</si>
  <si>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</si>
  <si>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</si>
  <si>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</si>
  <si>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</si>
  <si>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</si>
  <si>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</si>
  <si>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</si>
  <si>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</si>
  <si>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</si>
  <si>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</si>
  <si>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</si>
  <si>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</si>
  <si>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</si>
  <si>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</si>
  <si>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</si>
  <si>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</si>
  <si>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</si>
  <si>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</si>
  <si>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</si>
  <si>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</si>
  <si>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</si>
  <si>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</si>
  <si>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</si>
  <si>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</si>
  <si>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</si>
  <si>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</si>
  <si>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</si>
  <si>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</si>
  <si>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</si>
  <si>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</si>
  <si>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</si>
  <si>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</si>
  <si>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</si>
  <si>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</si>
  <si>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</si>
  <si>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</si>
  <si>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</si>
  <si>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</si>
  <si>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</si>
  <si>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</si>
  <si>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</si>
  <si>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</si>
  <si>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</si>
  <si>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</si>
  <si>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</si>
  <si>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</si>
  <si>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</si>
  <si>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</si>
  <si>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</si>
  <si>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</si>
  <si>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</si>
  <si>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</si>
  <si>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</si>
  <si>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</si>
  <si>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</si>
  <si>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</si>
  <si>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</si>
  <si>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</si>
  <si>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</si>
  <si>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</si>
  <si>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</si>
  <si>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</si>
  <si>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</si>
  <si>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</si>
  <si>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</si>
  <si>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</si>
  <si>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</si>
  <si>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</si>
  <si>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</si>
  <si>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</si>
  <si>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</si>
  <si>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</si>
  <si>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</si>
  <si>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</si>
  <si>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</si>
  <si>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</si>
  <si>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</si>
  <si>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</si>
  <si>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</si>
  <si>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</si>
  <si>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</si>
  <si>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</si>
  <si>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</si>
  <si>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</si>
  <si>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</si>
  <si>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</si>
  <si>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</si>
  <si>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</si>
  <si>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</si>
  <si>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</si>
  <si>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</si>
  <si>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</si>
  <si>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</si>
  <si>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</si>
  <si>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</si>
  <si>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</si>
  <si>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</si>
  <si>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</si>
  <si>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</si>
  <si>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</si>
  <si>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</si>
  <si>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</si>
  <si>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</si>
  <si>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</si>
  <si>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</si>
  <si>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</si>
  <si>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</si>
  <si>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</si>
  <si>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</si>
  <si>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</si>
  <si>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</si>
  <si>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</si>
  <si>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</si>
  <si>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</si>
  <si>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</si>
  <si>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</si>
  <si>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</si>
  <si>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</si>
  <si>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</si>
  <si>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</si>
  <si>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</si>
  <si>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</si>
  <si>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</si>
  <si>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</si>
  <si>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</si>
  <si>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</si>
  <si>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</si>
  <si>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</si>
  <si>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</si>
  <si>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</si>
  <si>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</si>
  <si>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</si>
  <si>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</si>
  <si>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</si>
  <si>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</si>
  <si>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</si>
  <si>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</si>
  <si>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</si>
  <si>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</si>
  <si>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</si>
  <si>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</si>
  <si>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</si>
  <si>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</si>
  <si>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</si>
  <si>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</si>
  <si>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</si>
  <si>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</si>
  <si>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</si>
  <si>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</si>
  <si>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</si>
  <si>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</si>
  <si>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</si>
  <si>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</si>
  <si>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</si>
  <si>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</si>
  <si>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</si>
  <si>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</si>
  <si>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</si>
  <si>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</si>
  <si>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</si>
  <si>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</si>
  <si>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</si>
  <si>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</si>
  <si>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</si>
  <si>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</si>
  <si>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</si>
  <si>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</si>
  <si>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</si>
  <si>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</si>
  <si>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</si>
  <si>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</si>
  <si>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</si>
  <si>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</si>
  <si>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</si>
  <si>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</si>
  <si>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</si>
  <si>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</si>
  <si>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</si>
  <si>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</si>
  <si>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</si>
  <si>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</si>
  <si>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</si>
  <si>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</si>
  <si>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</si>
  <si>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</si>
  <si>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</si>
  <si>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</si>
  <si>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</si>
  <si>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</si>
  <si>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</si>
  <si>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</si>
  <si>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</si>
  <si>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</si>
  <si>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</si>
  <si>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</si>
  <si>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</si>
  <si>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</si>
  <si>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</si>
  <si>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</si>
  <si>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</si>
  <si>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</si>
  <si>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</si>
  <si>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</si>
  <si>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</si>
  <si>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</si>
  <si>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</si>
  <si>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</si>
  <si>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</si>
  <si>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</si>
  <si>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</si>
  <si>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</si>
  <si>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</si>
  <si>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</si>
  <si>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</si>
  <si>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</si>
  <si>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</si>
  <si>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</si>
  <si>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</si>
  <si>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</si>
  <si>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</si>
  <si>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</si>
  <si>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</si>
  <si>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</si>
  <si>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</si>
  <si>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</si>
  <si>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</si>
  <si>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</si>
  <si>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</si>
  <si>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</si>
  <si>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</si>
  <si>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</si>
  <si>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</si>
  <si>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</si>
  <si>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</si>
  <si>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</si>
  <si>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</si>
  <si>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</si>
  <si>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</si>
  <si>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</si>
  <si>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</si>
  <si>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</si>
  <si>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</si>
  <si>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</si>
  <si>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</si>
  <si>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</si>
  <si>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</si>
  <si>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</si>
  <si>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</si>
  <si>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</si>
  <si>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</si>
  <si>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</si>
  <si>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</si>
  <si>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</si>
  <si>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</si>
  <si>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</si>
  <si>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</si>
  <si>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</si>
  <si>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</si>
  <si>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</si>
  <si>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</si>
  <si>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</si>
  <si>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</si>
  <si>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</si>
  <si>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</si>
  <si>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</si>
  <si>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</si>
  <si>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</si>
  <si>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</si>
  <si>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</si>
  <si>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</si>
  <si>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</si>
  <si>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</si>
  <si>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</si>
  <si>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</si>
  <si>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</si>
  <si>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</si>
  <si>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</si>
  <si>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</si>
  <si>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</si>
  <si>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</si>
  <si>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</si>
  <si>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</si>
  <si>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</si>
  <si>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</si>
  <si>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</si>
  <si>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</si>
  <si>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</si>
  <si>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</si>
  <si>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</si>
  <si>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</si>
  <si>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</si>
  <si>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</si>
  <si>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</si>
  <si>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</si>
  <si>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</si>
  <si>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</si>
  <si>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</si>
  <si>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</si>
  <si>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</si>
  <si>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</si>
  <si>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</si>
  <si>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</si>
  <si>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</si>
  <si>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</si>
  <si>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</si>
  <si>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</si>
  <si>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</si>
  <si>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</si>
  <si>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</si>
  <si>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</si>
  <si>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</si>
  <si>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</si>
  <si>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</si>
  <si>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</si>
  <si>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</si>
  <si>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</si>
  <si>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</si>
  <si>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</si>
  <si>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</si>
  <si>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</si>
  <si>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</si>
  <si>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</si>
  <si>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</si>
  <si>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</si>
  <si>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</si>
  <si>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</si>
  <si>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</si>
  <si>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</si>
  <si>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</si>
  <si>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</si>
  <si>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</si>
  <si>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</si>
  <si>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</si>
  <si>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</si>
  <si>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</si>
  <si>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</si>
  <si>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</si>
  <si>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</si>
  <si>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</si>
  <si>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</si>
  <si>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</si>
  <si>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</si>
  <si>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</si>
  <si>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</si>
  <si>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</si>
  <si>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</si>
  <si>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</si>
  <si>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</si>
  <si>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</si>
  <si>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</si>
  <si>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</si>
  <si>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</si>
  <si>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</si>
  <si>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</si>
  <si>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</si>
  <si>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</si>
  <si>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</si>
  <si>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</si>
  <si>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</si>
  <si>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</si>
  <si>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</si>
  <si>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</si>
  <si>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</si>
  <si>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</si>
  <si>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</si>
  <si>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</si>
  <si>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</si>
  <si>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</si>
  <si>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</si>
  <si>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</si>
  <si>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</si>
  <si>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</si>
  <si>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</si>
  <si>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</si>
  <si>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</si>
  <si>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</si>
  <si>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</si>
  <si>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</si>
  <si>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</si>
  <si>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</si>
  <si>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</si>
  <si>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</si>
  <si>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</si>
  <si>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</si>
  <si>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</si>
  <si>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</si>
  <si>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</si>
  <si>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</si>
  <si>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</si>
  <si>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</si>
  <si>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</si>
  <si>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</si>
  <si>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</si>
  <si>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</si>
  <si>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</si>
  <si>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</si>
  <si>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</si>
  <si>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</si>
  <si>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</si>
  <si>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</si>
  <si>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</si>
  <si>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</si>
  <si>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</si>
  <si>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</si>
  <si>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</si>
  <si>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</si>
  <si>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</si>
  <si>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</si>
  <si>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</si>
  <si>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</si>
  <si>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</si>
  <si>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</si>
  <si>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</si>
  <si>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</si>
  <si>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</si>
  <si>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</si>
  <si>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</si>
  <si>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</si>
  <si>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</si>
  <si>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</si>
  <si>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</si>
  <si>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</si>
  <si>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</si>
  <si>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</si>
  <si>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</si>
  <si>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</si>
  <si>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</si>
  <si>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</si>
  <si>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</si>
  <si>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</si>
  <si>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</si>
  <si>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</si>
  <si>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</si>
  <si>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</si>
  <si>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</si>
  <si>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</si>
  <si>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</si>
  <si>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</si>
  <si>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</si>
  <si>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</si>
  <si>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</si>
  <si>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</si>
  <si>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</si>
  <si>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</si>
  <si>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</si>
  <si>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</si>
  <si>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</si>
  <si>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</si>
  <si>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</si>
  <si>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</si>
  <si>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</si>
  <si>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</si>
  <si>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</si>
  <si>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</si>
  <si>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</si>
  <si>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</si>
  <si>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</si>
  <si>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</si>
  <si>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</si>
  <si>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</si>
  <si>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</si>
  <si>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</si>
  <si>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</si>
  <si>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</si>
  <si>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</si>
  <si>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</si>
  <si>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</si>
  <si>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</si>
  <si>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</si>
  <si>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</si>
  <si>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</si>
  <si>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</si>
  <si>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</si>
  <si>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</si>
  <si>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</si>
  <si>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</si>
  <si>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</si>
  <si>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</si>
  <si>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</si>
  <si>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</si>
  <si>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</si>
  <si>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</si>
  <si>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</si>
  <si>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</si>
  <si>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</si>
  <si>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</si>
  <si>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</si>
  <si>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</si>
  <si>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</si>
  <si>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</si>
  <si>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</si>
  <si>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</si>
  <si>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</si>
  <si>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</si>
  <si>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</si>
  <si>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</si>
  <si>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</si>
  <si>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</si>
  <si>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</si>
  <si>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</si>
  <si>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</si>
  <si>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</si>
  <si>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</si>
  <si>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</si>
  <si>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</si>
  <si>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</si>
  <si>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</si>
  <si>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</si>
  <si>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</si>
  <si>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</si>
  <si>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</si>
  <si>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</si>
  <si>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</si>
  <si>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</si>
  <si>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</si>
  <si>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</si>
  <si>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</si>
  <si>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</si>
  <si>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</si>
  <si>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</si>
  <si>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</si>
  <si>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</si>
  <si>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</si>
  <si>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</si>
  <si>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</si>
  <si>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</si>
  <si>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</si>
  <si>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</si>
  <si>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</si>
  <si>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</si>
  <si>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</si>
  <si>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</si>
  <si>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</si>
  <si>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</si>
  <si>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</si>
  <si>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</si>
  <si>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</si>
  <si>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</si>
  <si>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</si>
  <si>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</si>
  <si>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</si>
  <si>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</si>
  <si>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</si>
  <si>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</si>
  <si>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</si>
  <si>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</si>
  <si>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</si>
  <si>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</si>
  <si>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</si>
  <si>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</si>
  <si>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</si>
  <si>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</si>
  <si>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</si>
  <si>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</si>
  <si>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</si>
  <si>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</si>
  <si>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</si>
  <si>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</si>
  <si>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</si>
  <si>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</si>
  <si>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</si>
  <si>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</si>
  <si>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</si>
  <si>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</si>
  <si>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</si>
  <si>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</si>
  <si>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</si>
  <si>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</si>
  <si>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</si>
  <si>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</si>
  <si>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</si>
  <si>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</si>
  <si>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</si>
  <si>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</si>
  <si>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</si>
  <si>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</si>
  <si>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</si>
  <si>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</si>
  <si>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</si>
  <si>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</si>
  <si>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</si>
  <si>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</si>
  <si>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</si>
  <si>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</si>
  <si>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</si>
  <si>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</si>
  <si>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</si>
  <si>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</si>
  <si>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</si>
  <si>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</si>
  <si>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</si>
  <si>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</si>
  <si>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</si>
  <si>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</si>
  <si>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</si>
  <si>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</si>
  <si>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</si>
  <si>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</si>
  <si>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</si>
  <si>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</si>
  <si>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</si>
  <si>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</si>
  <si>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</si>
  <si>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</si>
  <si>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</si>
  <si>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</si>
  <si>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</si>
  <si>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</si>
  <si>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</si>
  <si>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</si>
  <si>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</si>
  <si>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</si>
  <si>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</si>
  <si>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</si>
  <si>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</si>
  <si>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</si>
  <si>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</si>
  <si>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</si>
  <si>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</si>
  <si>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</si>
  <si>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</si>
  <si>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</si>
  <si>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</si>
  <si>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</si>
  <si>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</si>
  <si>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</si>
  <si>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</si>
  <si>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</si>
  <si>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</si>
  <si>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</si>
  <si>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</si>
  <si>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</si>
  <si>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</si>
  <si>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</si>
  <si>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</si>
  <si>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</si>
  <si>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</si>
  <si>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</si>
  <si>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</si>
  <si>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</si>
  <si>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</si>
  <si>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</si>
  <si>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</si>
  <si>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</si>
  <si>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</si>
  <si>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</si>
  <si>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</si>
  <si>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</si>
  <si>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</si>
  <si>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</si>
  <si>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</si>
  <si>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</si>
  <si>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</si>
  <si>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</si>
  <si>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</si>
  <si>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</si>
  <si>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</si>
  <si>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</si>
  <si>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</si>
  <si>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</si>
  <si>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</si>
  <si>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</si>
  <si>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</si>
  <si>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</si>
  <si>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</si>
  <si>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</si>
  <si>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</si>
  <si>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</si>
  <si>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</si>
  <si>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</si>
  <si>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</si>
  <si>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</si>
  <si>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</si>
  <si>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</si>
  <si>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</si>
  <si>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</si>
  <si>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</si>
  <si>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</si>
  <si>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</si>
  <si>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</si>
  <si>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</si>
  <si>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</si>
  <si>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</si>
  <si>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</si>
  <si>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</si>
  <si>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</si>
  <si>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</si>
  <si>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</si>
  <si>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</si>
  <si>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</si>
  <si>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</si>
  <si>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</si>
  <si>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</si>
  <si>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</si>
  <si>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</si>
  <si>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</si>
  <si>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</si>
  <si>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</si>
  <si>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</si>
  <si>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</si>
  <si>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</si>
  <si>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</si>
  <si>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</si>
  <si>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</si>
  <si>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</si>
  <si>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</si>
  <si>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</si>
  <si>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</si>
  <si>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</si>
  <si>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</si>
  <si>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</si>
  <si>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</si>
  <si>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</si>
  <si>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</si>
  <si>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</si>
  <si>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</si>
  <si>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</si>
  <si>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</si>
  <si>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</si>
  <si>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</si>
  <si>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</si>
  <si>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</si>
  <si>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</si>
  <si>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</si>
  <si>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</si>
  <si>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</si>
  <si>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</si>
  <si>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</si>
  <si>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</si>
  <si>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</si>
  <si>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</si>
  <si>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</si>
  <si>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</si>
  <si>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</si>
  <si>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</si>
  <si>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</si>
  <si>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</si>
  <si>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</si>
  <si>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</si>
  <si>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</si>
  <si>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</si>
  <si>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</si>
  <si>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</si>
  <si>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</si>
  <si>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</si>
  <si>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</si>
  <si>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</si>
  <si>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</si>
  <si>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</si>
  <si>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</si>
  <si>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</si>
  <si>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</si>
  <si>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</si>
  <si>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</si>
  <si>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</si>
  <si>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</si>
  <si>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</si>
  <si>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</si>
  <si>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</si>
  <si>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</si>
  <si>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</si>
  <si>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</si>
  <si>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</si>
  <si>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</si>
  <si>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</si>
  <si>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</si>
  <si>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</si>
  <si>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</si>
  <si>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</si>
  <si>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</si>
  <si>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</si>
  <si>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</si>
  <si>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</si>
  <si>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</si>
  <si>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</si>
  <si>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</si>
  <si>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</si>
  <si>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</si>
  <si>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</si>
  <si>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</si>
  <si>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</si>
  <si>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</si>
  <si>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</si>
  <si>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</si>
  <si>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</si>
  <si>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</si>
  <si>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</si>
  <si>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</si>
  <si>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</si>
  <si>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</si>
  <si>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</si>
  <si>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</si>
  <si>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</si>
  <si>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</si>
  <si>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</si>
  <si>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</si>
  <si>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</si>
  <si>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</si>
  <si>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</si>
  <si>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</si>
  <si>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</si>
  <si>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</si>
  <si>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</si>
  <si>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</si>
  <si>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</si>
  <si>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</si>
  <si>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</si>
  <si>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</si>
  <si>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</si>
  <si>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</si>
  <si>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</si>
  <si>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</si>
  <si>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</si>
  <si>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</si>
  <si>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</si>
  <si>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</si>
  <si>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</si>
  <si>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</si>
  <si>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</si>
  <si>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</si>
  <si>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</si>
  <si>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</si>
  <si>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</si>
  <si>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</si>
  <si>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</si>
  <si>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</si>
  <si>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</si>
  <si>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</si>
  <si>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</si>
  <si>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</si>
  <si>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</si>
  <si>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</si>
  <si>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</si>
  <si>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</si>
  <si>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</si>
  <si>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</si>
  <si>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</si>
  <si>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</si>
  <si>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</si>
  <si>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</si>
  <si>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</si>
  <si>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</si>
  <si>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</si>
  <si>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</si>
  <si>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</si>
  <si>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</si>
  <si>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</si>
  <si>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</si>
  <si>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</si>
  <si>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</si>
  <si>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</si>
  <si>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</si>
  <si>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</si>
  <si>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</si>
  <si>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</si>
  <si>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</si>
  <si>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</si>
  <si>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</si>
  <si>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</si>
  <si>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</si>
  <si>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</si>
  <si>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</si>
  <si>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</si>
  <si>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</si>
  <si>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</si>
  <si>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</si>
  <si>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</si>
  <si>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</si>
  <si>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</si>
  <si>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</si>
  <si>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</si>
  <si>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</si>
  <si>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</si>
  <si>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</si>
  <si>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</si>
  <si>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</si>
  <si>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</si>
  <si>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</si>
  <si>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</si>
  <si>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</si>
  <si>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</si>
  <si>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</si>
  <si>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</si>
  <si>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</si>
  <si>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</si>
  <si>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</si>
  <si>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</si>
  <si>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</si>
  <si>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</si>
  <si>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</si>
  <si>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</si>
  <si>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</si>
  <si>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</si>
  <si>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</si>
  <si>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</si>
  <si>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</si>
  <si>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</si>
  <si>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</si>
  <si>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</si>
  <si>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</si>
  <si>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</si>
  <si>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</si>
  <si>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</si>
  <si>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</si>
  <si>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</si>
  <si>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</si>
  <si>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</si>
  <si>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</si>
  <si>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</si>
  <si>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</si>
  <si>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</si>
  <si>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</si>
  <si>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</si>
  <si>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</si>
  <si>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</si>
  <si>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</si>
  <si>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</si>
  <si>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</si>
  <si>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</si>
  <si>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</si>
  <si>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</si>
  <si>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</si>
  <si>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</si>
  <si>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</si>
  <si>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</si>
  <si>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</si>
  <si>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</si>
  <si>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</si>
  <si>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</si>
  <si>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</si>
  <si>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</si>
  <si>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</si>
  <si>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</si>
  <si>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</si>
  <si>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</si>
  <si>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</si>
  <si>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</si>
  <si>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</si>
  <si>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</si>
  <si>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</si>
  <si>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</si>
  <si>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</si>
  <si>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</si>
  <si>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</si>
  <si>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</si>
  <si>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</si>
  <si>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</si>
  <si>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</si>
  <si>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</si>
  <si>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</si>
  <si>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</si>
  <si>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</si>
  <si>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</si>
  <si>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</si>
  <si>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</si>
  <si>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</si>
  <si>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</si>
  <si>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</si>
  <si>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</si>
  <si>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</si>
  <si>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</si>
  <si>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</si>
  <si>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</si>
  <si>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</si>
  <si>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</si>
  <si>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</si>
  <si>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</si>
  <si>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</si>
  <si>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</si>
  <si>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</si>
  <si>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</si>
  <si>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</si>
  <si>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</si>
  <si>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</si>
  <si>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</si>
  <si>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</si>
  <si>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</si>
  <si>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</si>
  <si>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</si>
  <si>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</si>
  <si>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</si>
  <si>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</si>
  <si>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</si>
  <si>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</si>
  <si>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</si>
  <si>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</si>
  <si>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</si>
  <si>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</si>
  <si>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</si>
  <si>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</si>
  <si>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</si>
  <si>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</si>
  <si>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</si>
  <si>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</si>
  <si>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</si>
  <si>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</si>
  <si>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</si>
  <si>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</si>
  <si>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</si>
  <si>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</si>
  <si>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</si>
  <si>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</si>
  <si>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</si>
  <si>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</si>
  <si>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</si>
  <si>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</si>
  <si>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</si>
  <si>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</si>
  <si>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</si>
  <si>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</si>
  <si>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</si>
  <si>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</si>
  <si>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</si>
  <si>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</si>
  <si>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</si>
  <si>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</si>
  <si>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</si>
  <si>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</si>
  <si>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</si>
  <si>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</si>
  <si>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</si>
  <si>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</si>
  <si>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</si>
  <si>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</si>
  <si>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</si>
  <si>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</si>
  <si>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</si>
  <si>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</si>
  <si>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</si>
  <si>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</si>
  <si>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</si>
  <si>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</si>
  <si>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</si>
  <si>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</si>
  <si>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</si>
  <si>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</si>
  <si>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</si>
  <si>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</si>
  <si>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</si>
  <si>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</si>
  <si>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</si>
  <si>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</si>
  <si>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</si>
  <si>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</si>
  <si>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</si>
  <si>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</si>
  <si>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</si>
  <si>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</si>
  <si>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</si>
  <si>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</si>
  <si>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</si>
  <si>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</si>
  <si>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</si>
  <si>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</si>
  <si>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</si>
  <si>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</si>
  <si>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</si>
  <si>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</si>
  <si>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</si>
  <si>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</si>
  <si>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</si>
  <si>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</si>
  <si>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</si>
  <si>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</si>
  <si>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</si>
  <si>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</si>
  <si>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</si>
  <si>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</si>
  <si>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</si>
  <si>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</si>
  <si>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</si>
  <si>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</si>
  <si>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</si>
  <si>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</si>
  <si>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</si>
  <si>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</si>
  <si>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</si>
  <si>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</si>
  <si>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</si>
  <si>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</si>
  <si>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</si>
  <si>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</si>
  <si>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</si>
  <si>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</si>
  <si>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</si>
  <si>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</si>
  <si>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</si>
  <si>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</si>
  <si>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</si>
  <si>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</si>
  <si>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</si>
  <si>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</si>
  <si>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</si>
  <si>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</si>
  <si>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</si>
  <si>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</si>
  <si>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</si>
  <si>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</si>
  <si>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</si>
  <si>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</si>
  <si>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</si>
  <si>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</si>
  <si>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</si>
  <si>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</si>
  <si>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</si>
  <si>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</si>
  <si>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</si>
  <si>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</si>
  <si>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</si>
  <si>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</si>
  <si>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</si>
  <si>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</si>
  <si>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</si>
  <si>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</si>
  <si>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</si>
  <si>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</si>
  <si>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</si>
  <si>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</si>
  <si>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</si>
  <si>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</si>
  <si>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</si>
  <si>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</si>
  <si>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</si>
  <si>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</si>
  <si>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</si>
  <si>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</si>
  <si>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</si>
  <si>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</si>
  <si>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</si>
  <si>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</si>
  <si>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</si>
  <si>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</si>
  <si>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</si>
  <si>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</si>
  <si>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</si>
  <si>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</si>
  <si>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</si>
  <si>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</si>
  <si>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</si>
  <si>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</si>
  <si>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</si>
  <si>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</si>
  <si>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</si>
  <si>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</si>
  <si>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</si>
  <si>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</si>
  <si>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</si>
  <si>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</si>
  <si>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</si>
  <si>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</si>
  <si>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</si>
  <si>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</si>
  <si>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</si>
  <si>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</si>
  <si>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</si>
  <si>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</si>
  <si>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</si>
  <si>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</si>
  <si>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</si>
  <si>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</si>
  <si>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</si>
  <si>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</si>
  <si>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</si>
  <si>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</si>
  <si>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</si>
  <si>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</si>
  <si>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</si>
  <si>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</si>
  <si>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</si>
  <si>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</si>
  <si>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</si>
  <si>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</si>
  <si>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</si>
  <si>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</si>
  <si>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</si>
  <si>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</si>
  <si>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</si>
  <si>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</si>
  <si>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</si>
  <si>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</si>
  <si>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</si>
  <si>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</si>
  <si>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</si>
  <si>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</si>
  <si>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</si>
  <si>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</si>
  <si>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</si>
  <si>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</si>
  <si>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</si>
  <si>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</si>
  <si>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</si>
  <si>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</si>
  <si>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</si>
  <si>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</si>
  <si>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</si>
  <si>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</si>
  <si>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</si>
  <si>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</si>
  <si>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</si>
  <si>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</si>
  <si>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</si>
  <si>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</si>
  <si>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</si>
  <si>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</si>
  <si>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</si>
  <si>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</si>
  <si>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</si>
  <si>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</si>
  <si>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</si>
  <si>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</si>
  <si>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</si>
  <si>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</si>
  <si>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</si>
  <si>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</si>
  <si>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</si>
  <si>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</si>
  <si>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</si>
  <si>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</si>
  <si>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</si>
  <si>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</si>
  <si>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</si>
  <si>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</si>
  <si>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</si>
  <si>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</si>
  <si>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</si>
  <si>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</si>
  <si>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</si>
  <si>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</si>
  <si>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</si>
  <si>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</si>
  <si>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</si>
  <si>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</si>
  <si>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</si>
  <si>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</si>
  <si>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</si>
  <si>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</si>
  <si>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</si>
  <si>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</si>
  <si>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</si>
  <si>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</si>
  <si>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</si>
  <si>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</si>
  <si>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</si>
  <si>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</si>
  <si>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</si>
  <si>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</si>
  <si>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</si>
  <si>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</si>
  <si>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</si>
  <si>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</si>
  <si>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</si>
  <si>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</si>
  <si>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</si>
  <si>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</si>
  <si>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</si>
  <si>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</si>
  <si>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</si>
  <si>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</si>
  <si>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</si>
  <si>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</si>
  <si>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</si>
  <si>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</si>
  <si>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</si>
  <si>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</si>
  <si>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</si>
  <si>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</si>
  <si>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</si>
  <si>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</si>
  <si>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</si>
  <si>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</si>
  <si>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</si>
  <si>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</si>
  <si>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</si>
  <si>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</si>
  <si>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</si>
  <si>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</si>
  <si>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</si>
  <si>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</si>
  <si>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</si>
  <si>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</si>
  <si>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</si>
  <si>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</si>
  <si>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</si>
  <si>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</si>
  <si>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</si>
  <si>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</si>
  <si>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</si>
  <si>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</si>
  <si>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</si>
  <si>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</si>
  <si>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</si>
  <si>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</si>
  <si>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</si>
  <si>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</si>
  <si>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</si>
  <si>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</si>
  <si>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</si>
  <si>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</si>
  <si>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</si>
  <si>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</si>
  <si>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</si>
  <si>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</si>
  <si>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</si>
  <si>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</si>
  <si>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</si>
  <si>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</si>
  <si>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</si>
  <si>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</si>
  <si>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</si>
  <si>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</si>
  <si>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</si>
  <si>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</si>
  <si>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</si>
  <si>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</si>
  <si>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</si>
  <si>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</si>
  <si>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</si>
  <si>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</si>
  <si>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</si>
  <si>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</si>
  <si>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</si>
  <si>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</si>
  <si>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</si>
  <si>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</si>
  <si>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</si>
  <si>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</si>
  <si>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</si>
  <si>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</si>
  <si>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</si>
  <si>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</si>
  <si>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</si>
  <si>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</si>
  <si>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</si>
  <si>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</si>
  <si>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</si>
  <si>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</si>
  <si>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</si>
  <si>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</si>
  <si>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</si>
  <si>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</si>
  <si>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</si>
  <si>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</si>
  <si>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</si>
  <si>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</si>
  <si>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</si>
  <si>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</si>
  <si>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</si>
  <si>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</si>
  <si>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</si>
  <si>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</si>
  <si>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</si>
  <si>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</si>
  <si>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</si>
  <si>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</si>
  <si>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</si>
  <si>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</si>
  <si>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</si>
  <si>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</si>
  <si>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</si>
  <si>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</si>
  <si>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</si>
  <si>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</si>
  <si>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</si>
  <si>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</si>
  <si>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</si>
  <si>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</si>
  <si>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</si>
  <si>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</si>
  <si>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</si>
  <si>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</si>
  <si>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</si>
  <si>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</si>
  <si>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</si>
  <si>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</si>
  <si>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</si>
  <si>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</si>
  <si>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</si>
  <si>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</si>
  <si>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</si>
  <si>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</si>
  <si>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</si>
  <si>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</si>
  <si>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</si>
  <si>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</si>
  <si>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</si>
  <si>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</si>
  <si>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</si>
  <si>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</si>
  <si>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</si>
  <si>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</si>
  <si>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</si>
  <si>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</si>
  <si>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</si>
  <si>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</si>
  <si>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</si>
  <si>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</si>
  <si>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</si>
  <si>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</si>
  <si>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</si>
  <si>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</si>
  <si>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</si>
  <si>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</si>
  <si>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</si>
  <si>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</si>
  <si>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</si>
  <si>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</si>
  <si>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</si>
  <si>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</si>
  <si>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</si>
  <si>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</si>
  <si>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</si>
  <si>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</si>
  <si>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</si>
  <si>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</si>
  <si>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</si>
  <si>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</si>
  <si>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</si>
  <si>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</si>
  <si>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</si>
  <si>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</si>
  <si>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</si>
  <si>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</si>
  <si>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</si>
  <si>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</si>
  <si>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</si>
  <si>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</si>
  <si>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</si>
  <si>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</si>
  <si>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</si>
  <si>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</si>
  <si>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</si>
  <si>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</si>
  <si>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</si>
  <si>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</si>
  <si>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</si>
  <si>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</si>
  <si>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</si>
  <si>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</si>
  <si>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</si>
  <si>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</si>
  <si>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</si>
  <si>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</si>
  <si>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</si>
  <si>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</si>
  <si>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</si>
  <si>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</si>
  <si>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</si>
  <si>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</si>
  <si>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</si>
  <si>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</si>
  <si>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</si>
  <si>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</si>
  <si>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</si>
  <si>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</si>
  <si>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</si>
  <si>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</si>
  <si>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</si>
  <si>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</si>
  <si>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</si>
  <si>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</si>
  <si>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</si>
  <si>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</si>
  <si>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</si>
  <si>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</si>
  <si>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</si>
  <si>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</si>
  <si>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</si>
  <si>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</si>
  <si>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</si>
  <si>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</si>
  <si>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</si>
  <si>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</si>
  <si>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</si>
  <si>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</si>
  <si>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</si>
  <si>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</si>
  <si>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</si>
  <si>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</si>
  <si>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</si>
  <si>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</si>
  <si>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</si>
  <si>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</si>
  <si>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</si>
  <si>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</si>
  <si>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</si>
  <si>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</si>
  <si>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</si>
  <si>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</si>
  <si>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</si>
  <si>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</si>
  <si>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</si>
  <si>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</si>
  <si>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</si>
  <si>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</si>
  <si>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</si>
  <si>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</si>
  <si>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</si>
  <si>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</si>
  <si>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</si>
  <si>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</si>
  <si>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</si>
  <si>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</si>
  <si>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</si>
  <si>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</si>
  <si>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</si>
  <si>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</si>
  <si>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</si>
  <si>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</si>
  <si>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</si>
  <si>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</si>
  <si>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</si>
  <si>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</si>
  <si>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</si>
  <si>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</si>
  <si>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</si>
  <si>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</si>
  <si>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</si>
  <si>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</si>
  <si>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</si>
  <si>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</si>
  <si>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</si>
  <si>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</si>
  <si>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</si>
  <si>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</si>
  <si>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</si>
  <si>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</si>
  <si>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</si>
  <si>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</si>
  <si>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</si>
  <si>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</si>
  <si>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</si>
  <si>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</si>
  <si>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</si>
  <si>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</si>
  <si>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</si>
  <si>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</si>
  <si>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</si>
  <si>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</si>
  <si>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</si>
  <si>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</si>
  <si>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</si>
  <si>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</si>
  <si>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</si>
  <si>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</si>
  <si>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</si>
  <si>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</si>
  <si>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</si>
  <si>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</si>
  <si>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</si>
  <si>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</si>
  <si>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</si>
  <si>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</si>
  <si>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</si>
  <si>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</si>
  <si>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</si>
  <si>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</si>
  <si>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</si>
  <si>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</si>
  <si>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</si>
  <si>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</si>
  <si>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</si>
  <si>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</si>
  <si>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</si>
  <si>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</si>
  <si>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</si>
  <si>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</si>
  <si>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</si>
  <si>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</si>
  <si>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</si>
  <si>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</si>
  <si>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</si>
  <si>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</si>
  <si>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</si>
  <si>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</si>
  <si>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</si>
  <si>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</si>
  <si>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</si>
  <si>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</si>
  <si>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</si>
  <si>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</si>
  <si>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</si>
  <si>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</si>
  <si>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</si>
  <si>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</si>
  <si>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</si>
  <si>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</si>
  <si>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</si>
  <si>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</si>
  <si>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</si>
  <si>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</si>
  <si>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</si>
  <si>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</si>
  <si>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</si>
  <si>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</si>
  <si>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</si>
  <si>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</si>
  <si>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</si>
  <si>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</si>
  <si>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</si>
  <si>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</si>
  <si>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</si>
  <si>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</si>
  <si>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</si>
  <si>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</si>
  <si>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</si>
  <si>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</si>
  <si>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</si>
  <si>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</si>
  <si>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</si>
  <si>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</si>
  <si>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</si>
  <si>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</si>
  <si>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</si>
  <si>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</si>
  <si>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</si>
  <si>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</si>
  <si>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</si>
  <si>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</si>
  <si>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</si>
  <si>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</si>
  <si>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</si>
  <si>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</si>
  <si>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</si>
  <si>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</si>
  <si>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</si>
  <si>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</si>
  <si>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</si>
  <si>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</si>
  <si>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</si>
  <si>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</si>
  <si>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</si>
  <si>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</si>
  <si>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</si>
  <si>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</si>
  <si>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</si>
  <si>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</si>
  <si>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</si>
  <si>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</si>
  <si>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</si>
  <si>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</si>
  <si>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</si>
  <si>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</si>
  <si>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</si>
  <si>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</si>
  <si>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</si>
  <si>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</si>
  <si>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</si>
  <si>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</si>
  <si>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</si>
  <si>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</si>
  <si>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</si>
  <si>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</si>
  <si>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</si>
  <si>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</si>
  <si>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</si>
  <si>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</si>
  <si>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</si>
  <si>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</si>
  <si>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</si>
  <si>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</si>
  <si>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</si>
  <si>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</si>
  <si>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</si>
  <si>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</si>
  <si>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</si>
  <si>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</si>
  <si>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</si>
  <si>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</si>
  <si>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</si>
  <si>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</si>
  <si>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</si>
  <si>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</si>
  <si>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</si>
  <si>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</si>
  <si>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</si>
  <si>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</si>
  <si>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</si>
  <si>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</si>
  <si>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</si>
  <si>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</si>
  <si>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</si>
  <si>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</si>
  <si>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</si>
  <si>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</si>
  <si>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</si>
  <si>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</si>
  <si>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</si>
  <si>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</si>
  <si>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</si>
  <si>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</si>
  <si>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</si>
  <si>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</si>
  <si>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</si>
  <si>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</si>
  <si>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</si>
  <si>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</si>
  <si>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</si>
  <si>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</si>
  <si>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</si>
  <si>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</si>
  <si>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</si>
  <si>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</si>
  <si>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</si>
  <si>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</si>
  <si>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</si>
  <si>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</si>
  <si>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</si>
  <si>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</si>
  <si>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</si>
  <si>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</si>
  <si>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</si>
  <si>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</si>
  <si>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</si>
  <si>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</si>
  <si>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</si>
  <si>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</si>
  <si>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</si>
  <si>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</si>
  <si>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</si>
  <si>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</si>
  <si>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</si>
  <si>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</si>
  <si>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</si>
  <si>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</si>
  <si>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</si>
  <si>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</si>
  <si>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</si>
  <si>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</si>
  <si>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</si>
  <si>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</si>
  <si>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</si>
  <si>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</si>
  <si>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</si>
  <si>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</si>
  <si>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</si>
  <si>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</si>
  <si>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</si>
  <si>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</si>
  <si>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</si>
  <si>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</si>
  <si>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</si>
  <si>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</si>
  <si>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</si>
  <si>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</si>
  <si>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</si>
  <si>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</si>
  <si>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</si>
  <si>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</si>
  <si>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</si>
  <si>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</si>
  <si>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</si>
  <si>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</si>
  <si>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</si>
  <si>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</si>
  <si>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</si>
  <si>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</si>
  <si>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</si>
  <si>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</si>
  <si>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</si>
  <si>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</si>
  <si>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</si>
  <si>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</si>
  <si>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</si>
  <si>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</si>
  <si>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</si>
  <si>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</si>
  <si>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</si>
  <si>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</si>
  <si>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</si>
  <si>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</si>
  <si>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</si>
  <si>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</si>
  <si>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</si>
  <si>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</si>
  <si>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</si>
  <si>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</si>
  <si>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</si>
  <si>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</si>
  <si>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</si>
  <si>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</si>
  <si>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</si>
  <si>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</si>
  <si>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</si>
  <si>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</si>
  <si>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</si>
  <si>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</si>
  <si>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</si>
  <si>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</si>
  <si>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</si>
  <si>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</si>
  <si>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</si>
  <si>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</si>
  <si>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</si>
  <si>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</si>
  <si>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</si>
  <si>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</si>
  <si>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</si>
  <si>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</si>
  <si>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</si>
  <si>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</si>
  <si>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</si>
  <si>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</si>
  <si>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</si>
  <si>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</si>
  <si>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</si>
  <si>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</si>
  <si>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</si>
  <si>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</si>
  <si>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</si>
  <si>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</si>
  <si>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</si>
  <si>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</si>
  <si>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</si>
  <si>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</si>
  <si>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</si>
  <si>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</si>
  <si>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</si>
  <si>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</si>
  <si>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</si>
  <si>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</si>
  <si>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</si>
  <si>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</si>
  <si>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</si>
  <si>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</si>
  <si>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</si>
  <si>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</si>
  <si>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</si>
  <si>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</si>
  <si>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</si>
  <si>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</si>
  <si>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</si>
  <si>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</si>
  <si>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</si>
  <si>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</si>
  <si>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</si>
  <si>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</si>
  <si>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</si>
  <si>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</si>
  <si>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</si>
  <si>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</si>
  <si>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</si>
  <si>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</si>
  <si>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</si>
  <si>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</si>
  <si>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</si>
  <si>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</si>
  <si>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</si>
  <si>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</si>
  <si>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</si>
  <si>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</si>
  <si>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</si>
  <si>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</si>
  <si>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</si>
  <si>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</si>
  <si>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</si>
  <si>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</si>
  <si>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</si>
  <si>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</si>
  <si>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</si>
  <si>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</si>
  <si>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</si>
  <si>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</si>
  <si>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</si>
  <si>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</si>
  <si>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</si>
  <si>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</si>
  <si>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</si>
  <si>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</si>
  <si>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</si>
  <si>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</si>
  <si>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</si>
  <si>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</si>
  <si>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</si>
  <si>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</si>
  <si>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</si>
  <si>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</si>
  <si>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</si>
  <si>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</si>
  <si>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</si>
  <si>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</si>
  <si>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</si>
  <si>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</si>
  <si>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</si>
  <si>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</si>
  <si>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</si>
  <si>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</si>
  <si>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</si>
  <si>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</si>
  <si>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</si>
  <si>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</si>
  <si>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</si>
  <si>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</si>
  <si>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</si>
  <si>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</si>
  <si>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</si>
  <si>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</si>
  <si>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</si>
  <si>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</si>
  <si>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</si>
  <si>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</si>
  <si>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</si>
  <si>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</si>
  <si>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</si>
  <si>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</si>
  <si>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</si>
  <si>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</si>
  <si>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</si>
  <si>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</si>
  <si>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</si>
  <si>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</si>
  <si>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</si>
  <si>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</si>
  <si>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</si>
  <si>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</si>
  <si>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</si>
  <si>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</si>
  <si>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</si>
  <si>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</si>
  <si>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</si>
  <si>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</si>
  <si>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</si>
  <si>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</si>
  <si>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</si>
  <si>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</si>
  <si>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</si>
  <si>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</si>
  <si>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</si>
  <si>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</si>
  <si>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</si>
  <si>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</si>
  <si>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</si>
  <si>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</si>
  <si>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</si>
  <si>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</si>
  <si>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</si>
  <si>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</si>
  <si>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</si>
  <si>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</si>
  <si>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</si>
  <si>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</si>
  <si>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</si>
  <si>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</si>
  <si>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</si>
  <si>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</si>
  <si>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</si>
  <si>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</si>
  <si>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</si>
  <si>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</si>
  <si>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</si>
  <si>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</si>
  <si>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</si>
  <si>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</si>
  <si>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</si>
  <si>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</si>
  <si>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</si>
  <si>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</si>
  <si>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</si>
  <si>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</si>
  <si>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</si>
  <si>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</si>
  <si>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</si>
  <si>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</si>
  <si>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</si>
  <si>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</si>
  <si>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</si>
  <si>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</si>
  <si>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</si>
  <si>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</si>
  <si>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</si>
  <si>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</si>
  <si>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</si>
  <si>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</si>
  <si>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</si>
  <si>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</si>
  <si>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</si>
  <si>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</si>
  <si>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</si>
  <si>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</si>
  <si>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</si>
  <si>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</si>
  <si>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</si>
  <si>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</si>
  <si>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</si>
  <si>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</si>
  <si>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</si>
  <si>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</si>
  <si>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</si>
  <si>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</si>
  <si>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</si>
  <si>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</si>
  <si>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</si>
  <si>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</si>
  <si>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</si>
  <si>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</si>
  <si>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</si>
  <si>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</si>
  <si>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</si>
  <si>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</si>
  <si>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</si>
  <si>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</si>
  <si>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</si>
  <si>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</si>
  <si>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</si>
  <si>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</si>
  <si>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</si>
  <si>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</si>
  <si>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</si>
  <si>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</si>
  <si>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</si>
  <si>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</si>
  <si>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</si>
  <si>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</si>
  <si>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</si>
  <si>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</si>
  <si>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</si>
  <si>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</si>
  <si>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</si>
  <si>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</si>
  <si>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</si>
  <si>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</si>
  <si>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</si>
  <si>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</si>
  <si>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</si>
  <si>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</si>
  <si>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</si>
  <si>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</si>
  <si>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</si>
  <si>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</si>
  <si>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</si>
  <si>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</si>
  <si>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</si>
  <si>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</si>
  <si>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</si>
  <si>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</si>
  <si>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</si>
  <si>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</si>
  <si>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</si>
  <si>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</si>
  <si>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</si>
  <si>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</si>
  <si>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</si>
  <si>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</si>
  <si>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</si>
  <si>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</si>
  <si>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</si>
  <si>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</si>
  <si>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</si>
  <si>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</si>
  <si>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</si>
  <si>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</si>
  <si>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</si>
  <si>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</si>
  <si>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</si>
  <si>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</si>
  <si>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</si>
  <si>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</si>
  <si>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</si>
  <si>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</si>
  <si>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</si>
  <si>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</si>
  <si>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</si>
  <si>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</si>
  <si>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</si>
  <si>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</si>
  <si>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</si>
  <si>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</si>
  <si>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</si>
  <si>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</si>
  <si>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</si>
  <si>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</si>
  <si>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</si>
  <si>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</si>
  <si>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</si>
  <si>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</si>
  <si>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</si>
  <si>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</si>
  <si>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</si>
  <si>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</si>
  <si>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</si>
  <si>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</si>
  <si>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</si>
  <si>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</si>
  <si>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</si>
  <si>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</si>
  <si>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</si>
  <si>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</si>
  <si>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</si>
  <si>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</si>
  <si>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</si>
  <si>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</si>
  <si>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</si>
  <si>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</si>
  <si>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</si>
  <si>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</si>
  <si>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</si>
  <si>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</si>
  <si>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</si>
  <si>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</si>
  <si>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</si>
  <si>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</si>
  <si>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</si>
  <si>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</si>
  <si>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</si>
  <si>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</si>
  <si>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</si>
  <si>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</si>
  <si>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</si>
  <si>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</si>
  <si>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</si>
  <si>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</si>
  <si>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</si>
  <si>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</si>
  <si>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</si>
  <si>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</si>
  <si>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</si>
  <si>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</si>
  <si>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</si>
  <si>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</si>
  <si>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</si>
  <si>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</si>
  <si>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</si>
  <si>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</si>
  <si>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</si>
  <si>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</si>
  <si>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</si>
  <si>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</si>
  <si>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</si>
  <si>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</si>
  <si>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</si>
  <si>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</si>
  <si>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</si>
  <si>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</si>
  <si>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</si>
  <si>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</si>
  <si>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</si>
  <si>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</si>
  <si>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</si>
  <si>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</si>
  <si>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</si>
  <si>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</si>
  <si>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</si>
  <si>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</si>
  <si>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</si>
  <si>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</si>
  <si>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</si>
  <si>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</si>
  <si>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</si>
  <si>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</si>
  <si>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</si>
  <si>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</si>
  <si>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</si>
  <si>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</si>
  <si>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</si>
  <si>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</si>
  <si>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</si>
  <si>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</si>
  <si>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</si>
  <si>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</si>
  <si>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</si>
  <si>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</si>
  <si>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</si>
  <si>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</si>
  <si>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</si>
  <si>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</si>
  <si>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</si>
  <si>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</si>
  <si>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</si>
  <si>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</si>
  <si>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</si>
  <si>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</si>
  <si>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</si>
  <si>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</si>
  <si>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</si>
  <si>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</si>
  <si>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</si>
  <si>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</si>
  <si>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</si>
  <si>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</si>
  <si>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</si>
  <si>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</si>
  <si>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</si>
  <si>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</si>
  <si>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</si>
  <si>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</si>
  <si>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</si>
  <si>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</si>
  <si>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</si>
  <si>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</si>
  <si>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</si>
  <si>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</si>
  <si>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</si>
  <si>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</si>
  <si>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</si>
  <si>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</si>
  <si>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</si>
  <si>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</si>
  <si>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</si>
  <si>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</si>
  <si>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</si>
  <si>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</si>
  <si>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</si>
  <si>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</si>
  <si>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</si>
  <si>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</si>
  <si>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</si>
  <si>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</si>
  <si>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</si>
  <si>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</si>
  <si>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</si>
  <si>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</si>
  <si>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</si>
  <si>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</si>
  <si>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</si>
  <si>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</si>
  <si>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</si>
  <si>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</si>
  <si>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</si>
  <si>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</si>
  <si>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</si>
  <si>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</si>
  <si>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</si>
  <si>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</si>
  <si>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</si>
  <si>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</si>
  <si>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</si>
  <si>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</si>
  <si>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</si>
  <si>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</si>
  <si>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</si>
  <si>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</si>
  <si>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</si>
  <si>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</si>
  <si>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</si>
  <si>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</si>
  <si>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</si>
  <si>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</si>
  <si>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</si>
  <si>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</si>
  <si>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</si>
  <si>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</si>
  <si>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</si>
  <si>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</si>
  <si>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</si>
  <si>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</si>
  <si>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</si>
  <si>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</si>
  <si>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</si>
  <si>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</si>
  <si>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</si>
  <si>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</si>
  <si>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</si>
  <si>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</si>
  <si>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</si>
  <si>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</si>
  <si>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</si>
  <si>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</si>
  <si>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</si>
  <si>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</si>
  <si>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</si>
  <si>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</si>
  <si>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</si>
  <si>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</si>
  <si>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</si>
  <si>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</si>
  <si>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</si>
  <si>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</si>
  <si>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</si>
  <si>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</si>
  <si>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</si>
  <si>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</si>
  <si>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</si>
  <si>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</si>
  <si>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</si>
  <si>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</si>
  <si>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</si>
  <si>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</si>
  <si>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</si>
  <si>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</si>
  <si>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</si>
  <si>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</si>
  <si>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</si>
  <si>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</si>
  <si>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</si>
  <si>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</si>
  <si>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</si>
  <si>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</si>
  <si>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</si>
  <si>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</si>
  <si>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</si>
  <si>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</si>
  <si>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</si>
  <si>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</si>
  <si>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</si>
  <si>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</si>
  <si>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</si>
  <si>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</si>
  <si>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</si>
  <si>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</si>
  <si>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</si>
  <si>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</si>
  <si>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</si>
  <si>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</si>
  <si>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</si>
  <si>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</si>
  <si>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</si>
  <si>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</si>
  <si>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</si>
  <si>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</si>
  <si>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</si>
  <si>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</si>
  <si>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</si>
  <si>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</si>
  <si>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</si>
  <si>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</si>
  <si>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</si>
  <si>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</si>
  <si>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</si>
  <si>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</si>
  <si>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</si>
  <si>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</si>
  <si>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</si>
  <si>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</si>
  <si>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</si>
  <si>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</si>
  <si>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</si>
  <si>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</si>
  <si>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</si>
  <si>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</si>
  <si>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</si>
  <si>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</si>
  <si>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</si>
  <si>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</si>
  <si>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</si>
  <si>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</si>
  <si>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</si>
  <si>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</si>
  <si>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</si>
  <si>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</si>
  <si>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</si>
  <si>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</si>
  <si>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</si>
  <si>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</si>
  <si>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</si>
  <si>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</si>
  <si>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</si>
  <si>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</si>
  <si>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</si>
  <si>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</si>
  <si>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</si>
  <si>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</si>
  <si>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</si>
  <si>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</si>
  <si>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</si>
  <si>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</si>
  <si>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</si>
  <si>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</si>
  <si>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</si>
  <si>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</si>
  <si>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</si>
  <si>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</si>
  <si>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</si>
  <si>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</si>
  <si>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</si>
  <si>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</si>
  <si>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</si>
  <si>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</si>
  <si>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</si>
  <si>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</si>
  <si>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</si>
  <si>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</si>
  <si>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</si>
  <si>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</si>
  <si>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</si>
  <si>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</si>
  <si>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</si>
  <si>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</si>
  <si>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</si>
  <si>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</si>
  <si>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</si>
  <si>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</si>
  <si>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</si>
  <si>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</si>
  <si>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</si>
  <si>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</si>
  <si>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</si>
  <si>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</si>
  <si>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</si>
  <si>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</si>
  <si>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</si>
  <si>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</si>
  <si>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</si>
  <si>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</si>
  <si>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</si>
  <si>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</si>
  <si>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</si>
  <si>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</si>
  <si>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</si>
  <si>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</si>
  <si>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</si>
  <si>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</si>
  <si>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</si>
  <si>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</si>
  <si>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</si>
  <si>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</si>
  <si>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</si>
  <si>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</si>
  <si>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</si>
  <si>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</si>
  <si>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</si>
  <si>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</si>
  <si>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</si>
  <si>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</si>
  <si>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</si>
  <si>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</si>
  <si>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</si>
  <si>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</si>
  <si>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</si>
  <si>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</si>
  <si>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</si>
  <si>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</si>
  <si>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</si>
  <si>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</si>
  <si>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</si>
  <si>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</si>
  <si>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</si>
  <si>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</si>
  <si>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</si>
  <si>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</si>
  <si>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</si>
  <si>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</si>
  <si>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</si>
  <si>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</si>
  <si>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</si>
  <si>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</si>
  <si>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</si>
  <si>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</si>
  <si>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</si>
  <si>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</si>
  <si>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</si>
  <si>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</si>
  <si>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</si>
  <si>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</si>
  <si>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</si>
  <si>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</si>
  <si>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</si>
  <si>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</si>
  <si>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</si>
  <si>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</si>
  <si>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</si>
  <si>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</si>
  <si>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</si>
  <si>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</si>
  <si>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</si>
  <si>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</si>
  <si>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</si>
  <si>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</si>
  <si>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</si>
  <si>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</si>
  <si>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</si>
  <si>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</si>
  <si>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</si>
  <si>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</si>
  <si>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</si>
  <si>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</si>
  <si>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</si>
  <si>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</si>
  <si>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</si>
  <si>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</si>
  <si>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</si>
  <si>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</si>
  <si>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</si>
  <si>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</si>
  <si>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</si>
  <si>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</si>
  <si>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</si>
  <si>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</si>
  <si>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</si>
  <si>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</si>
  <si>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</si>
  <si>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</si>
  <si>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</si>
  <si>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</si>
  <si>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</si>
  <si>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</si>
  <si>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</si>
  <si>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</si>
  <si>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</si>
  <si>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</si>
  <si>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</si>
  <si>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</si>
  <si>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</si>
  <si>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</si>
  <si>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</si>
  <si>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</si>
  <si>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</si>
  <si>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</si>
  <si>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</si>
  <si>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</si>
  <si>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</si>
  <si>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</si>
  <si>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</si>
  <si>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</si>
  <si>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</si>
  <si>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</si>
  <si>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</si>
  <si>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</si>
  <si>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</si>
  <si>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</si>
  <si>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</si>
  <si>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</si>
  <si>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</si>
  <si>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</si>
  <si>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</si>
  <si>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</si>
  <si>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</si>
  <si>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</si>
  <si>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</si>
  <si>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</si>
  <si>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</si>
  <si>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</si>
  <si>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</si>
  <si>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</si>
  <si>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</si>
  <si>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</si>
  <si>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</si>
  <si>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</si>
  <si>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</si>
  <si>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</si>
  <si>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</si>
  <si>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</si>
  <si>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</si>
  <si>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</si>
  <si>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</si>
  <si>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</si>
  <si>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</si>
  <si>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</si>
  <si>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</si>
  <si>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</si>
  <si>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</si>
  <si>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</si>
  <si>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</si>
  <si>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</si>
  <si>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</si>
  <si>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</si>
  <si>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</si>
  <si>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</si>
  <si>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</si>
  <si>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</si>
  <si>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</si>
  <si>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</si>
  <si>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</si>
  <si>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</si>
  <si>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</si>
  <si>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</si>
  <si>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</si>
  <si>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</si>
  <si>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</si>
  <si>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</si>
  <si>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</si>
  <si>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</si>
  <si>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</si>
  <si>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</si>
  <si>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</si>
  <si>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</si>
  <si>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</si>
  <si>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</si>
  <si>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</si>
  <si>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</si>
  <si>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</si>
  <si>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</si>
  <si>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</si>
  <si>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</si>
  <si>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</si>
  <si>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</si>
  <si>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</si>
  <si>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</si>
  <si>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</si>
  <si>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</si>
  <si>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</si>
  <si>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</si>
  <si>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</si>
  <si>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</si>
  <si>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</si>
  <si>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</si>
  <si>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</si>
  <si>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</si>
  <si>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</si>
  <si>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</si>
  <si>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</si>
  <si>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</si>
  <si>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</si>
  <si>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</si>
  <si>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</si>
  <si>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</si>
  <si>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</si>
  <si>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</si>
  <si>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</si>
  <si>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</si>
  <si>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</si>
  <si>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</si>
  <si>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</si>
  <si>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</si>
  <si>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</si>
  <si>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</si>
  <si>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</si>
  <si>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</si>
  <si>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</si>
  <si>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</si>
  <si>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</si>
  <si>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</si>
  <si>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</si>
  <si>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</si>
  <si>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</si>
  <si>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</si>
  <si>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</si>
  <si>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</si>
  <si>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</si>
  <si>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</si>
  <si>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</si>
  <si>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</si>
  <si>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</si>
  <si>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</si>
  <si>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</si>
  <si>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</si>
  <si>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</si>
  <si>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</si>
  <si>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</si>
  <si>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</si>
  <si>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</si>
  <si>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</si>
  <si>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</si>
  <si>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</si>
  <si>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</si>
  <si>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</si>
  <si>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</si>
  <si>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</si>
  <si>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</si>
  <si>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</si>
  <si>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</si>
  <si>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</si>
  <si>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</si>
  <si>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</si>
  <si>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</si>
  <si>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</si>
  <si>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</si>
  <si>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</si>
  <si>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</si>
  <si>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</si>
  <si>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</si>
  <si>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</si>
  <si>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</si>
  <si>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</si>
  <si>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</si>
  <si>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</si>
  <si>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</si>
  <si>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</si>
  <si>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</si>
  <si>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</si>
  <si>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</si>
  <si>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</si>
  <si>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</si>
  <si>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</si>
  <si>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</si>
  <si>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</si>
  <si>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</si>
  <si>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</si>
  <si>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</si>
  <si>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</si>
  <si>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</si>
  <si>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</si>
  <si>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</si>
  <si>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</si>
  <si>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</si>
  <si>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</si>
  <si>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</si>
  <si>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</si>
  <si>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</si>
  <si>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</si>
  <si>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</si>
  <si>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</si>
  <si>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</si>
  <si>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</si>
  <si>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</si>
  <si>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</si>
  <si>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</si>
  <si>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</si>
  <si>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</si>
  <si>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</si>
  <si>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</si>
  <si>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</si>
  <si>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</si>
  <si>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</si>
  <si>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</si>
  <si>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</si>
  <si>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</si>
  <si>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</si>
  <si>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</si>
  <si>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</si>
  <si>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</si>
  <si>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</si>
  <si>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</si>
  <si>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</si>
  <si>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</si>
  <si>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</si>
  <si>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</si>
  <si>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</si>
  <si>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</si>
  <si>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</si>
  <si>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</si>
  <si>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</si>
  <si>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</si>
  <si>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</si>
  <si>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</si>
  <si>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</si>
  <si>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</si>
  <si>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</si>
  <si>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</si>
  <si>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</si>
  <si>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</si>
  <si>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</si>
  <si>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</si>
  <si>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</si>
  <si>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</si>
  <si>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</si>
  <si>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</si>
  <si>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</si>
  <si>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</si>
  <si>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</si>
  <si>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</si>
  <si>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</si>
  <si>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</si>
  <si>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</si>
  <si>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</si>
  <si>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</si>
  <si>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</si>
  <si>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</si>
  <si>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</si>
  <si>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</si>
  <si>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</si>
  <si>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</si>
  <si>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</si>
  <si>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</si>
  <si>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</si>
  <si>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</si>
  <si>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</si>
  <si>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</si>
  <si>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</si>
  <si>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</si>
  <si>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</si>
  <si>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</si>
  <si>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</si>
  <si>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</si>
  <si>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</si>
  <si>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</si>
  <si>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</si>
  <si>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</si>
  <si>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</si>
  <si>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</si>
  <si>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</si>
  <si>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</si>
  <si>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</si>
  <si>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</si>
  <si>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</si>
  <si>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</si>
  <si>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</si>
  <si>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</si>
  <si>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</si>
  <si>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</si>
  <si>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</si>
  <si>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</si>
  <si>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</si>
  <si>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</si>
  <si>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</si>
  <si>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</si>
  <si>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</si>
  <si>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</si>
  <si>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</si>
  <si>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</si>
  <si>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</si>
  <si>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</si>
  <si>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</si>
  <si>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</si>
  <si>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</si>
  <si>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</si>
  <si>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</si>
  <si>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</si>
  <si>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</si>
  <si>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</si>
  <si>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</si>
  <si>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</si>
  <si>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</si>
  <si>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</si>
  <si>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</si>
  <si>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</si>
  <si>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</si>
  <si>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</si>
  <si>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</si>
  <si>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</si>
  <si>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</si>
  <si>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</si>
  <si>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</si>
  <si>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</si>
  <si>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</si>
  <si>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</si>
  <si>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</si>
  <si>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</si>
  <si>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</si>
  <si>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</si>
  <si>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</si>
  <si>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</si>
  <si>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</si>
  <si>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</si>
  <si>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</si>
  <si>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</si>
  <si>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</si>
  <si>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</si>
  <si>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</si>
  <si>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</si>
  <si>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</si>
  <si>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</si>
  <si>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</si>
  <si>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</si>
  <si>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</si>
  <si>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</si>
  <si>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</si>
  <si>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</si>
  <si>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</si>
  <si>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</si>
  <si>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</si>
  <si>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</si>
  <si>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</si>
  <si>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</si>
  <si>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</si>
  <si>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</si>
  <si>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</si>
  <si>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</si>
  <si>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</si>
  <si>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</si>
  <si>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</si>
  <si>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</si>
  <si>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</si>
  <si>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</si>
  <si>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</si>
  <si>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</si>
  <si>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</si>
  <si>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</si>
  <si>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</si>
  <si>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</si>
  <si>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</si>
  <si>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</si>
  <si>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</si>
  <si>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</si>
  <si>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</si>
  <si>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</si>
  <si>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</si>
  <si>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</si>
  <si>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</si>
  <si>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</si>
  <si>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</si>
  <si>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</si>
  <si>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</si>
  <si>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</si>
  <si>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</si>
  <si>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</si>
  <si>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</si>
  <si>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</si>
  <si>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</si>
  <si>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</si>
  <si>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</si>
  <si>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</si>
  <si>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</si>
  <si>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</si>
  <si>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</si>
  <si>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</si>
  <si>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</si>
  <si>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</si>
  <si>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</si>
  <si>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</si>
  <si>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</si>
  <si>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</si>
  <si>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</si>
  <si>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</si>
  <si>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</si>
  <si>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</si>
  <si>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</si>
  <si>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</si>
  <si>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</si>
  <si>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</si>
  <si>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</si>
  <si>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</si>
  <si>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</si>
  <si>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</si>
  <si>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</si>
  <si>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</si>
  <si>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</si>
  <si>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</si>
  <si>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</si>
  <si>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</si>
  <si>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</si>
  <si>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</si>
  <si>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</si>
  <si>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</si>
  <si>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</si>
  <si>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</si>
  <si>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</si>
  <si>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</si>
  <si>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</si>
  <si>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</si>
  <si>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</si>
  <si>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</si>
  <si>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</si>
  <si>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</si>
  <si>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</si>
  <si>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</si>
  <si>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</si>
  <si>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</si>
  <si>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</si>
  <si>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</si>
  <si>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</si>
  <si>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</si>
  <si>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</si>
  <si>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</si>
  <si>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</si>
  <si>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</si>
  <si>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</si>
  <si>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</si>
  <si>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</si>
  <si>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</si>
  <si>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</si>
  <si>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</si>
  <si>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</si>
  <si>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</si>
  <si>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</si>
  <si>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</si>
  <si>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</si>
  <si>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</si>
  <si>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</si>
  <si>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</si>
  <si>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</si>
  <si>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</si>
  <si>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</si>
  <si>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</si>
  <si>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</si>
  <si>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</si>
  <si>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</si>
  <si>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</si>
  <si>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</si>
  <si>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</si>
  <si>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</si>
  <si>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</si>
  <si>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</si>
  <si>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</si>
  <si>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</si>
  <si>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</si>
  <si>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</si>
  <si>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</si>
  <si>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</si>
  <si>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</si>
  <si>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</si>
  <si>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</si>
  <si>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</si>
  <si>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</si>
  <si>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</si>
  <si>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</si>
  <si>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</si>
  <si>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</si>
  <si>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</si>
  <si>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</si>
  <si>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</si>
  <si>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</si>
  <si>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</si>
  <si>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</si>
  <si>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</si>
  <si>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</si>
  <si>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</si>
  <si>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</si>
  <si>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</si>
  <si>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</si>
  <si>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</si>
  <si>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</si>
  <si>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</si>
  <si>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</si>
  <si>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</si>
  <si>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</si>
  <si>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</si>
  <si>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</si>
  <si>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</si>
  <si>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</si>
  <si>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</si>
  <si>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</si>
  <si>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</si>
  <si>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</si>
  <si>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</si>
  <si>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</si>
  <si>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</si>
  <si>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</si>
  <si>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</si>
  <si>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</si>
  <si>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</si>
  <si>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</si>
  <si>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</si>
  <si>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</si>
  <si>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</si>
  <si>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</si>
  <si>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</si>
  <si>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</si>
  <si>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</si>
  <si>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</si>
  <si>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</si>
  <si>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</si>
  <si>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</si>
  <si>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</si>
  <si>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</si>
  <si>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</si>
  <si>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</si>
  <si>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</si>
  <si>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</si>
  <si>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</si>
  <si>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</si>
  <si>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</si>
  <si>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</si>
  <si>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</si>
  <si>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</si>
  <si>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</si>
  <si>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</si>
  <si>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</si>
  <si>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</si>
  <si>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</si>
  <si>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</si>
  <si>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</si>
  <si>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</si>
  <si>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</si>
  <si>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</si>
  <si>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</si>
  <si>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</si>
  <si>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</si>
  <si>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</si>
  <si>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</si>
  <si>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</si>
  <si>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</si>
  <si>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</si>
  <si>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</si>
  <si>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</si>
  <si>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</si>
  <si>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</si>
  <si>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</si>
  <si>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</si>
  <si>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</si>
  <si>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</si>
  <si>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</si>
  <si>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</si>
  <si>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</si>
  <si>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</si>
  <si>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</si>
  <si>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</si>
  <si>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</si>
  <si>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</si>
  <si>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</si>
  <si>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</si>
  <si>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</si>
  <si>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</si>
  <si>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</si>
  <si>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</si>
  <si>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</si>
  <si>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</si>
  <si>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</si>
  <si>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</si>
  <si>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</si>
  <si>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</si>
  <si>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</si>
  <si>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</si>
  <si>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</si>
  <si>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</si>
  <si>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</si>
  <si>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</si>
  <si>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</si>
  <si>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</si>
  <si>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</si>
  <si>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</si>
  <si>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</si>
  <si>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</si>
  <si>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</si>
  <si>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</si>
  <si>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</si>
  <si>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</si>
  <si>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</si>
  <si>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</si>
  <si>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</si>
  <si>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</si>
  <si>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</si>
  <si>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</si>
  <si>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</si>
  <si>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</si>
  <si>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</si>
  <si>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</si>
  <si>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</si>
  <si>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</si>
  <si>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</si>
  <si>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</si>
  <si>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</si>
  <si>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</si>
  <si>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</si>
  <si>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</si>
  <si>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</si>
  <si>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</si>
  <si>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</si>
  <si>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</si>
  <si>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</si>
  <si>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</si>
  <si>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</si>
  <si>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</si>
  <si>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</si>
  <si>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</si>
  <si>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</si>
  <si>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</si>
  <si>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</si>
  <si>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</si>
  <si>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</si>
  <si>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</si>
  <si>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</si>
  <si>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</si>
  <si>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</si>
  <si>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</si>
  <si>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</si>
  <si>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</si>
  <si>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</si>
  <si>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</si>
  <si>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</si>
  <si>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</si>
  <si>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</si>
  <si>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</si>
  <si>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</si>
  <si>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</si>
  <si>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</si>
  <si>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</si>
  <si>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</si>
  <si>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</si>
  <si>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</si>
  <si>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</si>
  <si>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</si>
  <si>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</si>
  <si>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</si>
  <si>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</si>
  <si>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</si>
  <si>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</si>
  <si>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</si>
  <si>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</si>
  <si>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</si>
  <si>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</si>
  <si>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</si>
  <si>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</si>
  <si>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</si>
  <si>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</si>
  <si>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</si>
  <si>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</si>
  <si>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</si>
  <si>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</si>
  <si>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</si>
  <si>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</si>
  <si>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</si>
  <si>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</si>
  <si>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</si>
  <si>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</si>
  <si>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</si>
  <si>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</si>
  <si>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</si>
  <si>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</si>
  <si>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</si>
  <si>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</si>
  <si>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</si>
  <si>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</si>
  <si>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</si>
  <si>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</si>
  <si>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</si>
  <si>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</si>
  <si>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</si>
  <si>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</si>
  <si>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</si>
  <si>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</si>
  <si>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</si>
  <si>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</si>
  <si>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</si>
  <si>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</si>
  <si>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</si>
  <si>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</si>
  <si>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</si>
  <si>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</si>
  <si>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</si>
  <si>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</si>
  <si>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</si>
  <si>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</si>
  <si>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</si>
  <si>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</si>
  <si>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</si>
  <si>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</si>
  <si>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</si>
  <si>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</si>
  <si>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</si>
  <si>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</si>
  <si>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</si>
  <si>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</si>
  <si>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</si>
  <si>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</si>
  <si>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</si>
  <si>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</si>
  <si>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</si>
  <si>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</si>
  <si>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</si>
  <si>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</si>
  <si>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</si>
  <si>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</si>
  <si>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</si>
  <si>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</si>
  <si>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</si>
  <si>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</si>
  <si>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</si>
  <si>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</si>
  <si>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</si>
  <si>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</si>
  <si>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</si>
  <si>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</si>
  <si>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</si>
  <si>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</si>
  <si>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</si>
  <si>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</si>
  <si>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</si>
  <si>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</si>
  <si>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</si>
  <si>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</si>
  <si>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</si>
  <si>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</si>
  <si>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</si>
  <si>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</si>
  <si>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</si>
  <si>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</si>
  <si>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</si>
  <si>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</si>
  <si>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</si>
  <si>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</si>
  <si>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</si>
  <si>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</si>
  <si>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</si>
  <si>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</si>
  <si>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</si>
  <si>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</si>
  <si>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</si>
  <si>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</si>
  <si>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</si>
  <si>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</si>
  <si>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</si>
  <si>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</si>
  <si>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</si>
  <si>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</si>
  <si>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</si>
  <si>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</si>
  <si>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</si>
  <si>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</si>
  <si>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</si>
  <si>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</si>
  <si>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</si>
  <si>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</si>
  <si>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</si>
  <si>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</si>
  <si>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</si>
  <si>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</si>
  <si>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</si>
  <si>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</si>
  <si>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</si>
  <si>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</si>
  <si>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</si>
  <si>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</si>
  <si>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</si>
  <si>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</si>
  <si>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</si>
  <si>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</si>
  <si>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</si>
  <si>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</si>
  <si>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</si>
  <si>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</si>
  <si>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</si>
  <si>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</si>
  <si>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</si>
  <si>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</si>
  <si>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</si>
  <si>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</si>
  <si>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</si>
  <si>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</si>
  <si>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</si>
  <si>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</si>
  <si>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</si>
  <si>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</si>
  <si>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</si>
  <si>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</si>
  <si>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</si>
  <si>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</si>
  <si>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</si>
  <si>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</si>
  <si>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</si>
  <si>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</si>
  <si>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</si>
  <si>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</si>
  <si>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</si>
  <si>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</si>
  <si>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</si>
  <si>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</si>
  <si>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</si>
  <si>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</si>
  <si>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</si>
  <si>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</si>
  <si>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</si>
  <si>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</si>
  <si>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</si>
  <si>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</si>
  <si>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</si>
  <si>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</si>
  <si>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</si>
  <si>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</si>
  <si>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</si>
  <si>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</si>
  <si>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</si>
  <si>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</si>
  <si>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</si>
  <si>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</si>
  <si>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</si>
  <si>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</si>
  <si>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</si>
  <si>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</si>
  <si>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</si>
  <si>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</si>
  <si>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</si>
  <si>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</si>
  <si>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</si>
  <si>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</si>
  <si>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</si>
  <si>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</si>
  <si>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</si>
  <si>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</si>
  <si>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</si>
  <si>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</si>
  <si>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</si>
  <si>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</si>
  <si>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</si>
  <si>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</si>
  <si>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</si>
  <si>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</si>
  <si>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</si>
  <si>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</si>
  <si>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</si>
  <si>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</si>
  <si>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</si>
  <si>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</si>
  <si>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</si>
  <si>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</si>
  <si>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</si>
  <si>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</si>
  <si>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</si>
  <si>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</si>
  <si>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</si>
  <si>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</si>
  <si>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</si>
  <si>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</si>
  <si>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</si>
  <si>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</si>
  <si>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</si>
  <si>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</si>
  <si>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</si>
  <si>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</si>
  <si>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</si>
  <si>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</si>
  <si>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</si>
  <si>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</si>
  <si>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</si>
  <si>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</si>
  <si>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</si>
  <si>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</si>
  <si>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</si>
  <si>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</si>
  <si>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</si>
  <si>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</si>
  <si>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</si>
  <si>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</si>
  <si>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</si>
  <si>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</si>
  <si>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</si>
  <si>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</si>
  <si>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</si>
  <si>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</si>
  <si>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</si>
  <si>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</si>
  <si>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</si>
  <si>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</si>
  <si>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</si>
  <si>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</si>
  <si>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</si>
  <si>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</si>
  <si>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</si>
  <si>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</si>
  <si>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</si>
  <si>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</si>
  <si>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</si>
  <si>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</si>
  <si>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</si>
  <si>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</si>
  <si>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</si>
  <si>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</si>
  <si>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</si>
  <si>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</si>
  <si>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</si>
  <si>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</si>
  <si>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</si>
  <si>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</si>
  <si>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</si>
  <si>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</si>
  <si>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</si>
  <si>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</si>
  <si>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</si>
  <si>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</si>
  <si>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</si>
  <si>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</si>
  <si>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</si>
  <si>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</si>
  <si>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</si>
  <si>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</si>
  <si>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</si>
  <si>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</si>
  <si>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</si>
  <si>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</si>
  <si>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</si>
  <si>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</si>
  <si>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</si>
  <si>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</si>
  <si>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</si>
  <si>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</si>
  <si>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</si>
  <si>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</si>
  <si>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</si>
  <si>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</si>
  <si>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</si>
  <si>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</si>
  <si>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</si>
  <si>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</si>
  <si>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</si>
  <si>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</si>
  <si>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</si>
  <si>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</si>
  <si>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</si>
  <si>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</si>
  <si>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</si>
  <si>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</si>
  <si>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</si>
  <si>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</si>
  <si>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</si>
  <si>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</si>
  <si>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</si>
  <si>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</si>
  <si>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</si>
  <si>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</si>
  <si>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</si>
  <si>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</si>
  <si>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</si>
  <si>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</si>
  <si>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</si>
  <si>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</si>
  <si>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</si>
  <si>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</si>
  <si>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</si>
  <si>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</si>
  <si>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</si>
  <si>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</si>
  <si>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</si>
  <si>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</si>
  <si>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</si>
  <si>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</si>
  <si>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</si>
  <si>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</si>
  <si>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</si>
  <si>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</si>
  <si>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</si>
  <si>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</si>
  <si>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</si>
  <si>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</si>
  <si>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</si>
  <si>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</si>
  <si>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</si>
  <si>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</si>
  <si>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</si>
  <si>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</si>
  <si>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</si>
  <si>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</si>
  <si>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</si>
  <si>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</si>
  <si>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</si>
  <si>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</si>
  <si>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</si>
  <si>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</si>
  <si>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</si>
  <si>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</si>
  <si>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</si>
  <si>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</si>
  <si>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</si>
  <si>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</si>
  <si>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</si>
  <si>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</si>
  <si>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</si>
  <si>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</si>
  <si>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</si>
  <si>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</si>
  <si>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</si>
  <si>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</si>
  <si>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</si>
  <si>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</si>
  <si>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</si>
  <si>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</si>
  <si>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</si>
  <si>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</si>
  <si>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</si>
  <si>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</si>
  <si>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</si>
  <si>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</si>
  <si>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</si>
  <si>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</si>
  <si>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</si>
  <si>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</si>
  <si>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</si>
  <si>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</si>
  <si>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</si>
  <si>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</si>
  <si>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</si>
  <si>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</si>
  <si>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</si>
  <si>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</si>
  <si>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</si>
  <si>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</si>
  <si>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</si>
  <si>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</si>
  <si>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</si>
  <si>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</si>
  <si>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</si>
  <si>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</si>
  <si>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</si>
  <si>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</si>
  <si>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</si>
  <si>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</si>
  <si>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</si>
  <si>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</si>
  <si>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</si>
  <si>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</si>
  <si>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</si>
  <si>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</si>
  <si>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</si>
  <si>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</si>
  <si>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</si>
  <si>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</si>
  <si>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</si>
  <si>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</si>
  <si>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</si>
  <si>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</si>
  <si>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</si>
  <si>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</si>
  <si>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</si>
  <si>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</si>
  <si>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</si>
  <si>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</si>
  <si>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</si>
  <si>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</si>
  <si>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</si>
  <si>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</si>
  <si>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</si>
  <si>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</si>
  <si>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</si>
  <si>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</si>
  <si>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</si>
  <si>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</si>
  <si>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</si>
  <si>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</si>
  <si>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</si>
  <si>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</si>
  <si>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</si>
  <si>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</si>
  <si>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</si>
  <si>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</si>
  <si>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</si>
  <si>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</si>
  <si>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</si>
  <si>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</si>
  <si>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</si>
  <si>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</si>
  <si>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</si>
  <si>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</si>
  <si>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</si>
  <si>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</si>
  <si>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</si>
  <si>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</si>
  <si>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</si>
  <si>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</si>
  <si>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</si>
  <si>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</si>
  <si>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</si>
  <si>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</si>
  <si>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</si>
  <si>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</si>
  <si>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</si>
  <si>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</si>
  <si>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</si>
  <si>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</si>
  <si>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</si>
  <si>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</si>
  <si>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</si>
  <si>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</si>
  <si>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</si>
  <si>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</si>
  <si>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</si>
  <si>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</si>
  <si>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</si>
  <si>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</si>
  <si>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</si>
  <si>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</si>
  <si>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</si>
  <si>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</si>
  <si>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</si>
  <si>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</si>
  <si>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</si>
  <si>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</si>
  <si>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</si>
  <si>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</si>
  <si>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</si>
  <si>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</si>
  <si>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</si>
  <si>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</si>
  <si>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</si>
  <si>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</si>
  <si>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</si>
  <si>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</si>
  <si>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</si>
  <si>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</si>
  <si>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</si>
  <si>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</si>
  <si>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</si>
  <si>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</si>
  <si>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</si>
  <si>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</si>
  <si>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</si>
  <si>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</si>
  <si>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</si>
  <si>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</si>
  <si>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</si>
  <si>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</si>
  <si>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</si>
  <si>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</si>
  <si>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</si>
  <si>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</si>
  <si>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</si>
  <si>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</si>
  <si>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</si>
  <si>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</si>
  <si>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</si>
  <si>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</si>
  <si>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</si>
  <si>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</si>
  <si>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</si>
  <si>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</si>
  <si>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</si>
  <si>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</si>
  <si>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</si>
  <si>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</si>
  <si>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</si>
  <si>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</si>
  <si>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</si>
  <si>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</si>
  <si>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</si>
  <si>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</si>
  <si>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</si>
  <si>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</si>
  <si>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</si>
  <si>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</si>
  <si>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</si>
  <si>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</si>
  <si>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</si>
  <si>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</si>
  <si>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</si>
  <si>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</si>
  <si>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</si>
  <si>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</si>
  <si>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</si>
  <si>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</si>
  <si>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</si>
  <si>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</si>
  <si>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</si>
  <si>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</si>
  <si>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</si>
  <si>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</si>
  <si>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</si>
  <si>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</si>
  <si>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</si>
  <si>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</si>
  <si>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</si>
  <si>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</si>
  <si>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</si>
  <si>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</si>
  <si>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</si>
  <si>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</si>
  <si>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</si>
  <si>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</si>
  <si>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</si>
  <si>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</si>
  <si>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</si>
  <si>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</si>
  <si>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</si>
  <si>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</si>
  <si>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</si>
  <si>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</si>
  <si>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</si>
  <si>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</si>
  <si>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</si>
  <si>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</si>
  <si>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</si>
  <si>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</si>
  <si>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</si>
  <si>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</si>
  <si>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</si>
  <si>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</si>
  <si>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</si>
  <si>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</si>
  <si>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</si>
  <si>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</si>
  <si>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</si>
  <si>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</si>
  <si>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</si>
  <si>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</si>
  <si>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</si>
  <si>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</si>
  <si>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</si>
  <si>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</si>
  <si>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</si>
  <si>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</si>
  <si>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</si>
  <si>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</si>
  <si>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</si>
  <si>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</si>
  <si>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</si>
  <si>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</si>
  <si>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</si>
  <si>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</si>
  <si>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</si>
  <si>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</si>
  <si>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</si>
  <si>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</si>
  <si>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</si>
  <si>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</si>
  <si>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</si>
  <si>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</si>
  <si>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</si>
  <si>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</si>
  <si>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</si>
  <si>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</si>
  <si>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</si>
  <si>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</si>
  <si>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</si>
  <si>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</si>
  <si>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</si>
  <si>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</si>
  <si>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</si>
  <si>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</si>
  <si>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</si>
  <si>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</si>
  <si>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</si>
  <si>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</si>
  <si>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</si>
  <si>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</si>
  <si>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</si>
  <si>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</si>
  <si>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</si>
  <si>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</si>
  <si>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</si>
  <si>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</si>
  <si>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</si>
  <si>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</si>
  <si>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</si>
  <si>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</si>
  <si>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</si>
  <si>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</si>
  <si>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</si>
  <si>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</si>
  <si>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</si>
  <si>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</si>
  <si>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</si>
  <si>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</si>
  <si>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</si>
  <si>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</si>
  <si>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</si>
  <si>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</si>
  <si>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</si>
  <si>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</si>
  <si>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</si>
  <si>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</si>
  <si>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</si>
  <si>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</si>
  <si>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</si>
  <si>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</si>
  <si>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</si>
  <si>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</si>
  <si>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</si>
  <si>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</si>
  <si>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</si>
  <si>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</si>
  <si>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</si>
  <si>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</si>
  <si>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</si>
  <si>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</si>
  <si>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</si>
  <si>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</si>
  <si>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</si>
  <si>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</si>
  <si>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</si>
  <si>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</si>
  <si>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</si>
  <si>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</si>
  <si>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</si>
  <si>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</si>
  <si>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</si>
  <si>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</si>
  <si>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</si>
  <si>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</si>
  <si>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</si>
  <si>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</si>
  <si>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</si>
  <si>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</si>
  <si>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</si>
  <si>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</si>
  <si>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</si>
  <si>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</si>
  <si>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</si>
  <si>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</si>
  <si>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</si>
  <si>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</si>
  <si>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</si>
  <si>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</si>
  <si>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</si>
  <si>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</si>
  <si>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</si>
  <si>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</si>
  <si>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</si>
  <si>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</si>
  <si>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</si>
  <si>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</si>
  <si>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</si>
  <si>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</si>
  <si>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</si>
  <si>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</si>
  <si>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</si>
  <si>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</si>
  <si>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</si>
  <si>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</si>
  <si>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</si>
  <si>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</si>
  <si>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</si>
  <si>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</si>
  <si>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</si>
  <si>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</si>
  <si>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</si>
  <si>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</si>
  <si>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</si>
  <si>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</si>
  <si>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</si>
  <si>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</si>
  <si>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</si>
  <si>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</si>
  <si>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</si>
  <si>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</si>
  <si>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</si>
  <si>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</si>
  <si>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</si>
  <si>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</si>
  <si>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</si>
  <si>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</si>
  <si>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</si>
  <si>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</si>
  <si>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</si>
  <si>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</si>
  <si>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</si>
  <si>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</si>
  <si>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</si>
  <si>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</si>
  <si>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</si>
  <si>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</si>
  <si>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</si>
  <si>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</si>
  <si>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</si>
  <si>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</si>
  <si>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</si>
  <si>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</si>
  <si>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</si>
  <si>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</si>
  <si>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</si>
  <si>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</si>
  <si>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</si>
  <si>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</si>
  <si>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</si>
  <si>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</si>
  <si>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</si>
  <si>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</si>
  <si>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</si>
  <si>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</si>
  <si>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</si>
  <si>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</si>
  <si>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</si>
  <si>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</si>
  <si>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</si>
  <si>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</si>
  <si>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</si>
  <si>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</si>
  <si>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</si>
  <si>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</si>
  <si>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</si>
  <si>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</si>
  <si>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</si>
  <si>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</si>
  <si>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</si>
  <si>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</si>
  <si>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</si>
  <si>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</si>
  <si>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</si>
  <si>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</si>
  <si>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</si>
  <si>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</si>
  <si>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</si>
  <si>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</si>
  <si>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</si>
  <si>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</si>
  <si>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</si>
  <si>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</si>
  <si>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</si>
  <si>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</si>
  <si>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</si>
  <si>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</si>
  <si>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</si>
  <si>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</si>
  <si>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</si>
  <si>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</si>
  <si>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</si>
  <si>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</si>
  <si>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</si>
  <si>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</si>
  <si>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</si>
  <si>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</si>
  <si>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</si>
  <si>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</si>
  <si>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</si>
  <si>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</si>
  <si>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</si>
  <si>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</si>
  <si>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</si>
  <si>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</si>
  <si>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</si>
  <si>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</si>
  <si>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</si>
  <si>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</si>
  <si>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</si>
  <si>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</si>
  <si>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</si>
  <si>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</si>
  <si>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</si>
  <si>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</si>
  <si>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</si>
  <si>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</si>
  <si>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</si>
  <si>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</si>
  <si>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</si>
  <si>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</si>
  <si>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</si>
  <si>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</si>
  <si>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</si>
  <si>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</si>
  <si>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</si>
  <si>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</si>
  <si>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</si>
  <si>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</si>
  <si>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</si>
  <si>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</si>
  <si>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</si>
  <si>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</si>
  <si>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</si>
  <si>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</si>
  <si>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</si>
  <si>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</si>
  <si>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</si>
  <si>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</si>
  <si>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</si>
  <si>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</si>
  <si>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</si>
  <si>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</si>
  <si>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</si>
  <si>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</si>
  <si>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</si>
  <si>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</si>
  <si>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</si>
  <si>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</si>
  <si>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</si>
  <si>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</si>
  <si>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</si>
  <si>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</si>
  <si>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</si>
  <si>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</si>
  <si>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</si>
  <si>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</si>
  <si>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</si>
  <si>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</si>
  <si>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</si>
  <si>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</si>
  <si>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</si>
  <si>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</si>
  <si>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</si>
  <si>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</si>
  <si>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</si>
  <si>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</si>
  <si>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</si>
  <si>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</si>
  <si>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</si>
  <si>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</si>
  <si>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</si>
  <si>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</si>
  <si>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</si>
  <si>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</si>
  <si>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</si>
  <si>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</si>
  <si>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</si>
  <si>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</si>
  <si>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</si>
  <si>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</si>
  <si>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</si>
  <si>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</si>
  <si>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</si>
  <si>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</si>
  <si>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</si>
  <si>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</si>
  <si>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</si>
  <si>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</si>
  <si>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</si>
  <si>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</si>
  <si>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</si>
  <si>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</si>
  <si>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</si>
  <si>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</si>
  <si>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</si>
  <si>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</si>
  <si>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</si>
  <si>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</si>
  <si>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</si>
  <si>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</si>
  <si>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</si>
  <si>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</si>
  <si>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</si>
  <si>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</si>
  <si>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</si>
  <si>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</si>
  <si>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</si>
  <si>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</si>
  <si>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</si>
  <si>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</si>
  <si>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</si>
  <si>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</si>
  <si>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</si>
  <si>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</si>
  <si>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</si>
  <si>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</si>
  <si>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</si>
  <si>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</si>
  <si>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</si>
  <si>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</si>
  <si>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</si>
  <si>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</si>
  <si>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</si>
  <si>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</si>
  <si>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</si>
  <si>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</si>
  <si>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</si>
  <si>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</si>
  <si>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</si>
  <si>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</si>
  <si>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</si>
  <si>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</si>
  <si>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</si>
  <si>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</si>
  <si>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</si>
  <si>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</si>
  <si>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</si>
  <si>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</si>
  <si>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</si>
  <si>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</si>
  <si>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</si>
  <si>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</si>
  <si>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</si>
  <si>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</si>
  <si>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</si>
  <si>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</si>
  <si>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</si>
  <si>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</si>
  <si>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</si>
  <si>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</si>
  <si>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</si>
  <si>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</si>
  <si>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</si>
  <si>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</si>
  <si>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</si>
  <si>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</si>
  <si>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</si>
  <si>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</si>
  <si>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</si>
  <si>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</si>
  <si>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</si>
  <si>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</si>
  <si>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</si>
  <si>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</si>
  <si>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</si>
  <si>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</si>
  <si>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</si>
  <si>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</si>
  <si>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</si>
  <si>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</si>
  <si>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</si>
  <si>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</si>
  <si>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</si>
  <si>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</si>
  <si>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</si>
  <si>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</si>
  <si>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</si>
  <si>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</si>
  <si>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</si>
  <si>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</si>
  <si>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</si>
  <si>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</si>
  <si>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</si>
  <si>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</si>
  <si>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</si>
  <si>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</si>
  <si>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</si>
  <si>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</si>
  <si>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</si>
  <si>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</si>
  <si>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</si>
  <si>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</si>
  <si>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</si>
  <si>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</si>
  <si>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</si>
  <si>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</si>
  <si>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</si>
  <si>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</si>
  <si>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</si>
  <si>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</si>
  <si>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</si>
  <si>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</si>
  <si>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</si>
  <si>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</si>
  <si>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</si>
  <si>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</si>
  <si>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</si>
  <si>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</si>
  <si>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</si>
  <si>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</si>
  <si>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</si>
  <si>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</si>
  <si>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</si>
  <si>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</si>
  <si>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</si>
  <si>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</si>
  <si>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</si>
  <si>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</si>
  <si>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</si>
  <si>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</si>
  <si>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</si>
  <si>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</si>
  <si>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</si>
  <si>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</si>
  <si>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</si>
  <si>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</si>
  <si>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</si>
  <si>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</si>
  <si>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</si>
  <si>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</si>
  <si>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</si>
  <si>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</si>
  <si>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</si>
  <si>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</si>
  <si>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</si>
  <si>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</si>
  <si>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</si>
  <si>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</si>
  <si>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</si>
  <si>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</si>
  <si>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</si>
  <si>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</si>
  <si>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</si>
  <si>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</si>
  <si>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</si>
  <si>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</si>
  <si>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</si>
  <si>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</si>
  <si>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</si>
  <si>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</si>
  <si>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</si>
  <si>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</si>
  <si>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</si>
  <si>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</si>
  <si>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</si>
  <si>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</si>
  <si>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</si>
  <si>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</si>
  <si>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</si>
  <si>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</si>
  <si>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</si>
  <si>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</si>
  <si>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</si>
  <si>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</si>
  <si>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</si>
  <si>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</si>
  <si>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</si>
  <si>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</si>
  <si>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</si>
  <si>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</si>
  <si>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</si>
  <si>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</si>
  <si>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</si>
  <si>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</si>
  <si>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</si>
  <si>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</si>
  <si>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</si>
  <si>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</si>
  <si>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</si>
  <si>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</si>
  <si>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</si>
  <si>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</si>
  <si>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</si>
  <si>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</si>
  <si>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</si>
  <si>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</si>
  <si>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</si>
  <si>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</si>
  <si>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</si>
  <si>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</si>
  <si>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</si>
  <si>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</si>
  <si>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</si>
  <si>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</si>
  <si>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</si>
  <si>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</si>
  <si>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</si>
  <si>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</si>
  <si>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</si>
  <si>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</si>
  <si>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</si>
  <si>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</si>
  <si>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</si>
  <si>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</si>
  <si>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</si>
  <si>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</si>
  <si>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</si>
  <si>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</si>
  <si>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</si>
  <si>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</si>
  <si>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</si>
  <si>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</si>
  <si>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</si>
  <si>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</si>
  <si>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</si>
  <si>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</si>
  <si>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</si>
  <si>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</si>
  <si>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</si>
  <si>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</si>
  <si>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</si>
  <si>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</si>
  <si>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</si>
  <si>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</si>
  <si>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</si>
  <si>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</si>
  <si>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</si>
  <si>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</si>
  <si>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</si>
  <si>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</si>
  <si>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</si>
  <si>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</si>
  <si>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</si>
  <si>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</si>
  <si>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</si>
  <si>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</si>
  <si>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</si>
  <si>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</si>
  <si>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</si>
  <si>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</si>
  <si>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</si>
  <si>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</si>
  <si>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</si>
  <si>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</si>
  <si>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</si>
  <si>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</si>
  <si>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</si>
  <si>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</si>
  <si>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</si>
  <si>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</si>
  <si>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</si>
  <si>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</si>
  <si>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</si>
  <si>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</si>
  <si>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</si>
  <si>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</si>
  <si>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</si>
  <si>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</si>
  <si>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</si>
  <si>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</si>
  <si>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</si>
  <si>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</si>
  <si>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</si>
  <si>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</si>
  <si>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</si>
  <si>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</si>
  <si>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</si>
  <si>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</si>
  <si>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</si>
  <si>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</si>
  <si>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</si>
  <si>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</si>
  <si>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</si>
  <si>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</si>
  <si>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</si>
  <si>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</si>
  <si>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</si>
  <si>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</si>
  <si>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</si>
  <si>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</si>
  <si>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</si>
  <si>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</si>
  <si>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</si>
  <si>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</si>
  <si>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</si>
  <si>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</si>
  <si>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</si>
  <si>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</si>
  <si>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</si>
  <si>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</si>
  <si>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</si>
  <si>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</si>
  <si>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</si>
  <si>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</si>
  <si>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</si>
  <si>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</si>
  <si>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</si>
  <si>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</si>
  <si>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</si>
  <si>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</si>
  <si>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</si>
  <si>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</si>
  <si>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</si>
  <si>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</si>
  <si>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</si>
  <si>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</si>
  <si>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</si>
  <si>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</si>
  <si>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</si>
  <si>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</si>
  <si>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</si>
  <si>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</si>
  <si>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</si>
  <si>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</si>
  <si>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</si>
  <si>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</si>
  <si>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</si>
  <si>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</si>
  <si>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</si>
  <si>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</si>
  <si>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</si>
  <si>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</si>
  <si>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</si>
  <si>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</si>
  <si>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</si>
  <si>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</si>
  <si>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</si>
  <si>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</si>
  <si>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</si>
  <si>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</si>
  <si>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</si>
  <si>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</si>
  <si>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</si>
  <si>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</si>
  <si>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</si>
  <si>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</si>
  <si>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</si>
  <si>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</si>
  <si>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</si>
  <si>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</si>
  <si>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</si>
  <si>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</si>
  <si>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</si>
  <si>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</si>
  <si>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</si>
  <si>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</si>
  <si>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</si>
  <si>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</si>
  <si>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</si>
  <si>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</si>
  <si>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</si>
  <si>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</si>
  <si>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</si>
  <si>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</si>
  <si>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</si>
  <si>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</si>
  <si>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</si>
  <si>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</si>
  <si>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</si>
  <si>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</si>
  <si>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</si>
  <si>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</si>
  <si>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</si>
  <si>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</si>
  <si>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</si>
  <si>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</si>
  <si>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</si>
  <si>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</si>
  <si>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</si>
  <si>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</si>
  <si>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</si>
  <si>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</si>
  <si>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</si>
  <si>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</si>
  <si>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</si>
  <si>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</si>
  <si>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</si>
  <si>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</si>
  <si>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</si>
  <si>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</si>
  <si>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</si>
  <si>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</si>
  <si>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</si>
  <si>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</si>
  <si>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</si>
  <si>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</si>
  <si>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</si>
  <si>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</si>
  <si>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</si>
  <si>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</si>
  <si>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</si>
  <si>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</si>
  <si>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</si>
  <si>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</si>
  <si>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</si>
  <si>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</si>
  <si>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</si>
  <si>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</si>
  <si>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</si>
  <si>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</si>
  <si>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</si>
  <si>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</si>
  <si>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</si>
  <si>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</si>
  <si>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</si>
  <si>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</si>
  <si>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</si>
  <si>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</si>
  <si>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</si>
  <si>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</si>
  <si>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</si>
  <si>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</si>
  <si>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</si>
  <si>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</si>
  <si>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</si>
  <si>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</si>
  <si>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</si>
  <si>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</si>
  <si>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</si>
  <si>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</si>
  <si>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</si>
  <si>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</si>
  <si>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</si>
  <si>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</si>
  <si>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</si>
  <si>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</si>
  <si>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</si>
  <si>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</si>
  <si>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</si>
  <si>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</si>
  <si>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</si>
  <si>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</si>
  <si>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</si>
  <si>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</si>
  <si>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</si>
  <si>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</si>
  <si>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</si>
  <si>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</si>
  <si>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</si>
  <si>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</si>
  <si>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</si>
  <si>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</si>
  <si>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</si>
  <si>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</si>
  <si>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</si>
  <si>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</si>
  <si>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</si>
  <si>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</si>
  <si>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</si>
  <si>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</si>
  <si>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</si>
  <si>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</si>
  <si>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</si>
  <si>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</si>
  <si>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</si>
  <si>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</si>
  <si>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</si>
  <si>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</si>
  <si>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</si>
  <si>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</si>
  <si>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</si>
  <si>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</si>
  <si>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</si>
  <si>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</si>
  <si>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</si>
  <si>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</si>
  <si>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</si>
  <si>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</si>
  <si>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</si>
  <si>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</si>
  <si>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</si>
  <si>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</si>
  <si>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</si>
  <si>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</si>
  <si>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</si>
  <si>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</si>
  <si>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</si>
  <si>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</si>
  <si>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</si>
  <si>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</si>
  <si>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</si>
  <si>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</si>
  <si>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</si>
  <si>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</si>
  <si>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</si>
  <si>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</si>
  <si>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</si>
  <si>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</si>
  <si>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</si>
  <si>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</si>
  <si>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</si>
  <si>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</si>
  <si>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</si>
  <si>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</si>
  <si>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</si>
  <si>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</si>
  <si>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</si>
  <si>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</si>
  <si>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</si>
  <si>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</si>
  <si>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</si>
  <si>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</si>
  <si>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</si>
  <si>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</si>
  <si>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</si>
  <si>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</si>
  <si>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</si>
  <si>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</si>
  <si>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</si>
  <si>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</si>
  <si>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</si>
  <si>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</si>
  <si>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</si>
  <si>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</si>
  <si>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</si>
  <si>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</si>
  <si>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</si>
  <si>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</si>
  <si>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</si>
  <si>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</si>
  <si>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</si>
  <si>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</si>
  <si>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</si>
  <si>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</si>
  <si>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</si>
  <si>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</si>
  <si>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</si>
  <si>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</si>
  <si>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</si>
  <si>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</si>
  <si>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</si>
  <si>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</si>
  <si>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</si>
  <si>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</si>
  <si>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</si>
  <si>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</si>
  <si>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</si>
  <si>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</si>
  <si>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</si>
  <si>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</si>
  <si>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</si>
  <si>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</si>
  <si>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</si>
  <si>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</si>
  <si>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</si>
  <si>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</si>
  <si>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</si>
  <si>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</si>
  <si>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</si>
  <si>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</si>
  <si>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</si>
  <si>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</si>
  <si>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</si>
  <si>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</si>
  <si>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</si>
  <si>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</si>
  <si>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</si>
  <si>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</si>
  <si>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</si>
  <si>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</si>
  <si>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</si>
  <si>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</si>
  <si>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</si>
  <si>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</si>
  <si>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</si>
  <si>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</si>
  <si>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</si>
  <si>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</si>
  <si>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</si>
  <si>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</si>
  <si>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</si>
  <si>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</si>
  <si>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</si>
  <si>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</si>
  <si>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</si>
  <si>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</si>
  <si>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</si>
  <si>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</si>
  <si>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</si>
  <si>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</si>
  <si>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</si>
  <si>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</si>
  <si>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</si>
  <si>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</si>
  <si>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</si>
  <si>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</si>
  <si>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</si>
  <si>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</si>
  <si>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</si>
  <si>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</si>
  <si>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</si>
  <si>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</si>
  <si>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</si>
  <si>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</si>
  <si>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</si>
  <si>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</si>
  <si>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</si>
  <si>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</si>
  <si>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</si>
  <si>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</si>
  <si>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</si>
  <si>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</si>
  <si>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</si>
  <si>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</si>
  <si>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</si>
  <si>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</si>
  <si>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</si>
  <si>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</si>
  <si>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</si>
  <si>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</si>
  <si>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</si>
  <si>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</si>
  <si>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</si>
  <si>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</si>
  <si>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</si>
  <si>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</si>
  <si>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</si>
  <si>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</si>
  <si>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</si>
  <si>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</si>
  <si>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</si>
  <si>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</si>
  <si>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</si>
  <si>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</si>
  <si>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</si>
  <si>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</si>
  <si>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</si>
  <si>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</si>
  <si>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</si>
  <si>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</si>
  <si>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</si>
  <si>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</si>
  <si>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</si>
  <si>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</si>
  <si>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</si>
  <si>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</si>
  <si>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</si>
  <si>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</si>
  <si>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</si>
  <si>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</si>
  <si>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</si>
  <si>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</si>
  <si>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</si>
  <si>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</si>
  <si>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</si>
  <si>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</si>
  <si>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</si>
  <si>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</si>
  <si>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</si>
  <si>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</si>
  <si>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</si>
  <si>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</si>
  <si>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</si>
  <si>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</si>
  <si>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</si>
  <si>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</si>
  <si>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</si>
  <si>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</si>
  <si>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</si>
  <si>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</si>
  <si>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</si>
  <si>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</si>
  <si>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</si>
  <si>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</si>
  <si>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</si>
  <si>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</si>
  <si>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</si>
  <si>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</si>
  <si>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</si>
  <si>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</si>
  <si>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</si>
  <si>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</si>
  <si>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</si>
  <si>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</si>
  <si>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</si>
  <si>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</si>
  <si>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</si>
  <si>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</si>
  <si>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</si>
  <si>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</si>
  <si>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</si>
  <si>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</si>
  <si>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</si>
  <si>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</si>
  <si>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</si>
  <si>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</si>
  <si>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</si>
  <si>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</si>
  <si>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</si>
  <si>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</si>
  <si>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</si>
  <si>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</si>
  <si>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</si>
  <si>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</si>
  <si>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</si>
  <si>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</si>
  <si>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</si>
  <si>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</si>
  <si>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</si>
  <si>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</si>
  <si>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</si>
  <si>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</si>
  <si>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</si>
  <si>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</si>
  <si>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</si>
  <si>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</si>
  <si>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</si>
  <si>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</si>
  <si>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</si>
  <si>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</si>
  <si>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</si>
  <si>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</si>
  <si>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</si>
  <si>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</si>
  <si>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</si>
  <si>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</si>
  <si>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</si>
  <si>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</si>
  <si>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</si>
  <si>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</si>
  <si>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</si>
  <si>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</si>
  <si>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</si>
  <si>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</si>
  <si>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</si>
  <si>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</si>
  <si>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</si>
  <si>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</si>
  <si>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</si>
  <si>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</si>
  <si>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</si>
  <si>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</si>
  <si>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</si>
  <si>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</si>
  <si>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</si>
  <si>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</si>
  <si>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</si>
  <si>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</si>
  <si>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</si>
  <si>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</si>
  <si>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</si>
  <si>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</si>
  <si>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</si>
  <si>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</si>
  <si>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</si>
  <si>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</si>
  <si>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</si>
  <si>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</si>
  <si>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</si>
  <si>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</si>
  <si>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</si>
  <si>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</si>
  <si>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</si>
  <si>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</si>
  <si>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</si>
  <si>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</si>
  <si>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</si>
  <si>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</si>
  <si>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</si>
  <si>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</si>
  <si>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</si>
  <si>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</si>
  <si>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</si>
  <si>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</si>
  <si>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</si>
  <si>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</si>
  <si>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</si>
  <si>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</si>
  <si>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</si>
  <si>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</si>
  <si>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</si>
  <si>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</si>
  <si>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</si>
  <si>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</si>
  <si>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</si>
  <si>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</si>
  <si>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</si>
  <si>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</si>
  <si>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</si>
  <si>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</si>
  <si>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</si>
  <si>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</si>
  <si>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</si>
  <si>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</si>
  <si>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</si>
  <si>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</si>
  <si>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</si>
  <si>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</si>
  <si>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</si>
  <si>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</si>
  <si>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</si>
  <si>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</si>
  <si>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</si>
  <si>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</si>
  <si>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</si>
  <si>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</si>
  <si>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</si>
  <si>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</si>
  <si>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</si>
  <si>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</si>
  <si>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</si>
  <si>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</si>
  <si>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</si>
  <si>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</si>
  <si>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</si>
  <si>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</si>
  <si>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</si>
  <si>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</si>
  <si>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</si>
  <si>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</si>
  <si>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</si>
  <si>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</si>
  <si>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</si>
  <si>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</si>
  <si>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</si>
  <si>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</si>
  <si>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</si>
  <si>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</si>
  <si>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</si>
  <si>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</si>
  <si>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</si>
  <si>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</si>
  <si>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</si>
  <si>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</si>
  <si>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</si>
  <si>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</si>
  <si>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</si>
  <si>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</si>
  <si>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</si>
  <si>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</si>
  <si>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</si>
  <si>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</si>
  <si>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</si>
  <si>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</si>
  <si>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</si>
  <si>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</si>
  <si>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</si>
  <si>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</si>
  <si>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</si>
  <si>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</si>
  <si>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</si>
  <si>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</si>
  <si>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</si>
  <si>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</si>
  <si>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</si>
  <si>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</si>
  <si>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</si>
  <si>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</si>
  <si>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</si>
  <si>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</si>
  <si>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</si>
  <si>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</si>
  <si>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</si>
  <si>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</si>
  <si>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</si>
  <si>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</si>
  <si>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</si>
  <si>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</si>
  <si>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</si>
  <si>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</si>
  <si>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</si>
  <si>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</si>
  <si>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</si>
  <si>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</si>
  <si>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</si>
  <si>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</si>
  <si>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</si>
  <si>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</si>
  <si>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</si>
  <si>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</si>
  <si>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</si>
  <si>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</si>
  <si>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</si>
  <si>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</si>
  <si>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</si>
  <si>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</si>
  <si>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</si>
  <si>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</si>
  <si>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</si>
  <si>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</si>
  <si>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</si>
  <si>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</si>
  <si>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</si>
  <si>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</si>
  <si>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</si>
  <si>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</si>
  <si>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</si>
  <si>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</si>
  <si>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</si>
  <si>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</si>
  <si>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</si>
  <si>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</si>
  <si>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</si>
  <si>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</si>
  <si>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</si>
  <si>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</si>
  <si>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</si>
  <si>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</si>
  <si>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</si>
  <si>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</si>
  <si>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</si>
  <si>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</si>
  <si>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</si>
  <si>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</si>
  <si>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</si>
  <si>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</si>
  <si>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</si>
  <si>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</si>
  <si>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</si>
  <si>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</si>
  <si>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</si>
  <si>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</si>
  <si>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</si>
  <si>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</si>
  <si>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</si>
  <si>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</si>
  <si>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</si>
  <si>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</si>
  <si>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</si>
  <si>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</si>
  <si>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</si>
  <si>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</si>
  <si>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</si>
  <si>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</si>
  <si>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</si>
  <si>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</si>
  <si>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</si>
  <si>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</si>
  <si>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</si>
  <si>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</si>
  <si>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</si>
  <si>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</si>
  <si>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</si>
  <si>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</si>
  <si>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</si>
  <si>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</si>
  <si>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</si>
  <si>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</si>
  <si>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</si>
  <si>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</si>
  <si>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</si>
  <si>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</si>
  <si>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</si>
  <si>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</si>
  <si>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</si>
  <si>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</si>
  <si>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</si>
  <si>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</si>
  <si>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</si>
  <si>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</si>
  <si>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</si>
  <si>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</si>
  <si>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</si>
  <si>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</si>
  <si>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</si>
  <si>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</si>
  <si>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</si>
  <si>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</si>
  <si>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</si>
  <si>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</si>
  <si>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</si>
  <si>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</si>
  <si>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</si>
  <si>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</si>
  <si>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</si>
  <si>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</si>
  <si>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</si>
  <si>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</si>
  <si>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</si>
  <si>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</si>
  <si>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</si>
  <si>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</si>
  <si>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</si>
  <si>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</si>
  <si>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</si>
  <si>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</si>
  <si>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</si>
  <si>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</si>
  <si>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</si>
  <si>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</si>
  <si>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</si>
  <si>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</si>
  <si>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</si>
  <si>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</si>
  <si>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</si>
  <si>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</si>
  <si>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</si>
  <si>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</si>
  <si>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</si>
  <si>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</si>
  <si>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</si>
  <si>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</si>
  <si>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</si>
  <si>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</si>
  <si>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</si>
  <si>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</si>
  <si>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</si>
  <si>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</si>
  <si>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</si>
  <si>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</si>
  <si>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</si>
  <si>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</si>
  <si>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</si>
  <si>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</si>
  <si>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</si>
  <si>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</si>
  <si>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</si>
  <si>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</si>
  <si>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</si>
  <si>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</si>
  <si>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</si>
  <si>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</si>
  <si>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</si>
  <si>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</si>
  <si>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</si>
  <si>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</si>
  <si>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</si>
  <si>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</si>
  <si>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</si>
  <si>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</si>
  <si>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</si>
  <si>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</si>
  <si>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</si>
  <si>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</si>
  <si>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</si>
  <si>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</si>
  <si>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</si>
  <si>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</si>
  <si>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</si>
  <si>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</si>
  <si>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</si>
  <si>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</si>
  <si>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</si>
  <si>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</si>
  <si>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</si>
  <si>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</si>
  <si>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</si>
  <si>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</si>
  <si>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</si>
  <si>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</si>
  <si>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</si>
  <si>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</si>
  <si>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</si>
  <si>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</si>
  <si>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</si>
  <si>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</si>
  <si>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</si>
  <si>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</si>
  <si>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</si>
  <si>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</si>
  <si>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</si>
  <si>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</si>
  <si>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</si>
  <si>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</si>
  <si>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</si>
  <si>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</si>
  <si>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</si>
  <si>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</si>
  <si>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</si>
  <si>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</si>
  <si>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</si>
  <si>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</si>
  <si>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</si>
  <si>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</si>
  <si>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</si>
  <si>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</si>
  <si>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</si>
  <si>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</si>
  <si>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</si>
  <si>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</si>
  <si>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</si>
  <si>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</si>
  <si>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</si>
  <si>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</si>
  <si>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</si>
  <si>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</si>
  <si>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</si>
  <si>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</si>
  <si>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</si>
  <si>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</si>
  <si>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</si>
  <si>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</si>
  <si>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</si>
  <si>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</si>
  <si>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</si>
  <si>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</si>
  <si>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</si>
  <si>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</si>
  <si>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</si>
  <si>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</si>
  <si>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</si>
  <si>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</si>
  <si>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</si>
  <si>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</si>
  <si>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</si>
  <si>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</si>
  <si>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</si>
  <si>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</si>
  <si>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</si>
  <si>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</si>
  <si>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</si>
  <si>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</si>
  <si>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</si>
  <si>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</si>
  <si>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</si>
  <si>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</si>
  <si>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</si>
  <si>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</si>
  <si>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</si>
  <si>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</si>
  <si>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</si>
  <si>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</si>
  <si>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</si>
  <si>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</si>
  <si>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</si>
  <si>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</si>
  <si>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</si>
  <si>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</si>
  <si>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</si>
  <si>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</si>
  <si>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</si>
  <si>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</si>
  <si>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</si>
  <si>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</si>
  <si>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</si>
  <si>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</si>
  <si>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</si>
  <si>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</si>
  <si>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</si>
  <si>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</si>
  <si>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</si>
  <si>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</si>
  <si>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</si>
  <si>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</si>
  <si>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</si>
  <si>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</si>
  <si>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</si>
  <si>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</si>
  <si>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</si>
  <si>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</si>
  <si>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</si>
  <si>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</si>
  <si>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</si>
  <si>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</si>
  <si>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</si>
  <si>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</si>
  <si>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</si>
  <si>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</si>
  <si>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</si>
  <si>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</si>
  <si>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</si>
  <si>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</si>
  <si>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</si>
  <si>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</si>
  <si>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</si>
  <si>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</si>
  <si>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</si>
  <si>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</si>
  <si>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</si>
  <si>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</si>
  <si>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</si>
  <si>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</si>
  <si>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</si>
  <si>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</si>
  <si>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</si>
  <si>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</si>
  <si>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</si>
  <si>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</si>
  <si>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</si>
  <si>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</si>
  <si>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</si>
  <si>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</si>
  <si>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</si>
  <si>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</si>
  <si>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</si>
  <si>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</si>
  <si>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</si>
  <si>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</si>
  <si>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</si>
  <si>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</si>
  <si>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</si>
  <si>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</si>
  <si>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</si>
  <si>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</si>
  <si>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</si>
  <si>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</si>
  <si>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</si>
  <si>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</si>
  <si>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</si>
  <si>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</si>
  <si>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</si>
  <si>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</si>
  <si>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</si>
  <si>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</si>
  <si>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</si>
  <si>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</si>
  <si>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</si>
  <si>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</si>
  <si>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</si>
  <si>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</si>
  <si>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</si>
  <si>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</si>
  <si>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</si>
  <si>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</si>
  <si>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</si>
  <si>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</si>
  <si>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</si>
  <si>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</si>
  <si>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</si>
  <si>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</si>
  <si>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</si>
  <si>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</si>
  <si>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</si>
  <si>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</si>
  <si>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</si>
  <si>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</si>
  <si>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</si>
  <si>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</si>
  <si>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</si>
  <si>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</si>
  <si>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</si>
  <si>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</si>
  <si>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</si>
  <si>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</si>
  <si>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</si>
  <si>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</si>
  <si>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</si>
  <si>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</si>
  <si>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</si>
  <si>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</si>
  <si>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</si>
  <si>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</si>
  <si>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</si>
  <si>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</si>
  <si>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</si>
  <si>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</si>
  <si>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</si>
  <si>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</si>
  <si>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</si>
  <si>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</si>
  <si>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</si>
  <si>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</si>
  <si>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</si>
  <si>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</si>
  <si>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</si>
  <si>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</si>
  <si>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</si>
  <si>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</si>
  <si>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</si>
  <si>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</si>
  <si>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</si>
  <si>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</si>
  <si>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</si>
  <si>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</si>
  <si>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</si>
  <si>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</si>
  <si>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</si>
  <si>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</si>
  <si>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</si>
  <si>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</si>
  <si>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</si>
  <si>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</si>
  <si>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</si>
  <si>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</si>
  <si>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</si>
  <si>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</si>
  <si>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</si>
  <si>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</si>
  <si>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</si>
  <si>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</si>
  <si>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</si>
  <si>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</si>
  <si>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</si>
  <si>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</si>
  <si>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</si>
  <si>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</si>
  <si>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</si>
  <si>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</si>
  <si>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</si>
  <si>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</si>
  <si>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</si>
  <si>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</si>
  <si>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</si>
  <si>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</si>
  <si>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</si>
  <si>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</si>
  <si>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</si>
  <si>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</si>
  <si>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</si>
  <si>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</si>
  <si>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</si>
  <si>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</si>
  <si>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</si>
  <si>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</si>
  <si>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</si>
  <si>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</si>
  <si>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</si>
  <si>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</si>
  <si>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</si>
  <si>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</si>
  <si>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</si>
  <si>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</si>
  <si>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</si>
  <si>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</si>
  <si>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</si>
  <si>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</si>
  <si>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</si>
  <si>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</si>
  <si>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</si>
  <si>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</si>
  <si>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</si>
  <si>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</si>
  <si>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</si>
  <si>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</si>
  <si>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</si>
  <si>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</si>
  <si>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</si>
  <si>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</si>
  <si>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</si>
  <si>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</si>
  <si>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</si>
  <si>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</si>
  <si>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</si>
  <si>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</si>
  <si>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</si>
  <si>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</si>
  <si>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</si>
  <si>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</si>
  <si>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</si>
  <si>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</si>
  <si>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</si>
  <si>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</si>
  <si>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</si>
  <si>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</si>
  <si>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</si>
  <si>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</si>
  <si>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</si>
  <si>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</si>
  <si>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</si>
  <si>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</si>
  <si>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</si>
  <si>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</si>
  <si>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</si>
  <si>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</si>
  <si>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</si>
  <si>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</si>
  <si>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</si>
  <si>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</si>
  <si>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</si>
  <si>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</si>
  <si>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</si>
  <si>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</si>
  <si>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</si>
  <si>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</si>
  <si>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</si>
  <si>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</si>
  <si>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</si>
  <si>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</si>
  <si>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</si>
  <si>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</si>
  <si>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</si>
  <si>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</si>
  <si>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</si>
  <si>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</si>
  <si>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</si>
  <si>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</si>
  <si>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</si>
  <si>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</si>
  <si>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</si>
  <si>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</si>
  <si>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</si>
  <si>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</si>
  <si>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</si>
  <si>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</si>
  <si>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</si>
  <si>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</si>
  <si>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</si>
  <si>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</si>
  <si>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</si>
  <si>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</si>
  <si>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</si>
  <si>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</si>
  <si>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</si>
  <si>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</si>
  <si>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</si>
  <si>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</si>
  <si>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</si>
  <si>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</si>
  <si>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</si>
  <si>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</si>
  <si>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</si>
  <si>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</si>
  <si>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</si>
  <si>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</si>
  <si>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</si>
  <si>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</si>
  <si>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</si>
  <si>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</si>
  <si>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</si>
  <si>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</si>
  <si>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</si>
  <si>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</si>
  <si>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</si>
  <si>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</si>
  <si>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</si>
  <si>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</si>
  <si>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</si>
  <si>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</si>
  <si>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</si>
  <si>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</si>
  <si>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</si>
  <si>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</si>
  <si>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</si>
  <si>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</si>
  <si>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</si>
  <si>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</si>
  <si>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</si>
  <si>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</si>
  <si>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</si>
  <si>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</si>
  <si>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</si>
  <si>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</si>
  <si>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</si>
  <si>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</si>
  <si>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</si>
  <si>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</si>
  <si>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</si>
  <si>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</si>
  <si>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</si>
  <si>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</si>
  <si>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</si>
  <si>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</si>
  <si>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</si>
  <si>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</si>
  <si>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</si>
  <si>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</si>
  <si>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</si>
  <si>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</si>
  <si>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</si>
  <si>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</si>
  <si>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</si>
  <si>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</si>
  <si>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</si>
  <si>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</si>
  <si>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</si>
  <si>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</si>
  <si>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</si>
  <si>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</si>
  <si>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</si>
  <si>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</si>
  <si>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</si>
  <si>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</si>
  <si>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</si>
  <si>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</si>
  <si>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</si>
  <si>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</si>
  <si>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</si>
  <si>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</si>
  <si>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</si>
  <si>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</si>
  <si>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</si>
  <si>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</si>
  <si>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</si>
  <si>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</si>
  <si>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</si>
  <si>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</si>
  <si>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</si>
  <si>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</si>
  <si>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</si>
  <si>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</si>
  <si>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</si>
  <si>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</si>
  <si>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</si>
  <si>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</si>
  <si>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</si>
  <si>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</si>
  <si>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</si>
  <si>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</si>
  <si>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</si>
  <si>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</si>
  <si>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</si>
  <si>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</si>
  <si>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</si>
  <si>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</si>
  <si>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</si>
  <si>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</si>
  <si>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</si>
  <si>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</si>
  <si>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</si>
  <si>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</si>
  <si>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</si>
  <si>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</si>
  <si>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</si>
  <si>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</si>
  <si>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</si>
  <si>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</si>
  <si>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</si>
  <si>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</si>
  <si>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</si>
  <si>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</si>
  <si>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</si>
  <si>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</si>
  <si>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</si>
  <si>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</si>
  <si>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</si>
  <si>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</si>
  <si>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</si>
  <si>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</si>
  <si>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</si>
  <si>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</si>
  <si>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</si>
  <si>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</si>
  <si>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</si>
  <si>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</si>
  <si>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</si>
  <si>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</si>
  <si>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</si>
  <si>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</si>
  <si>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</si>
  <si>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</si>
  <si>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</si>
  <si>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</si>
  <si>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</si>
  <si>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</si>
  <si>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</si>
  <si>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</si>
  <si>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</si>
  <si>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</si>
  <si>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</si>
  <si>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</si>
  <si>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</si>
  <si>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</si>
  <si>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</si>
  <si>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</si>
  <si>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</si>
  <si>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</si>
  <si>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</si>
  <si>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</si>
  <si>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</si>
  <si>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</si>
  <si>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</si>
  <si>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</si>
  <si>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</si>
  <si>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</si>
  <si>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</si>
  <si>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</si>
  <si>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</si>
  <si>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</si>
  <si>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</si>
  <si>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</si>
  <si>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</si>
  <si>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</si>
  <si>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</si>
  <si>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</si>
  <si>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</si>
  <si>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</si>
  <si>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</si>
  <si>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</si>
  <si>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</si>
  <si>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</si>
  <si>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</si>
  <si>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</si>
  <si>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</si>
  <si>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</si>
  <si>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</si>
  <si>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</si>
  <si>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</si>
  <si>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</si>
  <si>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</si>
  <si>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</si>
  <si>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</si>
  <si>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</si>
  <si>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</si>
  <si>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</si>
  <si>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</si>
  <si>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</si>
  <si>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</si>
  <si>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</si>
  <si>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</si>
  <si>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</si>
  <si>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</si>
  <si>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</si>
  <si>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</si>
  <si>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</si>
  <si>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</si>
  <si>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</si>
  <si>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</si>
  <si>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</si>
  <si>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</si>
  <si>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</si>
  <si>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</si>
  <si>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</si>
  <si>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</si>
  <si>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</si>
  <si>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</si>
  <si>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</si>
  <si>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</si>
  <si>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</si>
  <si>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</si>
  <si>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</si>
  <si>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</si>
  <si>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</si>
  <si>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</si>
  <si>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</si>
  <si>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</si>
  <si>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</si>
  <si>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</si>
  <si>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</si>
  <si>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</si>
  <si>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</si>
  <si>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</si>
  <si>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</si>
  <si>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</si>
  <si>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</si>
  <si>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</si>
  <si>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</si>
  <si>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</si>
  <si>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</si>
  <si>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</si>
  <si>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</si>
  <si>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</si>
  <si>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</si>
  <si>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</si>
  <si>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</si>
  <si>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</si>
  <si>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</si>
  <si>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</si>
  <si>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</si>
  <si>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</si>
  <si>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</si>
  <si>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</si>
  <si>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</si>
  <si>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</si>
  <si>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</si>
  <si>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</si>
  <si>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</si>
  <si>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</si>
  <si>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</si>
  <si>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</si>
  <si>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</si>
  <si>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</si>
  <si>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</si>
  <si>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</si>
  <si>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</si>
  <si>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</si>
  <si>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</si>
  <si>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</si>
  <si>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</si>
  <si>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</si>
  <si>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</si>
  <si>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</si>
  <si>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</si>
  <si>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</si>
  <si>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</si>
  <si>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</si>
  <si>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</si>
  <si>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</si>
  <si>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</si>
  <si>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</si>
  <si>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</si>
  <si>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</si>
  <si>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</si>
  <si>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</si>
  <si>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</si>
  <si>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</si>
  <si>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</si>
  <si>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</si>
  <si>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</si>
  <si>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</si>
  <si>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</si>
  <si>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</si>
  <si>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</si>
  <si>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</si>
  <si>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</si>
  <si>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</si>
  <si>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</si>
  <si>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</si>
  <si>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</si>
  <si>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</si>
  <si>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</si>
  <si>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</si>
  <si>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</si>
  <si>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</si>
  <si>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</si>
  <si>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</si>
  <si>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</si>
  <si>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</si>
  <si>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</si>
  <si>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</si>
  <si>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</si>
  <si>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</si>
  <si>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</si>
  <si>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</si>
  <si>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</si>
  <si>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</si>
  <si>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</si>
  <si>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</si>
  <si>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</si>
  <si>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</si>
  <si>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</si>
  <si>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</si>
  <si>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</si>
  <si>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</si>
  <si>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</si>
  <si>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</si>
  <si>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</si>
  <si>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</si>
  <si>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</si>
  <si>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</si>
  <si>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</si>
  <si>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</si>
  <si>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</si>
  <si>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</si>
  <si>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</si>
  <si>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</si>
  <si>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</si>
  <si>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</si>
  <si>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</si>
  <si>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</si>
  <si>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</si>
  <si>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</si>
  <si>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</si>
  <si>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</si>
  <si>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</si>
  <si>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</si>
  <si>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</si>
  <si>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</si>
  <si>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</si>
  <si>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</si>
  <si>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</si>
  <si>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</si>
  <si>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</si>
  <si>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</si>
  <si>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</si>
  <si>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</si>
  <si>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</si>
  <si>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</si>
  <si>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</si>
  <si>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</si>
  <si>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</si>
  <si>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</si>
  <si>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</si>
  <si>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</si>
  <si>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</si>
  <si>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</si>
  <si>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</si>
  <si>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</si>
  <si>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</si>
  <si>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</si>
  <si>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</si>
  <si>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</si>
  <si>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</si>
  <si>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</si>
  <si>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</si>
  <si>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</si>
  <si>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</si>
  <si>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</si>
  <si>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</si>
  <si>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</si>
  <si>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</si>
  <si>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</si>
  <si>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</si>
  <si>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</si>
  <si>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</si>
  <si>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</si>
  <si>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</si>
  <si>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</si>
  <si>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</si>
  <si>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</si>
  <si>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</si>
  <si>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</si>
  <si>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</si>
  <si>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</si>
  <si>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</si>
  <si>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</si>
  <si>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</si>
  <si>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</si>
  <si>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</si>
  <si>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</si>
  <si>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</si>
  <si>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</si>
  <si>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</si>
  <si>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</si>
  <si>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</si>
  <si>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</si>
  <si>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</si>
  <si>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</si>
  <si>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</si>
  <si>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</si>
  <si>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</si>
  <si>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</si>
  <si>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</si>
  <si>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</si>
  <si>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</si>
  <si>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</si>
  <si>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</si>
  <si>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</si>
  <si>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</si>
  <si>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</si>
  <si>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</si>
  <si>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</si>
  <si>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</si>
  <si>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</si>
  <si>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</si>
  <si>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</si>
  <si>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</si>
  <si>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</si>
  <si>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</si>
  <si>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</si>
  <si>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</si>
  <si>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</si>
  <si>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</si>
  <si>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</si>
  <si>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</si>
  <si>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</si>
  <si>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</si>
  <si>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</si>
  <si>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</si>
  <si>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</si>
  <si>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</si>
  <si>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</si>
  <si>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</si>
  <si>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</si>
  <si>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</si>
  <si>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</si>
  <si>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</si>
  <si>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</si>
  <si>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</si>
  <si>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</si>
  <si>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</si>
  <si>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</si>
  <si>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</si>
  <si>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</si>
  <si>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</si>
  <si>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</si>
  <si>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</si>
  <si>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</si>
  <si>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</si>
  <si>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</si>
  <si>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</si>
  <si>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</si>
  <si>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</si>
  <si>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</si>
  <si>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</si>
  <si>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</si>
  <si>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</si>
  <si>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</si>
  <si>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</si>
  <si>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</si>
  <si>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</si>
  <si>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</si>
  <si>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</si>
  <si>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</si>
  <si>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</si>
  <si>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</si>
  <si>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</si>
  <si>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</si>
  <si>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</si>
  <si>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</si>
  <si>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</si>
  <si>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</si>
  <si>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</si>
  <si>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</si>
  <si>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</si>
  <si>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</si>
  <si>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</si>
  <si>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</si>
  <si>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</si>
  <si>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</si>
  <si>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</si>
  <si>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</si>
  <si>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</si>
  <si>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</si>
  <si>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</si>
  <si>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</si>
  <si>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</si>
  <si>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</si>
  <si>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</si>
  <si>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</si>
  <si>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</si>
  <si>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</si>
  <si>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</si>
  <si>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</si>
  <si>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</si>
  <si>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</si>
  <si>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</si>
  <si>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</si>
  <si>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</si>
  <si>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</si>
  <si>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</si>
  <si>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</si>
  <si>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</si>
  <si>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</si>
  <si>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</si>
  <si>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</si>
  <si>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</si>
  <si>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</si>
  <si>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</si>
  <si>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</si>
  <si>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</si>
  <si>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</si>
  <si>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</si>
  <si>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</si>
  <si>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</si>
  <si>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</si>
  <si>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</si>
  <si>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</si>
  <si>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</si>
  <si>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</si>
  <si>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</si>
  <si>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</si>
  <si>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</si>
  <si>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</si>
  <si>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</si>
  <si>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</si>
  <si>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</si>
  <si>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</si>
  <si>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</si>
  <si>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</si>
  <si>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</si>
  <si>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</si>
  <si>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</si>
  <si>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</si>
  <si>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</si>
  <si>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</si>
  <si>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</si>
  <si>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</si>
  <si>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</si>
  <si>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</si>
  <si>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</si>
  <si>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</si>
  <si>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</si>
  <si>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</si>
  <si>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</si>
  <si>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</si>
  <si>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</si>
  <si>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</si>
  <si>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</si>
  <si>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</si>
  <si>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</si>
  <si>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</si>
  <si>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</si>
  <si>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</si>
  <si>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</si>
  <si>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</si>
  <si>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</si>
  <si>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</si>
  <si>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</si>
  <si>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</si>
  <si>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</si>
  <si>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</si>
  <si>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</si>
  <si>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</si>
  <si>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</si>
  <si>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</si>
  <si>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</si>
  <si>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</si>
  <si>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</si>
  <si>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</si>
  <si>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</si>
  <si>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</si>
  <si>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</si>
  <si>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</si>
  <si>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</si>
  <si>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</si>
  <si>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</si>
  <si>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</si>
  <si>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</si>
  <si>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</si>
  <si>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</si>
  <si>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</si>
  <si>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</si>
  <si>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</si>
  <si>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</si>
  <si>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</si>
  <si>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</si>
  <si>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</si>
  <si>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</si>
  <si>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</si>
  <si>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</si>
  <si>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</si>
  <si>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</si>
  <si>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</si>
  <si>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</si>
  <si>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</si>
  <si>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</si>
  <si>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</si>
  <si>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</si>
  <si>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</si>
  <si>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</si>
  <si>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</si>
  <si>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</si>
  <si>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</si>
  <si>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</si>
  <si>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</si>
  <si>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</si>
  <si>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</si>
  <si>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</si>
  <si>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</si>
  <si>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</si>
  <si>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</si>
  <si>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</si>
  <si>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</si>
  <si>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</si>
  <si>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</si>
  <si>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</si>
  <si>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</si>
  <si>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</si>
  <si>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</si>
  <si>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</si>
  <si>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</si>
  <si>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</si>
  <si>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</si>
  <si>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</si>
  <si>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</si>
  <si>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</si>
  <si>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</si>
  <si>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</si>
  <si>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</si>
  <si>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</si>
  <si>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</si>
  <si>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</si>
  <si>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</si>
  <si>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</si>
  <si>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</si>
  <si>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</si>
  <si>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</si>
  <si>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</si>
  <si>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</si>
  <si>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</si>
  <si>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</si>
  <si>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</si>
  <si>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</si>
  <si>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</si>
  <si>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</si>
  <si>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</si>
  <si>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</si>
  <si>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</si>
  <si>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</si>
  <si>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</si>
  <si>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</si>
  <si>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</si>
  <si>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</si>
  <si>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</si>
  <si>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</si>
  <si>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</si>
  <si>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</si>
  <si>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</si>
  <si>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</si>
  <si>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</si>
  <si>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</si>
  <si>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</si>
  <si>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</si>
  <si>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</si>
  <si>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</si>
  <si>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</si>
  <si>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</si>
  <si>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</si>
  <si>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</si>
  <si>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</si>
  <si>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</si>
  <si>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</si>
  <si>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</si>
  <si>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</si>
  <si>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</si>
  <si>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</si>
  <si>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</si>
  <si>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</si>
  <si>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</si>
  <si>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</si>
  <si>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</si>
  <si>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</si>
  <si>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</si>
  <si>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Count of Outcome</t>
  </si>
  <si>
    <t>Sub Category</t>
  </si>
  <si>
    <t>Funding Status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</si>
  <si>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</si>
  <si>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</si>
  <si>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</si>
  <si>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</si>
  <si>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</si>
  <si>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</si>
  <si>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</si>
  <si>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</si>
  <si>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</si>
  <si>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</si>
  <si>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</si>
  <si>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</si>
  <si>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Created</t>
  </si>
  <si>
    <t>Created Month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</si>
  <si>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</si>
  <si>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</si>
  <si>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</si>
  <si>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</si>
  <si>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</si>
  <si>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</si>
  <si>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</si>
  <si>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</si>
  <si>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1,000</t>
  </si>
  <si>
    <t>Goal Low Range</t>
  </si>
  <si>
    <t>Goal Up Range</t>
  </si>
  <si>
    <t>Greater than or Equals 50,000</t>
  </si>
  <si>
    <t>Fundraising Period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</si>
  <si>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</si>
  <si>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</si>
  <si>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</si>
  <si>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</si>
  <si>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</si>
  <si>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</si>
  <si>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</si>
  <si>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</si>
  <si>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</si>
  <si>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</si>
  <si>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</si>
  <si>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</si>
  <si>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</si>
  <si>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</si>
  <si>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</si>
  <si>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</si>
  <si>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</si>
  <si>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</si>
  <si>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</si>
  <si>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</si>
  <si>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</si>
  <si>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</si>
  <si>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</si>
  <si>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</si>
  <si>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</si>
  <si>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</si>
  <si>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1.36858823529412</t>
  </si>
  <si>
    <t>Residuals</t>
  </si>
  <si>
    <t>Standard Residuals</t>
  </si>
  <si>
    <t>PROBABILITY OUTPUT</t>
  </si>
  <si>
    <t>Percentile</t>
  </si>
  <si>
    <t>World</t>
  </si>
  <si>
    <t>USA</t>
  </si>
  <si>
    <t>Total Success %</t>
  </si>
  <si>
    <t>Deviation</t>
  </si>
  <si>
    <t>Status</t>
  </si>
  <si>
    <t>backers Count</t>
  </si>
  <si>
    <t>Percentage</t>
  </si>
  <si>
    <t>Success Rate: USA vs World</t>
  </si>
  <si>
    <t xml:space="preserve">Status </t>
  </si>
  <si>
    <t>Status in each Category</t>
  </si>
  <si>
    <t>Row Labels</t>
  </si>
  <si>
    <t>Column Labels</t>
  </si>
  <si>
    <t>Sum of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</si>
</sst>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C5E0B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4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4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4" fontId="0" fillId="0" borderId="0" xfId="3" applyNumberFormat="1" applyFont="1"/>
    <xf numFmtId="164" fontId="0" fillId="0" borderId="0" xfId="0" applyNumberFormat="1"/>
    <xf numFmtId="164" fontId="0" fillId="0" borderId="0" xfId="0" quotePrefix="1" applyNumberFormat="1"/>
    <xf numFmtId="9" fontId="0" fillId="0" borderId="0" xfId="2" applyFont="1"/>
    <xf numFmtId="9" fontId="1" fillId="0" borderId="0" xfId="2" applyNumberFormat="1" applyFont="1" applyAlignment="1">
      <alignment horizontal="center"/>
    </xf>
    <xf numFmtId="9" fontId="0" fillId="0" borderId="0" xfId="2" applyNumberFormat="1" applyFont="1"/>
    <xf numFmtId="0" fontId="0" fillId="0" borderId="0" xfId="0" applyFill="1" applyBorder="1" applyAlignment="1"/>
    <xf numFmtId="0" fontId="0" fillId="0" borderId="1" xfId="0" applyFill="1" applyBorder="1" applyAlignment="1"/>
    <xf numFmtId="0" fontId="6" fillId="0" borderId="2" xfId="0" applyFont="1" applyFill="1" applyBorder="1" applyAlignment="1">
      <alignment horizontal="center"/>
    </xf>
    <xf numFmtId="0" fontId="6" fillId="0" borderId="2" xfId="0" applyFont="1" applyFill="1" applyBorder="1" applyAlignment="1">
      <alignment horizontal="centerContinuous"/>
    </xf>
    <xf numFmtId="0" fontId="1" fillId="2" borderId="3" xfId="0" applyFont="1" applyFill="1" applyBorder="1"/>
    <xf numFmtId="0" fontId="0" fillId="0" borderId="3" xfId="0" applyBorder="1" applyAlignment="1">
      <alignment horizontal="left"/>
    </xf>
    <xf numFmtId="10" fontId="0" fillId="0" borderId="3" xfId="0" applyNumberFormat="1" applyBorder="1"/>
    <xf numFmtId="9" fontId="0" fillId="0" borderId="3" xfId="2" applyFont="1" applyBorder="1"/>
    <xf numFmtId="0" fontId="1" fillId="2" borderId="3" xfId="0" applyFont="1" applyFill="1" applyBorder="1" applyAlignment="1">
      <alignment horizontal="left"/>
    </xf>
    <xf numFmtId="10" fontId="1" fillId="2" borderId="3" xfId="0" applyNumberFormat="1" applyFont="1" applyFill="1" applyBorder="1"/>
    <xf numFmtId="9" fontId="1" fillId="2" borderId="3" xfId="2" applyFont="1" applyFill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9" fillId="4" borderId="3" xfId="0" applyFont="1" applyFill="1" applyBorder="1" applyAlignment="1">
      <alignment vertical="center"/>
    </xf>
    <xf numFmtId="0" fontId="10" fillId="5" borderId="3" xfId="0" applyFont="1" applyFill="1" applyBorder="1" applyAlignment="1">
      <alignment vertical="center"/>
    </xf>
    <xf numFmtId="10" fontId="10" fillId="5" borderId="3" xfId="0" applyNumberFormat="1" applyFont="1" applyFill="1" applyBorder="1" applyAlignment="1">
      <alignment horizontal="right" vertical="center"/>
    </xf>
    <xf numFmtId="0" fontId="10" fillId="0" borderId="3" xfId="0" applyFont="1" applyBorder="1" applyAlignment="1">
      <alignment vertical="center"/>
    </xf>
    <xf numFmtId="10" fontId="10" fillId="0" borderId="3" xfId="0" applyNumberFormat="1" applyFont="1" applyBorder="1" applyAlignment="1">
      <alignment horizontal="right" vertical="center"/>
    </xf>
    <xf numFmtId="0" fontId="0" fillId="0" borderId="0" xfId="0" applyAlignment="1">
      <alignment horizontal="left" indent="1"/>
    </xf>
    <xf numFmtId="0" fontId="0" fillId="6" borderId="3" xfId="0" applyFill="1" applyBorder="1" applyAlignment="1">
      <alignment horizontal="left"/>
    </xf>
    <xf numFmtId="10" fontId="0" fillId="6" borderId="3" xfId="0" applyNumberFormat="1" applyFill="1" applyBorder="1"/>
    <xf numFmtId="9" fontId="0" fillId="6" borderId="3" xfId="2" applyFont="1" applyFill="1" applyBorder="1"/>
    <xf numFmtId="0" fontId="0" fillId="7" borderId="3" xfId="0" applyFill="1" applyBorder="1" applyAlignment="1">
      <alignment horizontal="left"/>
    </xf>
    <xf numFmtId="10" fontId="0" fillId="7" borderId="3" xfId="0" applyNumberFormat="1" applyFill="1" applyBorder="1"/>
    <xf numFmtId="9" fontId="0" fillId="7" borderId="3" xfId="2" applyFont="1" applyFill="1" applyBorder="1"/>
    <xf numFmtId="0" fontId="1" fillId="3" borderId="4" xfId="0" applyFont="1" applyFill="1" applyBorder="1" applyAlignment="1">
      <alignment horizontal="left"/>
    </xf>
    <xf numFmtId="0" fontId="0" fillId="3" borderId="3" xfId="0" applyFill="1" applyBorder="1" applyAlignment="1">
      <alignment horizontal="left"/>
    </xf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23"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numFmt numFmtId="13" formatCode="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0" tint="-0.34998626667073579"/>
        </patternFill>
      </fill>
    </dxf>
  </dxfs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[StarterBook_Ganeshkumar_Gurunathan.xlsx]By Category - HW!PivotTable1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solidFill>
              <a:srgbClr val="FFC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65000"/>
            </a:schemeClr>
          </a:solidFill>
          <a:ln>
            <a:solidFill>
              <a:schemeClr val="bg1">
                <a:lumMod val="6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C000"/>
          </a:solidFill>
          <a:ln>
            <a:solidFill>
              <a:srgbClr val="FFC000"/>
            </a:solidFill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 - HW'!$B$3:$B$4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'By Category - HW'!$A$5:$A$14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 - HW'!$B$5:$B$14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8B-440B-BBF3-51C186AD11F3}"/>
            </c:ext>
          </c:extLst>
        </c:ser>
        <c:ser>
          <c:idx val="1"/>
          <c:order val="1"/>
          <c:tx>
            <c:strRef>
              <c:f>'By Category - HW'!$C$3:$C$4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'By Category - HW'!$A$5:$A$14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 - HW'!$C$5:$C$14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8B-440B-BBF3-51C186AD11F3}"/>
            </c:ext>
          </c:extLst>
        </c:ser>
        <c:ser>
          <c:idx val="2"/>
          <c:order val="2"/>
          <c:tx>
            <c:strRef>
              <c:f>'By Category - HW'!$D$3:$D$4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bg1">
                  <a:lumMod val="65000"/>
                </a:schemeClr>
              </a:solidFill>
            </a:ln>
            <a:effectLst/>
          </c:spPr>
          <c:invertIfNegative val="0"/>
          <c:cat>
            <c:strRef>
              <c:f>'By Category - HW'!$A$5:$A$14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 - HW'!$D$5:$D$14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99-4B36-B54C-CDA37DCFD52D}"/>
            </c:ext>
          </c:extLst>
        </c:ser>
        <c:ser>
          <c:idx val="3"/>
          <c:order val="3"/>
          <c:tx>
            <c:strRef>
              <c:f>'By Category - HW'!$E$3:$E$4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rgbClr val="FFC000"/>
              </a:solidFill>
            </a:ln>
            <a:effectLst/>
          </c:spPr>
          <c:invertIfNegative val="0"/>
          <c:cat>
            <c:strRef>
              <c:f>'By Category - HW'!$A$5:$A$14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 - HW'!$E$5:$E$14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99-4B36-B54C-CDA37DCFD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1163328"/>
        <c:axId val="541161688"/>
      </c:barChart>
      <c:catAx>
        <c:axId val="54116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61688"/>
        <c:crosses val="autoZero"/>
        <c:auto val="1"/>
        <c:lblAlgn val="ctr"/>
        <c:lblOffset val="100"/>
        <c:noMultiLvlLbl val="0"/>
      </c:catAx>
      <c:valAx>
        <c:axId val="541161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6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[StarterBook_Ganeshkumar_Gurunathan.xlsx]By SubCategory - HW!PivotTable2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65000"/>
            </a:schemeClr>
          </a:solidFill>
          <a:ln>
            <a:solidFill>
              <a:schemeClr val="bg1">
                <a:lumMod val="6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C000"/>
          </a:solidFill>
          <a:ln>
            <a:solidFill>
              <a:srgbClr val="FFC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SubCategory - HW'!$B$4:$B$5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'By SubCategory - HW'!$A$6:$A$47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 - HW'!$B$6:$B$47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2-4B80-94D8-5A6F2F03B2B5}"/>
            </c:ext>
          </c:extLst>
        </c:ser>
        <c:ser>
          <c:idx val="1"/>
          <c:order val="1"/>
          <c:tx>
            <c:strRef>
              <c:f>'By SubCategory - HW'!$C$4:$C$5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'By SubCategory - HW'!$A$6:$A$47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 - HW'!$C$6:$C$47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42-4B80-94D8-5A6F2F03B2B5}"/>
            </c:ext>
          </c:extLst>
        </c:ser>
        <c:ser>
          <c:idx val="2"/>
          <c:order val="2"/>
          <c:tx>
            <c:strRef>
              <c:f>'By SubCategory - HW'!$D$4:$D$5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bg1">
                  <a:lumMod val="65000"/>
                </a:schemeClr>
              </a:solidFill>
            </a:ln>
            <a:effectLst/>
          </c:spPr>
          <c:invertIfNegative val="0"/>
          <c:cat>
            <c:strRef>
              <c:f>'By SubCategory - HW'!$A$6:$A$47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 - HW'!$D$6:$D$47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42-4B80-94D8-5A6F2F03B2B5}"/>
            </c:ext>
          </c:extLst>
        </c:ser>
        <c:ser>
          <c:idx val="3"/>
          <c:order val="3"/>
          <c:tx>
            <c:strRef>
              <c:f>'By SubCategory - HW'!$E$4:$E$5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rgbClr val="FFC000"/>
              </a:solidFill>
            </a:ln>
            <a:effectLst/>
          </c:spPr>
          <c:invertIfNegative val="0"/>
          <c:cat>
            <c:strRef>
              <c:f>'By SubCategory - HW'!$A$6:$A$47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 - HW'!$E$6:$E$47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51-46D3-90D5-AB90750EC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9798048"/>
        <c:axId val="389794768"/>
      </c:barChart>
      <c:catAx>
        <c:axId val="38979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794768"/>
        <c:crosses val="autoZero"/>
        <c:auto val="1"/>
        <c:lblAlgn val="ctr"/>
        <c:lblOffset val="100"/>
        <c:noMultiLvlLbl val="0"/>
      </c:catAx>
      <c:valAx>
        <c:axId val="38979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79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[StarterBook_Ganeshkumar_Gurunathan.xlsx]By Created Date - HW!PivotTable11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65000"/>
              </a:schemeClr>
            </a:solidFill>
            <a:ln w="9525">
              <a:solidFill>
                <a:schemeClr val="bg1">
                  <a:lumMod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Created Date - HW'!$B$4:$B$5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'By Created Date - HW'!$A$6:$A$18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Created Date - HW'!$B$6:$B$18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17-4B94-8650-67EAF8BACF39}"/>
            </c:ext>
          </c:extLst>
        </c:ser>
        <c:ser>
          <c:idx val="1"/>
          <c:order val="1"/>
          <c:tx>
            <c:strRef>
              <c:f>'By Created Date - HW'!$C$4:$C$5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'By Created Date - HW'!$A$6:$A$18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Created Date - HW'!$C$6:$C$18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07-408F-ADA9-3392BC000E56}"/>
            </c:ext>
          </c:extLst>
        </c:ser>
        <c:ser>
          <c:idx val="2"/>
          <c:order val="2"/>
          <c:tx>
            <c:strRef>
              <c:f>'By Created Date - HW'!$D$4:$D$5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cat>
            <c:strRef>
              <c:f>'By Created Date - HW'!$A$6:$A$18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Created Date - HW'!$D$6:$D$18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07-408F-ADA9-3392BC000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185208"/>
        <c:axId val="632195128"/>
      </c:lineChart>
      <c:catAx>
        <c:axId val="632185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195128"/>
        <c:crosses val="autoZero"/>
        <c:auto val="1"/>
        <c:lblAlgn val="ctr"/>
        <c:lblOffset val="100"/>
        <c:noMultiLvlLbl val="0"/>
      </c:catAx>
      <c:valAx>
        <c:axId val="632195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185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[StarterBook_Ganeshkumar_Gurunathan.xlsx]By Created Date - HW!PivotTable11</c:name>
    <c:fmtId val="7"/>
  </c:pivotSource>
  <c:chart>
    <c:autoTitleDeleted val="0"/>
    <c:pivotFmts>
      <c:pivotFmt>
        <c:idx val="0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'By Created Date - HW'!$B$4:$B$5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'By Created Date - HW'!$A$6:$A$18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Created Date - HW'!$B$6:$B$18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8D-4F36-877B-3B0B2F2CB51A}"/>
            </c:ext>
          </c:extLst>
        </c:ser>
        <c:ser>
          <c:idx val="1"/>
          <c:order val="1"/>
          <c:tx>
            <c:strRef>
              <c:f>'By Created Date - HW'!$C$4:$C$5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'By Created Date - HW'!$A$6:$A$18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Created Date - HW'!$C$6:$C$18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D-4F36-877B-3B0B2F2CB51A}"/>
            </c:ext>
          </c:extLst>
        </c:ser>
        <c:ser>
          <c:idx val="2"/>
          <c:order val="2"/>
          <c:tx>
            <c:strRef>
              <c:f>'By Created Date - HW'!$D$4:$D$5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Created Date - HW'!$A$6:$A$18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Created Date - HW'!$D$6:$D$18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D-4F36-877B-3B0B2F2CB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9220856"/>
        <c:axId val="579223096"/>
      </c:barChart>
      <c:catAx>
        <c:axId val="579220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223096"/>
        <c:crosses val="autoZero"/>
        <c:auto val="1"/>
        <c:lblAlgn val="ctr"/>
        <c:lblOffset val="100"/>
        <c:noMultiLvlLbl val="0"/>
      </c:catAx>
      <c:valAx>
        <c:axId val="579223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220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'By Goal - Bonus'!$H$1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Goal - Bonus'!$C$2:$C$13</c:f>
              <c:strCache>
                <c:ptCount val="12"/>
                <c:pt idx="0">
                  <c:v>Less than 1,000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or Equals 50,000 </c:v>
                </c:pt>
              </c:strCache>
            </c:strRef>
          </c:cat>
          <c:val>
            <c:numRef>
              <c:f>'By Goal - Bonus'!$H$2:$H$13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30-49F9-8348-2FD3EBFDA54D}"/>
            </c:ext>
          </c:extLst>
        </c:ser>
        <c:ser>
          <c:idx val="1"/>
          <c:order val="1"/>
          <c:tx>
            <c:strRef>
              <c:f>'By Goal - Bonus'!$I$1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Goal - Bonus'!$C$2:$C$13</c:f>
              <c:strCache>
                <c:ptCount val="12"/>
                <c:pt idx="0">
                  <c:v>Less than 1,000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or Equals 50,000 </c:v>
                </c:pt>
              </c:strCache>
            </c:strRef>
          </c:cat>
          <c:val>
            <c:numRef>
              <c:f>'By Goal - Bonus'!$I$2:$I$13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30-49F9-8348-2FD3EBFDA54D}"/>
            </c:ext>
          </c:extLst>
        </c:ser>
        <c:ser>
          <c:idx val="2"/>
          <c:order val="2"/>
          <c:tx>
            <c:strRef>
              <c:f>'By Goal - Bonus'!$J$1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Goal - Bonus'!$C$2:$C$13</c:f>
              <c:strCache>
                <c:ptCount val="12"/>
                <c:pt idx="0">
                  <c:v>Less than 1,000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or Equals 50,000 </c:v>
                </c:pt>
              </c:strCache>
            </c:strRef>
          </c:cat>
          <c:val>
            <c:numRef>
              <c:f>'By Goal - Bonus'!$J$2:$J$13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30-49F9-8348-2FD3EBFDA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2868216"/>
        <c:axId val="592865336"/>
      </c:lineChart>
      <c:catAx>
        <c:axId val="592868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65336"/>
        <c:crosses val="autoZero"/>
        <c:auto val="1"/>
        <c:lblAlgn val="ctr"/>
        <c:lblOffset val="100"/>
        <c:noMultiLvlLbl val="0"/>
      </c:catAx>
      <c:valAx>
        <c:axId val="59286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68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'Reg Period Vs PercFund - Report'!$F$25:$F$4137</c:f>
              <c:numCache>
                <c:formatCode>General</c:formatCode>
                <c:ptCount val="4113"/>
                <c:pt idx="0">
                  <c:v>1.2156576707999028E-2</c:v>
                </c:pt>
                <c:pt idx="1">
                  <c:v>3.6469730123997082E-2</c:v>
                </c:pt>
                <c:pt idx="2">
                  <c:v>6.0782883539995142E-2</c:v>
                </c:pt>
                <c:pt idx="3">
                  <c:v>8.5096036955993187E-2</c:v>
                </c:pt>
                <c:pt idx="4">
                  <c:v>0.10940919037199125</c:v>
                </c:pt>
                <c:pt idx="5">
                  <c:v>0.13372234378798931</c:v>
                </c:pt>
                <c:pt idx="6">
                  <c:v>0.15803549720398735</c:v>
                </c:pt>
                <c:pt idx="7">
                  <c:v>0.18234865061998543</c:v>
                </c:pt>
                <c:pt idx="8">
                  <c:v>0.20666180403598347</c:v>
                </c:pt>
                <c:pt idx="9">
                  <c:v>0.23097495745198152</c:v>
                </c:pt>
                <c:pt idx="10">
                  <c:v>0.25528811086797959</c:v>
                </c:pt>
                <c:pt idx="11">
                  <c:v>0.27960126428397764</c:v>
                </c:pt>
                <c:pt idx="12">
                  <c:v>0.30391441769997568</c:v>
                </c:pt>
                <c:pt idx="13">
                  <c:v>0.32822757111597373</c:v>
                </c:pt>
                <c:pt idx="14">
                  <c:v>0.35254072453197183</c:v>
                </c:pt>
                <c:pt idx="15">
                  <c:v>0.37685387794796987</c:v>
                </c:pt>
                <c:pt idx="16">
                  <c:v>0.40116703136396792</c:v>
                </c:pt>
                <c:pt idx="17">
                  <c:v>0.42548018477996596</c:v>
                </c:pt>
                <c:pt idx="18">
                  <c:v>0.44979333819596401</c:v>
                </c:pt>
                <c:pt idx="19">
                  <c:v>0.47410649161196211</c:v>
                </c:pt>
                <c:pt idx="20">
                  <c:v>0.49841964502796016</c:v>
                </c:pt>
                <c:pt idx="21">
                  <c:v>0.52273279844395826</c:v>
                </c:pt>
                <c:pt idx="22">
                  <c:v>0.5470459518599563</c:v>
                </c:pt>
                <c:pt idx="23">
                  <c:v>0.57135910527595435</c:v>
                </c:pt>
                <c:pt idx="24">
                  <c:v>0.59567225869195239</c:v>
                </c:pt>
                <c:pt idx="25">
                  <c:v>0.61998541210795044</c:v>
                </c:pt>
                <c:pt idx="26">
                  <c:v>0.64429856552394849</c:v>
                </c:pt>
                <c:pt idx="27">
                  <c:v>0.66861171893994664</c:v>
                </c:pt>
                <c:pt idx="28">
                  <c:v>0.69292487235594469</c:v>
                </c:pt>
                <c:pt idx="29">
                  <c:v>0.71723802577194273</c:v>
                </c:pt>
                <c:pt idx="30">
                  <c:v>0.74155117918794078</c:v>
                </c:pt>
                <c:pt idx="31">
                  <c:v>0.76586433260393882</c:v>
                </c:pt>
                <c:pt idx="32">
                  <c:v>0.79017748601993687</c:v>
                </c:pt>
                <c:pt idx="33">
                  <c:v>0.81449063943593492</c:v>
                </c:pt>
                <c:pt idx="34">
                  <c:v>0.83880379285193296</c:v>
                </c:pt>
                <c:pt idx="35">
                  <c:v>0.86311694626793101</c:v>
                </c:pt>
                <c:pt idx="36">
                  <c:v>0.88743009968392905</c:v>
                </c:pt>
                <c:pt idx="37">
                  <c:v>0.9117432530999271</c:v>
                </c:pt>
                <c:pt idx="38">
                  <c:v>0.93605640651592525</c:v>
                </c:pt>
                <c:pt idx="39">
                  <c:v>0.9603695599319233</c:v>
                </c:pt>
                <c:pt idx="40">
                  <c:v>0.98468271334792135</c:v>
                </c:pt>
                <c:pt idx="41">
                  <c:v>1.0089958667639194</c:v>
                </c:pt>
                <c:pt idx="42">
                  <c:v>1.0333090201799173</c:v>
                </c:pt>
                <c:pt idx="43">
                  <c:v>1.0576221735959155</c:v>
                </c:pt>
                <c:pt idx="44">
                  <c:v>1.0819353270119134</c:v>
                </c:pt>
                <c:pt idx="45">
                  <c:v>1.1062484804279116</c:v>
                </c:pt>
                <c:pt idx="46">
                  <c:v>1.1305616338439095</c:v>
                </c:pt>
                <c:pt idx="47">
                  <c:v>1.1548747872599077</c:v>
                </c:pt>
                <c:pt idx="48">
                  <c:v>1.1791879406759056</c:v>
                </c:pt>
                <c:pt idx="49">
                  <c:v>1.2035010940919038</c:v>
                </c:pt>
                <c:pt idx="50">
                  <c:v>1.2278142475079017</c:v>
                </c:pt>
                <c:pt idx="51">
                  <c:v>1.2521274009238998</c:v>
                </c:pt>
                <c:pt idx="52">
                  <c:v>1.2764405543398978</c:v>
                </c:pt>
                <c:pt idx="53">
                  <c:v>1.3007537077558959</c:v>
                </c:pt>
                <c:pt idx="54">
                  <c:v>1.3250668611718941</c:v>
                </c:pt>
                <c:pt idx="55">
                  <c:v>1.349380014587892</c:v>
                </c:pt>
                <c:pt idx="56">
                  <c:v>1.3736931680038902</c:v>
                </c:pt>
                <c:pt idx="57">
                  <c:v>1.3980063214198881</c:v>
                </c:pt>
                <c:pt idx="58">
                  <c:v>1.4223194748358863</c:v>
                </c:pt>
                <c:pt idx="59">
                  <c:v>1.4466326282518842</c:v>
                </c:pt>
                <c:pt idx="60">
                  <c:v>1.4709457816678824</c:v>
                </c:pt>
                <c:pt idx="61">
                  <c:v>1.4952589350838803</c:v>
                </c:pt>
                <c:pt idx="62">
                  <c:v>1.5195720884998785</c:v>
                </c:pt>
                <c:pt idx="63">
                  <c:v>1.5438852419158764</c:v>
                </c:pt>
                <c:pt idx="64">
                  <c:v>1.5681983953318746</c:v>
                </c:pt>
                <c:pt idx="65">
                  <c:v>1.5925115487478727</c:v>
                </c:pt>
                <c:pt idx="66">
                  <c:v>1.6168247021638706</c:v>
                </c:pt>
                <c:pt idx="67">
                  <c:v>1.6411378555798688</c:v>
                </c:pt>
                <c:pt idx="68">
                  <c:v>1.6654510089958667</c:v>
                </c:pt>
                <c:pt idx="69">
                  <c:v>1.6897641624118649</c:v>
                </c:pt>
                <c:pt idx="70">
                  <c:v>1.7140773158278628</c:v>
                </c:pt>
                <c:pt idx="71">
                  <c:v>1.738390469243861</c:v>
                </c:pt>
                <c:pt idx="72">
                  <c:v>1.7627036226598589</c:v>
                </c:pt>
                <c:pt idx="73">
                  <c:v>1.7870167760758571</c:v>
                </c:pt>
                <c:pt idx="74">
                  <c:v>1.811329929491855</c:v>
                </c:pt>
                <c:pt idx="75">
                  <c:v>1.8356430829078532</c:v>
                </c:pt>
                <c:pt idx="76">
                  <c:v>1.8599562363238513</c:v>
                </c:pt>
                <c:pt idx="77">
                  <c:v>1.8842693897398493</c:v>
                </c:pt>
                <c:pt idx="78">
                  <c:v>1.9085825431558474</c:v>
                </c:pt>
                <c:pt idx="79">
                  <c:v>1.9328956965718453</c:v>
                </c:pt>
                <c:pt idx="80">
                  <c:v>1.9572088499878435</c:v>
                </c:pt>
                <c:pt idx="81">
                  <c:v>1.9815220034038414</c:v>
                </c:pt>
                <c:pt idx="82">
                  <c:v>2.0058351568198396</c:v>
                </c:pt>
                <c:pt idx="83">
                  <c:v>2.030148310235838</c:v>
                </c:pt>
                <c:pt idx="84">
                  <c:v>2.0544614636518359</c:v>
                </c:pt>
                <c:pt idx="85">
                  <c:v>2.0787746170678338</c:v>
                </c:pt>
                <c:pt idx="86">
                  <c:v>2.1030877704838322</c:v>
                </c:pt>
                <c:pt idx="87">
                  <c:v>2.1274009238998302</c:v>
                </c:pt>
                <c:pt idx="88">
                  <c:v>2.1517140773158281</c:v>
                </c:pt>
                <c:pt idx="89">
                  <c:v>2.176027230731826</c:v>
                </c:pt>
                <c:pt idx="90">
                  <c:v>2.2003403841478244</c:v>
                </c:pt>
                <c:pt idx="91">
                  <c:v>2.2246535375638223</c:v>
                </c:pt>
                <c:pt idx="92">
                  <c:v>2.2489666909798203</c:v>
                </c:pt>
                <c:pt idx="93">
                  <c:v>2.2732798443958182</c:v>
                </c:pt>
                <c:pt idx="94">
                  <c:v>2.2975929978118166</c:v>
                </c:pt>
                <c:pt idx="95">
                  <c:v>2.3219061512278145</c:v>
                </c:pt>
                <c:pt idx="96">
                  <c:v>2.3462193046438125</c:v>
                </c:pt>
                <c:pt idx="97">
                  <c:v>2.3705324580598108</c:v>
                </c:pt>
                <c:pt idx="98">
                  <c:v>2.3948456114758088</c:v>
                </c:pt>
                <c:pt idx="99">
                  <c:v>2.4191587648918067</c:v>
                </c:pt>
                <c:pt idx="100">
                  <c:v>2.4434719183078046</c:v>
                </c:pt>
                <c:pt idx="101">
                  <c:v>2.467785071723803</c:v>
                </c:pt>
                <c:pt idx="102">
                  <c:v>2.4920982251398009</c:v>
                </c:pt>
                <c:pt idx="103">
                  <c:v>2.5164113785557989</c:v>
                </c:pt>
                <c:pt idx="104">
                  <c:v>2.5407245319717968</c:v>
                </c:pt>
                <c:pt idx="105">
                  <c:v>2.5650376853877952</c:v>
                </c:pt>
                <c:pt idx="106">
                  <c:v>2.5893508388037931</c:v>
                </c:pt>
                <c:pt idx="107">
                  <c:v>2.6136639922197911</c:v>
                </c:pt>
                <c:pt idx="108">
                  <c:v>2.6379771456357894</c:v>
                </c:pt>
                <c:pt idx="109">
                  <c:v>2.6622902990517874</c:v>
                </c:pt>
                <c:pt idx="110">
                  <c:v>2.6866034524677853</c:v>
                </c:pt>
                <c:pt idx="111">
                  <c:v>2.7109166058837832</c:v>
                </c:pt>
                <c:pt idx="112">
                  <c:v>2.7352297592997816</c:v>
                </c:pt>
                <c:pt idx="113">
                  <c:v>2.7595429127157796</c:v>
                </c:pt>
                <c:pt idx="114">
                  <c:v>2.7838560661317775</c:v>
                </c:pt>
                <c:pt idx="115">
                  <c:v>2.8081692195477754</c:v>
                </c:pt>
                <c:pt idx="116">
                  <c:v>2.8324823729637738</c:v>
                </c:pt>
                <c:pt idx="117">
                  <c:v>2.8567955263797717</c:v>
                </c:pt>
                <c:pt idx="118">
                  <c:v>2.8811086797957697</c:v>
                </c:pt>
                <c:pt idx="119">
                  <c:v>2.9054218332117681</c:v>
                </c:pt>
                <c:pt idx="120">
                  <c:v>2.929734986627766</c:v>
                </c:pt>
                <c:pt idx="121">
                  <c:v>2.9540481400437639</c:v>
                </c:pt>
                <c:pt idx="122">
                  <c:v>2.9783612934597619</c:v>
                </c:pt>
                <c:pt idx="123">
                  <c:v>3.0026744468757602</c:v>
                </c:pt>
                <c:pt idx="124">
                  <c:v>3.0269876002917582</c:v>
                </c:pt>
                <c:pt idx="125">
                  <c:v>3.0513007537077561</c:v>
                </c:pt>
                <c:pt idx="126">
                  <c:v>3.075613907123754</c:v>
                </c:pt>
                <c:pt idx="127">
                  <c:v>3.0999270605397524</c:v>
                </c:pt>
                <c:pt idx="128">
                  <c:v>3.1242402139557504</c:v>
                </c:pt>
                <c:pt idx="129">
                  <c:v>3.1485533673717483</c:v>
                </c:pt>
                <c:pt idx="130">
                  <c:v>3.1728665207877467</c:v>
                </c:pt>
                <c:pt idx="131">
                  <c:v>3.1971796742037446</c:v>
                </c:pt>
                <c:pt idx="132">
                  <c:v>3.2214928276197425</c:v>
                </c:pt>
                <c:pt idx="133">
                  <c:v>3.2458059810357405</c:v>
                </c:pt>
                <c:pt idx="134">
                  <c:v>3.2701191344517389</c:v>
                </c:pt>
                <c:pt idx="135">
                  <c:v>3.2944322878677368</c:v>
                </c:pt>
                <c:pt idx="136">
                  <c:v>3.3187454412837347</c:v>
                </c:pt>
                <c:pt idx="137">
                  <c:v>3.3430585946997327</c:v>
                </c:pt>
                <c:pt idx="138">
                  <c:v>3.367371748115731</c:v>
                </c:pt>
                <c:pt idx="139">
                  <c:v>3.391684901531729</c:v>
                </c:pt>
                <c:pt idx="140">
                  <c:v>3.4159980549477269</c:v>
                </c:pt>
                <c:pt idx="141">
                  <c:v>3.4403112083637253</c:v>
                </c:pt>
                <c:pt idx="142">
                  <c:v>3.4646243617797232</c:v>
                </c:pt>
                <c:pt idx="143">
                  <c:v>3.4889375151957212</c:v>
                </c:pt>
                <c:pt idx="144">
                  <c:v>3.5132506686117191</c:v>
                </c:pt>
                <c:pt idx="145">
                  <c:v>3.5375638220277175</c:v>
                </c:pt>
                <c:pt idx="146">
                  <c:v>3.5618769754437154</c:v>
                </c:pt>
                <c:pt idx="147">
                  <c:v>3.5861901288597133</c:v>
                </c:pt>
                <c:pt idx="148">
                  <c:v>3.6105032822757113</c:v>
                </c:pt>
                <c:pt idx="149">
                  <c:v>3.6348164356917096</c:v>
                </c:pt>
                <c:pt idx="150">
                  <c:v>3.6591295891077076</c:v>
                </c:pt>
                <c:pt idx="151">
                  <c:v>3.6834427425237055</c:v>
                </c:pt>
                <c:pt idx="152">
                  <c:v>3.7077558959397039</c:v>
                </c:pt>
                <c:pt idx="153">
                  <c:v>3.7320690493557018</c:v>
                </c:pt>
                <c:pt idx="154">
                  <c:v>3.7563822027716998</c:v>
                </c:pt>
                <c:pt idx="155">
                  <c:v>3.7806953561876977</c:v>
                </c:pt>
                <c:pt idx="156">
                  <c:v>3.8050085096036961</c:v>
                </c:pt>
                <c:pt idx="157">
                  <c:v>3.829321663019694</c:v>
                </c:pt>
                <c:pt idx="158">
                  <c:v>3.8536348164356919</c:v>
                </c:pt>
                <c:pt idx="159">
                  <c:v>3.8779479698516899</c:v>
                </c:pt>
                <c:pt idx="160">
                  <c:v>3.9022611232676883</c:v>
                </c:pt>
                <c:pt idx="161">
                  <c:v>3.9265742766836862</c:v>
                </c:pt>
                <c:pt idx="162">
                  <c:v>3.9508874300996841</c:v>
                </c:pt>
                <c:pt idx="163">
                  <c:v>3.9752005835156825</c:v>
                </c:pt>
                <c:pt idx="164">
                  <c:v>3.9995137369316804</c:v>
                </c:pt>
                <c:pt idx="165">
                  <c:v>4.0238268903476779</c:v>
                </c:pt>
                <c:pt idx="166">
                  <c:v>4.0481400437636763</c:v>
                </c:pt>
                <c:pt idx="167">
                  <c:v>4.0724531971796738</c:v>
                </c:pt>
                <c:pt idx="168">
                  <c:v>4.0967663505956722</c:v>
                </c:pt>
                <c:pt idx="169">
                  <c:v>4.1210795040116706</c:v>
                </c:pt>
                <c:pt idx="170">
                  <c:v>4.145392657427668</c:v>
                </c:pt>
                <c:pt idx="171">
                  <c:v>4.1697058108436664</c:v>
                </c:pt>
                <c:pt idx="172">
                  <c:v>4.1940189642596648</c:v>
                </c:pt>
                <c:pt idx="173">
                  <c:v>4.2183321176756623</c:v>
                </c:pt>
                <c:pt idx="174">
                  <c:v>4.2426452710916607</c:v>
                </c:pt>
                <c:pt idx="175">
                  <c:v>4.2669584245076582</c:v>
                </c:pt>
                <c:pt idx="176">
                  <c:v>4.2912715779236565</c:v>
                </c:pt>
                <c:pt idx="177">
                  <c:v>4.3155847313396549</c:v>
                </c:pt>
                <c:pt idx="178">
                  <c:v>4.3398978847556524</c:v>
                </c:pt>
                <c:pt idx="179">
                  <c:v>4.3642110381716508</c:v>
                </c:pt>
                <c:pt idx="180">
                  <c:v>4.3885241915876492</c:v>
                </c:pt>
                <c:pt idx="181">
                  <c:v>4.4128373450036467</c:v>
                </c:pt>
                <c:pt idx="182">
                  <c:v>4.437150498419645</c:v>
                </c:pt>
                <c:pt idx="183">
                  <c:v>4.4614636518356434</c:v>
                </c:pt>
                <c:pt idx="184">
                  <c:v>4.4857768052516409</c:v>
                </c:pt>
                <c:pt idx="185">
                  <c:v>4.5100899586676393</c:v>
                </c:pt>
                <c:pt idx="186">
                  <c:v>4.5344031120836368</c:v>
                </c:pt>
                <c:pt idx="187">
                  <c:v>4.5587162654996352</c:v>
                </c:pt>
                <c:pt idx="188">
                  <c:v>4.5830294189156335</c:v>
                </c:pt>
                <c:pt idx="189">
                  <c:v>4.607342572331631</c:v>
                </c:pt>
                <c:pt idx="190">
                  <c:v>4.6316557257476294</c:v>
                </c:pt>
                <c:pt idx="191">
                  <c:v>4.6559688791636278</c:v>
                </c:pt>
                <c:pt idx="192">
                  <c:v>4.6802820325796253</c:v>
                </c:pt>
                <c:pt idx="193">
                  <c:v>4.7045951859956237</c:v>
                </c:pt>
                <c:pt idx="194">
                  <c:v>4.728908339411622</c:v>
                </c:pt>
                <c:pt idx="195">
                  <c:v>4.7532214928276195</c:v>
                </c:pt>
                <c:pt idx="196">
                  <c:v>4.7775346462436179</c:v>
                </c:pt>
                <c:pt idx="197">
                  <c:v>4.8018477996596154</c:v>
                </c:pt>
                <c:pt idx="198">
                  <c:v>4.8261609530756138</c:v>
                </c:pt>
                <c:pt idx="199">
                  <c:v>4.8504741064916121</c:v>
                </c:pt>
                <c:pt idx="200">
                  <c:v>4.8747872599076096</c:v>
                </c:pt>
                <c:pt idx="201">
                  <c:v>4.899100413323608</c:v>
                </c:pt>
                <c:pt idx="202">
                  <c:v>4.9234135667396064</c:v>
                </c:pt>
                <c:pt idx="203">
                  <c:v>4.9477267201556039</c:v>
                </c:pt>
                <c:pt idx="204">
                  <c:v>4.9720398735716023</c:v>
                </c:pt>
                <c:pt idx="205">
                  <c:v>4.9963530269876006</c:v>
                </c:pt>
                <c:pt idx="206">
                  <c:v>5.0206661804035981</c:v>
                </c:pt>
                <c:pt idx="207">
                  <c:v>5.0449793338195965</c:v>
                </c:pt>
                <c:pt idx="208">
                  <c:v>5.069292487235594</c:v>
                </c:pt>
                <c:pt idx="209">
                  <c:v>5.0936056406515924</c:v>
                </c:pt>
                <c:pt idx="210">
                  <c:v>5.1179187940675908</c:v>
                </c:pt>
                <c:pt idx="211">
                  <c:v>5.1422319474835883</c:v>
                </c:pt>
                <c:pt idx="212">
                  <c:v>5.1665451008995866</c:v>
                </c:pt>
                <c:pt idx="213">
                  <c:v>5.190858254315585</c:v>
                </c:pt>
                <c:pt idx="214">
                  <c:v>5.2151714077315825</c:v>
                </c:pt>
                <c:pt idx="215">
                  <c:v>5.2394845611475809</c:v>
                </c:pt>
                <c:pt idx="216">
                  <c:v>5.2637977145635793</c:v>
                </c:pt>
                <c:pt idx="217">
                  <c:v>5.2881108679795767</c:v>
                </c:pt>
                <c:pt idx="218">
                  <c:v>5.3124240213955751</c:v>
                </c:pt>
                <c:pt idx="219">
                  <c:v>5.3367371748115726</c:v>
                </c:pt>
                <c:pt idx="220">
                  <c:v>5.361050328227571</c:v>
                </c:pt>
                <c:pt idx="221">
                  <c:v>5.3853634816435694</c:v>
                </c:pt>
                <c:pt idx="222">
                  <c:v>5.4096766350595669</c:v>
                </c:pt>
                <c:pt idx="223">
                  <c:v>5.4339897884755652</c:v>
                </c:pt>
                <c:pt idx="224">
                  <c:v>5.4583029418915636</c:v>
                </c:pt>
                <c:pt idx="225">
                  <c:v>5.4826160953075611</c:v>
                </c:pt>
                <c:pt idx="226">
                  <c:v>5.5069292487235595</c:v>
                </c:pt>
                <c:pt idx="227">
                  <c:v>5.5312424021395579</c:v>
                </c:pt>
                <c:pt idx="228">
                  <c:v>5.5555555555555554</c:v>
                </c:pt>
                <c:pt idx="229">
                  <c:v>5.5798687089715537</c:v>
                </c:pt>
                <c:pt idx="230">
                  <c:v>5.6041818623875512</c:v>
                </c:pt>
                <c:pt idx="231">
                  <c:v>5.6284950158035496</c:v>
                </c:pt>
                <c:pt idx="232">
                  <c:v>5.652808169219548</c:v>
                </c:pt>
                <c:pt idx="233">
                  <c:v>5.6771213226355455</c:v>
                </c:pt>
                <c:pt idx="234">
                  <c:v>5.7014344760515439</c:v>
                </c:pt>
                <c:pt idx="235">
                  <c:v>5.7257476294675422</c:v>
                </c:pt>
                <c:pt idx="236">
                  <c:v>5.7500607828835397</c:v>
                </c:pt>
                <c:pt idx="237">
                  <c:v>5.7743739362995381</c:v>
                </c:pt>
                <c:pt idx="238">
                  <c:v>5.7986870897155365</c:v>
                </c:pt>
                <c:pt idx="239">
                  <c:v>5.823000243131534</c:v>
                </c:pt>
                <c:pt idx="240">
                  <c:v>5.8473133965475323</c:v>
                </c:pt>
                <c:pt idx="241">
                  <c:v>5.8716265499635298</c:v>
                </c:pt>
                <c:pt idx="242">
                  <c:v>5.8959397033795282</c:v>
                </c:pt>
                <c:pt idx="243">
                  <c:v>5.9202528567955266</c:v>
                </c:pt>
                <c:pt idx="244">
                  <c:v>5.9445660102115241</c:v>
                </c:pt>
                <c:pt idx="245">
                  <c:v>5.9688791636275225</c:v>
                </c:pt>
                <c:pt idx="246">
                  <c:v>5.9931923170435208</c:v>
                </c:pt>
                <c:pt idx="247">
                  <c:v>6.0175054704595183</c:v>
                </c:pt>
                <c:pt idx="248">
                  <c:v>6.0418186238755167</c:v>
                </c:pt>
                <c:pt idx="249">
                  <c:v>6.0661317772915151</c:v>
                </c:pt>
                <c:pt idx="250">
                  <c:v>6.0904449307075126</c:v>
                </c:pt>
                <c:pt idx="251">
                  <c:v>6.114758084123511</c:v>
                </c:pt>
                <c:pt idx="252">
                  <c:v>6.1390712375395085</c:v>
                </c:pt>
                <c:pt idx="253">
                  <c:v>6.1633843909555068</c:v>
                </c:pt>
                <c:pt idx="254">
                  <c:v>6.1876975443715052</c:v>
                </c:pt>
                <c:pt idx="255">
                  <c:v>6.2120106977875027</c:v>
                </c:pt>
                <c:pt idx="256">
                  <c:v>6.2363238512035011</c:v>
                </c:pt>
                <c:pt idx="257">
                  <c:v>6.2606370046194995</c:v>
                </c:pt>
                <c:pt idx="258">
                  <c:v>6.2849501580354969</c:v>
                </c:pt>
                <c:pt idx="259">
                  <c:v>6.3092633114514953</c:v>
                </c:pt>
                <c:pt idx="260">
                  <c:v>6.3335764648674937</c:v>
                </c:pt>
                <c:pt idx="261">
                  <c:v>6.3578896182834912</c:v>
                </c:pt>
                <c:pt idx="262">
                  <c:v>6.3822027716994896</c:v>
                </c:pt>
                <c:pt idx="263">
                  <c:v>6.4065159251154871</c:v>
                </c:pt>
                <c:pt idx="264">
                  <c:v>6.4308290785314854</c:v>
                </c:pt>
                <c:pt idx="265">
                  <c:v>6.4551422319474838</c:v>
                </c:pt>
                <c:pt idx="266">
                  <c:v>6.4794553853634813</c:v>
                </c:pt>
                <c:pt idx="267">
                  <c:v>6.5037685387794797</c:v>
                </c:pt>
                <c:pt idx="268">
                  <c:v>6.5280816921954781</c:v>
                </c:pt>
                <c:pt idx="269">
                  <c:v>6.5523948456114756</c:v>
                </c:pt>
                <c:pt idx="270">
                  <c:v>6.5767079990274739</c:v>
                </c:pt>
                <c:pt idx="271">
                  <c:v>6.6010211524434723</c:v>
                </c:pt>
                <c:pt idx="272">
                  <c:v>6.6253343058594698</c:v>
                </c:pt>
                <c:pt idx="273">
                  <c:v>6.6496474592754682</c:v>
                </c:pt>
                <c:pt idx="274">
                  <c:v>6.6739606126914657</c:v>
                </c:pt>
                <c:pt idx="275">
                  <c:v>6.6982737661074641</c:v>
                </c:pt>
                <c:pt idx="276">
                  <c:v>6.7225869195234624</c:v>
                </c:pt>
                <c:pt idx="277">
                  <c:v>6.7469000729394599</c:v>
                </c:pt>
                <c:pt idx="278">
                  <c:v>6.7712132263554583</c:v>
                </c:pt>
                <c:pt idx="279">
                  <c:v>6.7955263797714567</c:v>
                </c:pt>
                <c:pt idx="280">
                  <c:v>6.8198395331874542</c:v>
                </c:pt>
                <c:pt idx="281">
                  <c:v>6.8441526866034526</c:v>
                </c:pt>
                <c:pt idx="282">
                  <c:v>6.8684658400194509</c:v>
                </c:pt>
                <c:pt idx="283">
                  <c:v>6.8927789934354484</c:v>
                </c:pt>
                <c:pt idx="284">
                  <c:v>6.9170921468514468</c:v>
                </c:pt>
                <c:pt idx="285">
                  <c:v>6.9414053002674443</c:v>
                </c:pt>
                <c:pt idx="286">
                  <c:v>6.9657184536834427</c:v>
                </c:pt>
                <c:pt idx="287">
                  <c:v>6.990031607099441</c:v>
                </c:pt>
                <c:pt idx="288">
                  <c:v>7.0143447605154385</c:v>
                </c:pt>
                <c:pt idx="289">
                  <c:v>7.0386579139314369</c:v>
                </c:pt>
                <c:pt idx="290">
                  <c:v>7.0629710673474353</c:v>
                </c:pt>
                <c:pt idx="291">
                  <c:v>7.0872842207634328</c:v>
                </c:pt>
                <c:pt idx="292">
                  <c:v>7.1115973741794312</c:v>
                </c:pt>
                <c:pt idx="293">
                  <c:v>7.1359105275954295</c:v>
                </c:pt>
                <c:pt idx="294">
                  <c:v>7.160223681011427</c:v>
                </c:pt>
                <c:pt idx="295">
                  <c:v>7.1845368344274254</c:v>
                </c:pt>
                <c:pt idx="296">
                  <c:v>7.2088499878434229</c:v>
                </c:pt>
                <c:pt idx="297">
                  <c:v>7.2331631412594213</c:v>
                </c:pt>
                <c:pt idx="298">
                  <c:v>7.2574762946754197</c:v>
                </c:pt>
                <c:pt idx="299">
                  <c:v>7.2817894480914171</c:v>
                </c:pt>
                <c:pt idx="300">
                  <c:v>7.3061026015074155</c:v>
                </c:pt>
                <c:pt idx="301">
                  <c:v>7.3304157549234139</c:v>
                </c:pt>
                <c:pt idx="302">
                  <c:v>7.3547289083394114</c:v>
                </c:pt>
                <c:pt idx="303">
                  <c:v>7.3790420617554098</c:v>
                </c:pt>
                <c:pt idx="304">
                  <c:v>7.4033552151714082</c:v>
                </c:pt>
                <c:pt idx="305">
                  <c:v>7.4276683685874056</c:v>
                </c:pt>
                <c:pt idx="306">
                  <c:v>7.451981522003404</c:v>
                </c:pt>
                <c:pt idx="307">
                  <c:v>7.4762946754194015</c:v>
                </c:pt>
                <c:pt idx="308">
                  <c:v>7.5006078288353999</c:v>
                </c:pt>
                <c:pt idx="309">
                  <c:v>7.5249209822513983</c:v>
                </c:pt>
                <c:pt idx="310">
                  <c:v>7.5492341356673958</c:v>
                </c:pt>
                <c:pt idx="311">
                  <c:v>7.5735472890833941</c:v>
                </c:pt>
                <c:pt idx="312">
                  <c:v>7.5978604424993925</c:v>
                </c:pt>
                <c:pt idx="313">
                  <c:v>7.62217359591539</c:v>
                </c:pt>
                <c:pt idx="314">
                  <c:v>7.6464867493313884</c:v>
                </c:pt>
                <c:pt idx="315">
                  <c:v>7.6707999027473868</c:v>
                </c:pt>
                <c:pt idx="316">
                  <c:v>7.6951130561633843</c:v>
                </c:pt>
                <c:pt idx="317">
                  <c:v>7.7194262095793826</c:v>
                </c:pt>
                <c:pt idx="318">
                  <c:v>7.7437393629953801</c:v>
                </c:pt>
                <c:pt idx="319">
                  <c:v>7.7680525164113785</c:v>
                </c:pt>
                <c:pt idx="320">
                  <c:v>7.7923656698273769</c:v>
                </c:pt>
                <c:pt idx="321">
                  <c:v>7.8166788232433744</c:v>
                </c:pt>
                <c:pt idx="322">
                  <c:v>7.8409919766593728</c:v>
                </c:pt>
                <c:pt idx="323">
                  <c:v>7.8653051300753711</c:v>
                </c:pt>
                <c:pt idx="324">
                  <c:v>7.8896182834913686</c:v>
                </c:pt>
                <c:pt idx="325">
                  <c:v>7.913931436907367</c:v>
                </c:pt>
                <c:pt idx="326">
                  <c:v>7.9382445903233654</c:v>
                </c:pt>
                <c:pt idx="327">
                  <c:v>7.9625577437393629</c:v>
                </c:pt>
                <c:pt idx="328">
                  <c:v>7.9868708971553612</c:v>
                </c:pt>
                <c:pt idx="329">
                  <c:v>8.0111840505713587</c:v>
                </c:pt>
                <c:pt idx="330">
                  <c:v>8.035497203987358</c:v>
                </c:pt>
                <c:pt idx="331">
                  <c:v>8.0598103574033555</c:v>
                </c:pt>
                <c:pt idx="332">
                  <c:v>8.0841235108193548</c:v>
                </c:pt>
                <c:pt idx="333">
                  <c:v>8.1084366642353523</c:v>
                </c:pt>
                <c:pt idx="334">
                  <c:v>8.1327498176513497</c:v>
                </c:pt>
                <c:pt idx="335">
                  <c:v>8.157062971067349</c:v>
                </c:pt>
                <c:pt idx="336">
                  <c:v>8.1813761244833465</c:v>
                </c:pt>
                <c:pt idx="337">
                  <c:v>8.205689277899344</c:v>
                </c:pt>
                <c:pt idx="338">
                  <c:v>8.2300024313153433</c:v>
                </c:pt>
                <c:pt idx="339">
                  <c:v>8.2543155847313407</c:v>
                </c:pt>
                <c:pt idx="340">
                  <c:v>8.2786287381473382</c:v>
                </c:pt>
                <c:pt idx="341">
                  <c:v>8.3029418915633375</c:v>
                </c:pt>
                <c:pt idx="342">
                  <c:v>8.327255044979335</c:v>
                </c:pt>
                <c:pt idx="343">
                  <c:v>8.3515681983953325</c:v>
                </c:pt>
                <c:pt idx="344">
                  <c:v>8.3758813518113318</c:v>
                </c:pt>
                <c:pt idx="345">
                  <c:v>8.4001945052273292</c:v>
                </c:pt>
                <c:pt idx="346">
                  <c:v>8.4245076586433267</c:v>
                </c:pt>
                <c:pt idx="347">
                  <c:v>8.4488208120593242</c:v>
                </c:pt>
                <c:pt idx="348">
                  <c:v>8.4731339654753235</c:v>
                </c:pt>
                <c:pt idx="349">
                  <c:v>8.497447118891321</c:v>
                </c:pt>
                <c:pt idx="350">
                  <c:v>8.5217602723073185</c:v>
                </c:pt>
                <c:pt idx="351">
                  <c:v>8.5460734257233177</c:v>
                </c:pt>
                <c:pt idx="352">
                  <c:v>8.5703865791393152</c:v>
                </c:pt>
                <c:pt idx="353">
                  <c:v>8.5946997325553127</c:v>
                </c:pt>
                <c:pt idx="354">
                  <c:v>8.619012885971312</c:v>
                </c:pt>
                <c:pt idx="355">
                  <c:v>8.6433260393873095</c:v>
                </c:pt>
                <c:pt idx="356">
                  <c:v>8.667639192803307</c:v>
                </c:pt>
                <c:pt idx="357">
                  <c:v>8.6919523462193062</c:v>
                </c:pt>
                <c:pt idx="358">
                  <c:v>8.7162654996353037</c:v>
                </c:pt>
                <c:pt idx="359">
                  <c:v>8.7405786530513012</c:v>
                </c:pt>
                <c:pt idx="360">
                  <c:v>8.7648918064673005</c:v>
                </c:pt>
                <c:pt idx="361">
                  <c:v>8.789204959883298</c:v>
                </c:pt>
                <c:pt idx="362">
                  <c:v>8.8135181132992955</c:v>
                </c:pt>
                <c:pt idx="363">
                  <c:v>8.8378312667152947</c:v>
                </c:pt>
                <c:pt idx="364">
                  <c:v>8.8621444201312922</c:v>
                </c:pt>
                <c:pt idx="365">
                  <c:v>8.8864575735472897</c:v>
                </c:pt>
                <c:pt idx="366">
                  <c:v>8.910770726963289</c:v>
                </c:pt>
                <c:pt idx="367">
                  <c:v>8.9350838803792865</c:v>
                </c:pt>
                <c:pt idx="368">
                  <c:v>8.959397033795284</c:v>
                </c:pt>
                <c:pt idx="369">
                  <c:v>8.9837101872112815</c:v>
                </c:pt>
                <c:pt idx="370">
                  <c:v>9.0080233406272807</c:v>
                </c:pt>
                <c:pt idx="371">
                  <c:v>9.0323364940432782</c:v>
                </c:pt>
                <c:pt idx="372">
                  <c:v>9.0566496474592757</c:v>
                </c:pt>
                <c:pt idx="373">
                  <c:v>9.080962800875275</c:v>
                </c:pt>
                <c:pt idx="374">
                  <c:v>9.1052759542912725</c:v>
                </c:pt>
                <c:pt idx="375">
                  <c:v>9.1295891077072699</c:v>
                </c:pt>
                <c:pt idx="376">
                  <c:v>9.1539022611232692</c:v>
                </c:pt>
                <c:pt idx="377">
                  <c:v>9.1782154145392667</c:v>
                </c:pt>
                <c:pt idx="378">
                  <c:v>9.2025285679552642</c:v>
                </c:pt>
                <c:pt idx="379">
                  <c:v>9.2268417213712635</c:v>
                </c:pt>
                <c:pt idx="380">
                  <c:v>9.251154874787261</c:v>
                </c:pt>
                <c:pt idx="381">
                  <c:v>9.2754680282032584</c:v>
                </c:pt>
                <c:pt idx="382">
                  <c:v>9.2997811816192577</c:v>
                </c:pt>
                <c:pt idx="383">
                  <c:v>9.3240943350352552</c:v>
                </c:pt>
                <c:pt idx="384">
                  <c:v>9.3484074884512527</c:v>
                </c:pt>
                <c:pt idx="385">
                  <c:v>9.372720641867252</c:v>
                </c:pt>
                <c:pt idx="386">
                  <c:v>9.3970337952832494</c:v>
                </c:pt>
                <c:pt idx="387">
                  <c:v>9.4213469486992469</c:v>
                </c:pt>
                <c:pt idx="388">
                  <c:v>9.4456601021152462</c:v>
                </c:pt>
                <c:pt idx="389">
                  <c:v>9.4699732555312437</c:v>
                </c:pt>
                <c:pt idx="390">
                  <c:v>9.4942864089472412</c:v>
                </c:pt>
                <c:pt idx="391">
                  <c:v>9.5185995623632387</c:v>
                </c:pt>
                <c:pt idx="392">
                  <c:v>9.5429127157792379</c:v>
                </c:pt>
                <c:pt idx="393">
                  <c:v>9.5672258691952354</c:v>
                </c:pt>
                <c:pt idx="394">
                  <c:v>9.5915390226112329</c:v>
                </c:pt>
                <c:pt idx="395">
                  <c:v>9.6158521760272322</c:v>
                </c:pt>
                <c:pt idx="396">
                  <c:v>9.6401653294432297</c:v>
                </c:pt>
                <c:pt idx="397">
                  <c:v>9.6644784828592272</c:v>
                </c:pt>
                <c:pt idx="398">
                  <c:v>9.6887916362752264</c:v>
                </c:pt>
                <c:pt idx="399">
                  <c:v>9.7131047896912239</c:v>
                </c:pt>
                <c:pt idx="400">
                  <c:v>9.7374179431072214</c:v>
                </c:pt>
                <c:pt idx="401">
                  <c:v>9.7617310965232207</c:v>
                </c:pt>
                <c:pt idx="402">
                  <c:v>9.7860442499392182</c:v>
                </c:pt>
                <c:pt idx="403">
                  <c:v>9.8103574033552157</c:v>
                </c:pt>
                <c:pt idx="404">
                  <c:v>9.8346705567712149</c:v>
                </c:pt>
                <c:pt idx="405">
                  <c:v>9.8589837101872124</c:v>
                </c:pt>
                <c:pt idx="406">
                  <c:v>9.8832968636032099</c:v>
                </c:pt>
                <c:pt idx="407">
                  <c:v>9.9076100170192092</c:v>
                </c:pt>
                <c:pt idx="408">
                  <c:v>9.9319231704352067</c:v>
                </c:pt>
                <c:pt idx="409">
                  <c:v>9.9562363238512042</c:v>
                </c:pt>
                <c:pt idx="410">
                  <c:v>9.9805494772672034</c:v>
                </c:pt>
                <c:pt idx="411">
                  <c:v>10.004862630683201</c:v>
                </c:pt>
                <c:pt idx="412">
                  <c:v>10.029175784099198</c:v>
                </c:pt>
                <c:pt idx="413">
                  <c:v>10.053488937515196</c:v>
                </c:pt>
                <c:pt idx="414">
                  <c:v>10.077802090931195</c:v>
                </c:pt>
                <c:pt idx="415">
                  <c:v>10.102115244347193</c:v>
                </c:pt>
                <c:pt idx="416">
                  <c:v>10.12642839776319</c:v>
                </c:pt>
                <c:pt idx="417">
                  <c:v>10.150741551179189</c:v>
                </c:pt>
                <c:pt idx="418">
                  <c:v>10.175054704595187</c:v>
                </c:pt>
                <c:pt idx="419">
                  <c:v>10.199367858011184</c:v>
                </c:pt>
                <c:pt idx="420">
                  <c:v>10.223681011427184</c:v>
                </c:pt>
                <c:pt idx="421">
                  <c:v>10.247994164843181</c:v>
                </c:pt>
                <c:pt idx="422">
                  <c:v>10.272307318259179</c:v>
                </c:pt>
                <c:pt idx="423">
                  <c:v>10.296620471675178</c:v>
                </c:pt>
                <c:pt idx="424">
                  <c:v>10.320933625091175</c:v>
                </c:pt>
                <c:pt idx="425">
                  <c:v>10.345246778507173</c:v>
                </c:pt>
                <c:pt idx="426">
                  <c:v>10.369559931923172</c:v>
                </c:pt>
                <c:pt idx="427">
                  <c:v>10.39387308533917</c:v>
                </c:pt>
                <c:pt idx="428">
                  <c:v>10.418186238755167</c:v>
                </c:pt>
                <c:pt idx="429">
                  <c:v>10.442499392171166</c:v>
                </c:pt>
                <c:pt idx="430">
                  <c:v>10.466812545587164</c:v>
                </c:pt>
                <c:pt idx="431">
                  <c:v>10.491125699003161</c:v>
                </c:pt>
                <c:pt idx="432">
                  <c:v>10.515438852419161</c:v>
                </c:pt>
                <c:pt idx="433">
                  <c:v>10.539752005835158</c:v>
                </c:pt>
                <c:pt idx="434">
                  <c:v>10.564065159251156</c:v>
                </c:pt>
                <c:pt idx="435">
                  <c:v>10.588378312667153</c:v>
                </c:pt>
                <c:pt idx="436">
                  <c:v>10.612691466083152</c:v>
                </c:pt>
                <c:pt idx="437">
                  <c:v>10.63700461949915</c:v>
                </c:pt>
                <c:pt idx="438">
                  <c:v>10.661317772915147</c:v>
                </c:pt>
                <c:pt idx="439">
                  <c:v>10.685630926331147</c:v>
                </c:pt>
                <c:pt idx="440">
                  <c:v>10.709944079747144</c:v>
                </c:pt>
                <c:pt idx="441">
                  <c:v>10.734257233163142</c:v>
                </c:pt>
                <c:pt idx="442">
                  <c:v>10.758570386579141</c:v>
                </c:pt>
                <c:pt idx="443">
                  <c:v>10.782883539995138</c:v>
                </c:pt>
                <c:pt idx="444">
                  <c:v>10.807196693411136</c:v>
                </c:pt>
                <c:pt idx="445">
                  <c:v>10.831509846827135</c:v>
                </c:pt>
                <c:pt idx="446">
                  <c:v>10.855823000243133</c:v>
                </c:pt>
                <c:pt idx="447">
                  <c:v>10.88013615365913</c:v>
                </c:pt>
                <c:pt idx="448">
                  <c:v>10.904449307075129</c:v>
                </c:pt>
                <c:pt idx="449">
                  <c:v>10.928762460491127</c:v>
                </c:pt>
                <c:pt idx="450">
                  <c:v>10.953075613907124</c:v>
                </c:pt>
                <c:pt idx="451">
                  <c:v>10.977388767323124</c:v>
                </c:pt>
                <c:pt idx="452">
                  <c:v>11.001701920739121</c:v>
                </c:pt>
                <c:pt idx="453">
                  <c:v>11.026015074155119</c:v>
                </c:pt>
                <c:pt idx="454">
                  <c:v>11.050328227571118</c:v>
                </c:pt>
                <c:pt idx="455">
                  <c:v>11.074641380987115</c:v>
                </c:pt>
                <c:pt idx="456">
                  <c:v>11.098954534403113</c:v>
                </c:pt>
                <c:pt idx="457">
                  <c:v>11.12326768781911</c:v>
                </c:pt>
                <c:pt idx="458">
                  <c:v>11.14758084123511</c:v>
                </c:pt>
                <c:pt idx="459">
                  <c:v>11.171893994651107</c:v>
                </c:pt>
                <c:pt idx="460">
                  <c:v>11.196207148067105</c:v>
                </c:pt>
                <c:pt idx="461">
                  <c:v>11.220520301483104</c:v>
                </c:pt>
                <c:pt idx="462">
                  <c:v>11.244833454899101</c:v>
                </c:pt>
                <c:pt idx="463">
                  <c:v>11.269146608315099</c:v>
                </c:pt>
                <c:pt idx="464">
                  <c:v>11.293459761731098</c:v>
                </c:pt>
                <c:pt idx="465">
                  <c:v>11.317772915147096</c:v>
                </c:pt>
                <c:pt idx="466">
                  <c:v>11.342086068563093</c:v>
                </c:pt>
                <c:pt idx="467">
                  <c:v>11.366399221979092</c:v>
                </c:pt>
                <c:pt idx="468">
                  <c:v>11.39071237539509</c:v>
                </c:pt>
                <c:pt idx="469">
                  <c:v>11.415025528811087</c:v>
                </c:pt>
                <c:pt idx="470">
                  <c:v>11.439338682227087</c:v>
                </c:pt>
                <c:pt idx="471">
                  <c:v>11.463651835643084</c:v>
                </c:pt>
                <c:pt idx="472">
                  <c:v>11.487964989059082</c:v>
                </c:pt>
                <c:pt idx="473">
                  <c:v>11.512278142475081</c:v>
                </c:pt>
                <c:pt idx="474">
                  <c:v>11.536591295891078</c:v>
                </c:pt>
                <c:pt idx="475">
                  <c:v>11.560904449307076</c:v>
                </c:pt>
                <c:pt idx="476">
                  <c:v>11.585217602723075</c:v>
                </c:pt>
                <c:pt idx="477">
                  <c:v>11.609530756139073</c:v>
                </c:pt>
                <c:pt idx="478">
                  <c:v>11.63384390955507</c:v>
                </c:pt>
                <c:pt idx="479">
                  <c:v>11.658157062971068</c:v>
                </c:pt>
                <c:pt idx="480">
                  <c:v>11.682470216387067</c:v>
                </c:pt>
                <c:pt idx="481">
                  <c:v>11.706783369803064</c:v>
                </c:pt>
                <c:pt idx="482">
                  <c:v>11.731096523219062</c:v>
                </c:pt>
                <c:pt idx="483">
                  <c:v>11.755409676635061</c:v>
                </c:pt>
                <c:pt idx="484">
                  <c:v>11.779722830051059</c:v>
                </c:pt>
                <c:pt idx="485">
                  <c:v>11.804035983467056</c:v>
                </c:pt>
                <c:pt idx="486">
                  <c:v>11.828349136883055</c:v>
                </c:pt>
                <c:pt idx="487">
                  <c:v>11.852662290299053</c:v>
                </c:pt>
                <c:pt idx="488">
                  <c:v>11.87697544371505</c:v>
                </c:pt>
                <c:pt idx="489">
                  <c:v>11.90128859713105</c:v>
                </c:pt>
                <c:pt idx="490">
                  <c:v>11.925601750547047</c:v>
                </c:pt>
                <c:pt idx="491">
                  <c:v>11.949914903963045</c:v>
                </c:pt>
                <c:pt idx="492">
                  <c:v>11.974228057379044</c:v>
                </c:pt>
                <c:pt idx="493">
                  <c:v>11.998541210795041</c:v>
                </c:pt>
                <c:pt idx="494">
                  <c:v>12.022854364211039</c:v>
                </c:pt>
                <c:pt idx="495">
                  <c:v>12.047167517627038</c:v>
                </c:pt>
                <c:pt idx="496">
                  <c:v>12.071480671043036</c:v>
                </c:pt>
                <c:pt idx="497">
                  <c:v>12.095793824459033</c:v>
                </c:pt>
                <c:pt idx="498">
                  <c:v>12.120106977875032</c:v>
                </c:pt>
                <c:pt idx="499">
                  <c:v>12.14442013129103</c:v>
                </c:pt>
                <c:pt idx="500">
                  <c:v>12.168733284707027</c:v>
                </c:pt>
                <c:pt idx="501">
                  <c:v>12.193046438123025</c:v>
                </c:pt>
                <c:pt idx="502">
                  <c:v>12.217359591539024</c:v>
                </c:pt>
                <c:pt idx="503">
                  <c:v>12.241672744955022</c:v>
                </c:pt>
                <c:pt idx="504">
                  <c:v>12.265985898371019</c:v>
                </c:pt>
                <c:pt idx="505">
                  <c:v>12.290299051787018</c:v>
                </c:pt>
                <c:pt idx="506">
                  <c:v>12.314612205203016</c:v>
                </c:pt>
                <c:pt idx="507">
                  <c:v>12.338925358619013</c:v>
                </c:pt>
                <c:pt idx="508">
                  <c:v>12.363238512035013</c:v>
                </c:pt>
                <c:pt idx="509">
                  <c:v>12.38755166545101</c:v>
                </c:pt>
                <c:pt idx="510">
                  <c:v>12.411864818867008</c:v>
                </c:pt>
                <c:pt idx="511">
                  <c:v>12.436177972283007</c:v>
                </c:pt>
                <c:pt idx="512">
                  <c:v>12.460491125699004</c:v>
                </c:pt>
                <c:pt idx="513">
                  <c:v>12.484804279115002</c:v>
                </c:pt>
                <c:pt idx="514">
                  <c:v>12.509117432531001</c:v>
                </c:pt>
                <c:pt idx="515">
                  <c:v>12.533430585946999</c:v>
                </c:pt>
                <c:pt idx="516">
                  <c:v>12.557743739362996</c:v>
                </c:pt>
                <c:pt idx="517">
                  <c:v>12.582056892778995</c:v>
                </c:pt>
                <c:pt idx="518">
                  <c:v>12.606370046194993</c:v>
                </c:pt>
                <c:pt idx="519">
                  <c:v>12.63068319961099</c:v>
                </c:pt>
                <c:pt idx="520">
                  <c:v>12.65499635302699</c:v>
                </c:pt>
                <c:pt idx="521">
                  <c:v>12.679309506442987</c:v>
                </c:pt>
                <c:pt idx="522">
                  <c:v>12.703622659858985</c:v>
                </c:pt>
                <c:pt idx="523">
                  <c:v>12.727935813274984</c:v>
                </c:pt>
                <c:pt idx="524">
                  <c:v>12.752248966690981</c:v>
                </c:pt>
                <c:pt idx="525">
                  <c:v>12.776562120106979</c:v>
                </c:pt>
                <c:pt idx="526">
                  <c:v>12.800875273522976</c:v>
                </c:pt>
                <c:pt idx="527">
                  <c:v>12.825188426938976</c:v>
                </c:pt>
                <c:pt idx="528">
                  <c:v>12.849501580354973</c:v>
                </c:pt>
                <c:pt idx="529">
                  <c:v>12.873814733770971</c:v>
                </c:pt>
                <c:pt idx="530">
                  <c:v>12.89812788718697</c:v>
                </c:pt>
                <c:pt idx="531">
                  <c:v>12.922441040602967</c:v>
                </c:pt>
                <c:pt idx="532">
                  <c:v>12.946754194018965</c:v>
                </c:pt>
                <c:pt idx="533">
                  <c:v>12.971067347434964</c:v>
                </c:pt>
                <c:pt idx="534">
                  <c:v>12.995380500850962</c:v>
                </c:pt>
                <c:pt idx="535">
                  <c:v>13.019693654266959</c:v>
                </c:pt>
                <c:pt idx="536">
                  <c:v>13.044006807682958</c:v>
                </c:pt>
                <c:pt idx="537">
                  <c:v>13.068319961098956</c:v>
                </c:pt>
                <c:pt idx="538">
                  <c:v>13.092633114514953</c:v>
                </c:pt>
                <c:pt idx="539">
                  <c:v>13.116946267930953</c:v>
                </c:pt>
                <c:pt idx="540">
                  <c:v>13.14125942134695</c:v>
                </c:pt>
                <c:pt idx="541">
                  <c:v>13.165572574762948</c:v>
                </c:pt>
                <c:pt idx="542">
                  <c:v>13.189885728178947</c:v>
                </c:pt>
                <c:pt idx="543">
                  <c:v>13.214198881594944</c:v>
                </c:pt>
                <c:pt idx="544">
                  <c:v>13.238512035010942</c:v>
                </c:pt>
                <c:pt idx="545">
                  <c:v>13.262825188426941</c:v>
                </c:pt>
                <c:pt idx="546">
                  <c:v>13.287138341842939</c:v>
                </c:pt>
                <c:pt idx="547">
                  <c:v>13.311451495258936</c:v>
                </c:pt>
                <c:pt idx="548">
                  <c:v>13.335764648674933</c:v>
                </c:pt>
                <c:pt idx="549">
                  <c:v>13.360077802090933</c:v>
                </c:pt>
                <c:pt idx="550">
                  <c:v>13.38439095550693</c:v>
                </c:pt>
                <c:pt idx="551">
                  <c:v>13.408704108922928</c:v>
                </c:pt>
                <c:pt idx="552">
                  <c:v>13.433017262338927</c:v>
                </c:pt>
                <c:pt idx="553">
                  <c:v>13.457330415754925</c:v>
                </c:pt>
                <c:pt idx="554">
                  <c:v>13.481643569170922</c:v>
                </c:pt>
                <c:pt idx="555">
                  <c:v>13.505956722586921</c:v>
                </c:pt>
                <c:pt idx="556">
                  <c:v>13.530269876002919</c:v>
                </c:pt>
                <c:pt idx="557">
                  <c:v>13.554583029418916</c:v>
                </c:pt>
                <c:pt idx="558">
                  <c:v>13.578896182834916</c:v>
                </c:pt>
                <c:pt idx="559">
                  <c:v>13.603209336250913</c:v>
                </c:pt>
                <c:pt idx="560">
                  <c:v>13.62752248966691</c:v>
                </c:pt>
                <c:pt idx="561">
                  <c:v>13.65183564308291</c:v>
                </c:pt>
                <c:pt idx="562">
                  <c:v>13.676148796498907</c:v>
                </c:pt>
                <c:pt idx="563">
                  <c:v>13.700461949914905</c:v>
                </c:pt>
                <c:pt idx="564">
                  <c:v>13.724775103330904</c:v>
                </c:pt>
                <c:pt idx="565">
                  <c:v>13.749088256746901</c:v>
                </c:pt>
                <c:pt idx="566">
                  <c:v>13.773401410162899</c:v>
                </c:pt>
                <c:pt idx="567">
                  <c:v>13.797714563578898</c:v>
                </c:pt>
                <c:pt idx="568">
                  <c:v>13.822027716994896</c:v>
                </c:pt>
                <c:pt idx="569">
                  <c:v>13.846340870410893</c:v>
                </c:pt>
                <c:pt idx="570">
                  <c:v>13.870654023826891</c:v>
                </c:pt>
                <c:pt idx="571">
                  <c:v>13.89496717724289</c:v>
                </c:pt>
                <c:pt idx="572">
                  <c:v>13.919280330658887</c:v>
                </c:pt>
                <c:pt idx="573">
                  <c:v>13.943593484074885</c:v>
                </c:pt>
                <c:pt idx="574">
                  <c:v>13.967906637490884</c:v>
                </c:pt>
                <c:pt idx="575">
                  <c:v>13.992219790906882</c:v>
                </c:pt>
                <c:pt idx="576">
                  <c:v>14.016532944322879</c:v>
                </c:pt>
                <c:pt idx="577">
                  <c:v>14.040846097738878</c:v>
                </c:pt>
                <c:pt idx="578">
                  <c:v>14.065159251154876</c:v>
                </c:pt>
                <c:pt idx="579">
                  <c:v>14.089472404570873</c:v>
                </c:pt>
                <c:pt idx="580">
                  <c:v>14.113785557986873</c:v>
                </c:pt>
                <c:pt idx="581">
                  <c:v>14.13809871140287</c:v>
                </c:pt>
                <c:pt idx="582">
                  <c:v>14.162411864818868</c:v>
                </c:pt>
                <c:pt idx="583">
                  <c:v>14.186725018234867</c:v>
                </c:pt>
                <c:pt idx="584">
                  <c:v>14.211038171650864</c:v>
                </c:pt>
                <c:pt idx="585">
                  <c:v>14.235351325066862</c:v>
                </c:pt>
                <c:pt idx="586">
                  <c:v>14.259664478482861</c:v>
                </c:pt>
                <c:pt idx="587">
                  <c:v>14.283977631898859</c:v>
                </c:pt>
                <c:pt idx="588">
                  <c:v>14.308290785314856</c:v>
                </c:pt>
                <c:pt idx="589">
                  <c:v>14.332603938730855</c:v>
                </c:pt>
                <c:pt idx="590">
                  <c:v>14.356917092146853</c:v>
                </c:pt>
                <c:pt idx="591">
                  <c:v>14.38123024556285</c:v>
                </c:pt>
                <c:pt idx="592">
                  <c:v>14.405543398978848</c:v>
                </c:pt>
                <c:pt idx="593">
                  <c:v>14.429856552394847</c:v>
                </c:pt>
                <c:pt idx="594">
                  <c:v>14.454169705810845</c:v>
                </c:pt>
                <c:pt idx="595">
                  <c:v>14.478482859226842</c:v>
                </c:pt>
                <c:pt idx="596">
                  <c:v>14.502796012642841</c:v>
                </c:pt>
                <c:pt idx="597">
                  <c:v>14.527109166058839</c:v>
                </c:pt>
                <c:pt idx="598">
                  <c:v>14.551422319474836</c:v>
                </c:pt>
                <c:pt idx="599">
                  <c:v>14.575735472890836</c:v>
                </c:pt>
                <c:pt idx="600">
                  <c:v>14.600048626306833</c:v>
                </c:pt>
                <c:pt idx="601">
                  <c:v>14.624361779722831</c:v>
                </c:pt>
                <c:pt idx="602">
                  <c:v>14.64867493313883</c:v>
                </c:pt>
                <c:pt idx="603">
                  <c:v>14.672988086554827</c:v>
                </c:pt>
                <c:pt idx="604">
                  <c:v>14.697301239970825</c:v>
                </c:pt>
                <c:pt idx="605">
                  <c:v>14.721614393386824</c:v>
                </c:pt>
                <c:pt idx="606">
                  <c:v>14.745927546802822</c:v>
                </c:pt>
                <c:pt idx="607">
                  <c:v>14.770240700218819</c:v>
                </c:pt>
                <c:pt idx="608">
                  <c:v>14.794553853634818</c:v>
                </c:pt>
                <c:pt idx="609">
                  <c:v>14.818867007050816</c:v>
                </c:pt>
                <c:pt idx="610">
                  <c:v>14.843180160466813</c:v>
                </c:pt>
                <c:pt idx="611">
                  <c:v>14.867493313882813</c:v>
                </c:pt>
                <c:pt idx="612">
                  <c:v>14.89180646729881</c:v>
                </c:pt>
                <c:pt idx="613">
                  <c:v>14.916119620714808</c:v>
                </c:pt>
                <c:pt idx="614">
                  <c:v>14.940432774130805</c:v>
                </c:pt>
                <c:pt idx="615">
                  <c:v>14.964745927546804</c:v>
                </c:pt>
                <c:pt idx="616">
                  <c:v>14.989059080962802</c:v>
                </c:pt>
                <c:pt idx="617">
                  <c:v>15.013372234378799</c:v>
                </c:pt>
                <c:pt idx="618">
                  <c:v>15.037685387794799</c:v>
                </c:pt>
                <c:pt idx="619">
                  <c:v>15.061998541210796</c:v>
                </c:pt>
                <c:pt idx="620">
                  <c:v>15.086311694626794</c:v>
                </c:pt>
                <c:pt idx="621">
                  <c:v>15.110624848042793</c:v>
                </c:pt>
                <c:pt idx="622">
                  <c:v>15.13493800145879</c:v>
                </c:pt>
                <c:pt idx="623">
                  <c:v>15.159251154874788</c:v>
                </c:pt>
                <c:pt idx="624">
                  <c:v>15.183564308290787</c:v>
                </c:pt>
                <c:pt idx="625">
                  <c:v>15.207877461706785</c:v>
                </c:pt>
                <c:pt idx="626">
                  <c:v>15.232190615122782</c:v>
                </c:pt>
                <c:pt idx="627">
                  <c:v>15.256503768538781</c:v>
                </c:pt>
                <c:pt idx="628">
                  <c:v>15.280816921954779</c:v>
                </c:pt>
                <c:pt idx="629">
                  <c:v>15.305130075370776</c:v>
                </c:pt>
                <c:pt idx="630">
                  <c:v>15.329443228786776</c:v>
                </c:pt>
                <c:pt idx="631">
                  <c:v>15.353756382202773</c:v>
                </c:pt>
                <c:pt idx="632">
                  <c:v>15.378069535618771</c:v>
                </c:pt>
                <c:pt idx="633">
                  <c:v>15.40238268903477</c:v>
                </c:pt>
                <c:pt idx="634">
                  <c:v>15.426695842450767</c:v>
                </c:pt>
                <c:pt idx="635">
                  <c:v>15.451008995866765</c:v>
                </c:pt>
                <c:pt idx="636">
                  <c:v>15.475322149282762</c:v>
                </c:pt>
                <c:pt idx="637">
                  <c:v>15.499635302698762</c:v>
                </c:pt>
                <c:pt idx="638">
                  <c:v>15.523948456114759</c:v>
                </c:pt>
                <c:pt idx="639">
                  <c:v>15.548261609530757</c:v>
                </c:pt>
                <c:pt idx="640">
                  <c:v>15.572574762946756</c:v>
                </c:pt>
                <c:pt idx="641">
                  <c:v>15.596887916362753</c:v>
                </c:pt>
                <c:pt idx="642">
                  <c:v>15.621201069778751</c:v>
                </c:pt>
                <c:pt idx="643">
                  <c:v>15.64551422319475</c:v>
                </c:pt>
                <c:pt idx="644">
                  <c:v>15.669827376610748</c:v>
                </c:pt>
                <c:pt idx="645">
                  <c:v>15.694140530026745</c:v>
                </c:pt>
                <c:pt idx="646">
                  <c:v>15.718453683442744</c:v>
                </c:pt>
                <c:pt idx="647">
                  <c:v>15.742766836858742</c:v>
                </c:pt>
                <c:pt idx="648">
                  <c:v>15.767079990274739</c:v>
                </c:pt>
                <c:pt idx="649">
                  <c:v>15.791393143690739</c:v>
                </c:pt>
                <c:pt idx="650">
                  <c:v>15.815706297106736</c:v>
                </c:pt>
                <c:pt idx="651">
                  <c:v>15.840019450522734</c:v>
                </c:pt>
                <c:pt idx="652">
                  <c:v>15.864332603938733</c:v>
                </c:pt>
                <c:pt idx="653">
                  <c:v>15.88864575735473</c:v>
                </c:pt>
                <c:pt idx="654">
                  <c:v>15.912958910770728</c:v>
                </c:pt>
                <c:pt idx="655">
                  <c:v>15.937272064186727</c:v>
                </c:pt>
                <c:pt idx="656">
                  <c:v>15.961585217602725</c:v>
                </c:pt>
                <c:pt idx="657">
                  <c:v>15.985898371018722</c:v>
                </c:pt>
                <c:pt idx="658">
                  <c:v>16.01021152443472</c:v>
                </c:pt>
                <c:pt idx="659">
                  <c:v>16.034524677850715</c:v>
                </c:pt>
                <c:pt idx="660">
                  <c:v>16.058837831266715</c:v>
                </c:pt>
                <c:pt idx="661">
                  <c:v>16.083150984682714</c:v>
                </c:pt>
                <c:pt idx="662">
                  <c:v>16.10746413809871</c:v>
                </c:pt>
                <c:pt idx="663">
                  <c:v>16.131777291514709</c:v>
                </c:pt>
                <c:pt idx="664">
                  <c:v>16.156090444930708</c:v>
                </c:pt>
                <c:pt idx="665">
                  <c:v>16.180403598346704</c:v>
                </c:pt>
                <c:pt idx="666">
                  <c:v>16.204716751762703</c:v>
                </c:pt>
                <c:pt idx="667">
                  <c:v>16.229029905178702</c:v>
                </c:pt>
                <c:pt idx="668">
                  <c:v>16.253343058594698</c:v>
                </c:pt>
                <c:pt idx="669">
                  <c:v>16.277656212010697</c:v>
                </c:pt>
                <c:pt idx="670">
                  <c:v>16.301969365426697</c:v>
                </c:pt>
                <c:pt idx="671">
                  <c:v>16.326282518842692</c:v>
                </c:pt>
                <c:pt idx="672">
                  <c:v>16.350595672258692</c:v>
                </c:pt>
                <c:pt idx="673">
                  <c:v>16.374908825674691</c:v>
                </c:pt>
                <c:pt idx="674">
                  <c:v>16.399221979090687</c:v>
                </c:pt>
                <c:pt idx="675">
                  <c:v>16.423535132506686</c:v>
                </c:pt>
                <c:pt idx="676">
                  <c:v>16.447848285922685</c:v>
                </c:pt>
                <c:pt idx="677">
                  <c:v>16.472161439338681</c:v>
                </c:pt>
                <c:pt idx="678">
                  <c:v>16.49647459275468</c:v>
                </c:pt>
                <c:pt idx="679">
                  <c:v>16.520787746170679</c:v>
                </c:pt>
                <c:pt idx="680">
                  <c:v>16.545100899586675</c:v>
                </c:pt>
                <c:pt idx="681">
                  <c:v>16.569414053002674</c:v>
                </c:pt>
                <c:pt idx="682">
                  <c:v>16.593727206418674</c:v>
                </c:pt>
                <c:pt idx="683">
                  <c:v>16.618040359834669</c:v>
                </c:pt>
                <c:pt idx="684">
                  <c:v>16.642353513250669</c:v>
                </c:pt>
                <c:pt idx="685">
                  <c:v>16.666666666666668</c:v>
                </c:pt>
                <c:pt idx="686">
                  <c:v>16.690979820082664</c:v>
                </c:pt>
                <c:pt idx="687">
                  <c:v>16.715292973498663</c:v>
                </c:pt>
                <c:pt idx="688">
                  <c:v>16.739606126914662</c:v>
                </c:pt>
                <c:pt idx="689">
                  <c:v>16.763919280330658</c:v>
                </c:pt>
                <c:pt idx="690">
                  <c:v>16.788232433746657</c:v>
                </c:pt>
                <c:pt idx="691">
                  <c:v>16.812545587162653</c:v>
                </c:pt>
                <c:pt idx="692">
                  <c:v>16.836858740578652</c:v>
                </c:pt>
                <c:pt idx="693">
                  <c:v>16.861171893994651</c:v>
                </c:pt>
                <c:pt idx="694">
                  <c:v>16.885485047410647</c:v>
                </c:pt>
                <c:pt idx="695">
                  <c:v>16.909798200826646</c:v>
                </c:pt>
                <c:pt idx="696">
                  <c:v>16.934111354242646</c:v>
                </c:pt>
                <c:pt idx="697">
                  <c:v>16.958424507658641</c:v>
                </c:pt>
                <c:pt idx="698">
                  <c:v>16.982737661074641</c:v>
                </c:pt>
                <c:pt idx="699">
                  <c:v>17.00705081449064</c:v>
                </c:pt>
                <c:pt idx="700">
                  <c:v>17.031363967906636</c:v>
                </c:pt>
                <c:pt idx="701">
                  <c:v>17.055677121322635</c:v>
                </c:pt>
                <c:pt idx="702">
                  <c:v>17.079990274738634</c:v>
                </c:pt>
                <c:pt idx="703">
                  <c:v>17.10430342815463</c:v>
                </c:pt>
                <c:pt idx="704">
                  <c:v>17.128616581570629</c:v>
                </c:pt>
                <c:pt idx="705">
                  <c:v>17.152929734986628</c:v>
                </c:pt>
                <c:pt idx="706">
                  <c:v>17.177242888402624</c:v>
                </c:pt>
                <c:pt idx="707">
                  <c:v>17.201556041818623</c:v>
                </c:pt>
                <c:pt idx="708">
                  <c:v>17.225869195234623</c:v>
                </c:pt>
                <c:pt idx="709">
                  <c:v>17.250182348650618</c:v>
                </c:pt>
                <c:pt idx="710">
                  <c:v>17.274495502066618</c:v>
                </c:pt>
                <c:pt idx="711">
                  <c:v>17.298808655482617</c:v>
                </c:pt>
                <c:pt idx="712">
                  <c:v>17.323121808898613</c:v>
                </c:pt>
                <c:pt idx="713">
                  <c:v>17.347434962314612</c:v>
                </c:pt>
                <c:pt idx="714">
                  <c:v>17.371748115730611</c:v>
                </c:pt>
                <c:pt idx="715">
                  <c:v>17.396061269146607</c:v>
                </c:pt>
                <c:pt idx="716">
                  <c:v>17.420374422562606</c:v>
                </c:pt>
                <c:pt idx="717">
                  <c:v>17.444687575978605</c:v>
                </c:pt>
                <c:pt idx="718">
                  <c:v>17.469000729394601</c:v>
                </c:pt>
                <c:pt idx="719">
                  <c:v>17.4933138828106</c:v>
                </c:pt>
                <c:pt idx="720">
                  <c:v>17.5176270362266</c:v>
                </c:pt>
                <c:pt idx="721">
                  <c:v>17.541940189642595</c:v>
                </c:pt>
                <c:pt idx="722">
                  <c:v>17.566253343058595</c:v>
                </c:pt>
                <c:pt idx="723">
                  <c:v>17.590566496474594</c:v>
                </c:pt>
                <c:pt idx="724">
                  <c:v>17.61487964989059</c:v>
                </c:pt>
                <c:pt idx="725">
                  <c:v>17.639192803306589</c:v>
                </c:pt>
                <c:pt idx="726">
                  <c:v>17.663505956722588</c:v>
                </c:pt>
                <c:pt idx="727">
                  <c:v>17.687819110138584</c:v>
                </c:pt>
                <c:pt idx="728">
                  <c:v>17.712132263554583</c:v>
                </c:pt>
                <c:pt idx="729">
                  <c:v>17.736445416970582</c:v>
                </c:pt>
                <c:pt idx="730">
                  <c:v>17.760758570386578</c:v>
                </c:pt>
                <c:pt idx="731">
                  <c:v>17.785071723802577</c:v>
                </c:pt>
                <c:pt idx="732">
                  <c:v>17.809384877218577</c:v>
                </c:pt>
                <c:pt idx="733">
                  <c:v>17.833698030634572</c:v>
                </c:pt>
                <c:pt idx="734">
                  <c:v>17.858011184050572</c:v>
                </c:pt>
                <c:pt idx="735">
                  <c:v>17.882324337466567</c:v>
                </c:pt>
                <c:pt idx="736">
                  <c:v>17.906637490882567</c:v>
                </c:pt>
                <c:pt idx="737">
                  <c:v>17.930950644298566</c:v>
                </c:pt>
                <c:pt idx="738">
                  <c:v>17.955263797714561</c:v>
                </c:pt>
                <c:pt idx="739">
                  <c:v>17.979576951130561</c:v>
                </c:pt>
                <c:pt idx="740">
                  <c:v>18.00389010454656</c:v>
                </c:pt>
                <c:pt idx="741">
                  <c:v>18.028203257962556</c:v>
                </c:pt>
                <c:pt idx="742">
                  <c:v>18.052516411378555</c:v>
                </c:pt>
                <c:pt idx="743">
                  <c:v>18.076829564794554</c:v>
                </c:pt>
                <c:pt idx="744">
                  <c:v>18.10114271821055</c:v>
                </c:pt>
                <c:pt idx="745">
                  <c:v>18.125455871626549</c:v>
                </c:pt>
                <c:pt idx="746">
                  <c:v>18.149769025042549</c:v>
                </c:pt>
                <c:pt idx="747">
                  <c:v>18.174082178458544</c:v>
                </c:pt>
                <c:pt idx="748">
                  <c:v>18.198395331874544</c:v>
                </c:pt>
                <c:pt idx="749">
                  <c:v>18.222708485290543</c:v>
                </c:pt>
                <c:pt idx="750">
                  <c:v>18.247021638706538</c:v>
                </c:pt>
                <c:pt idx="751">
                  <c:v>18.271334792122538</c:v>
                </c:pt>
                <c:pt idx="752">
                  <c:v>18.295647945538537</c:v>
                </c:pt>
                <c:pt idx="753">
                  <c:v>18.319961098954533</c:v>
                </c:pt>
                <c:pt idx="754">
                  <c:v>18.344274252370532</c:v>
                </c:pt>
                <c:pt idx="755">
                  <c:v>18.368587405786531</c:v>
                </c:pt>
                <c:pt idx="756">
                  <c:v>18.392900559202527</c:v>
                </c:pt>
                <c:pt idx="757">
                  <c:v>18.417213712618526</c:v>
                </c:pt>
                <c:pt idx="758">
                  <c:v>18.441526866034526</c:v>
                </c:pt>
                <c:pt idx="759">
                  <c:v>18.465840019450521</c:v>
                </c:pt>
                <c:pt idx="760">
                  <c:v>18.49015317286652</c:v>
                </c:pt>
                <c:pt idx="761">
                  <c:v>18.51446632628252</c:v>
                </c:pt>
                <c:pt idx="762">
                  <c:v>18.538779479698515</c:v>
                </c:pt>
                <c:pt idx="763">
                  <c:v>18.563092633114515</c:v>
                </c:pt>
                <c:pt idx="764">
                  <c:v>18.587405786530514</c:v>
                </c:pt>
                <c:pt idx="765">
                  <c:v>18.61171893994651</c:v>
                </c:pt>
                <c:pt idx="766">
                  <c:v>18.636032093362509</c:v>
                </c:pt>
                <c:pt idx="767">
                  <c:v>18.660345246778508</c:v>
                </c:pt>
                <c:pt idx="768">
                  <c:v>18.684658400194504</c:v>
                </c:pt>
                <c:pt idx="769">
                  <c:v>18.708971553610503</c:v>
                </c:pt>
                <c:pt idx="770">
                  <c:v>18.733284707026503</c:v>
                </c:pt>
                <c:pt idx="771">
                  <c:v>18.757597860442498</c:v>
                </c:pt>
                <c:pt idx="772">
                  <c:v>18.781911013858497</c:v>
                </c:pt>
                <c:pt idx="773">
                  <c:v>18.806224167274497</c:v>
                </c:pt>
                <c:pt idx="774">
                  <c:v>18.830537320690492</c:v>
                </c:pt>
                <c:pt idx="775">
                  <c:v>18.854850474106492</c:v>
                </c:pt>
                <c:pt idx="776">
                  <c:v>18.879163627522491</c:v>
                </c:pt>
                <c:pt idx="777">
                  <c:v>18.903476780938487</c:v>
                </c:pt>
                <c:pt idx="778">
                  <c:v>18.927789934354486</c:v>
                </c:pt>
                <c:pt idx="779">
                  <c:v>18.952103087770485</c:v>
                </c:pt>
                <c:pt idx="780">
                  <c:v>18.976416241186481</c:v>
                </c:pt>
                <c:pt idx="781">
                  <c:v>19.00072939460248</c:v>
                </c:pt>
                <c:pt idx="782">
                  <c:v>19.025042548018476</c:v>
                </c:pt>
                <c:pt idx="783">
                  <c:v>19.049355701434475</c:v>
                </c:pt>
                <c:pt idx="784">
                  <c:v>19.073668854850474</c:v>
                </c:pt>
                <c:pt idx="785">
                  <c:v>19.09798200826647</c:v>
                </c:pt>
                <c:pt idx="786">
                  <c:v>19.122295161682469</c:v>
                </c:pt>
                <c:pt idx="787">
                  <c:v>19.146608315098469</c:v>
                </c:pt>
                <c:pt idx="788">
                  <c:v>19.170921468514464</c:v>
                </c:pt>
                <c:pt idx="789">
                  <c:v>19.195234621930464</c:v>
                </c:pt>
                <c:pt idx="790">
                  <c:v>19.219547775346463</c:v>
                </c:pt>
                <c:pt idx="791">
                  <c:v>19.243860928762459</c:v>
                </c:pt>
                <c:pt idx="792">
                  <c:v>19.268174082178458</c:v>
                </c:pt>
                <c:pt idx="793">
                  <c:v>19.292487235594457</c:v>
                </c:pt>
                <c:pt idx="794">
                  <c:v>19.316800389010453</c:v>
                </c:pt>
                <c:pt idx="795">
                  <c:v>19.341113542426452</c:v>
                </c:pt>
                <c:pt idx="796">
                  <c:v>19.365426695842451</c:v>
                </c:pt>
                <c:pt idx="797">
                  <c:v>19.389739849258447</c:v>
                </c:pt>
                <c:pt idx="798">
                  <c:v>19.414053002674446</c:v>
                </c:pt>
                <c:pt idx="799">
                  <c:v>19.438366156090446</c:v>
                </c:pt>
                <c:pt idx="800">
                  <c:v>19.462679309506441</c:v>
                </c:pt>
                <c:pt idx="801">
                  <c:v>19.486992462922441</c:v>
                </c:pt>
                <c:pt idx="802">
                  <c:v>19.51130561633844</c:v>
                </c:pt>
                <c:pt idx="803">
                  <c:v>19.535618769754436</c:v>
                </c:pt>
                <c:pt idx="804">
                  <c:v>19.559931923170435</c:v>
                </c:pt>
                <c:pt idx="805">
                  <c:v>19.584245076586434</c:v>
                </c:pt>
                <c:pt idx="806">
                  <c:v>19.60855823000243</c:v>
                </c:pt>
                <c:pt idx="807">
                  <c:v>19.632871383418429</c:v>
                </c:pt>
                <c:pt idx="808">
                  <c:v>19.657184536834428</c:v>
                </c:pt>
                <c:pt idx="809">
                  <c:v>19.681497690250424</c:v>
                </c:pt>
                <c:pt idx="810">
                  <c:v>19.705810843666423</c:v>
                </c:pt>
                <c:pt idx="811">
                  <c:v>19.730123997082423</c:v>
                </c:pt>
                <c:pt idx="812">
                  <c:v>19.754437150498418</c:v>
                </c:pt>
                <c:pt idx="813">
                  <c:v>19.778750303914418</c:v>
                </c:pt>
                <c:pt idx="814">
                  <c:v>19.803063457330417</c:v>
                </c:pt>
                <c:pt idx="815">
                  <c:v>19.827376610746413</c:v>
                </c:pt>
                <c:pt idx="816">
                  <c:v>19.851689764162412</c:v>
                </c:pt>
                <c:pt idx="817">
                  <c:v>19.876002917578411</c:v>
                </c:pt>
                <c:pt idx="818">
                  <c:v>19.900316070994407</c:v>
                </c:pt>
                <c:pt idx="819">
                  <c:v>19.924629224410406</c:v>
                </c:pt>
                <c:pt idx="820">
                  <c:v>19.948942377826405</c:v>
                </c:pt>
                <c:pt idx="821">
                  <c:v>19.973255531242401</c:v>
                </c:pt>
                <c:pt idx="822">
                  <c:v>19.9975686846584</c:v>
                </c:pt>
                <c:pt idx="823">
                  <c:v>20.0218818380744</c:v>
                </c:pt>
                <c:pt idx="824">
                  <c:v>20.046194991490395</c:v>
                </c:pt>
                <c:pt idx="825">
                  <c:v>20.070508144906395</c:v>
                </c:pt>
                <c:pt idx="826">
                  <c:v>20.09482129832239</c:v>
                </c:pt>
                <c:pt idx="827">
                  <c:v>20.11913445173839</c:v>
                </c:pt>
                <c:pt idx="828">
                  <c:v>20.143447605154389</c:v>
                </c:pt>
                <c:pt idx="829">
                  <c:v>20.167760758570385</c:v>
                </c:pt>
                <c:pt idx="830">
                  <c:v>20.192073911986384</c:v>
                </c:pt>
                <c:pt idx="831">
                  <c:v>20.216387065402383</c:v>
                </c:pt>
                <c:pt idx="832">
                  <c:v>20.240700218818379</c:v>
                </c:pt>
                <c:pt idx="833">
                  <c:v>20.265013372234378</c:v>
                </c:pt>
                <c:pt idx="834">
                  <c:v>20.289326525650377</c:v>
                </c:pt>
                <c:pt idx="835">
                  <c:v>20.313639679066373</c:v>
                </c:pt>
                <c:pt idx="836">
                  <c:v>20.337952832482372</c:v>
                </c:pt>
                <c:pt idx="837">
                  <c:v>20.362265985898372</c:v>
                </c:pt>
                <c:pt idx="838">
                  <c:v>20.386579139314367</c:v>
                </c:pt>
                <c:pt idx="839">
                  <c:v>20.410892292730367</c:v>
                </c:pt>
                <c:pt idx="840">
                  <c:v>20.435205446146366</c:v>
                </c:pt>
                <c:pt idx="841">
                  <c:v>20.459518599562362</c:v>
                </c:pt>
                <c:pt idx="842">
                  <c:v>20.483831752978361</c:v>
                </c:pt>
                <c:pt idx="843">
                  <c:v>20.50814490639436</c:v>
                </c:pt>
                <c:pt idx="844">
                  <c:v>20.532458059810356</c:v>
                </c:pt>
                <c:pt idx="845">
                  <c:v>20.556771213226355</c:v>
                </c:pt>
                <c:pt idx="846">
                  <c:v>20.581084366642354</c:v>
                </c:pt>
                <c:pt idx="847">
                  <c:v>20.60539752005835</c:v>
                </c:pt>
                <c:pt idx="848">
                  <c:v>20.629710673474349</c:v>
                </c:pt>
                <c:pt idx="849">
                  <c:v>20.654023826890349</c:v>
                </c:pt>
                <c:pt idx="850">
                  <c:v>20.678336980306344</c:v>
                </c:pt>
                <c:pt idx="851">
                  <c:v>20.702650133722344</c:v>
                </c:pt>
                <c:pt idx="852">
                  <c:v>20.726963287138343</c:v>
                </c:pt>
                <c:pt idx="853">
                  <c:v>20.751276440554339</c:v>
                </c:pt>
                <c:pt idx="854">
                  <c:v>20.775589593970338</c:v>
                </c:pt>
                <c:pt idx="855">
                  <c:v>20.799902747386337</c:v>
                </c:pt>
                <c:pt idx="856">
                  <c:v>20.824215900802333</c:v>
                </c:pt>
                <c:pt idx="857">
                  <c:v>20.848529054218332</c:v>
                </c:pt>
                <c:pt idx="858">
                  <c:v>20.872842207634331</c:v>
                </c:pt>
                <c:pt idx="859">
                  <c:v>20.897155361050327</c:v>
                </c:pt>
                <c:pt idx="860">
                  <c:v>20.921468514466326</c:v>
                </c:pt>
                <c:pt idx="861">
                  <c:v>20.945781667882326</c:v>
                </c:pt>
                <c:pt idx="862">
                  <c:v>20.970094821298321</c:v>
                </c:pt>
                <c:pt idx="863">
                  <c:v>20.994407974714321</c:v>
                </c:pt>
                <c:pt idx="864">
                  <c:v>21.01872112813032</c:v>
                </c:pt>
                <c:pt idx="865">
                  <c:v>21.043034281546316</c:v>
                </c:pt>
                <c:pt idx="866">
                  <c:v>21.067347434962315</c:v>
                </c:pt>
                <c:pt idx="867">
                  <c:v>21.091660588378314</c:v>
                </c:pt>
                <c:pt idx="868">
                  <c:v>21.11597374179431</c:v>
                </c:pt>
                <c:pt idx="869">
                  <c:v>21.140286895210309</c:v>
                </c:pt>
                <c:pt idx="870">
                  <c:v>21.164600048626305</c:v>
                </c:pt>
                <c:pt idx="871">
                  <c:v>21.188913202042304</c:v>
                </c:pt>
                <c:pt idx="872">
                  <c:v>21.213226355458303</c:v>
                </c:pt>
                <c:pt idx="873">
                  <c:v>21.237539508874299</c:v>
                </c:pt>
                <c:pt idx="874">
                  <c:v>21.261852662290298</c:v>
                </c:pt>
                <c:pt idx="875">
                  <c:v>21.286165815706298</c:v>
                </c:pt>
                <c:pt idx="876">
                  <c:v>21.310478969122293</c:v>
                </c:pt>
                <c:pt idx="877">
                  <c:v>21.334792122538293</c:v>
                </c:pt>
                <c:pt idx="878">
                  <c:v>21.359105275954292</c:v>
                </c:pt>
                <c:pt idx="879">
                  <c:v>21.383418429370288</c:v>
                </c:pt>
                <c:pt idx="880">
                  <c:v>21.407731582786287</c:v>
                </c:pt>
                <c:pt idx="881">
                  <c:v>21.432044736202286</c:v>
                </c:pt>
                <c:pt idx="882">
                  <c:v>21.456357889618282</c:v>
                </c:pt>
                <c:pt idx="883">
                  <c:v>21.480671043034281</c:v>
                </c:pt>
                <c:pt idx="884">
                  <c:v>21.50498419645028</c:v>
                </c:pt>
                <c:pt idx="885">
                  <c:v>21.529297349866276</c:v>
                </c:pt>
                <c:pt idx="886">
                  <c:v>21.553610503282275</c:v>
                </c:pt>
                <c:pt idx="887">
                  <c:v>21.577923656698275</c:v>
                </c:pt>
                <c:pt idx="888">
                  <c:v>21.60223681011427</c:v>
                </c:pt>
                <c:pt idx="889">
                  <c:v>21.62654996353027</c:v>
                </c:pt>
                <c:pt idx="890">
                  <c:v>21.650863116946269</c:v>
                </c:pt>
                <c:pt idx="891">
                  <c:v>21.675176270362265</c:v>
                </c:pt>
                <c:pt idx="892">
                  <c:v>21.699489423778264</c:v>
                </c:pt>
                <c:pt idx="893">
                  <c:v>21.723802577194263</c:v>
                </c:pt>
                <c:pt idx="894">
                  <c:v>21.748115730610259</c:v>
                </c:pt>
                <c:pt idx="895">
                  <c:v>21.772428884026258</c:v>
                </c:pt>
                <c:pt idx="896">
                  <c:v>21.796742037442257</c:v>
                </c:pt>
                <c:pt idx="897">
                  <c:v>21.821055190858253</c:v>
                </c:pt>
                <c:pt idx="898">
                  <c:v>21.845368344274252</c:v>
                </c:pt>
                <c:pt idx="899">
                  <c:v>21.869681497690252</c:v>
                </c:pt>
                <c:pt idx="900">
                  <c:v>21.893994651106247</c:v>
                </c:pt>
                <c:pt idx="901">
                  <c:v>21.918307804522247</c:v>
                </c:pt>
                <c:pt idx="902">
                  <c:v>21.942620957938246</c:v>
                </c:pt>
                <c:pt idx="903">
                  <c:v>21.966934111354242</c:v>
                </c:pt>
                <c:pt idx="904">
                  <c:v>21.991247264770241</c:v>
                </c:pt>
                <c:pt idx="905">
                  <c:v>22.01556041818624</c:v>
                </c:pt>
                <c:pt idx="906">
                  <c:v>22.039873571602236</c:v>
                </c:pt>
                <c:pt idx="907">
                  <c:v>22.064186725018235</c:v>
                </c:pt>
                <c:pt idx="908">
                  <c:v>22.088499878434234</c:v>
                </c:pt>
                <c:pt idx="909">
                  <c:v>22.11281303185023</c:v>
                </c:pt>
                <c:pt idx="910">
                  <c:v>22.137126185266229</c:v>
                </c:pt>
                <c:pt idx="911">
                  <c:v>22.161439338682229</c:v>
                </c:pt>
                <c:pt idx="912">
                  <c:v>22.185752492098224</c:v>
                </c:pt>
                <c:pt idx="913">
                  <c:v>22.210065645514224</c:v>
                </c:pt>
                <c:pt idx="914">
                  <c:v>22.234378798930219</c:v>
                </c:pt>
                <c:pt idx="915">
                  <c:v>22.258691952346219</c:v>
                </c:pt>
                <c:pt idx="916">
                  <c:v>22.283005105762218</c:v>
                </c:pt>
                <c:pt idx="917">
                  <c:v>22.307318259178214</c:v>
                </c:pt>
                <c:pt idx="918">
                  <c:v>22.331631412594213</c:v>
                </c:pt>
                <c:pt idx="919">
                  <c:v>22.355944566010212</c:v>
                </c:pt>
                <c:pt idx="920">
                  <c:v>22.380257719426208</c:v>
                </c:pt>
                <c:pt idx="921">
                  <c:v>22.404570872842207</c:v>
                </c:pt>
                <c:pt idx="922">
                  <c:v>22.428884026258206</c:v>
                </c:pt>
                <c:pt idx="923">
                  <c:v>22.453197179674202</c:v>
                </c:pt>
                <c:pt idx="924">
                  <c:v>22.477510333090201</c:v>
                </c:pt>
                <c:pt idx="925">
                  <c:v>22.501823486506201</c:v>
                </c:pt>
                <c:pt idx="926">
                  <c:v>22.526136639922196</c:v>
                </c:pt>
                <c:pt idx="927">
                  <c:v>22.550449793338196</c:v>
                </c:pt>
                <c:pt idx="928">
                  <c:v>22.574762946754195</c:v>
                </c:pt>
                <c:pt idx="929">
                  <c:v>22.599076100170191</c:v>
                </c:pt>
                <c:pt idx="930">
                  <c:v>22.62338925358619</c:v>
                </c:pt>
                <c:pt idx="931">
                  <c:v>22.647702407002189</c:v>
                </c:pt>
                <c:pt idx="932">
                  <c:v>22.672015560418185</c:v>
                </c:pt>
                <c:pt idx="933">
                  <c:v>22.696328713834184</c:v>
                </c:pt>
                <c:pt idx="934">
                  <c:v>22.720641867250183</c:v>
                </c:pt>
                <c:pt idx="935">
                  <c:v>22.744955020666179</c:v>
                </c:pt>
                <c:pt idx="936">
                  <c:v>22.769268174082178</c:v>
                </c:pt>
                <c:pt idx="937">
                  <c:v>22.793581327498178</c:v>
                </c:pt>
                <c:pt idx="938">
                  <c:v>22.817894480914173</c:v>
                </c:pt>
                <c:pt idx="939">
                  <c:v>22.842207634330173</c:v>
                </c:pt>
                <c:pt idx="940">
                  <c:v>22.866520787746172</c:v>
                </c:pt>
                <c:pt idx="941">
                  <c:v>22.890833941162168</c:v>
                </c:pt>
                <c:pt idx="942">
                  <c:v>22.915147094578167</c:v>
                </c:pt>
                <c:pt idx="943">
                  <c:v>22.939460247994166</c:v>
                </c:pt>
                <c:pt idx="944">
                  <c:v>22.963773401410162</c:v>
                </c:pt>
                <c:pt idx="945">
                  <c:v>22.988086554826161</c:v>
                </c:pt>
                <c:pt idx="946">
                  <c:v>23.01239970824216</c:v>
                </c:pt>
                <c:pt idx="947">
                  <c:v>23.036712861658156</c:v>
                </c:pt>
                <c:pt idx="948">
                  <c:v>23.061026015074155</c:v>
                </c:pt>
                <c:pt idx="949">
                  <c:v>23.085339168490155</c:v>
                </c:pt>
                <c:pt idx="950">
                  <c:v>23.10965232190615</c:v>
                </c:pt>
                <c:pt idx="951">
                  <c:v>23.13396547532215</c:v>
                </c:pt>
                <c:pt idx="952">
                  <c:v>23.158278628738149</c:v>
                </c:pt>
                <c:pt idx="953">
                  <c:v>23.182591782154145</c:v>
                </c:pt>
                <c:pt idx="954">
                  <c:v>23.206904935570144</c:v>
                </c:pt>
                <c:pt idx="955">
                  <c:v>23.231218088986143</c:v>
                </c:pt>
                <c:pt idx="956">
                  <c:v>23.255531242402139</c:v>
                </c:pt>
                <c:pt idx="957">
                  <c:v>23.279844395818138</c:v>
                </c:pt>
                <c:pt idx="958">
                  <c:v>23.304157549234134</c:v>
                </c:pt>
                <c:pt idx="959">
                  <c:v>23.328470702650133</c:v>
                </c:pt>
                <c:pt idx="960">
                  <c:v>23.352783856066132</c:v>
                </c:pt>
                <c:pt idx="961">
                  <c:v>23.377097009482128</c:v>
                </c:pt>
                <c:pt idx="962">
                  <c:v>23.401410162898127</c:v>
                </c:pt>
                <c:pt idx="963">
                  <c:v>23.425723316314127</c:v>
                </c:pt>
                <c:pt idx="964">
                  <c:v>23.450036469730122</c:v>
                </c:pt>
                <c:pt idx="965">
                  <c:v>23.474349623146122</c:v>
                </c:pt>
                <c:pt idx="966">
                  <c:v>23.498662776562121</c:v>
                </c:pt>
                <c:pt idx="967">
                  <c:v>23.522975929978116</c:v>
                </c:pt>
                <c:pt idx="968">
                  <c:v>23.547289083394116</c:v>
                </c:pt>
                <c:pt idx="969">
                  <c:v>23.571602236810115</c:v>
                </c:pt>
                <c:pt idx="970">
                  <c:v>23.595915390226111</c:v>
                </c:pt>
                <c:pt idx="971">
                  <c:v>23.62022854364211</c:v>
                </c:pt>
                <c:pt idx="972">
                  <c:v>23.644541697058109</c:v>
                </c:pt>
                <c:pt idx="973">
                  <c:v>23.668854850474105</c:v>
                </c:pt>
                <c:pt idx="974">
                  <c:v>23.693168003890104</c:v>
                </c:pt>
                <c:pt idx="975">
                  <c:v>23.717481157306104</c:v>
                </c:pt>
                <c:pt idx="976">
                  <c:v>23.741794310722099</c:v>
                </c:pt>
                <c:pt idx="977">
                  <c:v>23.766107464138098</c:v>
                </c:pt>
                <c:pt idx="978">
                  <c:v>23.790420617554098</c:v>
                </c:pt>
                <c:pt idx="979">
                  <c:v>23.814733770970093</c:v>
                </c:pt>
                <c:pt idx="980">
                  <c:v>23.839046924386093</c:v>
                </c:pt>
                <c:pt idx="981">
                  <c:v>23.863360077802092</c:v>
                </c:pt>
                <c:pt idx="982">
                  <c:v>23.887673231218088</c:v>
                </c:pt>
                <c:pt idx="983">
                  <c:v>23.911986384634087</c:v>
                </c:pt>
                <c:pt idx="984">
                  <c:v>23.936299538050086</c:v>
                </c:pt>
                <c:pt idx="985">
                  <c:v>23.960612691466082</c:v>
                </c:pt>
                <c:pt idx="986">
                  <c:v>23.984925844882081</c:v>
                </c:pt>
                <c:pt idx="987">
                  <c:v>24.009238998298081</c:v>
                </c:pt>
                <c:pt idx="988">
                  <c:v>24.033552151714076</c:v>
                </c:pt>
                <c:pt idx="989">
                  <c:v>24.057865305130075</c:v>
                </c:pt>
                <c:pt idx="990">
                  <c:v>24.082178458546075</c:v>
                </c:pt>
                <c:pt idx="991">
                  <c:v>24.10649161196207</c:v>
                </c:pt>
                <c:pt idx="992">
                  <c:v>24.13080476537807</c:v>
                </c:pt>
                <c:pt idx="993">
                  <c:v>24.155117918794069</c:v>
                </c:pt>
                <c:pt idx="994">
                  <c:v>24.179431072210065</c:v>
                </c:pt>
                <c:pt idx="995">
                  <c:v>24.203744225626064</c:v>
                </c:pt>
                <c:pt idx="996">
                  <c:v>24.228057379042063</c:v>
                </c:pt>
                <c:pt idx="997">
                  <c:v>24.252370532458059</c:v>
                </c:pt>
                <c:pt idx="998">
                  <c:v>24.276683685874058</c:v>
                </c:pt>
                <c:pt idx="999">
                  <c:v>24.300996839290057</c:v>
                </c:pt>
                <c:pt idx="1000">
                  <c:v>24.325309992706053</c:v>
                </c:pt>
                <c:pt idx="1001">
                  <c:v>24.349623146122052</c:v>
                </c:pt>
                <c:pt idx="1002">
                  <c:v>24.373936299538048</c:v>
                </c:pt>
                <c:pt idx="1003">
                  <c:v>24.398249452954047</c:v>
                </c:pt>
                <c:pt idx="1004">
                  <c:v>24.422562606370047</c:v>
                </c:pt>
                <c:pt idx="1005">
                  <c:v>24.446875759786042</c:v>
                </c:pt>
                <c:pt idx="1006">
                  <c:v>24.471188913202042</c:v>
                </c:pt>
                <c:pt idx="1007">
                  <c:v>24.495502066618041</c:v>
                </c:pt>
                <c:pt idx="1008">
                  <c:v>24.519815220034037</c:v>
                </c:pt>
                <c:pt idx="1009">
                  <c:v>24.544128373450036</c:v>
                </c:pt>
                <c:pt idx="1010">
                  <c:v>24.568441526866035</c:v>
                </c:pt>
                <c:pt idx="1011">
                  <c:v>24.592754680282031</c:v>
                </c:pt>
                <c:pt idx="1012">
                  <c:v>24.61706783369803</c:v>
                </c:pt>
                <c:pt idx="1013">
                  <c:v>24.641380987114029</c:v>
                </c:pt>
                <c:pt idx="1014">
                  <c:v>24.665694140530025</c:v>
                </c:pt>
                <c:pt idx="1015">
                  <c:v>24.690007293946024</c:v>
                </c:pt>
                <c:pt idx="1016">
                  <c:v>24.714320447362024</c:v>
                </c:pt>
                <c:pt idx="1017">
                  <c:v>24.738633600778019</c:v>
                </c:pt>
                <c:pt idx="1018">
                  <c:v>24.762946754194019</c:v>
                </c:pt>
                <c:pt idx="1019">
                  <c:v>24.787259907610018</c:v>
                </c:pt>
                <c:pt idx="1020">
                  <c:v>24.811573061026014</c:v>
                </c:pt>
                <c:pt idx="1021">
                  <c:v>24.835886214442013</c:v>
                </c:pt>
                <c:pt idx="1022">
                  <c:v>24.860199367858012</c:v>
                </c:pt>
                <c:pt idx="1023">
                  <c:v>24.884512521274008</c:v>
                </c:pt>
                <c:pt idx="1024">
                  <c:v>24.908825674690007</c:v>
                </c:pt>
                <c:pt idx="1025">
                  <c:v>24.933138828106006</c:v>
                </c:pt>
                <c:pt idx="1026">
                  <c:v>24.957451981522002</c:v>
                </c:pt>
                <c:pt idx="1027">
                  <c:v>24.981765134938001</c:v>
                </c:pt>
                <c:pt idx="1028">
                  <c:v>25.006078288354001</c:v>
                </c:pt>
                <c:pt idx="1029">
                  <c:v>25.030391441769996</c:v>
                </c:pt>
                <c:pt idx="1030">
                  <c:v>25.054704595185996</c:v>
                </c:pt>
                <c:pt idx="1031">
                  <c:v>25.079017748601995</c:v>
                </c:pt>
                <c:pt idx="1032">
                  <c:v>25.103330902017991</c:v>
                </c:pt>
                <c:pt idx="1033">
                  <c:v>25.12764405543399</c:v>
                </c:pt>
                <c:pt idx="1034">
                  <c:v>25.151957208849989</c:v>
                </c:pt>
                <c:pt idx="1035">
                  <c:v>25.176270362265985</c:v>
                </c:pt>
                <c:pt idx="1036">
                  <c:v>25.200583515681984</c:v>
                </c:pt>
                <c:pt idx="1037">
                  <c:v>25.224896669097983</c:v>
                </c:pt>
                <c:pt idx="1038">
                  <c:v>25.249209822513979</c:v>
                </c:pt>
                <c:pt idx="1039">
                  <c:v>25.273522975929978</c:v>
                </c:pt>
                <c:pt idx="1040">
                  <c:v>25.297836129345978</c:v>
                </c:pt>
                <c:pt idx="1041">
                  <c:v>25.322149282761973</c:v>
                </c:pt>
                <c:pt idx="1042">
                  <c:v>25.346462436177973</c:v>
                </c:pt>
                <c:pt idx="1043">
                  <c:v>25.370775589593972</c:v>
                </c:pt>
                <c:pt idx="1044">
                  <c:v>25.395088743009968</c:v>
                </c:pt>
                <c:pt idx="1045">
                  <c:v>25.419401896425967</c:v>
                </c:pt>
                <c:pt idx="1046">
                  <c:v>25.443715049841966</c:v>
                </c:pt>
                <c:pt idx="1047">
                  <c:v>25.468028203257962</c:v>
                </c:pt>
                <c:pt idx="1048">
                  <c:v>25.492341356673961</c:v>
                </c:pt>
                <c:pt idx="1049">
                  <c:v>25.516654510089957</c:v>
                </c:pt>
                <c:pt idx="1050">
                  <c:v>25.540967663505956</c:v>
                </c:pt>
                <c:pt idx="1051">
                  <c:v>25.565280816921955</c:v>
                </c:pt>
                <c:pt idx="1052">
                  <c:v>25.589593970337951</c:v>
                </c:pt>
                <c:pt idx="1053">
                  <c:v>25.61390712375395</c:v>
                </c:pt>
                <c:pt idx="1054">
                  <c:v>25.63822027716995</c:v>
                </c:pt>
                <c:pt idx="1055">
                  <c:v>25.662533430585945</c:v>
                </c:pt>
                <c:pt idx="1056">
                  <c:v>25.686846584001945</c:v>
                </c:pt>
                <c:pt idx="1057">
                  <c:v>25.711159737417944</c:v>
                </c:pt>
                <c:pt idx="1058">
                  <c:v>25.73547289083394</c:v>
                </c:pt>
                <c:pt idx="1059">
                  <c:v>25.759786044249939</c:v>
                </c:pt>
                <c:pt idx="1060">
                  <c:v>25.784099197665938</c:v>
                </c:pt>
                <c:pt idx="1061">
                  <c:v>25.808412351081934</c:v>
                </c:pt>
                <c:pt idx="1062">
                  <c:v>25.832725504497933</c:v>
                </c:pt>
                <c:pt idx="1063">
                  <c:v>25.857038657913932</c:v>
                </c:pt>
                <c:pt idx="1064">
                  <c:v>25.881351811329928</c:v>
                </c:pt>
                <c:pt idx="1065">
                  <c:v>25.905664964745927</c:v>
                </c:pt>
                <c:pt idx="1066">
                  <c:v>25.929978118161927</c:v>
                </c:pt>
                <c:pt idx="1067">
                  <c:v>25.954291271577922</c:v>
                </c:pt>
                <c:pt idx="1068">
                  <c:v>25.978604424993922</c:v>
                </c:pt>
                <c:pt idx="1069">
                  <c:v>26.002917578409921</c:v>
                </c:pt>
                <c:pt idx="1070">
                  <c:v>26.027230731825917</c:v>
                </c:pt>
                <c:pt idx="1071">
                  <c:v>26.051543885241916</c:v>
                </c:pt>
                <c:pt idx="1072">
                  <c:v>26.075857038657915</c:v>
                </c:pt>
                <c:pt idx="1073">
                  <c:v>26.100170192073911</c:v>
                </c:pt>
                <c:pt idx="1074">
                  <c:v>26.12448334548991</c:v>
                </c:pt>
                <c:pt idx="1075">
                  <c:v>26.148796498905909</c:v>
                </c:pt>
                <c:pt idx="1076">
                  <c:v>26.173109652321905</c:v>
                </c:pt>
                <c:pt idx="1077">
                  <c:v>26.197422805737904</c:v>
                </c:pt>
                <c:pt idx="1078">
                  <c:v>26.221735959153904</c:v>
                </c:pt>
                <c:pt idx="1079">
                  <c:v>26.246049112569899</c:v>
                </c:pt>
                <c:pt idx="1080">
                  <c:v>26.270362265985899</c:v>
                </c:pt>
                <c:pt idx="1081">
                  <c:v>26.294675419401898</c:v>
                </c:pt>
                <c:pt idx="1082">
                  <c:v>26.318988572817894</c:v>
                </c:pt>
                <c:pt idx="1083">
                  <c:v>26.343301726233893</c:v>
                </c:pt>
                <c:pt idx="1084">
                  <c:v>26.367614879649892</c:v>
                </c:pt>
                <c:pt idx="1085">
                  <c:v>26.391928033065888</c:v>
                </c:pt>
                <c:pt idx="1086">
                  <c:v>26.416241186481887</c:v>
                </c:pt>
                <c:pt idx="1087">
                  <c:v>26.440554339897886</c:v>
                </c:pt>
                <c:pt idx="1088">
                  <c:v>26.464867493313882</c:v>
                </c:pt>
                <c:pt idx="1089">
                  <c:v>26.489180646729881</c:v>
                </c:pt>
                <c:pt idx="1090">
                  <c:v>26.513493800145881</c:v>
                </c:pt>
                <c:pt idx="1091">
                  <c:v>26.537806953561876</c:v>
                </c:pt>
                <c:pt idx="1092">
                  <c:v>26.562120106977876</c:v>
                </c:pt>
                <c:pt idx="1093">
                  <c:v>26.586433260393871</c:v>
                </c:pt>
                <c:pt idx="1094">
                  <c:v>26.610746413809871</c:v>
                </c:pt>
                <c:pt idx="1095">
                  <c:v>26.63505956722587</c:v>
                </c:pt>
                <c:pt idx="1096">
                  <c:v>26.659372720641866</c:v>
                </c:pt>
                <c:pt idx="1097">
                  <c:v>26.683685874057865</c:v>
                </c:pt>
                <c:pt idx="1098">
                  <c:v>26.707999027473864</c:v>
                </c:pt>
                <c:pt idx="1099">
                  <c:v>26.73231218088986</c:v>
                </c:pt>
                <c:pt idx="1100">
                  <c:v>26.756625334305859</c:v>
                </c:pt>
                <c:pt idx="1101">
                  <c:v>26.780938487721858</c:v>
                </c:pt>
                <c:pt idx="1102">
                  <c:v>26.805251641137854</c:v>
                </c:pt>
                <c:pt idx="1103">
                  <c:v>26.829564794553853</c:v>
                </c:pt>
                <c:pt idx="1104">
                  <c:v>26.853877947969853</c:v>
                </c:pt>
                <c:pt idx="1105">
                  <c:v>26.878191101385848</c:v>
                </c:pt>
                <c:pt idx="1106">
                  <c:v>26.902504254801848</c:v>
                </c:pt>
                <c:pt idx="1107">
                  <c:v>26.926817408217847</c:v>
                </c:pt>
                <c:pt idx="1108">
                  <c:v>26.951130561633843</c:v>
                </c:pt>
                <c:pt idx="1109">
                  <c:v>26.975443715049842</c:v>
                </c:pt>
                <c:pt idx="1110">
                  <c:v>26.999756868465841</c:v>
                </c:pt>
                <c:pt idx="1111">
                  <c:v>27.024070021881837</c:v>
                </c:pt>
                <c:pt idx="1112">
                  <c:v>27.048383175297836</c:v>
                </c:pt>
                <c:pt idx="1113">
                  <c:v>27.072696328713835</c:v>
                </c:pt>
                <c:pt idx="1114">
                  <c:v>27.097009482129831</c:v>
                </c:pt>
                <c:pt idx="1115">
                  <c:v>27.12132263554583</c:v>
                </c:pt>
                <c:pt idx="1116">
                  <c:v>27.14563578896183</c:v>
                </c:pt>
                <c:pt idx="1117">
                  <c:v>27.169948942377825</c:v>
                </c:pt>
                <c:pt idx="1118">
                  <c:v>27.194262095793825</c:v>
                </c:pt>
                <c:pt idx="1119">
                  <c:v>27.218575249209824</c:v>
                </c:pt>
                <c:pt idx="1120">
                  <c:v>27.24288840262582</c:v>
                </c:pt>
                <c:pt idx="1121">
                  <c:v>27.267201556041819</c:v>
                </c:pt>
                <c:pt idx="1122">
                  <c:v>27.291514709457818</c:v>
                </c:pt>
                <c:pt idx="1123">
                  <c:v>27.315827862873814</c:v>
                </c:pt>
                <c:pt idx="1124">
                  <c:v>27.340141016289813</c:v>
                </c:pt>
                <c:pt idx="1125">
                  <c:v>27.364454169705812</c:v>
                </c:pt>
                <c:pt idx="1126">
                  <c:v>27.388767323121808</c:v>
                </c:pt>
                <c:pt idx="1127">
                  <c:v>27.413080476537807</c:v>
                </c:pt>
                <c:pt idx="1128">
                  <c:v>27.437393629953807</c:v>
                </c:pt>
                <c:pt idx="1129">
                  <c:v>27.461706783369802</c:v>
                </c:pt>
                <c:pt idx="1130">
                  <c:v>27.486019936785802</c:v>
                </c:pt>
                <c:pt idx="1131">
                  <c:v>27.510333090201801</c:v>
                </c:pt>
                <c:pt idx="1132">
                  <c:v>27.534646243617797</c:v>
                </c:pt>
                <c:pt idx="1133">
                  <c:v>27.558959397033796</c:v>
                </c:pt>
                <c:pt idx="1134">
                  <c:v>27.583272550449795</c:v>
                </c:pt>
                <c:pt idx="1135">
                  <c:v>27.607585703865791</c:v>
                </c:pt>
                <c:pt idx="1136">
                  <c:v>27.63189885728179</c:v>
                </c:pt>
                <c:pt idx="1137">
                  <c:v>27.656212010697786</c:v>
                </c:pt>
                <c:pt idx="1138">
                  <c:v>27.680525164113785</c:v>
                </c:pt>
                <c:pt idx="1139">
                  <c:v>27.704838317529784</c:v>
                </c:pt>
                <c:pt idx="1140">
                  <c:v>27.72915147094578</c:v>
                </c:pt>
                <c:pt idx="1141">
                  <c:v>27.753464624361779</c:v>
                </c:pt>
                <c:pt idx="1142">
                  <c:v>27.777777777777779</c:v>
                </c:pt>
                <c:pt idx="1143">
                  <c:v>27.802090931193774</c:v>
                </c:pt>
                <c:pt idx="1144">
                  <c:v>27.826404084609774</c:v>
                </c:pt>
                <c:pt idx="1145">
                  <c:v>27.850717238025773</c:v>
                </c:pt>
                <c:pt idx="1146">
                  <c:v>27.875030391441769</c:v>
                </c:pt>
                <c:pt idx="1147">
                  <c:v>27.899343544857768</c:v>
                </c:pt>
                <c:pt idx="1148">
                  <c:v>27.923656698273767</c:v>
                </c:pt>
                <c:pt idx="1149">
                  <c:v>27.947969851689763</c:v>
                </c:pt>
                <c:pt idx="1150">
                  <c:v>27.972283005105762</c:v>
                </c:pt>
                <c:pt idx="1151">
                  <c:v>27.996596158521761</c:v>
                </c:pt>
                <c:pt idx="1152">
                  <c:v>28.020909311937757</c:v>
                </c:pt>
                <c:pt idx="1153">
                  <c:v>28.045222465353756</c:v>
                </c:pt>
                <c:pt idx="1154">
                  <c:v>28.069535618769756</c:v>
                </c:pt>
                <c:pt idx="1155">
                  <c:v>28.093848772185751</c:v>
                </c:pt>
                <c:pt idx="1156">
                  <c:v>28.118161925601751</c:v>
                </c:pt>
                <c:pt idx="1157">
                  <c:v>28.14247507901775</c:v>
                </c:pt>
                <c:pt idx="1158">
                  <c:v>28.166788232433746</c:v>
                </c:pt>
                <c:pt idx="1159">
                  <c:v>28.191101385849745</c:v>
                </c:pt>
                <c:pt idx="1160">
                  <c:v>28.215414539265744</c:v>
                </c:pt>
                <c:pt idx="1161">
                  <c:v>28.23972769268174</c:v>
                </c:pt>
                <c:pt idx="1162">
                  <c:v>28.264040846097739</c:v>
                </c:pt>
                <c:pt idx="1163">
                  <c:v>28.288353999513738</c:v>
                </c:pt>
                <c:pt idx="1164">
                  <c:v>28.312667152929734</c:v>
                </c:pt>
                <c:pt idx="1165">
                  <c:v>28.336980306345733</c:v>
                </c:pt>
                <c:pt idx="1166">
                  <c:v>28.361293459761733</c:v>
                </c:pt>
                <c:pt idx="1167">
                  <c:v>28.385606613177728</c:v>
                </c:pt>
                <c:pt idx="1168">
                  <c:v>28.409919766593728</c:v>
                </c:pt>
                <c:pt idx="1169">
                  <c:v>28.434232920009727</c:v>
                </c:pt>
                <c:pt idx="1170">
                  <c:v>28.458546073425723</c:v>
                </c:pt>
                <c:pt idx="1171">
                  <c:v>28.482859226841722</c:v>
                </c:pt>
                <c:pt idx="1172">
                  <c:v>28.507172380257721</c:v>
                </c:pt>
                <c:pt idx="1173">
                  <c:v>28.531485533673717</c:v>
                </c:pt>
                <c:pt idx="1174">
                  <c:v>28.555798687089716</c:v>
                </c:pt>
                <c:pt idx="1175">
                  <c:v>28.580111840505715</c:v>
                </c:pt>
                <c:pt idx="1176">
                  <c:v>28.604424993921711</c:v>
                </c:pt>
                <c:pt idx="1177">
                  <c:v>28.62873814733771</c:v>
                </c:pt>
                <c:pt idx="1178">
                  <c:v>28.65305130075371</c:v>
                </c:pt>
                <c:pt idx="1179">
                  <c:v>28.677364454169705</c:v>
                </c:pt>
                <c:pt idx="1180">
                  <c:v>28.701677607585705</c:v>
                </c:pt>
                <c:pt idx="1181">
                  <c:v>28.7259907610017</c:v>
                </c:pt>
                <c:pt idx="1182">
                  <c:v>28.7503039144177</c:v>
                </c:pt>
                <c:pt idx="1183">
                  <c:v>28.774617067833699</c:v>
                </c:pt>
                <c:pt idx="1184">
                  <c:v>28.798930221249694</c:v>
                </c:pt>
                <c:pt idx="1185">
                  <c:v>28.823243374665694</c:v>
                </c:pt>
                <c:pt idx="1186">
                  <c:v>28.847556528081693</c:v>
                </c:pt>
                <c:pt idx="1187">
                  <c:v>28.871869681497689</c:v>
                </c:pt>
                <c:pt idx="1188">
                  <c:v>28.896182834913688</c:v>
                </c:pt>
                <c:pt idx="1189">
                  <c:v>28.920495988329687</c:v>
                </c:pt>
                <c:pt idx="1190">
                  <c:v>28.944809141745683</c:v>
                </c:pt>
                <c:pt idx="1191">
                  <c:v>28.969122295161682</c:v>
                </c:pt>
                <c:pt idx="1192">
                  <c:v>28.993435448577682</c:v>
                </c:pt>
                <c:pt idx="1193">
                  <c:v>29.017748601993677</c:v>
                </c:pt>
                <c:pt idx="1194">
                  <c:v>29.042061755409676</c:v>
                </c:pt>
                <c:pt idx="1195">
                  <c:v>29.066374908825676</c:v>
                </c:pt>
                <c:pt idx="1196">
                  <c:v>29.090688062241671</c:v>
                </c:pt>
                <c:pt idx="1197">
                  <c:v>29.115001215657671</c:v>
                </c:pt>
                <c:pt idx="1198">
                  <c:v>29.13931436907367</c:v>
                </c:pt>
                <c:pt idx="1199">
                  <c:v>29.163627522489666</c:v>
                </c:pt>
                <c:pt idx="1200">
                  <c:v>29.187940675905665</c:v>
                </c:pt>
                <c:pt idx="1201">
                  <c:v>29.212253829321664</c:v>
                </c:pt>
                <c:pt idx="1202">
                  <c:v>29.23656698273766</c:v>
                </c:pt>
                <c:pt idx="1203">
                  <c:v>29.260880136153659</c:v>
                </c:pt>
                <c:pt idx="1204">
                  <c:v>29.285193289569659</c:v>
                </c:pt>
                <c:pt idx="1205">
                  <c:v>29.309506442985654</c:v>
                </c:pt>
                <c:pt idx="1206">
                  <c:v>29.333819596401653</c:v>
                </c:pt>
                <c:pt idx="1207">
                  <c:v>29.358132749817653</c:v>
                </c:pt>
                <c:pt idx="1208">
                  <c:v>29.382445903233648</c:v>
                </c:pt>
                <c:pt idx="1209">
                  <c:v>29.406759056649648</c:v>
                </c:pt>
                <c:pt idx="1210">
                  <c:v>29.431072210065647</c:v>
                </c:pt>
                <c:pt idx="1211">
                  <c:v>29.455385363481643</c:v>
                </c:pt>
                <c:pt idx="1212">
                  <c:v>29.479698516897642</c:v>
                </c:pt>
                <c:pt idx="1213">
                  <c:v>29.504011670313641</c:v>
                </c:pt>
                <c:pt idx="1214">
                  <c:v>29.528324823729637</c:v>
                </c:pt>
                <c:pt idx="1215">
                  <c:v>29.552637977145636</c:v>
                </c:pt>
                <c:pt idx="1216">
                  <c:v>29.576951130561635</c:v>
                </c:pt>
                <c:pt idx="1217">
                  <c:v>29.601264283977631</c:v>
                </c:pt>
                <c:pt idx="1218">
                  <c:v>29.62557743739363</c:v>
                </c:pt>
                <c:pt idx="1219">
                  <c:v>29.64989059080963</c:v>
                </c:pt>
                <c:pt idx="1220">
                  <c:v>29.674203744225625</c:v>
                </c:pt>
                <c:pt idx="1221">
                  <c:v>29.698516897641625</c:v>
                </c:pt>
                <c:pt idx="1222">
                  <c:v>29.722830051057624</c:v>
                </c:pt>
                <c:pt idx="1223">
                  <c:v>29.74714320447362</c:v>
                </c:pt>
                <c:pt idx="1224">
                  <c:v>29.771456357889619</c:v>
                </c:pt>
                <c:pt idx="1225">
                  <c:v>29.795769511305615</c:v>
                </c:pt>
                <c:pt idx="1226">
                  <c:v>29.820082664721614</c:v>
                </c:pt>
                <c:pt idx="1227">
                  <c:v>29.844395818137613</c:v>
                </c:pt>
                <c:pt idx="1228">
                  <c:v>29.868708971553609</c:v>
                </c:pt>
                <c:pt idx="1229">
                  <c:v>29.893022124969608</c:v>
                </c:pt>
                <c:pt idx="1230">
                  <c:v>29.917335278385607</c:v>
                </c:pt>
                <c:pt idx="1231">
                  <c:v>29.941648431801603</c:v>
                </c:pt>
                <c:pt idx="1232">
                  <c:v>29.965961585217602</c:v>
                </c:pt>
                <c:pt idx="1233">
                  <c:v>29.990274738633602</c:v>
                </c:pt>
                <c:pt idx="1234">
                  <c:v>30.014587892049597</c:v>
                </c:pt>
                <c:pt idx="1235">
                  <c:v>30.038901045465597</c:v>
                </c:pt>
                <c:pt idx="1236">
                  <c:v>30.063214198881596</c:v>
                </c:pt>
                <c:pt idx="1237">
                  <c:v>30.087527352297592</c:v>
                </c:pt>
                <c:pt idx="1238">
                  <c:v>30.111840505713591</c:v>
                </c:pt>
                <c:pt idx="1239">
                  <c:v>30.13615365912959</c:v>
                </c:pt>
                <c:pt idx="1240">
                  <c:v>30.160466812545586</c:v>
                </c:pt>
                <c:pt idx="1241">
                  <c:v>30.184779965961585</c:v>
                </c:pt>
                <c:pt idx="1242">
                  <c:v>30.209093119377584</c:v>
                </c:pt>
                <c:pt idx="1243">
                  <c:v>30.23340627279358</c:v>
                </c:pt>
                <c:pt idx="1244">
                  <c:v>30.257719426209579</c:v>
                </c:pt>
                <c:pt idx="1245">
                  <c:v>30.282032579625579</c:v>
                </c:pt>
                <c:pt idx="1246">
                  <c:v>30.306345733041574</c:v>
                </c:pt>
                <c:pt idx="1247">
                  <c:v>30.330658886457574</c:v>
                </c:pt>
                <c:pt idx="1248">
                  <c:v>30.354972039873573</c:v>
                </c:pt>
                <c:pt idx="1249">
                  <c:v>30.379285193289569</c:v>
                </c:pt>
                <c:pt idx="1250">
                  <c:v>30.403598346705568</c:v>
                </c:pt>
                <c:pt idx="1251">
                  <c:v>30.427911500121567</c:v>
                </c:pt>
                <c:pt idx="1252">
                  <c:v>30.452224653537563</c:v>
                </c:pt>
                <c:pt idx="1253">
                  <c:v>30.476537806953562</c:v>
                </c:pt>
                <c:pt idx="1254">
                  <c:v>30.500850960369561</c:v>
                </c:pt>
                <c:pt idx="1255">
                  <c:v>30.525164113785557</c:v>
                </c:pt>
                <c:pt idx="1256">
                  <c:v>30.549477267201556</c:v>
                </c:pt>
                <c:pt idx="1257">
                  <c:v>30.573790420617556</c:v>
                </c:pt>
                <c:pt idx="1258">
                  <c:v>30.598103574033551</c:v>
                </c:pt>
                <c:pt idx="1259">
                  <c:v>30.622416727449551</c:v>
                </c:pt>
                <c:pt idx="1260">
                  <c:v>30.64672988086555</c:v>
                </c:pt>
                <c:pt idx="1261">
                  <c:v>30.671043034281546</c:v>
                </c:pt>
                <c:pt idx="1262">
                  <c:v>30.695356187697545</c:v>
                </c:pt>
                <c:pt idx="1263">
                  <c:v>30.719669341113544</c:v>
                </c:pt>
                <c:pt idx="1264">
                  <c:v>30.74398249452954</c:v>
                </c:pt>
                <c:pt idx="1265">
                  <c:v>30.768295647945539</c:v>
                </c:pt>
                <c:pt idx="1266">
                  <c:v>30.792608801361538</c:v>
                </c:pt>
                <c:pt idx="1267">
                  <c:v>30.816921954777534</c:v>
                </c:pt>
                <c:pt idx="1268">
                  <c:v>30.841235108193533</c:v>
                </c:pt>
                <c:pt idx="1269">
                  <c:v>30.865548261609529</c:v>
                </c:pt>
                <c:pt idx="1270">
                  <c:v>30.889861415025528</c:v>
                </c:pt>
                <c:pt idx="1271">
                  <c:v>30.914174568441528</c:v>
                </c:pt>
                <c:pt idx="1272">
                  <c:v>30.938487721857523</c:v>
                </c:pt>
                <c:pt idx="1273">
                  <c:v>30.962800875273523</c:v>
                </c:pt>
                <c:pt idx="1274">
                  <c:v>30.987114028689522</c:v>
                </c:pt>
                <c:pt idx="1275">
                  <c:v>31.011427182105518</c:v>
                </c:pt>
                <c:pt idx="1276">
                  <c:v>31.035740335521517</c:v>
                </c:pt>
                <c:pt idx="1277">
                  <c:v>31.060053488937516</c:v>
                </c:pt>
                <c:pt idx="1278">
                  <c:v>31.084366642353512</c:v>
                </c:pt>
                <c:pt idx="1279">
                  <c:v>31.108679795769511</c:v>
                </c:pt>
                <c:pt idx="1280">
                  <c:v>31.13299294918551</c:v>
                </c:pt>
                <c:pt idx="1281">
                  <c:v>31.157306102601506</c:v>
                </c:pt>
                <c:pt idx="1282">
                  <c:v>31.181619256017505</c:v>
                </c:pt>
                <c:pt idx="1283">
                  <c:v>31.205932409433505</c:v>
                </c:pt>
                <c:pt idx="1284">
                  <c:v>31.2302455628495</c:v>
                </c:pt>
                <c:pt idx="1285">
                  <c:v>31.2545587162655</c:v>
                </c:pt>
                <c:pt idx="1286">
                  <c:v>31.278871869681499</c:v>
                </c:pt>
                <c:pt idx="1287">
                  <c:v>31.303185023097495</c:v>
                </c:pt>
                <c:pt idx="1288">
                  <c:v>31.327498176513494</c:v>
                </c:pt>
                <c:pt idx="1289">
                  <c:v>31.351811329929493</c:v>
                </c:pt>
                <c:pt idx="1290">
                  <c:v>31.376124483345489</c:v>
                </c:pt>
                <c:pt idx="1291">
                  <c:v>31.400437636761488</c:v>
                </c:pt>
                <c:pt idx="1292">
                  <c:v>31.424750790177487</c:v>
                </c:pt>
                <c:pt idx="1293">
                  <c:v>31.449063943593483</c:v>
                </c:pt>
                <c:pt idx="1294">
                  <c:v>31.473377097009482</c:v>
                </c:pt>
                <c:pt idx="1295">
                  <c:v>31.497690250425482</c:v>
                </c:pt>
                <c:pt idx="1296">
                  <c:v>31.522003403841477</c:v>
                </c:pt>
                <c:pt idx="1297">
                  <c:v>31.546316557257477</c:v>
                </c:pt>
                <c:pt idx="1298">
                  <c:v>31.570629710673476</c:v>
                </c:pt>
                <c:pt idx="1299">
                  <c:v>31.594942864089472</c:v>
                </c:pt>
                <c:pt idx="1300">
                  <c:v>31.619256017505471</c:v>
                </c:pt>
                <c:pt idx="1301">
                  <c:v>31.64356917092147</c:v>
                </c:pt>
                <c:pt idx="1302">
                  <c:v>31.667882324337466</c:v>
                </c:pt>
                <c:pt idx="1303">
                  <c:v>31.692195477753465</c:v>
                </c:pt>
                <c:pt idx="1304">
                  <c:v>31.716508631169464</c:v>
                </c:pt>
                <c:pt idx="1305">
                  <c:v>31.74082178458546</c:v>
                </c:pt>
                <c:pt idx="1306">
                  <c:v>31.765134938001459</c:v>
                </c:pt>
                <c:pt idx="1307">
                  <c:v>31.789448091417459</c:v>
                </c:pt>
                <c:pt idx="1308">
                  <c:v>31.813761244833454</c:v>
                </c:pt>
                <c:pt idx="1309">
                  <c:v>31.838074398249454</c:v>
                </c:pt>
                <c:pt idx="1310">
                  <c:v>31.862387551665453</c:v>
                </c:pt>
                <c:pt idx="1311">
                  <c:v>31.886700705081449</c:v>
                </c:pt>
                <c:pt idx="1312">
                  <c:v>31.911013858497448</c:v>
                </c:pt>
                <c:pt idx="1313">
                  <c:v>31.935327011913447</c:v>
                </c:pt>
                <c:pt idx="1314">
                  <c:v>31.959640165329443</c:v>
                </c:pt>
                <c:pt idx="1315">
                  <c:v>31.983953318745442</c:v>
                </c:pt>
                <c:pt idx="1316">
                  <c:v>32.008266472161438</c:v>
                </c:pt>
                <c:pt idx="1317">
                  <c:v>32.032579625577441</c:v>
                </c:pt>
                <c:pt idx="1318">
                  <c:v>32.056892778993436</c:v>
                </c:pt>
                <c:pt idx="1319">
                  <c:v>32.081205932409439</c:v>
                </c:pt>
                <c:pt idx="1320">
                  <c:v>32.105519085825435</c:v>
                </c:pt>
                <c:pt idx="1321">
                  <c:v>32.129832239241431</c:v>
                </c:pt>
                <c:pt idx="1322">
                  <c:v>32.154145392657433</c:v>
                </c:pt>
                <c:pt idx="1323">
                  <c:v>32.178458546073429</c:v>
                </c:pt>
                <c:pt idx="1324">
                  <c:v>32.202771699489425</c:v>
                </c:pt>
                <c:pt idx="1325">
                  <c:v>32.227084852905428</c:v>
                </c:pt>
                <c:pt idx="1326">
                  <c:v>32.251398006321423</c:v>
                </c:pt>
                <c:pt idx="1327">
                  <c:v>32.275711159737419</c:v>
                </c:pt>
                <c:pt idx="1328">
                  <c:v>32.300024313153422</c:v>
                </c:pt>
                <c:pt idx="1329">
                  <c:v>32.324337466569418</c:v>
                </c:pt>
                <c:pt idx="1330">
                  <c:v>32.348650619985413</c:v>
                </c:pt>
                <c:pt idx="1331">
                  <c:v>32.372963773401416</c:v>
                </c:pt>
                <c:pt idx="1332">
                  <c:v>32.397276926817412</c:v>
                </c:pt>
                <c:pt idx="1333">
                  <c:v>32.421590080233408</c:v>
                </c:pt>
                <c:pt idx="1334">
                  <c:v>32.44590323364941</c:v>
                </c:pt>
                <c:pt idx="1335">
                  <c:v>32.470216387065406</c:v>
                </c:pt>
                <c:pt idx="1336">
                  <c:v>32.494529540481402</c:v>
                </c:pt>
                <c:pt idx="1337">
                  <c:v>32.518842693897405</c:v>
                </c:pt>
                <c:pt idx="1338">
                  <c:v>32.5431558473134</c:v>
                </c:pt>
                <c:pt idx="1339">
                  <c:v>32.567469000729396</c:v>
                </c:pt>
                <c:pt idx="1340">
                  <c:v>32.591782154145399</c:v>
                </c:pt>
                <c:pt idx="1341">
                  <c:v>32.616095307561395</c:v>
                </c:pt>
                <c:pt idx="1342">
                  <c:v>32.64040846097739</c:v>
                </c:pt>
                <c:pt idx="1343">
                  <c:v>32.664721614393393</c:v>
                </c:pt>
                <c:pt idx="1344">
                  <c:v>32.689034767809389</c:v>
                </c:pt>
                <c:pt idx="1345">
                  <c:v>32.713347921225385</c:v>
                </c:pt>
                <c:pt idx="1346">
                  <c:v>32.737661074641387</c:v>
                </c:pt>
                <c:pt idx="1347">
                  <c:v>32.761974228057383</c:v>
                </c:pt>
                <c:pt idx="1348">
                  <c:v>32.786287381473379</c:v>
                </c:pt>
                <c:pt idx="1349">
                  <c:v>32.810600534889382</c:v>
                </c:pt>
                <c:pt idx="1350">
                  <c:v>32.834913688305377</c:v>
                </c:pt>
                <c:pt idx="1351">
                  <c:v>32.859226841721373</c:v>
                </c:pt>
                <c:pt idx="1352">
                  <c:v>32.883539995137376</c:v>
                </c:pt>
                <c:pt idx="1353">
                  <c:v>32.907853148553372</c:v>
                </c:pt>
                <c:pt idx="1354">
                  <c:v>32.932166301969367</c:v>
                </c:pt>
                <c:pt idx="1355">
                  <c:v>32.95647945538537</c:v>
                </c:pt>
                <c:pt idx="1356">
                  <c:v>32.980792608801366</c:v>
                </c:pt>
                <c:pt idx="1357">
                  <c:v>33.005105762217362</c:v>
                </c:pt>
                <c:pt idx="1358">
                  <c:v>33.029418915633364</c:v>
                </c:pt>
                <c:pt idx="1359">
                  <c:v>33.05373206904936</c:v>
                </c:pt>
                <c:pt idx="1360">
                  <c:v>33.078045222465356</c:v>
                </c:pt>
                <c:pt idx="1361">
                  <c:v>33.102358375881359</c:v>
                </c:pt>
                <c:pt idx="1362">
                  <c:v>33.126671529297354</c:v>
                </c:pt>
                <c:pt idx="1363">
                  <c:v>33.15098468271335</c:v>
                </c:pt>
                <c:pt idx="1364">
                  <c:v>33.175297836129353</c:v>
                </c:pt>
                <c:pt idx="1365">
                  <c:v>33.199610989545349</c:v>
                </c:pt>
                <c:pt idx="1366">
                  <c:v>33.223924142961344</c:v>
                </c:pt>
                <c:pt idx="1367">
                  <c:v>33.248237296377347</c:v>
                </c:pt>
                <c:pt idx="1368">
                  <c:v>33.272550449793343</c:v>
                </c:pt>
                <c:pt idx="1369">
                  <c:v>33.296863603209339</c:v>
                </c:pt>
                <c:pt idx="1370">
                  <c:v>33.321176756625341</c:v>
                </c:pt>
                <c:pt idx="1371">
                  <c:v>33.345489910041337</c:v>
                </c:pt>
                <c:pt idx="1372">
                  <c:v>33.369803063457333</c:v>
                </c:pt>
                <c:pt idx="1373">
                  <c:v>33.394116216873336</c:v>
                </c:pt>
                <c:pt idx="1374">
                  <c:v>33.418429370289331</c:v>
                </c:pt>
                <c:pt idx="1375">
                  <c:v>33.442742523705327</c:v>
                </c:pt>
                <c:pt idx="1376">
                  <c:v>33.46705567712133</c:v>
                </c:pt>
                <c:pt idx="1377">
                  <c:v>33.491368830537326</c:v>
                </c:pt>
                <c:pt idx="1378">
                  <c:v>33.515681983953321</c:v>
                </c:pt>
                <c:pt idx="1379">
                  <c:v>33.539995137369324</c:v>
                </c:pt>
                <c:pt idx="1380">
                  <c:v>33.56430829078532</c:v>
                </c:pt>
                <c:pt idx="1381">
                  <c:v>33.588621444201316</c:v>
                </c:pt>
                <c:pt idx="1382">
                  <c:v>33.612934597617311</c:v>
                </c:pt>
                <c:pt idx="1383">
                  <c:v>33.637247751033314</c:v>
                </c:pt>
                <c:pt idx="1384">
                  <c:v>33.66156090444931</c:v>
                </c:pt>
                <c:pt idx="1385">
                  <c:v>33.685874057865306</c:v>
                </c:pt>
                <c:pt idx="1386">
                  <c:v>33.710187211281308</c:v>
                </c:pt>
                <c:pt idx="1387">
                  <c:v>33.734500364697304</c:v>
                </c:pt>
                <c:pt idx="1388">
                  <c:v>33.7588135181133</c:v>
                </c:pt>
                <c:pt idx="1389">
                  <c:v>33.783126671529303</c:v>
                </c:pt>
                <c:pt idx="1390">
                  <c:v>33.807439824945298</c:v>
                </c:pt>
                <c:pt idx="1391">
                  <c:v>33.831752978361294</c:v>
                </c:pt>
                <c:pt idx="1392">
                  <c:v>33.856066131777297</c:v>
                </c:pt>
                <c:pt idx="1393">
                  <c:v>33.880379285193293</c:v>
                </c:pt>
                <c:pt idx="1394">
                  <c:v>33.904692438609288</c:v>
                </c:pt>
                <c:pt idx="1395">
                  <c:v>33.929005592025291</c:v>
                </c:pt>
                <c:pt idx="1396">
                  <c:v>33.953318745441287</c:v>
                </c:pt>
                <c:pt idx="1397">
                  <c:v>33.977631898857283</c:v>
                </c:pt>
                <c:pt idx="1398">
                  <c:v>34.001945052273285</c:v>
                </c:pt>
                <c:pt idx="1399">
                  <c:v>34.026258205689281</c:v>
                </c:pt>
                <c:pt idx="1400">
                  <c:v>34.050571359105277</c:v>
                </c:pt>
                <c:pt idx="1401">
                  <c:v>34.07488451252128</c:v>
                </c:pt>
                <c:pt idx="1402">
                  <c:v>34.099197665937275</c:v>
                </c:pt>
                <c:pt idx="1403">
                  <c:v>34.123510819353271</c:v>
                </c:pt>
                <c:pt idx="1404">
                  <c:v>34.147823972769274</c:v>
                </c:pt>
                <c:pt idx="1405">
                  <c:v>34.17213712618527</c:v>
                </c:pt>
                <c:pt idx="1406">
                  <c:v>34.196450279601265</c:v>
                </c:pt>
                <c:pt idx="1407">
                  <c:v>34.220763433017268</c:v>
                </c:pt>
                <c:pt idx="1408">
                  <c:v>34.245076586433264</c:v>
                </c:pt>
                <c:pt idx="1409">
                  <c:v>34.26938973984926</c:v>
                </c:pt>
                <c:pt idx="1410">
                  <c:v>34.293702893265262</c:v>
                </c:pt>
                <c:pt idx="1411">
                  <c:v>34.318016046681258</c:v>
                </c:pt>
                <c:pt idx="1412">
                  <c:v>34.342329200097254</c:v>
                </c:pt>
                <c:pt idx="1413">
                  <c:v>34.366642353513257</c:v>
                </c:pt>
                <c:pt idx="1414">
                  <c:v>34.390955506929252</c:v>
                </c:pt>
                <c:pt idx="1415">
                  <c:v>34.415268660345248</c:v>
                </c:pt>
                <c:pt idx="1416">
                  <c:v>34.439581813761251</c:v>
                </c:pt>
                <c:pt idx="1417">
                  <c:v>34.463894967177247</c:v>
                </c:pt>
                <c:pt idx="1418">
                  <c:v>34.488208120593242</c:v>
                </c:pt>
                <c:pt idx="1419">
                  <c:v>34.512521274009245</c:v>
                </c:pt>
                <c:pt idx="1420">
                  <c:v>34.536834427425241</c:v>
                </c:pt>
                <c:pt idx="1421">
                  <c:v>34.561147580841237</c:v>
                </c:pt>
                <c:pt idx="1422">
                  <c:v>34.585460734257239</c:v>
                </c:pt>
                <c:pt idx="1423">
                  <c:v>34.609773887673235</c:v>
                </c:pt>
                <c:pt idx="1424">
                  <c:v>34.634087041089231</c:v>
                </c:pt>
                <c:pt idx="1425">
                  <c:v>34.658400194505234</c:v>
                </c:pt>
                <c:pt idx="1426">
                  <c:v>34.682713347921229</c:v>
                </c:pt>
                <c:pt idx="1427">
                  <c:v>34.707026501337225</c:v>
                </c:pt>
                <c:pt idx="1428">
                  <c:v>34.731339654753228</c:v>
                </c:pt>
                <c:pt idx="1429">
                  <c:v>34.755652808169224</c:v>
                </c:pt>
                <c:pt idx="1430">
                  <c:v>34.779965961585219</c:v>
                </c:pt>
                <c:pt idx="1431">
                  <c:v>34.804279115001222</c:v>
                </c:pt>
                <c:pt idx="1432">
                  <c:v>34.828592268417218</c:v>
                </c:pt>
                <c:pt idx="1433">
                  <c:v>34.852905421833213</c:v>
                </c:pt>
                <c:pt idx="1434">
                  <c:v>34.877218575249216</c:v>
                </c:pt>
                <c:pt idx="1435">
                  <c:v>34.901531728665212</c:v>
                </c:pt>
                <c:pt idx="1436">
                  <c:v>34.925844882081208</c:v>
                </c:pt>
                <c:pt idx="1437">
                  <c:v>34.950158035497211</c:v>
                </c:pt>
                <c:pt idx="1438">
                  <c:v>34.974471188913206</c:v>
                </c:pt>
                <c:pt idx="1439">
                  <c:v>34.998784342329202</c:v>
                </c:pt>
                <c:pt idx="1440">
                  <c:v>35.023097495745205</c:v>
                </c:pt>
                <c:pt idx="1441">
                  <c:v>35.047410649161201</c:v>
                </c:pt>
                <c:pt idx="1442">
                  <c:v>35.071723802577196</c:v>
                </c:pt>
                <c:pt idx="1443">
                  <c:v>35.096036955993199</c:v>
                </c:pt>
                <c:pt idx="1444">
                  <c:v>35.120350109409195</c:v>
                </c:pt>
                <c:pt idx="1445">
                  <c:v>35.14466326282519</c:v>
                </c:pt>
                <c:pt idx="1446">
                  <c:v>35.168976416241193</c:v>
                </c:pt>
                <c:pt idx="1447">
                  <c:v>35.193289569657189</c:v>
                </c:pt>
                <c:pt idx="1448">
                  <c:v>35.217602723073185</c:v>
                </c:pt>
                <c:pt idx="1449">
                  <c:v>35.241915876489188</c:v>
                </c:pt>
                <c:pt idx="1450">
                  <c:v>35.266229029905183</c:v>
                </c:pt>
                <c:pt idx="1451">
                  <c:v>35.290542183321179</c:v>
                </c:pt>
                <c:pt idx="1452">
                  <c:v>35.314855336737182</c:v>
                </c:pt>
                <c:pt idx="1453">
                  <c:v>35.339168490153178</c:v>
                </c:pt>
                <c:pt idx="1454">
                  <c:v>35.363481643569173</c:v>
                </c:pt>
                <c:pt idx="1455">
                  <c:v>35.387794796985176</c:v>
                </c:pt>
                <c:pt idx="1456">
                  <c:v>35.412107950401172</c:v>
                </c:pt>
                <c:pt idx="1457">
                  <c:v>35.436421103817167</c:v>
                </c:pt>
                <c:pt idx="1458">
                  <c:v>35.46073425723317</c:v>
                </c:pt>
                <c:pt idx="1459">
                  <c:v>35.485047410649166</c:v>
                </c:pt>
                <c:pt idx="1460">
                  <c:v>35.509360564065162</c:v>
                </c:pt>
                <c:pt idx="1461">
                  <c:v>35.533673717481165</c:v>
                </c:pt>
                <c:pt idx="1462">
                  <c:v>35.55798687089716</c:v>
                </c:pt>
                <c:pt idx="1463">
                  <c:v>35.582300024313156</c:v>
                </c:pt>
                <c:pt idx="1464">
                  <c:v>35.606613177729159</c:v>
                </c:pt>
                <c:pt idx="1465">
                  <c:v>35.630926331145155</c:v>
                </c:pt>
                <c:pt idx="1466">
                  <c:v>35.65523948456115</c:v>
                </c:pt>
                <c:pt idx="1467">
                  <c:v>35.679552637977153</c:v>
                </c:pt>
                <c:pt idx="1468">
                  <c:v>35.703865791393149</c:v>
                </c:pt>
                <c:pt idx="1469">
                  <c:v>35.728178944809144</c:v>
                </c:pt>
                <c:pt idx="1470">
                  <c:v>35.75249209822514</c:v>
                </c:pt>
                <c:pt idx="1471">
                  <c:v>35.776805251641143</c:v>
                </c:pt>
                <c:pt idx="1472">
                  <c:v>35.801118405057139</c:v>
                </c:pt>
                <c:pt idx="1473">
                  <c:v>35.825431558473134</c:v>
                </c:pt>
                <c:pt idx="1474">
                  <c:v>35.849744711889137</c:v>
                </c:pt>
                <c:pt idx="1475">
                  <c:v>35.874057865305133</c:v>
                </c:pt>
                <c:pt idx="1476">
                  <c:v>35.898371018721129</c:v>
                </c:pt>
                <c:pt idx="1477">
                  <c:v>35.922684172137131</c:v>
                </c:pt>
                <c:pt idx="1478">
                  <c:v>35.946997325553127</c:v>
                </c:pt>
                <c:pt idx="1479">
                  <c:v>35.971310478969123</c:v>
                </c:pt>
                <c:pt idx="1480">
                  <c:v>35.995623632385126</c:v>
                </c:pt>
                <c:pt idx="1481">
                  <c:v>36.019936785801121</c:v>
                </c:pt>
                <c:pt idx="1482">
                  <c:v>36.044249939217117</c:v>
                </c:pt>
                <c:pt idx="1483">
                  <c:v>36.06856309263312</c:v>
                </c:pt>
                <c:pt idx="1484">
                  <c:v>36.092876246049116</c:v>
                </c:pt>
                <c:pt idx="1485">
                  <c:v>36.117189399465111</c:v>
                </c:pt>
                <c:pt idx="1486">
                  <c:v>36.141502552881114</c:v>
                </c:pt>
                <c:pt idx="1487">
                  <c:v>36.16581570629711</c:v>
                </c:pt>
                <c:pt idx="1488">
                  <c:v>36.190128859713106</c:v>
                </c:pt>
                <c:pt idx="1489">
                  <c:v>36.214442013129108</c:v>
                </c:pt>
                <c:pt idx="1490">
                  <c:v>36.238755166545104</c:v>
                </c:pt>
                <c:pt idx="1491">
                  <c:v>36.2630683199611</c:v>
                </c:pt>
                <c:pt idx="1492">
                  <c:v>36.287381473377103</c:v>
                </c:pt>
                <c:pt idx="1493">
                  <c:v>36.311694626793098</c:v>
                </c:pt>
                <c:pt idx="1494">
                  <c:v>36.336007780209094</c:v>
                </c:pt>
                <c:pt idx="1495">
                  <c:v>36.360320933625097</c:v>
                </c:pt>
                <c:pt idx="1496">
                  <c:v>36.384634087041093</c:v>
                </c:pt>
                <c:pt idx="1497">
                  <c:v>36.408947240457088</c:v>
                </c:pt>
                <c:pt idx="1498">
                  <c:v>36.433260393873091</c:v>
                </c:pt>
                <c:pt idx="1499">
                  <c:v>36.457573547289087</c:v>
                </c:pt>
                <c:pt idx="1500">
                  <c:v>36.481886700705083</c:v>
                </c:pt>
                <c:pt idx="1501">
                  <c:v>36.506199854121085</c:v>
                </c:pt>
                <c:pt idx="1502">
                  <c:v>36.530513007537081</c:v>
                </c:pt>
                <c:pt idx="1503">
                  <c:v>36.554826160953077</c:v>
                </c:pt>
                <c:pt idx="1504">
                  <c:v>36.57913931436908</c:v>
                </c:pt>
                <c:pt idx="1505">
                  <c:v>36.603452467785075</c:v>
                </c:pt>
                <c:pt idx="1506">
                  <c:v>36.627765621201071</c:v>
                </c:pt>
                <c:pt idx="1507">
                  <c:v>36.652078774617074</c:v>
                </c:pt>
                <c:pt idx="1508">
                  <c:v>36.67639192803307</c:v>
                </c:pt>
                <c:pt idx="1509">
                  <c:v>36.700705081449065</c:v>
                </c:pt>
                <c:pt idx="1510">
                  <c:v>36.725018234865068</c:v>
                </c:pt>
                <c:pt idx="1511">
                  <c:v>36.749331388281064</c:v>
                </c:pt>
                <c:pt idx="1512">
                  <c:v>36.77364454169706</c:v>
                </c:pt>
                <c:pt idx="1513">
                  <c:v>36.797957695113062</c:v>
                </c:pt>
                <c:pt idx="1514">
                  <c:v>36.822270848529058</c:v>
                </c:pt>
                <c:pt idx="1515">
                  <c:v>36.846584001945054</c:v>
                </c:pt>
                <c:pt idx="1516">
                  <c:v>36.870897155361057</c:v>
                </c:pt>
                <c:pt idx="1517">
                  <c:v>36.895210308777052</c:v>
                </c:pt>
                <c:pt idx="1518">
                  <c:v>36.919523462193048</c:v>
                </c:pt>
                <c:pt idx="1519">
                  <c:v>36.943836615609051</c:v>
                </c:pt>
                <c:pt idx="1520">
                  <c:v>36.968149769025047</c:v>
                </c:pt>
                <c:pt idx="1521">
                  <c:v>36.992462922441042</c:v>
                </c:pt>
                <c:pt idx="1522">
                  <c:v>37.016776075857045</c:v>
                </c:pt>
                <c:pt idx="1523">
                  <c:v>37.041089229273041</c:v>
                </c:pt>
                <c:pt idx="1524">
                  <c:v>37.065402382689037</c:v>
                </c:pt>
                <c:pt idx="1525">
                  <c:v>37.089715536105039</c:v>
                </c:pt>
                <c:pt idx="1526">
                  <c:v>37.114028689521035</c:v>
                </c:pt>
                <c:pt idx="1527">
                  <c:v>37.138341842937031</c:v>
                </c:pt>
                <c:pt idx="1528">
                  <c:v>37.162654996353034</c:v>
                </c:pt>
                <c:pt idx="1529">
                  <c:v>37.186968149769029</c:v>
                </c:pt>
                <c:pt idx="1530">
                  <c:v>37.211281303185025</c:v>
                </c:pt>
                <c:pt idx="1531">
                  <c:v>37.235594456601028</c:v>
                </c:pt>
                <c:pt idx="1532">
                  <c:v>37.259907610017024</c:v>
                </c:pt>
                <c:pt idx="1533">
                  <c:v>37.284220763433019</c:v>
                </c:pt>
                <c:pt idx="1534">
                  <c:v>37.308533916849022</c:v>
                </c:pt>
                <c:pt idx="1535">
                  <c:v>37.332847070265018</c:v>
                </c:pt>
                <c:pt idx="1536">
                  <c:v>37.357160223681014</c:v>
                </c:pt>
                <c:pt idx="1537">
                  <c:v>37.381473377097016</c:v>
                </c:pt>
                <c:pt idx="1538">
                  <c:v>37.405786530513012</c:v>
                </c:pt>
                <c:pt idx="1539">
                  <c:v>37.430099683929008</c:v>
                </c:pt>
                <c:pt idx="1540">
                  <c:v>37.454412837345011</c:v>
                </c:pt>
                <c:pt idx="1541">
                  <c:v>37.478725990761006</c:v>
                </c:pt>
                <c:pt idx="1542">
                  <c:v>37.503039144177002</c:v>
                </c:pt>
                <c:pt idx="1543">
                  <c:v>37.527352297593005</c:v>
                </c:pt>
                <c:pt idx="1544">
                  <c:v>37.551665451009001</c:v>
                </c:pt>
                <c:pt idx="1545">
                  <c:v>37.575978604424996</c:v>
                </c:pt>
                <c:pt idx="1546">
                  <c:v>37.600291757840999</c:v>
                </c:pt>
                <c:pt idx="1547">
                  <c:v>37.624604911256995</c:v>
                </c:pt>
                <c:pt idx="1548">
                  <c:v>37.648918064672991</c:v>
                </c:pt>
                <c:pt idx="1549">
                  <c:v>37.673231218088993</c:v>
                </c:pt>
                <c:pt idx="1550">
                  <c:v>37.697544371504989</c:v>
                </c:pt>
                <c:pt idx="1551">
                  <c:v>37.721857524920985</c:v>
                </c:pt>
                <c:pt idx="1552">
                  <c:v>37.746170678336988</c:v>
                </c:pt>
                <c:pt idx="1553">
                  <c:v>37.770483831752983</c:v>
                </c:pt>
                <c:pt idx="1554">
                  <c:v>37.794796985168979</c:v>
                </c:pt>
                <c:pt idx="1555">
                  <c:v>37.819110138584982</c:v>
                </c:pt>
                <c:pt idx="1556">
                  <c:v>37.843423292000978</c:v>
                </c:pt>
                <c:pt idx="1557">
                  <c:v>37.867736445416973</c:v>
                </c:pt>
                <c:pt idx="1558">
                  <c:v>37.892049598832976</c:v>
                </c:pt>
                <c:pt idx="1559">
                  <c:v>37.916362752248972</c:v>
                </c:pt>
                <c:pt idx="1560">
                  <c:v>37.940675905664968</c:v>
                </c:pt>
                <c:pt idx="1561">
                  <c:v>37.964989059080963</c:v>
                </c:pt>
                <c:pt idx="1562">
                  <c:v>37.989302212496966</c:v>
                </c:pt>
                <c:pt idx="1563">
                  <c:v>38.013615365912962</c:v>
                </c:pt>
                <c:pt idx="1564">
                  <c:v>38.037928519328958</c:v>
                </c:pt>
                <c:pt idx="1565">
                  <c:v>38.06224167274496</c:v>
                </c:pt>
                <c:pt idx="1566">
                  <c:v>38.086554826160956</c:v>
                </c:pt>
                <c:pt idx="1567">
                  <c:v>38.110867979576952</c:v>
                </c:pt>
                <c:pt idx="1568">
                  <c:v>38.135181132992955</c:v>
                </c:pt>
                <c:pt idx="1569">
                  <c:v>38.15949428640895</c:v>
                </c:pt>
                <c:pt idx="1570">
                  <c:v>38.183807439824946</c:v>
                </c:pt>
                <c:pt idx="1571">
                  <c:v>38.208120593240949</c:v>
                </c:pt>
                <c:pt idx="1572">
                  <c:v>38.232433746656945</c:v>
                </c:pt>
                <c:pt idx="1573">
                  <c:v>38.25674690007294</c:v>
                </c:pt>
                <c:pt idx="1574">
                  <c:v>38.281060053488943</c:v>
                </c:pt>
                <c:pt idx="1575">
                  <c:v>38.305373206904939</c:v>
                </c:pt>
                <c:pt idx="1576">
                  <c:v>38.329686360320935</c:v>
                </c:pt>
                <c:pt idx="1577">
                  <c:v>38.353999513736937</c:v>
                </c:pt>
                <c:pt idx="1578">
                  <c:v>38.378312667152933</c:v>
                </c:pt>
                <c:pt idx="1579">
                  <c:v>38.402625820568929</c:v>
                </c:pt>
                <c:pt idx="1580">
                  <c:v>38.426938973984932</c:v>
                </c:pt>
                <c:pt idx="1581">
                  <c:v>38.451252127400927</c:v>
                </c:pt>
                <c:pt idx="1582">
                  <c:v>38.475565280816923</c:v>
                </c:pt>
                <c:pt idx="1583">
                  <c:v>38.499878434232926</c:v>
                </c:pt>
                <c:pt idx="1584">
                  <c:v>38.524191587648922</c:v>
                </c:pt>
                <c:pt idx="1585">
                  <c:v>38.548504741064917</c:v>
                </c:pt>
                <c:pt idx="1586">
                  <c:v>38.57281789448092</c:v>
                </c:pt>
                <c:pt idx="1587">
                  <c:v>38.597131047896916</c:v>
                </c:pt>
                <c:pt idx="1588">
                  <c:v>38.621444201312912</c:v>
                </c:pt>
                <c:pt idx="1589">
                  <c:v>38.645757354728914</c:v>
                </c:pt>
                <c:pt idx="1590">
                  <c:v>38.67007050814491</c:v>
                </c:pt>
                <c:pt idx="1591">
                  <c:v>38.694383661560906</c:v>
                </c:pt>
                <c:pt idx="1592">
                  <c:v>38.718696814976909</c:v>
                </c:pt>
                <c:pt idx="1593">
                  <c:v>38.743009968392904</c:v>
                </c:pt>
                <c:pt idx="1594">
                  <c:v>38.7673231218089</c:v>
                </c:pt>
                <c:pt idx="1595">
                  <c:v>38.791636275224903</c:v>
                </c:pt>
                <c:pt idx="1596">
                  <c:v>38.815949428640899</c:v>
                </c:pt>
                <c:pt idx="1597">
                  <c:v>38.840262582056894</c:v>
                </c:pt>
                <c:pt idx="1598">
                  <c:v>38.864575735472897</c:v>
                </c:pt>
                <c:pt idx="1599">
                  <c:v>38.888888888888893</c:v>
                </c:pt>
                <c:pt idx="1600">
                  <c:v>38.913202042304889</c:v>
                </c:pt>
                <c:pt idx="1601">
                  <c:v>38.937515195720891</c:v>
                </c:pt>
                <c:pt idx="1602">
                  <c:v>38.961828349136887</c:v>
                </c:pt>
                <c:pt idx="1603">
                  <c:v>38.986141502552883</c:v>
                </c:pt>
                <c:pt idx="1604">
                  <c:v>39.010454655968886</c:v>
                </c:pt>
                <c:pt idx="1605">
                  <c:v>39.034767809384881</c:v>
                </c:pt>
                <c:pt idx="1606">
                  <c:v>39.059080962800877</c:v>
                </c:pt>
                <c:pt idx="1607">
                  <c:v>39.08339411621688</c:v>
                </c:pt>
                <c:pt idx="1608">
                  <c:v>39.107707269632876</c:v>
                </c:pt>
                <c:pt idx="1609">
                  <c:v>39.132020423048871</c:v>
                </c:pt>
                <c:pt idx="1610">
                  <c:v>39.156333576464874</c:v>
                </c:pt>
                <c:pt idx="1611">
                  <c:v>39.18064672988087</c:v>
                </c:pt>
                <c:pt idx="1612">
                  <c:v>39.204959883296866</c:v>
                </c:pt>
                <c:pt idx="1613">
                  <c:v>39.229273036712868</c:v>
                </c:pt>
                <c:pt idx="1614">
                  <c:v>39.253586190128864</c:v>
                </c:pt>
                <c:pt idx="1615">
                  <c:v>39.27789934354486</c:v>
                </c:pt>
                <c:pt idx="1616">
                  <c:v>39.302212496960863</c:v>
                </c:pt>
                <c:pt idx="1617">
                  <c:v>39.326525650376858</c:v>
                </c:pt>
                <c:pt idx="1618">
                  <c:v>39.350838803792854</c:v>
                </c:pt>
                <c:pt idx="1619">
                  <c:v>39.375151957208857</c:v>
                </c:pt>
                <c:pt idx="1620">
                  <c:v>39.399465110624853</c:v>
                </c:pt>
                <c:pt idx="1621">
                  <c:v>39.423778264040848</c:v>
                </c:pt>
                <c:pt idx="1622">
                  <c:v>39.448091417456851</c:v>
                </c:pt>
                <c:pt idx="1623">
                  <c:v>39.472404570872847</c:v>
                </c:pt>
                <c:pt idx="1624">
                  <c:v>39.496717724288843</c:v>
                </c:pt>
                <c:pt idx="1625">
                  <c:v>39.521030877704845</c:v>
                </c:pt>
                <c:pt idx="1626">
                  <c:v>39.545344031120841</c:v>
                </c:pt>
                <c:pt idx="1627">
                  <c:v>39.569657184536837</c:v>
                </c:pt>
                <c:pt idx="1628">
                  <c:v>39.59397033795284</c:v>
                </c:pt>
                <c:pt idx="1629">
                  <c:v>39.618283491368835</c:v>
                </c:pt>
                <c:pt idx="1630">
                  <c:v>39.642596644784831</c:v>
                </c:pt>
                <c:pt idx="1631">
                  <c:v>39.666909798200834</c:v>
                </c:pt>
                <c:pt idx="1632">
                  <c:v>39.69122295161683</c:v>
                </c:pt>
                <c:pt idx="1633">
                  <c:v>39.715536105032825</c:v>
                </c:pt>
                <c:pt idx="1634">
                  <c:v>39.739849258448828</c:v>
                </c:pt>
                <c:pt idx="1635">
                  <c:v>39.764162411864824</c:v>
                </c:pt>
                <c:pt idx="1636">
                  <c:v>39.78847556528082</c:v>
                </c:pt>
                <c:pt idx="1637">
                  <c:v>39.812788718696822</c:v>
                </c:pt>
                <c:pt idx="1638">
                  <c:v>39.837101872112818</c:v>
                </c:pt>
                <c:pt idx="1639">
                  <c:v>39.861415025528814</c:v>
                </c:pt>
                <c:pt idx="1640">
                  <c:v>39.885728178944817</c:v>
                </c:pt>
                <c:pt idx="1641">
                  <c:v>39.910041332360812</c:v>
                </c:pt>
                <c:pt idx="1642">
                  <c:v>39.934354485776808</c:v>
                </c:pt>
                <c:pt idx="1643">
                  <c:v>39.958667639192811</c:v>
                </c:pt>
                <c:pt idx="1644">
                  <c:v>39.982980792608807</c:v>
                </c:pt>
                <c:pt idx="1645">
                  <c:v>40.007293946024802</c:v>
                </c:pt>
                <c:pt idx="1646">
                  <c:v>40.031607099440805</c:v>
                </c:pt>
                <c:pt idx="1647">
                  <c:v>40.055920252856801</c:v>
                </c:pt>
                <c:pt idx="1648">
                  <c:v>40.080233406272797</c:v>
                </c:pt>
                <c:pt idx="1649">
                  <c:v>40.104546559688792</c:v>
                </c:pt>
                <c:pt idx="1650">
                  <c:v>40.128859713104795</c:v>
                </c:pt>
                <c:pt idx="1651">
                  <c:v>40.153172866520791</c:v>
                </c:pt>
                <c:pt idx="1652">
                  <c:v>40.177486019936786</c:v>
                </c:pt>
                <c:pt idx="1653">
                  <c:v>40.201799173352789</c:v>
                </c:pt>
                <c:pt idx="1654">
                  <c:v>40.226112326768785</c:v>
                </c:pt>
                <c:pt idx="1655">
                  <c:v>40.250425480184781</c:v>
                </c:pt>
                <c:pt idx="1656">
                  <c:v>40.274738633600784</c:v>
                </c:pt>
                <c:pt idx="1657">
                  <c:v>40.299051787016779</c:v>
                </c:pt>
                <c:pt idx="1658">
                  <c:v>40.323364940432775</c:v>
                </c:pt>
                <c:pt idx="1659">
                  <c:v>40.347678093848778</c:v>
                </c:pt>
                <c:pt idx="1660">
                  <c:v>40.371991247264774</c:v>
                </c:pt>
                <c:pt idx="1661">
                  <c:v>40.396304400680769</c:v>
                </c:pt>
                <c:pt idx="1662">
                  <c:v>40.420617554096772</c:v>
                </c:pt>
                <c:pt idx="1663">
                  <c:v>40.444930707512768</c:v>
                </c:pt>
                <c:pt idx="1664">
                  <c:v>40.469243860928763</c:v>
                </c:pt>
                <c:pt idx="1665">
                  <c:v>40.493557014344766</c:v>
                </c:pt>
                <c:pt idx="1666">
                  <c:v>40.517870167760762</c:v>
                </c:pt>
                <c:pt idx="1667">
                  <c:v>40.542183321176758</c:v>
                </c:pt>
                <c:pt idx="1668">
                  <c:v>40.566496474592761</c:v>
                </c:pt>
                <c:pt idx="1669">
                  <c:v>40.590809628008756</c:v>
                </c:pt>
                <c:pt idx="1670">
                  <c:v>40.615122781424752</c:v>
                </c:pt>
                <c:pt idx="1671">
                  <c:v>40.639435934840755</c:v>
                </c:pt>
                <c:pt idx="1672">
                  <c:v>40.66374908825675</c:v>
                </c:pt>
                <c:pt idx="1673">
                  <c:v>40.688062241672746</c:v>
                </c:pt>
                <c:pt idx="1674">
                  <c:v>40.712375395088749</c:v>
                </c:pt>
                <c:pt idx="1675">
                  <c:v>40.736688548504745</c:v>
                </c:pt>
                <c:pt idx="1676">
                  <c:v>40.76100170192074</c:v>
                </c:pt>
                <c:pt idx="1677">
                  <c:v>40.785314855336743</c:v>
                </c:pt>
                <c:pt idx="1678">
                  <c:v>40.809628008752739</c:v>
                </c:pt>
                <c:pt idx="1679">
                  <c:v>40.833941162168735</c:v>
                </c:pt>
                <c:pt idx="1680">
                  <c:v>40.858254315584738</c:v>
                </c:pt>
                <c:pt idx="1681">
                  <c:v>40.882567469000733</c:v>
                </c:pt>
                <c:pt idx="1682">
                  <c:v>40.906880622416729</c:v>
                </c:pt>
                <c:pt idx="1683">
                  <c:v>40.931193775832732</c:v>
                </c:pt>
                <c:pt idx="1684">
                  <c:v>40.955506929248727</c:v>
                </c:pt>
                <c:pt idx="1685">
                  <c:v>40.979820082664723</c:v>
                </c:pt>
                <c:pt idx="1686">
                  <c:v>41.004133236080726</c:v>
                </c:pt>
                <c:pt idx="1687">
                  <c:v>41.028446389496722</c:v>
                </c:pt>
                <c:pt idx="1688">
                  <c:v>41.052759542912717</c:v>
                </c:pt>
                <c:pt idx="1689">
                  <c:v>41.07707269632872</c:v>
                </c:pt>
                <c:pt idx="1690">
                  <c:v>41.101385849744716</c:v>
                </c:pt>
                <c:pt idx="1691">
                  <c:v>41.125699003160712</c:v>
                </c:pt>
                <c:pt idx="1692">
                  <c:v>41.150012156576715</c:v>
                </c:pt>
                <c:pt idx="1693">
                  <c:v>41.17432530999271</c:v>
                </c:pt>
                <c:pt idx="1694">
                  <c:v>41.198638463408706</c:v>
                </c:pt>
                <c:pt idx="1695">
                  <c:v>41.222951616824709</c:v>
                </c:pt>
                <c:pt idx="1696">
                  <c:v>41.247264770240704</c:v>
                </c:pt>
                <c:pt idx="1697">
                  <c:v>41.2715779236567</c:v>
                </c:pt>
                <c:pt idx="1698">
                  <c:v>41.295891077072703</c:v>
                </c:pt>
                <c:pt idx="1699">
                  <c:v>41.320204230488699</c:v>
                </c:pt>
                <c:pt idx="1700">
                  <c:v>41.344517383904694</c:v>
                </c:pt>
                <c:pt idx="1701">
                  <c:v>41.368830537320697</c:v>
                </c:pt>
                <c:pt idx="1702">
                  <c:v>41.393143690736693</c:v>
                </c:pt>
                <c:pt idx="1703">
                  <c:v>41.417456844152689</c:v>
                </c:pt>
                <c:pt idx="1704">
                  <c:v>41.441769997568692</c:v>
                </c:pt>
                <c:pt idx="1705">
                  <c:v>41.466083150984687</c:v>
                </c:pt>
                <c:pt idx="1706">
                  <c:v>41.490396304400683</c:v>
                </c:pt>
                <c:pt idx="1707">
                  <c:v>41.514709457816686</c:v>
                </c:pt>
                <c:pt idx="1708">
                  <c:v>41.539022611232681</c:v>
                </c:pt>
                <c:pt idx="1709">
                  <c:v>41.563335764648677</c:v>
                </c:pt>
                <c:pt idx="1710">
                  <c:v>41.58764891806468</c:v>
                </c:pt>
                <c:pt idx="1711">
                  <c:v>41.611962071480676</c:v>
                </c:pt>
                <c:pt idx="1712">
                  <c:v>41.636275224896671</c:v>
                </c:pt>
                <c:pt idx="1713">
                  <c:v>41.660588378312674</c:v>
                </c:pt>
                <c:pt idx="1714">
                  <c:v>41.68490153172867</c:v>
                </c:pt>
                <c:pt idx="1715">
                  <c:v>41.709214685144666</c:v>
                </c:pt>
                <c:pt idx="1716">
                  <c:v>41.733527838560668</c:v>
                </c:pt>
                <c:pt idx="1717">
                  <c:v>41.757840991976664</c:v>
                </c:pt>
                <c:pt idx="1718">
                  <c:v>41.78215414539266</c:v>
                </c:pt>
                <c:pt idx="1719">
                  <c:v>41.806467298808663</c:v>
                </c:pt>
                <c:pt idx="1720">
                  <c:v>41.830780452224658</c:v>
                </c:pt>
                <c:pt idx="1721">
                  <c:v>41.855093605640654</c:v>
                </c:pt>
                <c:pt idx="1722">
                  <c:v>41.879406759056657</c:v>
                </c:pt>
                <c:pt idx="1723">
                  <c:v>41.903719912472653</c:v>
                </c:pt>
                <c:pt idx="1724">
                  <c:v>41.928033065888648</c:v>
                </c:pt>
                <c:pt idx="1725">
                  <c:v>41.952346219304651</c:v>
                </c:pt>
                <c:pt idx="1726">
                  <c:v>41.976659372720647</c:v>
                </c:pt>
                <c:pt idx="1727">
                  <c:v>42.000972526136643</c:v>
                </c:pt>
                <c:pt idx="1728">
                  <c:v>42.025285679552645</c:v>
                </c:pt>
                <c:pt idx="1729">
                  <c:v>42.049598832968641</c:v>
                </c:pt>
                <c:pt idx="1730">
                  <c:v>42.073911986384637</c:v>
                </c:pt>
                <c:pt idx="1731">
                  <c:v>42.09822513980064</c:v>
                </c:pt>
                <c:pt idx="1732">
                  <c:v>42.122538293216635</c:v>
                </c:pt>
                <c:pt idx="1733">
                  <c:v>42.146851446632631</c:v>
                </c:pt>
                <c:pt idx="1734">
                  <c:v>42.171164600048634</c:v>
                </c:pt>
                <c:pt idx="1735">
                  <c:v>42.19547775346463</c:v>
                </c:pt>
                <c:pt idx="1736">
                  <c:v>42.219790906880625</c:v>
                </c:pt>
                <c:pt idx="1737">
                  <c:v>42.244104060296621</c:v>
                </c:pt>
                <c:pt idx="1738">
                  <c:v>42.268417213712624</c:v>
                </c:pt>
                <c:pt idx="1739">
                  <c:v>42.29273036712862</c:v>
                </c:pt>
                <c:pt idx="1740">
                  <c:v>42.317043520544615</c:v>
                </c:pt>
                <c:pt idx="1741">
                  <c:v>42.341356673960618</c:v>
                </c:pt>
                <c:pt idx="1742">
                  <c:v>42.365669827376614</c:v>
                </c:pt>
                <c:pt idx="1743">
                  <c:v>42.38998298079261</c:v>
                </c:pt>
                <c:pt idx="1744">
                  <c:v>42.414296134208612</c:v>
                </c:pt>
                <c:pt idx="1745">
                  <c:v>42.438609287624608</c:v>
                </c:pt>
                <c:pt idx="1746">
                  <c:v>42.462922441040604</c:v>
                </c:pt>
                <c:pt idx="1747">
                  <c:v>42.487235594456607</c:v>
                </c:pt>
                <c:pt idx="1748">
                  <c:v>42.511548747872602</c:v>
                </c:pt>
                <c:pt idx="1749">
                  <c:v>42.535861901288598</c:v>
                </c:pt>
                <c:pt idx="1750">
                  <c:v>42.560175054704601</c:v>
                </c:pt>
                <c:pt idx="1751">
                  <c:v>42.584488208120597</c:v>
                </c:pt>
                <c:pt idx="1752">
                  <c:v>42.608801361536592</c:v>
                </c:pt>
                <c:pt idx="1753">
                  <c:v>42.633114514952595</c:v>
                </c:pt>
                <c:pt idx="1754">
                  <c:v>42.657427668368591</c:v>
                </c:pt>
                <c:pt idx="1755">
                  <c:v>42.681740821784587</c:v>
                </c:pt>
                <c:pt idx="1756">
                  <c:v>42.706053975200589</c:v>
                </c:pt>
                <c:pt idx="1757">
                  <c:v>42.730367128616585</c:v>
                </c:pt>
                <c:pt idx="1758">
                  <c:v>42.754680282032581</c:v>
                </c:pt>
                <c:pt idx="1759">
                  <c:v>42.778993435448584</c:v>
                </c:pt>
                <c:pt idx="1760">
                  <c:v>42.803306588864579</c:v>
                </c:pt>
                <c:pt idx="1761">
                  <c:v>42.827619742280575</c:v>
                </c:pt>
                <c:pt idx="1762">
                  <c:v>42.851932895696578</c:v>
                </c:pt>
                <c:pt idx="1763">
                  <c:v>42.876246049112574</c:v>
                </c:pt>
                <c:pt idx="1764">
                  <c:v>42.900559202528569</c:v>
                </c:pt>
                <c:pt idx="1765">
                  <c:v>42.924872355944572</c:v>
                </c:pt>
                <c:pt idx="1766">
                  <c:v>42.949185509360568</c:v>
                </c:pt>
                <c:pt idx="1767">
                  <c:v>42.973498662776564</c:v>
                </c:pt>
                <c:pt idx="1768">
                  <c:v>42.997811816192566</c:v>
                </c:pt>
                <c:pt idx="1769">
                  <c:v>43.022124969608562</c:v>
                </c:pt>
                <c:pt idx="1770">
                  <c:v>43.046438123024558</c:v>
                </c:pt>
                <c:pt idx="1771">
                  <c:v>43.070751276440561</c:v>
                </c:pt>
                <c:pt idx="1772">
                  <c:v>43.095064429856556</c:v>
                </c:pt>
                <c:pt idx="1773">
                  <c:v>43.119377583272552</c:v>
                </c:pt>
                <c:pt idx="1774">
                  <c:v>43.143690736688555</c:v>
                </c:pt>
                <c:pt idx="1775">
                  <c:v>43.168003890104551</c:v>
                </c:pt>
                <c:pt idx="1776">
                  <c:v>43.192317043520546</c:v>
                </c:pt>
                <c:pt idx="1777">
                  <c:v>43.216630196936549</c:v>
                </c:pt>
                <c:pt idx="1778">
                  <c:v>43.240943350352545</c:v>
                </c:pt>
                <c:pt idx="1779">
                  <c:v>43.265256503768541</c:v>
                </c:pt>
                <c:pt idx="1780">
                  <c:v>43.289569657184543</c:v>
                </c:pt>
                <c:pt idx="1781">
                  <c:v>43.313882810600539</c:v>
                </c:pt>
                <c:pt idx="1782">
                  <c:v>43.338195964016535</c:v>
                </c:pt>
                <c:pt idx="1783">
                  <c:v>43.362509117432538</c:v>
                </c:pt>
                <c:pt idx="1784">
                  <c:v>43.386822270848533</c:v>
                </c:pt>
                <c:pt idx="1785">
                  <c:v>43.411135424264529</c:v>
                </c:pt>
                <c:pt idx="1786">
                  <c:v>43.435448577680532</c:v>
                </c:pt>
                <c:pt idx="1787">
                  <c:v>43.459761731096528</c:v>
                </c:pt>
                <c:pt idx="1788">
                  <c:v>43.484074884512523</c:v>
                </c:pt>
                <c:pt idx="1789">
                  <c:v>43.508388037928526</c:v>
                </c:pt>
                <c:pt idx="1790">
                  <c:v>43.532701191344522</c:v>
                </c:pt>
                <c:pt idx="1791">
                  <c:v>43.557014344760518</c:v>
                </c:pt>
                <c:pt idx="1792">
                  <c:v>43.58132749817652</c:v>
                </c:pt>
                <c:pt idx="1793">
                  <c:v>43.605640651592516</c:v>
                </c:pt>
                <c:pt idx="1794">
                  <c:v>43.629953805008512</c:v>
                </c:pt>
                <c:pt idx="1795">
                  <c:v>43.654266958424515</c:v>
                </c:pt>
                <c:pt idx="1796">
                  <c:v>43.67858011184051</c:v>
                </c:pt>
                <c:pt idx="1797">
                  <c:v>43.702893265256506</c:v>
                </c:pt>
                <c:pt idx="1798">
                  <c:v>43.727206418672509</c:v>
                </c:pt>
                <c:pt idx="1799">
                  <c:v>43.751519572088505</c:v>
                </c:pt>
                <c:pt idx="1800">
                  <c:v>43.7758327255045</c:v>
                </c:pt>
                <c:pt idx="1801">
                  <c:v>43.800145878920503</c:v>
                </c:pt>
                <c:pt idx="1802">
                  <c:v>43.824459032336499</c:v>
                </c:pt>
                <c:pt idx="1803">
                  <c:v>43.848772185752495</c:v>
                </c:pt>
                <c:pt idx="1804">
                  <c:v>43.873085339168497</c:v>
                </c:pt>
                <c:pt idx="1805">
                  <c:v>43.897398492584493</c:v>
                </c:pt>
                <c:pt idx="1806">
                  <c:v>43.921711646000489</c:v>
                </c:pt>
                <c:pt idx="1807">
                  <c:v>43.946024799416492</c:v>
                </c:pt>
                <c:pt idx="1808">
                  <c:v>43.970337952832487</c:v>
                </c:pt>
                <c:pt idx="1809">
                  <c:v>43.994651106248483</c:v>
                </c:pt>
                <c:pt idx="1810">
                  <c:v>44.018964259664486</c:v>
                </c:pt>
                <c:pt idx="1811">
                  <c:v>44.043277413080482</c:v>
                </c:pt>
                <c:pt idx="1812">
                  <c:v>44.067590566496477</c:v>
                </c:pt>
                <c:pt idx="1813">
                  <c:v>44.09190371991248</c:v>
                </c:pt>
                <c:pt idx="1814">
                  <c:v>44.116216873328476</c:v>
                </c:pt>
                <c:pt idx="1815">
                  <c:v>44.140530026744472</c:v>
                </c:pt>
                <c:pt idx="1816">
                  <c:v>44.164843180160474</c:v>
                </c:pt>
                <c:pt idx="1817">
                  <c:v>44.18915633357647</c:v>
                </c:pt>
                <c:pt idx="1818">
                  <c:v>44.213469486992466</c:v>
                </c:pt>
                <c:pt idx="1819">
                  <c:v>44.237782640408469</c:v>
                </c:pt>
                <c:pt idx="1820">
                  <c:v>44.262095793824464</c:v>
                </c:pt>
                <c:pt idx="1821">
                  <c:v>44.28640894724046</c:v>
                </c:pt>
                <c:pt idx="1822">
                  <c:v>44.310722100656463</c:v>
                </c:pt>
                <c:pt idx="1823">
                  <c:v>44.335035254072459</c:v>
                </c:pt>
                <c:pt idx="1824">
                  <c:v>44.359348407488454</c:v>
                </c:pt>
                <c:pt idx="1825">
                  <c:v>44.383661560904457</c:v>
                </c:pt>
                <c:pt idx="1826">
                  <c:v>44.407974714320453</c:v>
                </c:pt>
                <c:pt idx="1827">
                  <c:v>44.432287867736449</c:v>
                </c:pt>
                <c:pt idx="1828">
                  <c:v>44.456601021152444</c:v>
                </c:pt>
                <c:pt idx="1829">
                  <c:v>44.480914174568447</c:v>
                </c:pt>
                <c:pt idx="1830">
                  <c:v>44.505227327984443</c:v>
                </c:pt>
                <c:pt idx="1831">
                  <c:v>44.529540481400439</c:v>
                </c:pt>
                <c:pt idx="1832">
                  <c:v>44.553853634816441</c:v>
                </c:pt>
                <c:pt idx="1833">
                  <c:v>44.578166788232437</c:v>
                </c:pt>
                <c:pt idx="1834">
                  <c:v>44.602479941648433</c:v>
                </c:pt>
                <c:pt idx="1835">
                  <c:v>44.626793095064436</c:v>
                </c:pt>
                <c:pt idx="1836">
                  <c:v>44.651106248480431</c:v>
                </c:pt>
                <c:pt idx="1837">
                  <c:v>44.675419401896427</c:v>
                </c:pt>
                <c:pt idx="1838">
                  <c:v>44.69973255531243</c:v>
                </c:pt>
                <c:pt idx="1839">
                  <c:v>44.724045708728426</c:v>
                </c:pt>
                <c:pt idx="1840">
                  <c:v>44.748358862144421</c:v>
                </c:pt>
                <c:pt idx="1841">
                  <c:v>44.772672015560424</c:v>
                </c:pt>
                <c:pt idx="1842">
                  <c:v>44.79698516897642</c:v>
                </c:pt>
                <c:pt idx="1843">
                  <c:v>44.821298322392416</c:v>
                </c:pt>
                <c:pt idx="1844">
                  <c:v>44.845611475808418</c:v>
                </c:pt>
                <c:pt idx="1845">
                  <c:v>44.869924629224414</c:v>
                </c:pt>
                <c:pt idx="1846">
                  <c:v>44.89423778264041</c:v>
                </c:pt>
                <c:pt idx="1847">
                  <c:v>44.918550936056413</c:v>
                </c:pt>
                <c:pt idx="1848">
                  <c:v>44.942864089472408</c:v>
                </c:pt>
                <c:pt idx="1849">
                  <c:v>44.967177242888404</c:v>
                </c:pt>
                <c:pt idx="1850">
                  <c:v>44.991490396304407</c:v>
                </c:pt>
                <c:pt idx="1851">
                  <c:v>45.015803549720403</c:v>
                </c:pt>
                <c:pt idx="1852">
                  <c:v>45.040116703136398</c:v>
                </c:pt>
                <c:pt idx="1853">
                  <c:v>45.064429856552401</c:v>
                </c:pt>
                <c:pt idx="1854">
                  <c:v>45.088743009968397</c:v>
                </c:pt>
                <c:pt idx="1855">
                  <c:v>45.113056163384393</c:v>
                </c:pt>
                <c:pt idx="1856">
                  <c:v>45.137369316800395</c:v>
                </c:pt>
                <c:pt idx="1857">
                  <c:v>45.161682470216391</c:v>
                </c:pt>
                <c:pt idx="1858">
                  <c:v>45.185995623632387</c:v>
                </c:pt>
                <c:pt idx="1859">
                  <c:v>45.21030877704839</c:v>
                </c:pt>
                <c:pt idx="1860">
                  <c:v>45.234621930464385</c:v>
                </c:pt>
                <c:pt idx="1861">
                  <c:v>45.258935083880381</c:v>
                </c:pt>
                <c:pt idx="1862">
                  <c:v>45.283248237296384</c:v>
                </c:pt>
                <c:pt idx="1863">
                  <c:v>45.30756139071238</c:v>
                </c:pt>
                <c:pt idx="1864">
                  <c:v>45.331874544128375</c:v>
                </c:pt>
                <c:pt idx="1865">
                  <c:v>45.356187697544378</c:v>
                </c:pt>
                <c:pt idx="1866">
                  <c:v>45.380500850960374</c:v>
                </c:pt>
                <c:pt idx="1867">
                  <c:v>45.404814004376369</c:v>
                </c:pt>
                <c:pt idx="1868">
                  <c:v>45.429127157792372</c:v>
                </c:pt>
                <c:pt idx="1869">
                  <c:v>45.453440311208368</c:v>
                </c:pt>
                <c:pt idx="1870">
                  <c:v>45.477753464624364</c:v>
                </c:pt>
                <c:pt idx="1871">
                  <c:v>45.502066618040367</c:v>
                </c:pt>
                <c:pt idx="1872">
                  <c:v>45.526379771456362</c:v>
                </c:pt>
                <c:pt idx="1873">
                  <c:v>45.550692924872358</c:v>
                </c:pt>
                <c:pt idx="1874">
                  <c:v>45.575006078288361</c:v>
                </c:pt>
                <c:pt idx="1875">
                  <c:v>45.599319231704357</c:v>
                </c:pt>
                <c:pt idx="1876">
                  <c:v>45.623632385120352</c:v>
                </c:pt>
                <c:pt idx="1877">
                  <c:v>45.647945538536355</c:v>
                </c:pt>
                <c:pt idx="1878">
                  <c:v>45.672258691952351</c:v>
                </c:pt>
                <c:pt idx="1879">
                  <c:v>45.696571845368346</c:v>
                </c:pt>
                <c:pt idx="1880">
                  <c:v>45.720884998784349</c:v>
                </c:pt>
                <c:pt idx="1881">
                  <c:v>45.745198152200345</c:v>
                </c:pt>
                <c:pt idx="1882">
                  <c:v>45.769511305616341</c:v>
                </c:pt>
                <c:pt idx="1883">
                  <c:v>45.793824459032344</c:v>
                </c:pt>
                <c:pt idx="1884">
                  <c:v>45.818137612448339</c:v>
                </c:pt>
                <c:pt idx="1885">
                  <c:v>45.842450765864335</c:v>
                </c:pt>
                <c:pt idx="1886">
                  <c:v>45.866763919280338</c:v>
                </c:pt>
                <c:pt idx="1887">
                  <c:v>45.891077072696334</c:v>
                </c:pt>
                <c:pt idx="1888">
                  <c:v>45.915390226112329</c:v>
                </c:pt>
                <c:pt idx="1889">
                  <c:v>45.939703379528332</c:v>
                </c:pt>
                <c:pt idx="1890">
                  <c:v>45.964016532944328</c:v>
                </c:pt>
                <c:pt idx="1891">
                  <c:v>45.988329686360323</c:v>
                </c:pt>
                <c:pt idx="1892">
                  <c:v>46.012642839776326</c:v>
                </c:pt>
                <c:pt idx="1893">
                  <c:v>46.036955993192322</c:v>
                </c:pt>
                <c:pt idx="1894">
                  <c:v>46.061269146608318</c:v>
                </c:pt>
                <c:pt idx="1895">
                  <c:v>46.085582300024321</c:v>
                </c:pt>
                <c:pt idx="1896">
                  <c:v>46.109895453440316</c:v>
                </c:pt>
                <c:pt idx="1897">
                  <c:v>46.134208606856312</c:v>
                </c:pt>
                <c:pt idx="1898">
                  <c:v>46.158521760272315</c:v>
                </c:pt>
                <c:pt idx="1899">
                  <c:v>46.182834913688311</c:v>
                </c:pt>
                <c:pt idx="1900">
                  <c:v>46.207148067104306</c:v>
                </c:pt>
                <c:pt idx="1901">
                  <c:v>46.231461220520309</c:v>
                </c:pt>
                <c:pt idx="1902">
                  <c:v>46.255774373936305</c:v>
                </c:pt>
                <c:pt idx="1903">
                  <c:v>46.2800875273523</c:v>
                </c:pt>
                <c:pt idx="1904">
                  <c:v>46.304400680768303</c:v>
                </c:pt>
                <c:pt idx="1905">
                  <c:v>46.328713834184299</c:v>
                </c:pt>
                <c:pt idx="1906">
                  <c:v>46.353026987600295</c:v>
                </c:pt>
                <c:pt idx="1907">
                  <c:v>46.377340141016298</c:v>
                </c:pt>
                <c:pt idx="1908">
                  <c:v>46.401653294432293</c:v>
                </c:pt>
                <c:pt idx="1909">
                  <c:v>46.425966447848289</c:v>
                </c:pt>
                <c:pt idx="1910">
                  <c:v>46.450279601264292</c:v>
                </c:pt>
                <c:pt idx="1911">
                  <c:v>46.474592754680287</c:v>
                </c:pt>
                <c:pt idx="1912">
                  <c:v>46.498905908096283</c:v>
                </c:pt>
                <c:pt idx="1913">
                  <c:v>46.523219061512286</c:v>
                </c:pt>
                <c:pt idx="1914">
                  <c:v>46.547532214928282</c:v>
                </c:pt>
                <c:pt idx="1915">
                  <c:v>46.571845368344277</c:v>
                </c:pt>
                <c:pt idx="1916">
                  <c:v>46.596158521760273</c:v>
                </c:pt>
                <c:pt idx="1917">
                  <c:v>46.620471675176276</c:v>
                </c:pt>
                <c:pt idx="1918">
                  <c:v>46.644784828592272</c:v>
                </c:pt>
                <c:pt idx="1919">
                  <c:v>46.669097982008267</c:v>
                </c:pt>
                <c:pt idx="1920">
                  <c:v>46.69341113542427</c:v>
                </c:pt>
                <c:pt idx="1921">
                  <c:v>46.717724288840266</c:v>
                </c:pt>
                <c:pt idx="1922">
                  <c:v>46.742037442256262</c:v>
                </c:pt>
                <c:pt idx="1923">
                  <c:v>46.766350595672264</c:v>
                </c:pt>
                <c:pt idx="1924">
                  <c:v>46.79066374908826</c:v>
                </c:pt>
                <c:pt idx="1925">
                  <c:v>46.814976902504256</c:v>
                </c:pt>
                <c:pt idx="1926">
                  <c:v>46.839290055920259</c:v>
                </c:pt>
                <c:pt idx="1927">
                  <c:v>46.863603209336254</c:v>
                </c:pt>
                <c:pt idx="1928">
                  <c:v>46.88791636275225</c:v>
                </c:pt>
                <c:pt idx="1929">
                  <c:v>46.912229516168253</c:v>
                </c:pt>
                <c:pt idx="1930">
                  <c:v>46.936542669584249</c:v>
                </c:pt>
                <c:pt idx="1931">
                  <c:v>46.960855823000244</c:v>
                </c:pt>
                <c:pt idx="1932">
                  <c:v>46.985168976416247</c:v>
                </c:pt>
                <c:pt idx="1933">
                  <c:v>47.009482129832243</c:v>
                </c:pt>
                <c:pt idx="1934">
                  <c:v>47.033795283248239</c:v>
                </c:pt>
                <c:pt idx="1935">
                  <c:v>47.058108436664241</c:v>
                </c:pt>
                <c:pt idx="1936">
                  <c:v>47.082421590080237</c:v>
                </c:pt>
                <c:pt idx="1937">
                  <c:v>47.106734743496233</c:v>
                </c:pt>
                <c:pt idx="1938">
                  <c:v>47.131047896912236</c:v>
                </c:pt>
                <c:pt idx="1939">
                  <c:v>47.155361050328231</c:v>
                </c:pt>
                <c:pt idx="1940">
                  <c:v>47.179674203744227</c:v>
                </c:pt>
                <c:pt idx="1941">
                  <c:v>47.20398735716023</c:v>
                </c:pt>
                <c:pt idx="1942">
                  <c:v>47.228300510576226</c:v>
                </c:pt>
                <c:pt idx="1943">
                  <c:v>47.252613663992221</c:v>
                </c:pt>
                <c:pt idx="1944">
                  <c:v>47.276926817408224</c:v>
                </c:pt>
                <c:pt idx="1945">
                  <c:v>47.30123997082422</c:v>
                </c:pt>
                <c:pt idx="1946">
                  <c:v>47.325553124240216</c:v>
                </c:pt>
                <c:pt idx="1947">
                  <c:v>47.349866277656218</c:v>
                </c:pt>
                <c:pt idx="1948">
                  <c:v>47.374179431072214</c:v>
                </c:pt>
                <c:pt idx="1949">
                  <c:v>47.39849258448821</c:v>
                </c:pt>
                <c:pt idx="1950">
                  <c:v>47.422805737904213</c:v>
                </c:pt>
                <c:pt idx="1951">
                  <c:v>47.447118891320208</c:v>
                </c:pt>
                <c:pt idx="1952">
                  <c:v>47.471432044736204</c:v>
                </c:pt>
                <c:pt idx="1953">
                  <c:v>47.495745198152207</c:v>
                </c:pt>
                <c:pt idx="1954">
                  <c:v>47.520058351568203</c:v>
                </c:pt>
                <c:pt idx="1955">
                  <c:v>47.544371504984198</c:v>
                </c:pt>
                <c:pt idx="1956">
                  <c:v>47.568684658400201</c:v>
                </c:pt>
                <c:pt idx="1957">
                  <c:v>47.592997811816197</c:v>
                </c:pt>
                <c:pt idx="1958">
                  <c:v>47.617310965232193</c:v>
                </c:pt>
                <c:pt idx="1959">
                  <c:v>47.641624118648195</c:v>
                </c:pt>
                <c:pt idx="1960">
                  <c:v>47.665937272064191</c:v>
                </c:pt>
                <c:pt idx="1961">
                  <c:v>47.690250425480187</c:v>
                </c:pt>
                <c:pt idx="1962">
                  <c:v>47.71456357889619</c:v>
                </c:pt>
                <c:pt idx="1963">
                  <c:v>47.738876732312185</c:v>
                </c:pt>
                <c:pt idx="1964">
                  <c:v>47.763189885728181</c:v>
                </c:pt>
                <c:pt idx="1965">
                  <c:v>47.787503039144184</c:v>
                </c:pt>
                <c:pt idx="1966">
                  <c:v>47.81181619256018</c:v>
                </c:pt>
                <c:pt idx="1967">
                  <c:v>47.836129345976175</c:v>
                </c:pt>
                <c:pt idx="1968">
                  <c:v>47.860442499392178</c:v>
                </c:pt>
                <c:pt idx="1969">
                  <c:v>47.884755652808174</c:v>
                </c:pt>
                <c:pt idx="1970">
                  <c:v>47.90906880622417</c:v>
                </c:pt>
                <c:pt idx="1971">
                  <c:v>47.933381959640172</c:v>
                </c:pt>
                <c:pt idx="1972">
                  <c:v>47.957695113056168</c:v>
                </c:pt>
                <c:pt idx="1973">
                  <c:v>47.982008266472164</c:v>
                </c:pt>
                <c:pt idx="1974">
                  <c:v>48.006321419888167</c:v>
                </c:pt>
                <c:pt idx="1975">
                  <c:v>48.030634573304162</c:v>
                </c:pt>
                <c:pt idx="1976">
                  <c:v>48.054947726720158</c:v>
                </c:pt>
                <c:pt idx="1977">
                  <c:v>48.079260880136161</c:v>
                </c:pt>
                <c:pt idx="1978">
                  <c:v>48.103574033552157</c:v>
                </c:pt>
                <c:pt idx="1979">
                  <c:v>48.127887186968152</c:v>
                </c:pt>
                <c:pt idx="1980">
                  <c:v>48.152200340384155</c:v>
                </c:pt>
                <c:pt idx="1981">
                  <c:v>48.176513493800151</c:v>
                </c:pt>
                <c:pt idx="1982">
                  <c:v>48.200826647216147</c:v>
                </c:pt>
                <c:pt idx="1983">
                  <c:v>48.225139800632149</c:v>
                </c:pt>
                <c:pt idx="1984">
                  <c:v>48.249452954048145</c:v>
                </c:pt>
                <c:pt idx="1985">
                  <c:v>48.273766107464141</c:v>
                </c:pt>
                <c:pt idx="1986">
                  <c:v>48.298079260880144</c:v>
                </c:pt>
                <c:pt idx="1987">
                  <c:v>48.322392414296139</c:v>
                </c:pt>
                <c:pt idx="1988">
                  <c:v>48.346705567712135</c:v>
                </c:pt>
                <c:pt idx="1989">
                  <c:v>48.371018721128138</c:v>
                </c:pt>
                <c:pt idx="1990">
                  <c:v>48.395331874544134</c:v>
                </c:pt>
                <c:pt idx="1991">
                  <c:v>48.419645027960129</c:v>
                </c:pt>
                <c:pt idx="1992">
                  <c:v>48.443958181376132</c:v>
                </c:pt>
                <c:pt idx="1993">
                  <c:v>48.468271334792128</c:v>
                </c:pt>
                <c:pt idx="1994">
                  <c:v>48.492584488208124</c:v>
                </c:pt>
                <c:pt idx="1995">
                  <c:v>48.516897641624126</c:v>
                </c:pt>
                <c:pt idx="1996">
                  <c:v>48.541210795040122</c:v>
                </c:pt>
                <c:pt idx="1997">
                  <c:v>48.565523948456118</c:v>
                </c:pt>
                <c:pt idx="1998">
                  <c:v>48.589837101872121</c:v>
                </c:pt>
                <c:pt idx="1999">
                  <c:v>48.614150255288116</c:v>
                </c:pt>
                <c:pt idx="2000">
                  <c:v>48.638463408704112</c:v>
                </c:pt>
                <c:pt idx="2001">
                  <c:v>48.662776562120115</c:v>
                </c:pt>
                <c:pt idx="2002">
                  <c:v>48.687089715536111</c:v>
                </c:pt>
                <c:pt idx="2003">
                  <c:v>48.711402868952106</c:v>
                </c:pt>
                <c:pt idx="2004">
                  <c:v>48.735716022368102</c:v>
                </c:pt>
                <c:pt idx="2005">
                  <c:v>48.760029175784105</c:v>
                </c:pt>
                <c:pt idx="2006">
                  <c:v>48.784342329200101</c:v>
                </c:pt>
                <c:pt idx="2007">
                  <c:v>48.808655482616096</c:v>
                </c:pt>
                <c:pt idx="2008">
                  <c:v>48.832968636032099</c:v>
                </c:pt>
                <c:pt idx="2009">
                  <c:v>48.857281789448095</c:v>
                </c:pt>
                <c:pt idx="2010">
                  <c:v>48.881594942864091</c:v>
                </c:pt>
                <c:pt idx="2011">
                  <c:v>48.905908096280093</c:v>
                </c:pt>
                <c:pt idx="2012">
                  <c:v>48.930221249696089</c:v>
                </c:pt>
                <c:pt idx="2013">
                  <c:v>48.954534403112085</c:v>
                </c:pt>
                <c:pt idx="2014">
                  <c:v>48.978847556528088</c:v>
                </c:pt>
                <c:pt idx="2015">
                  <c:v>49.003160709944083</c:v>
                </c:pt>
                <c:pt idx="2016">
                  <c:v>49.027473863360079</c:v>
                </c:pt>
                <c:pt idx="2017">
                  <c:v>49.051787016776082</c:v>
                </c:pt>
                <c:pt idx="2018">
                  <c:v>49.076100170192078</c:v>
                </c:pt>
                <c:pt idx="2019">
                  <c:v>49.100413323608073</c:v>
                </c:pt>
                <c:pt idx="2020">
                  <c:v>49.124726477024076</c:v>
                </c:pt>
                <c:pt idx="2021">
                  <c:v>49.149039630440072</c:v>
                </c:pt>
                <c:pt idx="2022">
                  <c:v>49.173352783856068</c:v>
                </c:pt>
                <c:pt idx="2023">
                  <c:v>49.19766593727207</c:v>
                </c:pt>
                <c:pt idx="2024">
                  <c:v>49.221979090688066</c:v>
                </c:pt>
                <c:pt idx="2025">
                  <c:v>49.246292244104062</c:v>
                </c:pt>
                <c:pt idx="2026">
                  <c:v>49.270605397520065</c:v>
                </c:pt>
                <c:pt idx="2027">
                  <c:v>49.29491855093606</c:v>
                </c:pt>
                <c:pt idx="2028">
                  <c:v>49.319231704352056</c:v>
                </c:pt>
                <c:pt idx="2029">
                  <c:v>49.343544857768059</c:v>
                </c:pt>
                <c:pt idx="2030">
                  <c:v>49.367858011184055</c:v>
                </c:pt>
                <c:pt idx="2031">
                  <c:v>49.39217116460005</c:v>
                </c:pt>
                <c:pt idx="2032">
                  <c:v>49.416484318016053</c:v>
                </c:pt>
                <c:pt idx="2033">
                  <c:v>49.440797471432049</c:v>
                </c:pt>
                <c:pt idx="2034">
                  <c:v>49.465110624848045</c:v>
                </c:pt>
                <c:pt idx="2035">
                  <c:v>49.489423778264047</c:v>
                </c:pt>
                <c:pt idx="2036">
                  <c:v>49.513736931680043</c:v>
                </c:pt>
                <c:pt idx="2037">
                  <c:v>49.538050085096039</c:v>
                </c:pt>
                <c:pt idx="2038">
                  <c:v>49.562363238512042</c:v>
                </c:pt>
                <c:pt idx="2039">
                  <c:v>49.586676391928037</c:v>
                </c:pt>
                <c:pt idx="2040">
                  <c:v>49.610989545344033</c:v>
                </c:pt>
                <c:pt idx="2041">
                  <c:v>49.635302698760036</c:v>
                </c:pt>
                <c:pt idx="2042">
                  <c:v>49.659615852176032</c:v>
                </c:pt>
                <c:pt idx="2043">
                  <c:v>49.683929005592027</c:v>
                </c:pt>
                <c:pt idx="2044">
                  <c:v>49.70824215900803</c:v>
                </c:pt>
                <c:pt idx="2045">
                  <c:v>49.732555312424026</c:v>
                </c:pt>
                <c:pt idx="2046">
                  <c:v>49.756868465840022</c:v>
                </c:pt>
                <c:pt idx="2047">
                  <c:v>49.781181619256024</c:v>
                </c:pt>
                <c:pt idx="2048">
                  <c:v>49.80549477267202</c:v>
                </c:pt>
                <c:pt idx="2049">
                  <c:v>49.829807926088016</c:v>
                </c:pt>
                <c:pt idx="2050">
                  <c:v>49.854121079504019</c:v>
                </c:pt>
                <c:pt idx="2051">
                  <c:v>49.878434232920014</c:v>
                </c:pt>
                <c:pt idx="2052">
                  <c:v>49.90274738633601</c:v>
                </c:pt>
                <c:pt idx="2053">
                  <c:v>49.927060539752013</c:v>
                </c:pt>
                <c:pt idx="2054">
                  <c:v>49.951373693168009</c:v>
                </c:pt>
                <c:pt idx="2055">
                  <c:v>49.975686846584004</c:v>
                </c:pt>
                <c:pt idx="2056">
                  <c:v>50.000000000000007</c:v>
                </c:pt>
                <c:pt idx="2057">
                  <c:v>50.024313153416003</c:v>
                </c:pt>
                <c:pt idx="2058">
                  <c:v>50.048626306831999</c:v>
                </c:pt>
                <c:pt idx="2059">
                  <c:v>50.072939460248001</c:v>
                </c:pt>
                <c:pt idx="2060">
                  <c:v>50.097252613663997</c:v>
                </c:pt>
                <c:pt idx="2061">
                  <c:v>50.121565767079993</c:v>
                </c:pt>
                <c:pt idx="2062">
                  <c:v>50.145878920495996</c:v>
                </c:pt>
                <c:pt idx="2063">
                  <c:v>50.170192073911991</c:v>
                </c:pt>
                <c:pt idx="2064">
                  <c:v>50.194505227327987</c:v>
                </c:pt>
                <c:pt idx="2065">
                  <c:v>50.21881838074399</c:v>
                </c:pt>
                <c:pt idx="2066">
                  <c:v>50.243131534159986</c:v>
                </c:pt>
                <c:pt idx="2067">
                  <c:v>50.267444687575981</c:v>
                </c:pt>
                <c:pt idx="2068">
                  <c:v>50.291757840991984</c:v>
                </c:pt>
                <c:pt idx="2069">
                  <c:v>50.31607099440798</c:v>
                </c:pt>
                <c:pt idx="2070">
                  <c:v>50.340384147823976</c:v>
                </c:pt>
                <c:pt idx="2071">
                  <c:v>50.364697301239978</c:v>
                </c:pt>
                <c:pt idx="2072">
                  <c:v>50.389010454655974</c:v>
                </c:pt>
                <c:pt idx="2073">
                  <c:v>50.41332360807197</c:v>
                </c:pt>
                <c:pt idx="2074">
                  <c:v>50.437636761487973</c:v>
                </c:pt>
                <c:pt idx="2075">
                  <c:v>50.461949914903968</c:v>
                </c:pt>
                <c:pt idx="2076">
                  <c:v>50.486263068319964</c:v>
                </c:pt>
                <c:pt idx="2077">
                  <c:v>50.510576221735967</c:v>
                </c:pt>
                <c:pt idx="2078">
                  <c:v>50.534889375151963</c:v>
                </c:pt>
                <c:pt idx="2079">
                  <c:v>50.559202528567958</c:v>
                </c:pt>
                <c:pt idx="2080">
                  <c:v>50.583515681983961</c:v>
                </c:pt>
                <c:pt idx="2081">
                  <c:v>50.607828835399957</c:v>
                </c:pt>
                <c:pt idx="2082">
                  <c:v>50.632141988815953</c:v>
                </c:pt>
                <c:pt idx="2083">
                  <c:v>50.656455142231955</c:v>
                </c:pt>
                <c:pt idx="2084">
                  <c:v>50.680768295647951</c:v>
                </c:pt>
                <c:pt idx="2085">
                  <c:v>50.705081449063947</c:v>
                </c:pt>
                <c:pt idx="2086">
                  <c:v>50.72939460247995</c:v>
                </c:pt>
                <c:pt idx="2087">
                  <c:v>50.753707755895945</c:v>
                </c:pt>
                <c:pt idx="2088">
                  <c:v>50.778020909311941</c:v>
                </c:pt>
                <c:pt idx="2089">
                  <c:v>50.802334062727944</c:v>
                </c:pt>
                <c:pt idx="2090">
                  <c:v>50.82664721614394</c:v>
                </c:pt>
                <c:pt idx="2091">
                  <c:v>50.850960369559935</c:v>
                </c:pt>
                <c:pt idx="2092">
                  <c:v>50.875273522975938</c:v>
                </c:pt>
                <c:pt idx="2093">
                  <c:v>50.899586676391934</c:v>
                </c:pt>
                <c:pt idx="2094">
                  <c:v>50.92389982980793</c:v>
                </c:pt>
                <c:pt idx="2095">
                  <c:v>50.948212983223925</c:v>
                </c:pt>
                <c:pt idx="2096">
                  <c:v>50.972526136639928</c:v>
                </c:pt>
                <c:pt idx="2097">
                  <c:v>50.996839290055924</c:v>
                </c:pt>
                <c:pt idx="2098">
                  <c:v>51.021152443471919</c:v>
                </c:pt>
                <c:pt idx="2099">
                  <c:v>51.045465596887922</c:v>
                </c:pt>
                <c:pt idx="2100">
                  <c:v>51.069778750303918</c:v>
                </c:pt>
                <c:pt idx="2101">
                  <c:v>51.094091903719914</c:v>
                </c:pt>
                <c:pt idx="2102">
                  <c:v>51.118405057135917</c:v>
                </c:pt>
                <c:pt idx="2103">
                  <c:v>51.142718210551912</c:v>
                </c:pt>
                <c:pt idx="2104">
                  <c:v>51.167031363967908</c:v>
                </c:pt>
                <c:pt idx="2105">
                  <c:v>51.191344517383911</c:v>
                </c:pt>
                <c:pt idx="2106">
                  <c:v>51.215657670799906</c:v>
                </c:pt>
                <c:pt idx="2107">
                  <c:v>51.239970824215902</c:v>
                </c:pt>
                <c:pt idx="2108">
                  <c:v>51.264283977631905</c:v>
                </c:pt>
                <c:pt idx="2109">
                  <c:v>51.288597131047901</c:v>
                </c:pt>
                <c:pt idx="2110">
                  <c:v>51.312910284463896</c:v>
                </c:pt>
                <c:pt idx="2111">
                  <c:v>51.337223437879899</c:v>
                </c:pt>
                <c:pt idx="2112">
                  <c:v>51.361536591295895</c:v>
                </c:pt>
                <c:pt idx="2113">
                  <c:v>51.385849744711891</c:v>
                </c:pt>
                <c:pt idx="2114">
                  <c:v>51.410162898127894</c:v>
                </c:pt>
                <c:pt idx="2115">
                  <c:v>51.434476051543889</c:v>
                </c:pt>
                <c:pt idx="2116">
                  <c:v>51.458789204959885</c:v>
                </c:pt>
                <c:pt idx="2117">
                  <c:v>51.483102358375888</c:v>
                </c:pt>
                <c:pt idx="2118">
                  <c:v>51.507415511791883</c:v>
                </c:pt>
                <c:pt idx="2119">
                  <c:v>51.531728665207879</c:v>
                </c:pt>
                <c:pt idx="2120">
                  <c:v>51.556041818623882</c:v>
                </c:pt>
                <c:pt idx="2121">
                  <c:v>51.580354972039878</c:v>
                </c:pt>
                <c:pt idx="2122">
                  <c:v>51.604668125455873</c:v>
                </c:pt>
                <c:pt idx="2123">
                  <c:v>51.628981278871876</c:v>
                </c:pt>
                <c:pt idx="2124">
                  <c:v>51.653294432287872</c:v>
                </c:pt>
                <c:pt idx="2125">
                  <c:v>51.677607585703868</c:v>
                </c:pt>
                <c:pt idx="2126">
                  <c:v>51.701920739119871</c:v>
                </c:pt>
                <c:pt idx="2127">
                  <c:v>51.726233892535866</c:v>
                </c:pt>
                <c:pt idx="2128">
                  <c:v>51.750547045951862</c:v>
                </c:pt>
                <c:pt idx="2129">
                  <c:v>51.774860199367865</c:v>
                </c:pt>
                <c:pt idx="2130">
                  <c:v>51.79917335278386</c:v>
                </c:pt>
                <c:pt idx="2131">
                  <c:v>51.823486506199856</c:v>
                </c:pt>
                <c:pt idx="2132">
                  <c:v>51.847799659615859</c:v>
                </c:pt>
                <c:pt idx="2133">
                  <c:v>51.872112813031855</c:v>
                </c:pt>
                <c:pt idx="2134">
                  <c:v>51.89642596644785</c:v>
                </c:pt>
                <c:pt idx="2135">
                  <c:v>51.920739119863853</c:v>
                </c:pt>
                <c:pt idx="2136">
                  <c:v>51.945052273279849</c:v>
                </c:pt>
                <c:pt idx="2137">
                  <c:v>51.969365426695845</c:v>
                </c:pt>
                <c:pt idx="2138">
                  <c:v>51.993678580111848</c:v>
                </c:pt>
                <c:pt idx="2139">
                  <c:v>52.017991733527843</c:v>
                </c:pt>
                <c:pt idx="2140">
                  <c:v>52.042304886943839</c:v>
                </c:pt>
                <c:pt idx="2141">
                  <c:v>52.066618040359842</c:v>
                </c:pt>
                <c:pt idx="2142">
                  <c:v>52.090931193775837</c:v>
                </c:pt>
                <c:pt idx="2143">
                  <c:v>52.115244347191833</c:v>
                </c:pt>
                <c:pt idx="2144">
                  <c:v>52.139557500607836</c:v>
                </c:pt>
                <c:pt idx="2145">
                  <c:v>52.163870654023832</c:v>
                </c:pt>
                <c:pt idx="2146">
                  <c:v>52.188183807439827</c:v>
                </c:pt>
                <c:pt idx="2147">
                  <c:v>52.21249696085583</c:v>
                </c:pt>
                <c:pt idx="2148">
                  <c:v>52.236810114271826</c:v>
                </c:pt>
                <c:pt idx="2149">
                  <c:v>52.261123267687822</c:v>
                </c:pt>
                <c:pt idx="2150">
                  <c:v>52.285436421103825</c:v>
                </c:pt>
                <c:pt idx="2151">
                  <c:v>52.30974957451982</c:v>
                </c:pt>
                <c:pt idx="2152">
                  <c:v>52.334062727935816</c:v>
                </c:pt>
                <c:pt idx="2153">
                  <c:v>52.358375881351819</c:v>
                </c:pt>
                <c:pt idx="2154">
                  <c:v>52.382689034767814</c:v>
                </c:pt>
                <c:pt idx="2155">
                  <c:v>52.40700218818381</c:v>
                </c:pt>
                <c:pt idx="2156">
                  <c:v>52.431315341599813</c:v>
                </c:pt>
                <c:pt idx="2157">
                  <c:v>52.455628495015809</c:v>
                </c:pt>
                <c:pt idx="2158">
                  <c:v>52.479941648431804</c:v>
                </c:pt>
                <c:pt idx="2159">
                  <c:v>52.504254801847807</c:v>
                </c:pt>
                <c:pt idx="2160">
                  <c:v>52.528567955263803</c:v>
                </c:pt>
                <c:pt idx="2161">
                  <c:v>52.552881108679799</c:v>
                </c:pt>
                <c:pt idx="2162">
                  <c:v>52.577194262095801</c:v>
                </c:pt>
                <c:pt idx="2163">
                  <c:v>52.601507415511797</c:v>
                </c:pt>
                <c:pt idx="2164">
                  <c:v>52.625820568927793</c:v>
                </c:pt>
                <c:pt idx="2165">
                  <c:v>52.650133722343796</c:v>
                </c:pt>
                <c:pt idx="2166">
                  <c:v>52.674446875759791</c:v>
                </c:pt>
                <c:pt idx="2167">
                  <c:v>52.698760029175787</c:v>
                </c:pt>
                <c:pt idx="2168">
                  <c:v>52.72307318259179</c:v>
                </c:pt>
                <c:pt idx="2169">
                  <c:v>52.747386336007786</c:v>
                </c:pt>
                <c:pt idx="2170">
                  <c:v>52.771699489423781</c:v>
                </c:pt>
                <c:pt idx="2171">
                  <c:v>52.796012642839784</c:v>
                </c:pt>
                <c:pt idx="2172">
                  <c:v>52.82032579625578</c:v>
                </c:pt>
                <c:pt idx="2173">
                  <c:v>52.844638949671776</c:v>
                </c:pt>
                <c:pt idx="2174">
                  <c:v>52.868952103087778</c:v>
                </c:pt>
                <c:pt idx="2175">
                  <c:v>52.893265256503774</c:v>
                </c:pt>
                <c:pt idx="2176">
                  <c:v>52.91757840991977</c:v>
                </c:pt>
                <c:pt idx="2177">
                  <c:v>52.941891563335773</c:v>
                </c:pt>
                <c:pt idx="2178">
                  <c:v>52.966204716751768</c:v>
                </c:pt>
                <c:pt idx="2179">
                  <c:v>52.990517870167764</c:v>
                </c:pt>
                <c:pt idx="2180">
                  <c:v>53.014831023583767</c:v>
                </c:pt>
                <c:pt idx="2181">
                  <c:v>53.039144176999763</c:v>
                </c:pt>
                <c:pt idx="2182">
                  <c:v>53.063457330415758</c:v>
                </c:pt>
                <c:pt idx="2183">
                  <c:v>53.087770483831754</c:v>
                </c:pt>
                <c:pt idx="2184">
                  <c:v>53.112083637247757</c:v>
                </c:pt>
                <c:pt idx="2185">
                  <c:v>53.136396790663753</c:v>
                </c:pt>
                <c:pt idx="2186">
                  <c:v>53.160709944079748</c:v>
                </c:pt>
                <c:pt idx="2187">
                  <c:v>53.185023097495751</c:v>
                </c:pt>
                <c:pt idx="2188">
                  <c:v>53.209336250911747</c:v>
                </c:pt>
                <c:pt idx="2189">
                  <c:v>53.233649404327743</c:v>
                </c:pt>
                <c:pt idx="2190">
                  <c:v>53.257962557743745</c:v>
                </c:pt>
                <c:pt idx="2191">
                  <c:v>53.282275711159741</c:v>
                </c:pt>
                <c:pt idx="2192">
                  <c:v>53.306588864575737</c:v>
                </c:pt>
                <c:pt idx="2193">
                  <c:v>53.33090201799174</c:v>
                </c:pt>
                <c:pt idx="2194">
                  <c:v>53.355215171407735</c:v>
                </c:pt>
                <c:pt idx="2195">
                  <c:v>53.379528324823731</c:v>
                </c:pt>
                <c:pt idx="2196">
                  <c:v>53.403841478239734</c:v>
                </c:pt>
                <c:pt idx="2197">
                  <c:v>53.42815463165573</c:v>
                </c:pt>
                <c:pt idx="2198">
                  <c:v>53.452467785071725</c:v>
                </c:pt>
                <c:pt idx="2199">
                  <c:v>53.476780938487728</c:v>
                </c:pt>
                <c:pt idx="2200">
                  <c:v>53.501094091903724</c:v>
                </c:pt>
                <c:pt idx="2201">
                  <c:v>53.52540724531972</c:v>
                </c:pt>
                <c:pt idx="2202">
                  <c:v>53.549720398735722</c:v>
                </c:pt>
                <c:pt idx="2203">
                  <c:v>53.574033552151718</c:v>
                </c:pt>
                <c:pt idx="2204">
                  <c:v>53.598346705567714</c:v>
                </c:pt>
                <c:pt idx="2205">
                  <c:v>53.622659858983717</c:v>
                </c:pt>
                <c:pt idx="2206">
                  <c:v>53.646973012399712</c:v>
                </c:pt>
                <c:pt idx="2207">
                  <c:v>53.671286165815708</c:v>
                </c:pt>
                <c:pt idx="2208">
                  <c:v>53.695599319231711</c:v>
                </c:pt>
                <c:pt idx="2209">
                  <c:v>53.719912472647707</c:v>
                </c:pt>
                <c:pt idx="2210">
                  <c:v>53.744225626063702</c:v>
                </c:pt>
                <c:pt idx="2211">
                  <c:v>53.768538779479705</c:v>
                </c:pt>
                <c:pt idx="2212">
                  <c:v>53.792851932895701</c:v>
                </c:pt>
                <c:pt idx="2213">
                  <c:v>53.817165086311697</c:v>
                </c:pt>
                <c:pt idx="2214">
                  <c:v>53.841478239727699</c:v>
                </c:pt>
                <c:pt idx="2215">
                  <c:v>53.865791393143695</c:v>
                </c:pt>
                <c:pt idx="2216">
                  <c:v>53.890104546559691</c:v>
                </c:pt>
                <c:pt idx="2217">
                  <c:v>53.914417699975694</c:v>
                </c:pt>
                <c:pt idx="2218">
                  <c:v>53.938730853391689</c:v>
                </c:pt>
                <c:pt idx="2219">
                  <c:v>53.963044006807685</c:v>
                </c:pt>
                <c:pt idx="2220">
                  <c:v>53.987357160223688</c:v>
                </c:pt>
                <c:pt idx="2221">
                  <c:v>54.011670313639684</c:v>
                </c:pt>
                <c:pt idx="2222">
                  <c:v>54.035983467055679</c:v>
                </c:pt>
                <c:pt idx="2223">
                  <c:v>54.060296620471682</c:v>
                </c:pt>
                <c:pt idx="2224">
                  <c:v>54.084609773887678</c:v>
                </c:pt>
                <c:pt idx="2225">
                  <c:v>54.108922927303674</c:v>
                </c:pt>
                <c:pt idx="2226">
                  <c:v>54.133236080719676</c:v>
                </c:pt>
                <c:pt idx="2227">
                  <c:v>54.157549234135672</c:v>
                </c:pt>
                <c:pt idx="2228">
                  <c:v>54.181862387551668</c:v>
                </c:pt>
                <c:pt idx="2229">
                  <c:v>54.206175540967671</c:v>
                </c:pt>
                <c:pt idx="2230">
                  <c:v>54.230488694383666</c:v>
                </c:pt>
                <c:pt idx="2231">
                  <c:v>54.254801847799662</c:v>
                </c:pt>
                <c:pt idx="2232">
                  <c:v>54.279115001215665</c:v>
                </c:pt>
                <c:pt idx="2233">
                  <c:v>54.303428154631661</c:v>
                </c:pt>
                <c:pt idx="2234">
                  <c:v>54.327741308047656</c:v>
                </c:pt>
                <c:pt idx="2235">
                  <c:v>54.352054461463659</c:v>
                </c:pt>
                <c:pt idx="2236">
                  <c:v>54.376367614879655</c:v>
                </c:pt>
                <c:pt idx="2237">
                  <c:v>54.400680768295651</c:v>
                </c:pt>
                <c:pt idx="2238">
                  <c:v>54.424993921711653</c:v>
                </c:pt>
                <c:pt idx="2239">
                  <c:v>54.449307075127649</c:v>
                </c:pt>
                <c:pt idx="2240">
                  <c:v>54.473620228543645</c:v>
                </c:pt>
                <c:pt idx="2241">
                  <c:v>54.497933381959648</c:v>
                </c:pt>
                <c:pt idx="2242">
                  <c:v>54.522246535375643</c:v>
                </c:pt>
                <c:pt idx="2243">
                  <c:v>54.546559688791639</c:v>
                </c:pt>
                <c:pt idx="2244">
                  <c:v>54.570872842207642</c:v>
                </c:pt>
                <c:pt idx="2245">
                  <c:v>54.595185995623638</c:v>
                </c:pt>
                <c:pt idx="2246">
                  <c:v>54.619499149039633</c:v>
                </c:pt>
                <c:pt idx="2247">
                  <c:v>54.643812302455636</c:v>
                </c:pt>
                <c:pt idx="2248">
                  <c:v>54.668125455871632</c:v>
                </c:pt>
                <c:pt idx="2249">
                  <c:v>54.692438609287628</c:v>
                </c:pt>
                <c:pt idx="2250">
                  <c:v>54.71675176270363</c:v>
                </c:pt>
                <c:pt idx="2251">
                  <c:v>54.741064916119626</c:v>
                </c:pt>
                <c:pt idx="2252">
                  <c:v>54.765378069535622</c:v>
                </c:pt>
                <c:pt idx="2253">
                  <c:v>54.789691222951625</c:v>
                </c:pt>
                <c:pt idx="2254">
                  <c:v>54.81400437636762</c:v>
                </c:pt>
                <c:pt idx="2255">
                  <c:v>54.838317529783616</c:v>
                </c:pt>
                <c:pt idx="2256">
                  <c:v>54.862630683199619</c:v>
                </c:pt>
                <c:pt idx="2257">
                  <c:v>54.886943836615615</c:v>
                </c:pt>
                <c:pt idx="2258">
                  <c:v>54.91125699003161</c:v>
                </c:pt>
                <c:pt idx="2259">
                  <c:v>54.935570143447613</c:v>
                </c:pt>
                <c:pt idx="2260">
                  <c:v>54.959883296863609</c:v>
                </c:pt>
                <c:pt idx="2261">
                  <c:v>54.984196450279605</c:v>
                </c:pt>
                <c:pt idx="2262">
                  <c:v>55.008509603695607</c:v>
                </c:pt>
                <c:pt idx="2263">
                  <c:v>55.032822757111603</c:v>
                </c:pt>
                <c:pt idx="2264">
                  <c:v>55.057135910527599</c:v>
                </c:pt>
                <c:pt idx="2265">
                  <c:v>55.081449063943602</c:v>
                </c:pt>
                <c:pt idx="2266">
                  <c:v>55.105762217359597</c:v>
                </c:pt>
                <c:pt idx="2267">
                  <c:v>55.130075370775593</c:v>
                </c:pt>
                <c:pt idx="2268">
                  <c:v>55.154388524191596</c:v>
                </c:pt>
                <c:pt idx="2269">
                  <c:v>55.178701677607592</c:v>
                </c:pt>
                <c:pt idx="2270">
                  <c:v>55.203014831023587</c:v>
                </c:pt>
                <c:pt idx="2271">
                  <c:v>55.227327984439583</c:v>
                </c:pt>
                <c:pt idx="2272">
                  <c:v>55.251641137855586</c:v>
                </c:pt>
                <c:pt idx="2273">
                  <c:v>55.275954291271582</c:v>
                </c:pt>
                <c:pt idx="2274">
                  <c:v>55.300267444687577</c:v>
                </c:pt>
                <c:pt idx="2275">
                  <c:v>55.32458059810358</c:v>
                </c:pt>
                <c:pt idx="2276">
                  <c:v>55.348893751519576</c:v>
                </c:pt>
                <c:pt idx="2277">
                  <c:v>55.373206904935572</c:v>
                </c:pt>
                <c:pt idx="2278">
                  <c:v>55.397520058351574</c:v>
                </c:pt>
                <c:pt idx="2279">
                  <c:v>55.42183321176757</c:v>
                </c:pt>
                <c:pt idx="2280">
                  <c:v>55.446146365183566</c:v>
                </c:pt>
                <c:pt idx="2281">
                  <c:v>55.470459518599569</c:v>
                </c:pt>
                <c:pt idx="2282">
                  <c:v>55.494772672015564</c:v>
                </c:pt>
                <c:pt idx="2283">
                  <c:v>55.51908582543156</c:v>
                </c:pt>
                <c:pt idx="2284">
                  <c:v>55.543398978847563</c:v>
                </c:pt>
                <c:pt idx="2285">
                  <c:v>55.567712132263559</c:v>
                </c:pt>
                <c:pt idx="2286">
                  <c:v>55.592025285679554</c:v>
                </c:pt>
                <c:pt idx="2287">
                  <c:v>55.616338439095557</c:v>
                </c:pt>
                <c:pt idx="2288">
                  <c:v>55.640651592511553</c:v>
                </c:pt>
                <c:pt idx="2289">
                  <c:v>55.664964745927549</c:v>
                </c:pt>
                <c:pt idx="2290">
                  <c:v>55.689277899343551</c:v>
                </c:pt>
                <c:pt idx="2291">
                  <c:v>55.713591052759547</c:v>
                </c:pt>
                <c:pt idx="2292">
                  <c:v>55.737904206175543</c:v>
                </c:pt>
                <c:pt idx="2293">
                  <c:v>55.762217359591546</c:v>
                </c:pt>
                <c:pt idx="2294">
                  <c:v>55.786530513007541</c:v>
                </c:pt>
                <c:pt idx="2295">
                  <c:v>55.810843666423537</c:v>
                </c:pt>
                <c:pt idx="2296">
                  <c:v>55.83515681983954</c:v>
                </c:pt>
                <c:pt idx="2297">
                  <c:v>55.859469973255536</c:v>
                </c:pt>
                <c:pt idx="2298">
                  <c:v>55.883783126671531</c:v>
                </c:pt>
                <c:pt idx="2299">
                  <c:v>55.908096280087534</c:v>
                </c:pt>
                <c:pt idx="2300">
                  <c:v>55.93240943350353</c:v>
                </c:pt>
                <c:pt idx="2301">
                  <c:v>55.956722586919525</c:v>
                </c:pt>
                <c:pt idx="2302">
                  <c:v>55.981035740335528</c:v>
                </c:pt>
                <c:pt idx="2303">
                  <c:v>56.005348893751524</c:v>
                </c:pt>
                <c:pt idx="2304">
                  <c:v>56.02966204716752</c:v>
                </c:pt>
                <c:pt idx="2305">
                  <c:v>56.053975200583523</c:v>
                </c:pt>
                <c:pt idx="2306">
                  <c:v>56.078288353999518</c:v>
                </c:pt>
                <c:pt idx="2307">
                  <c:v>56.102601507415514</c:v>
                </c:pt>
                <c:pt idx="2308">
                  <c:v>56.126914660831517</c:v>
                </c:pt>
                <c:pt idx="2309">
                  <c:v>56.151227814247513</c:v>
                </c:pt>
                <c:pt idx="2310">
                  <c:v>56.175540967663508</c:v>
                </c:pt>
                <c:pt idx="2311">
                  <c:v>56.199854121079511</c:v>
                </c:pt>
                <c:pt idx="2312">
                  <c:v>56.224167274495507</c:v>
                </c:pt>
                <c:pt idx="2313">
                  <c:v>56.248480427911502</c:v>
                </c:pt>
                <c:pt idx="2314">
                  <c:v>56.272793581327505</c:v>
                </c:pt>
                <c:pt idx="2315">
                  <c:v>56.297106734743501</c:v>
                </c:pt>
                <c:pt idx="2316">
                  <c:v>56.321419888159497</c:v>
                </c:pt>
                <c:pt idx="2317">
                  <c:v>56.3457330415755</c:v>
                </c:pt>
                <c:pt idx="2318">
                  <c:v>56.370046194991495</c:v>
                </c:pt>
                <c:pt idx="2319">
                  <c:v>56.394359348407491</c:v>
                </c:pt>
                <c:pt idx="2320">
                  <c:v>56.418672501823494</c:v>
                </c:pt>
                <c:pt idx="2321">
                  <c:v>56.44298565523949</c:v>
                </c:pt>
                <c:pt idx="2322">
                  <c:v>56.467298808655485</c:v>
                </c:pt>
                <c:pt idx="2323">
                  <c:v>56.491611962071488</c:v>
                </c:pt>
                <c:pt idx="2324">
                  <c:v>56.515925115487484</c:v>
                </c:pt>
                <c:pt idx="2325">
                  <c:v>56.540238268903479</c:v>
                </c:pt>
                <c:pt idx="2326">
                  <c:v>56.564551422319482</c:v>
                </c:pt>
                <c:pt idx="2327">
                  <c:v>56.588864575735478</c:v>
                </c:pt>
                <c:pt idx="2328">
                  <c:v>56.613177729151474</c:v>
                </c:pt>
                <c:pt idx="2329">
                  <c:v>56.637490882567477</c:v>
                </c:pt>
                <c:pt idx="2330">
                  <c:v>56.661804035983472</c:v>
                </c:pt>
                <c:pt idx="2331">
                  <c:v>56.686117189399468</c:v>
                </c:pt>
                <c:pt idx="2332">
                  <c:v>56.710430342815471</c:v>
                </c:pt>
                <c:pt idx="2333">
                  <c:v>56.734743496231467</c:v>
                </c:pt>
                <c:pt idx="2334">
                  <c:v>56.759056649647462</c:v>
                </c:pt>
                <c:pt idx="2335">
                  <c:v>56.783369803063465</c:v>
                </c:pt>
                <c:pt idx="2336">
                  <c:v>56.807682956479461</c:v>
                </c:pt>
                <c:pt idx="2337">
                  <c:v>56.831996109895456</c:v>
                </c:pt>
                <c:pt idx="2338">
                  <c:v>56.856309263311459</c:v>
                </c:pt>
                <c:pt idx="2339">
                  <c:v>56.880622416727455</c:v>
                </c:pt>
                <c:pt idx="2340">
                  <c:v>56.904935570143451</c:v>
                </c:pt>
                <c:pt idx="2341">
                  <c:v>56.929248723559454</c:v>
                </c:pt>
                <c:pt idx="2342">
                  <c:v>56.953561876975449</c:v>
                </c:pt>
                <c:pt idx="2343">
                  <c:v>56.977875030391445</c:v>
                </c:pt>
                <c:pt idx="2344">
                  <c:v>57.002188183807448</c:v>
                </c:pt>
                <c:pt idx="2345">
                  <c:v>57.026501337223443</c:v>
                </c:pt>
                <c:pt idx="2346">
                  <c:v>57.050814490639439</c:v>
                </c:pt>
                <c:pt idx="2347">
                  <c:v>57.075127644055442</c:v>
                </c:pt>
                <c:pt idx="2348">
                  <c:v>57.099440797471438</c:v>
                </c:pt>
                <c:pt idx="2349">
                  <c:v>57.123753950887433</c:v>
                </c:pt>
                <c:pt idx="2350">
                  <c:v>57.148067104303436</c:v>
                </c:pt>
                <c:pt idx="2351">
                  <c:v>57.172380257719432</c:v>
                </c:pt>
                <c:pt idx="2352">
                  <c:v>57.196693411135428</c:v>
                </c:pt>
                <c:pt idx="2353">
                  <c:v>57.221006564551431</c:v>
                </c:pt>
                <c:pt idx="2354">
                  <c:v>57.245319717967426</c:v>
                </c:pt>
                <c:pt idx="2355">
                  <c:v>57.269632871383422</c:v>
                </c:pt>
                <c:pt idx="2356">
                  <c:v>57.293946024799425</c:v>
                </c:pt>
                <c:pt idx="2357">
                  <c:v>57.31825917821542</c:v>
                </c:pt>
                <c:pt idx="2358">
                  <c:v>57.342572331631416</c:v>
                </c:pt>
                <c:pt idx="2359">
                  <c:v>57.366885485047419</c:v>
                </c:pt>
                <c:pt idx="2360">
                  <c:v>57.391198638463415</c:v>
                </c:pt>
                <c:pt idx="2361">
                  <c:v>57.41551179187941</c:v>
                </c:pt>
                <c:pt idx="2362">
                  <c:v>57.439824945295406</c:v>
                </c:pt>
                <c:pt idx="2363">
                  <c:v>57.464138098711409</c:v>
                </c:pt>
                <c:pt idx="2364">
                  <c:v>57.488451252127405</c:v>
                </c:pt>
                <c:pt idx="2365">
                  <c:v>57.5127644055434</c:v>
                </c:pt>
                <c:pt idx="2366">
                  <c:v>57.537077558959403</c:v>
                </c:pt>
                <c:pt idx="2367">
                  <c:v>57.561390712375399</c:v>
                </c:pt>
                <c:pt idx="2368">
                  <c:v>57.585703865791395</c:v>
                </c:pt>
                <c:pt idx="2369">
                  <c:v>57.610017019207397</c:v>
                </c:pt>
                <c:pt idx="2370">
                  <c:v>57.634330172623393</c:v>
                </c:pt>
                <c:pt idx="2371">
                  <c:v>57.658643326039389</c:v>
                </c:pt>
                <c:pt idx="2372">
                  <c:v>57.682956479455392</c:v>
                </c:pt>
                <c:pt idx="2373">
                  <c:v>57.707269632871387</c:v>
                </c:pt>
                <c:pt idx="2374">
                  <c:v>57.731582786287383</c:v>
                </c:pt>
                <c:pt idx="2375">
                  <c:v>57.755895939703386</c:v>
                </c:pt>
                <c:pt idx="2376">
                  <c:v>57.780209093119382</c:v>
                </c:pt>
                <c:pt idx="2377">
                  <c:v>57.804522246535377</c:v>
                </c:pt>
                <c:pt idx="2378">
                  <c:v>57.82883539995138</c:v>
                </c:pt>
                <c:pt idx="2379">
                  <c:v>57.853148553367376</c:v>
                </c:pt>
                <c:pt idx="2380">
                  <c:v>57.877461706783372</c:v>
                </c:pt>
                <c:pt idx="2381">
                  <c:v>57.901774860199374</c:v>
                </c:pt>
                <c:pt idx="2382">
                  <c:v>57.92608801361537</c:v>
                </c:pt>
                <c:pt idx="2383">
                  <c:v>57.950401167031366</c:v>
                </c:pt>
                <c:pt idx="2384">
                  <c:v>57.974714320447369</c:v>
                </c:pt>
                <c:pt idx="2385">
                  <c:v>57.999027473863364</c:v>
                </c:pt>
                <c:pt idx="2386">
                  <c:v>58.02334062727936</c:v>
                </c:pt>
                <c:pt idx="2387">
                  <c:v>58.047653780695363</c:v>
                </c:pt>
                <c:pt idx="2388">
                  <c:v>58.071966934111359</c:v>
                </c:pt>
                <c:pt idx="2389">
                  <c:v>58.096280087527354</c:v>
                </c:pt>
                <c:pt idx="2390">
                  <c:v>58.120593240943357</c:v>
                </c:pt>
                <c:pt idx="2391">
                  <c:v>58.144906394359353</c:v>
                </c:pt>
                <c:pt idx="2392">
                  <c:v>58.169219547775349</c:v>
                </c:pt>
                <c:pt idx="2393">
                  <c:v>58.193532701191351</c:v>
                </c:pt>
                <c:pt idx="2394">
                  <c:v>58.217845854607347</c:v>
                </c:pt>
                <c:pt idx="2395">
                  <c:v>58.242159008023343</c:v>
                </c:pt>
                <c:pt idx="2396">
                  <c:v>58.266472161439346</c:v>
                </c:pt>
                <c:pt idx="2397">
                  <c:v>58.290785314855341</c:v>
                </c:pt>
                <c:pt idx="2398">
                  <c:v>58.315098468271337</c:v>
                </c:pt>
                <c:pt idx="2399">
                  <c:v>58.33941162168734</c:v>
                </c:pt>
                <c:pt idx="2400">
                  <c:v>58.363724775103336</c:v>
                </c:pt>
                <c:pt idx="2401">
                  <c:v>58.388037928519331</c:v>
                </c:pt>
                <c:pt idx="2402">
                  <c:v>58.412351081935334</c:v>
                </c:pt>
                <c:pt idx="2403">
                  <c:v>58.43666423535133</c:v>
                </c:pt>
                <c:pt idx="2404">
                  <c:v>58.460977388767326</c:v>
                </c:pt>
                <c:pt idx="2405">
                  <c:v>58.485290542183328</c:v>
                </c:pt>
                <c:pt idx="2406">
                  <c:v>58.509603695599324</c:v>
                </c:pt>
                <c:pt idx="2407">
                  <c:v>58.53391684901532</c:v>
                </c:pt>
                <c:pt idx="2408">
                  <c:v>58.558230002431323</c:v>
                </c:pt>
                <c:pt idx="2409">
                  <c:v>58.582543155847318</c:v>
                </c:pt>
                <c:pt idx="2410">
                  <c:v>58.606856309263314</c:v>
                </c:pt>
                <c:pt idx="2411">
                  <c:v>58.631169462679317</c:v>
                </c:pt>
                <c:pt idx="2412">
                  <c:v>58.655482616095313</c:v>
                </c:pt>
                <c:pt idx="2413">
                  <c:v>58.679795769511308</c:v>
                </c:pt>
                <c:pt idx="2414">
                  <c:v>58.704108922927311</c:v>
                </c:pt>
                <c:pt idx="2415">
                  <c:v>58.728422076343307</c:v>
                </c:pt>
                <c:pt idx="2416">
                  <c:v>58.752735229759303</c:v>
                </c:pt>
                <c:pt idx="2417">
                  <c:v>58.777048383175305</c:v>
                </c:pt>
                <c:pt idx="2418">
                  <c:v>58.801361536591301</c:v>
                </c:pt>
                <c:pt idx="2419">
                  <c:v>58.825674690007297</c:v>
                </c:pt>
                <c:pt idx="2420">
                  <c:v>58.8499878434233</c:v>
                </c:pt>
                <c:pt idx="2421">
                  <c:v>58.874300996839295</c:v>
                </c:pt>
                <c:pt idx="2422">
                  <c:v>58.898614150255291</c:v>
                </c:pt>
                <c:pt idx="2423">
                  <c:v>58.922927303671294</c:v>
                </c:pt>
                <c:pt idx="2424">
                  <c:v>58.94724045708729</c:v>
                </c:pt>
                <c:pt idx="2425">
                  <c:v>58.971553610503285</c:v>
                </c:pt>
                <c:pt idx="2426">
                  <c:v>58.995866763919288</c:v>
                </c:pt>
                <c:pt idx="2427">
                  <c:v>59.020179917335284</c:v>
                </c:pt>
                <c:pt idx="2428">
                  <c:v>59.04449307075128</c:v>
                </c:pt>
                <c:pt idx="2429">
                  <c:v>59.068806224167282</c:v>
                </c:pt>
                <c:pt idx="2430">
                  <c:v>59.093119377583278</c:v>
                </c:pt>
                <c:pt idx="2431">
                  <c:v>59.117432530999274</c:v>
                </c:pt>
                <c:pt idx="2432">
                  <c:v>59.141745684415277</c:v>
                </c:pt>
                <c:pt idx="2433">
                  <c:v>59.166058837831272</c:v>
                </c:pt>
                <c:pt idx="2434">
                  <c:v>59.190371991247268</c:v>
                </c:pt>
                <c:pt idx="2435">
                  <c:v>59.214685144663271</c:v>
                </c:pt>
                <c:pt idx="2436">
                  <c:v>59.238998298079267</c:v>
                </c:pt>
                <c:pt idx="2437">
                  <c:v>59.263311451495262</c:v>
                </c:pt>
                <c:pt idx="2438">
                  <c:v>59.287624604911265</c:v>
                </c:pt>
                <c:pt idx="2439">
                  <c:v>59.311937758327261</c:v>
                </c:pt>
                <c:pt idx="2440">
                  <c:v>59.336250911743257</c:v>
                </c:pt>
                <c:pt idx="2441">
                  <c:v>59.360564065159259</c:v>
                </c:pt>
                <c:pt idx="2442">
                  <c:v>59.384877218575255</c:v>
                </c:pt>
                <c:pt idx="2443">
                  <c:v>59.409190371991251</c:v>
                </c:pt>
                <c:pt idx="2444">
                  <c:v>59.433503525407254</c:v>
                </c:pt>
                <c:pt idx="2445">
                  <c:v>59.457816678823249</c:v>
                </c:pt>
                <c:pt idx="2446">
                  <c:v>59.482129832239245</c:v>
                </c:pt>
                <c:pt idx="2447">
                  <c:v>59.506442985655248</c:v>
                </c:pt>
                <c:pt idx="2448">
                  <c:v>59.530756139071244</c:v>
                </c:pt>
                <c:pt idx="2449">
                  <c:v>59.555069292487239</c:v>
                </c:pt>
                <c:pt idx="2450">
                  <c:v>59.579382445903235</c:v>
                </c:pt>
                <c:pt idx="2451">
                  <c:v>59.603695599319238</c:v>
                </c:pt>
                <c:pt idx="2452">
                  <c:v>59.628008752735234</c:v>
                </c:pt>
                <c:pt idx="2453">
                  <c:v>59.652321906151229</c:v>
                </c:pt>
                <c:pt idx="2454">
                  <c:v>59.676635059567232</c:v>
                </c:pt>
                <c:pt idx="2455">
                  <c:v>59.700948212983228</c:v>
                </c:pt>
                <c:pt idx="2456">
                  <c:v>59.725261366399224</c:v>
                </c:pt>
                <c:pt idx="2457">
                  <c:v>59.749574519815226</c:v>
                </c:pt>
                <c:pt idx="2458">
                  <c:v>59.773887673231222</c:v>
                </c:pt>
                <c:pt idx="2459">
                  <c:v>59.798200826647218</c:v>
                </c:pt>
                <c:pt idx="2460">
                  <c:v>59.822513980063221</c:v>
                </c:pt>
                <c:pt idx="2461">
                  <c:v>59.846827133479216</c:v>
                </c:pt>
                <c:pt idx="2462">
                  <c:v>59.871140286895212</c:v>
                </c:pt>
                <c:pt idx="2463">
                  <c:v>59.895453440311215</c:v>
                </c:pt>
                <c:pt idx="2464">
                  <c:v>59.919766593727211</c:v>
                </c:pt>
                <c:pt idx="2465">
                  <c:v>59.944079747143206</c:v>
                </c:pt>
                <c:pt idx="2466">
                  <c:v>59.968392900559209</c:v>
                </c:pt>
                <c:pt idx="2467">
                  <c:v>59.992706053975205</c:v>
                </c:pt>
                <c:pt idx="2468">
                  <c:v>60.017019207391201</c:v>
                </c:pt>
                <c:pt idx="2469">
                  <c:v>60.041332360807203</c:v>
                </c:pt>
                <c:pt idx="2470">
                  <c:v>60.065645514223199</c:v>
                </c:pt>
                <c:pt idx="2471">
                  <c:v>60.089958667639195</c:v>
                </c:pt>
                <c:pt idx="2472">
                  <c:v>60.114271821055198</c:v>
                </c:pt>
                <c:pt idx="2473">
                  <c:v>60.138584974471193</c:v>
                </c:pt>
                <c:pt idx="2474">
                  <c:v>60.162898127887189</c:v>
                </c:pt>
                <c:pt idx="2475">
                  <c:v>60.187211281303192</c:v>
                </c:pt>
                <c:pt idx="2476">
                  <c:v>60.211524434719188</c:v>
                </c:pt>
                <c:pt idx="2477">
                  <c:v>60.235837588135183</c:v>
                </c:pt>
                <c:pt idx="2478">
                  <c:v>60.260150741551186</c:v>
                </c:pt>
                <c:pt idx="2479">
                  <c:v>60.284463894967182</c:v>
                </c:pt>
                <c:pt idx="2480">
                  <c:v>60.308777048383178</c:v>
                </c:pt>
                <c:pt idx="2481">
                  <c:v>60.33309020179918</c:v>
                </c:pt>
                <c:pt idx="2482">
                  <c:v>60.357403355215176</c:v>
                </c:pt>
                <c:pt idx="2483">
                  <c:v>60.381716508631172</c:v>
                </c:pt>
                <c:pt idx="2484">
                  <c:v>60.406029662047175</c:v>
                </c:pt>
                <c:pt idx="2485">
                  <c:v>60.43034281546317</c:v>
                </c:pt>
                <c:pt idx="2486">
                  <c:v>60.454655968879166</c:v>
                </c:pt>
                <c:pt idx="2487">
                  <c:v>60.478969122295169</c:v>
                </c:pt>
                <c:pt idx="2488">
                  <c:v>60.503282275711165</c:v>
                </c:pt>
                <c:pt idx="2489">
                  <c:v>60.52759542912716</c:v>
                </c:pt>
                <c:pt idx="2490">
                  <c:v>60.551908582543163</c:v>
                </c:pt>
                <c:pt idx="2491">
                  <c:v>60.576221735959159</c:v>
                </c:pt>
                <c:pt idx="2492">
                  <c:v>60.600534889375155</c:v>
                </c:pt>
                <c:pt idx="2493">
                  <c:v>60.624848042791157</c:v>
                </c:pt>
                <c:pt idx="2494">
                  <c:v>60.649161196207153</c:v>
                </c:pt>
                <c:pt idx="2495">
                  <c:v>60.673474349623149</c:v>
                </c:pt>
                <c:pt idx="2496">
                  <c:v>60.697787503039152</c:v>
                </c:pt>
                <c:pt idx="2497">
                  <c:v>60.722100656455147</c:v>
                </c:pt>
                <c:pt idx="2498">
                  <c:v>60.746413809871143</c:v>
                </c:pt>
                <c:pt idx="2499">
                  <c:v>60.770726963287146</c:v>
                </c:pt>
                <c:pt idx="2500">
                  <c:v>60.795040116703142</c:v>
                </c:pt>
                <c:pt idx="2501">
                  <c:v>60.819353270119137</c:v>
                </c:pt>
                <c:pt idx="2502">
                  <c:v>60.84366642353514</c:v>
                </c:pt>
                <c:pt idx="2503">
                  <c:v>60.867979576951136</c:v>
                </c:pt>
                <c:pt idx="2504">
                  <c:v>60.892292730367132</c:v>
                </c:pt>
                <c:pt idx="2505">
                  <c:v>60.916605883783134</c:v>
                </c:pt>
                <c:pt idx="2506">
                  <c:v>60.94091903719913</c:v>
                </c:pt>
                <c:pt idx="2507">
                  <c:v>60.965232190615126</c:v>
                </c:pt>
                <c:pt idx="2508">
                  <c:v>60.989545344031129</c:v>
                </c:pt>
                <c:pt idx="2509">
                  <c:v>61.013858497447124</c:v>
                </c:pt>
                <c:pt idx="2510">
                  <c:v>61.03817165086312</c:v>
                </c:pt>
                <c:pt idx="2511">
                  <c:v>61.062484804279123</c:v>
                </c:pt>
                <c:pt idx="2512">
                  <c:v>61.086797957695119</c:v>
                </c:pt>
                <c:pt idx="2513">
                  <c:v>61.111111111111114</c:v>
                </c:pt>
                <c:pt idx="2514">
                  <c:v>61.135424264527117</c:v>
                </c:pt>
                <c:pt idx="2515">
                  <c:v>61.159737417943113</c:v>
                </c:pt>
                <c:pt idx="2516">
                  <c:v>61.184050571359109</c:v>
                </c:pt>
                <c:pt idx="2517">
                  <c:v>61.208363724775111</c:v>
                </c:pt>
                <c:pt idx="2518">
                  <c:v>61.232676878191107</c:v>
                </c:pt>
                <c:pt idx="2519">
                  <c:v>61.256990031607103</c:v>
                </c:pt>
                <c:pt idx="2520">
                  <c:v>61.281303185023106</c:v>
                </c:pt>
                <c:pt idx="2521">
                  <c:v>61.305616338439101</c:v>
                </c:pt>
                <c:pt idx="2522">
                  <c:v>61.329929491855097</c:v>
                </c:pt>
                <c:pt idx="2523">
                  <c:v>61.3542426452711</c:v>
                </c:pt>
                <c:pt idx="2524">
                  <c:v>61.378555798687096</c:v>
                </c:pt>
                <c:pt idx="2525">
                  <c:v>61.402868952103091</c:v>
                </c:pt>
                <c:pt idx="2526">
                  <c:v>61.427182105519094</c:v>
                </c:pt>
                <c:pt idx="2527">
                  <c:v>61.45149525893509</c:v>
                </c:pt>
                <c:pt idx="2528">
                  <c:v>61.475808412351086</c:v>
                </c:pt>
                <c:pt idx="2529">
                  <c:v>61.500121565767088</c:v>
                </c:pt>
                <c:pt idx="2530">
                  <c:v>61.524434719183084</c:v>
                </c:pt>
                <c:pt idx="2531">
                  <c:v>61.54874787259908</c:v>
                </c:pt>
                <c:pt idx="2532">
                  <c:v>61.573061026015083</c:v>
                </c:pt>
                <c:pt idx="2533">
                  <c:v>61.597374179431078</c:v>
                </c:pt>
                <c:pt idx="2534">
                  <c:v>61.621687332847074</c:v>
                </c:pt>
                <c:pt idx="2535">
                  <c:v>61.646000486263077</c:v>
                </c:pt>
                <c:pt idx="2536">
                  <c:v>61.670313639679073</c:v>
                </c:pt>
                <c:pt idx="2537">
                  <c:v>61.694626793095068</c:v>
                </c:pt>
                <c:pt idx="2538">
                  <c:v>61.718939946511064</c:v>
                </c:pt>
                <c:pt idx="2539">
                  <c:v>61.743253099927067</c:v>
                </c:pt>
                <c:pt idx="2540">
                  <c:v>61.767566253343062</c:v>
                </c:pt>
                <c:pt idx="2541">
                  <c:v>61.791879406759058</c:v>
                </c:pt>
                <c:pt idx="2542">
                  <c:v>61.816192560175061</c:v>
                </c:pt>
                <c:pt idx="2543">
                  <c:v>61.840505713591057</c:v>
                </c:pt>
                <c:pt idx="2544">
                  <c:v>61.864818867007052</c:v>
                </c:pt>
                <c:pt idx="2545">
                  <c:v>61.889132020423055</c:v>
                </c:pt>
                <c:pt idx="2546">
                  <c:v>61.913445173839051</c:v>
                </c:pt>
                <c:pt idx="2547">
                  <c:v>61.937758327255047</c:v>
                </c:pt>
                <c:pt idx="2548">
                  <c:v>61.96207148067105</c:v>
                </c:pt>
                <c:pt idx="2549">
                  <c:v>61.986384634087045</c:v>
                </c:pt>
                <c:pt idx="2550">
                  <c:v>62.010697787503041</c:v>
                </c:pt>
                <c:pt idx="2551">
                  <c:v>62.035010940919044</c:v>
                </c:pt>
                <c:pt idx="2552">
                  <c:v>62.059324094335039</c:v>
                </c:pt>
                <c:pt idx="2553">
                  <c:v>62.083637247751035</c:v>
                </c:pt>
                <c:pt idx="2554">
                  <c:v>62.107950401167038</c:v>
                </c:pt>
                <c:pt idx="2555">
                  <c:v>62.132263554583034</c:v>
                </c:pt>
                <c:pt idx="2556">
                  <c:v>62.156576707999029</c:v>
                </c:pt>
                <c:pt idx="2557">
                  <c:v>62.180889861415032</c:v>
                </c:pt>
                <c:pt idx="2558">
                  <c:v>62.205203014831028</c:v>
                </c:pt>
                <c:pt idx="2559">
                  <c:v>62.229516168247024</c:v>
                </c:pt>
                <c:pt idx="2560">
                  <c:v>62.253829321663027</c:v>
                </c:pt>
                <c:pt idx="2561">
                  <c:v>62.278142475079022</c:v>
                </c:pt>
                <c:pt idx="2562">
                  <c:v>62.302455628495018</c:v>
                </c:pt>
                <c:pt idx="2563">
                  <c:v>62.326768781911021</c:v>
                </c:pt>
                <c:pt idx="2564">
                  <c:v>62.351081935327016</c:v>
                </c:pt>
                <c:pt idx="2565">
                  <c:v>62.375395088743012</c:v>
                </c:pt>
                <c:pt idx="2566">
                  <c:v>62.399708242159015</c:v>
                </c:pt>
                <c:pt idx="2567">
                  <c:v>62.424021395575011</c:v>
                </c:pt>
                <c:pt idx="2568">
                  <c:v>62.448334548991006</c:v>
                </c:pt>
                <c:pt idx="2569">
                  <c:v>62.472647702407009</c:v>
                </c:pt>
                <c:pt idx="2570">
                  <c:v>62.496960855823005</c:v>
                </c:pt>
                <c:pt idx="2571">
                  <c:v>62.521274009239001</c:v>
                </c:pt>
                <c:pt idx="2572">
                  <c:v>62.545587162655004</c:v>
                </c:pt>
                <c:pt idx="2573">
                  <c:v>62.569900316070999</c:v>
                </c:pt>
                <c:pt idx="2574">
                  <c:v>62.594213469486995</c:v>
                </c:pt>
                <c:pt idx="2575">
                  <c:v>62.618526622902998</c:v>
                </c:pt>
                <c:pt idx="2576">
                  <c:v>62.642839776318993</c:v>
                </c:pt>
                <c:pt idx="2577">
                  <c:v>62.667152929734989</c:v>
                </c:pt>
                <c:pt idx="2578">
                  <c:v>62.691466083150992</c:v>
                </c:pt>
                <c:pt idx="2579">
                  <c:v>62.715779236566988</c:v>
                </c:pt>
                <c:pt idx="2580">
                  <c:v>62.740092389982983</c:v>
                </c:pt>
                <c:pt idx="2581">
                  <c:v>62.764405543398986</c:v>
                </c:pt>
                <c:pt idx="2582">
                  <c:v>62.788718696814982</c:v>
                </c:pt>
                <c:pt idx="2583">
                  <c:v>62.813031850230978</c:v>
                </c:pt>
                <c:pt idx="2584">
                  <c:v>62.837345003646981</c:v>
                </c:pt>
                <c:pt idx="2585">
                  <c:v>62.861658157062976</c:v>
                </c:pt>
                <c:pt idx="2586">
                  <c:v>62.885971310478972</c:v>
                </c:pt>
                <c:pt idx="2587">
                  <c:v>62.910284463894975</c:v>
                </c:pt>
                <c:pt idx="2588">
                  <c:v>62.93459761731097</c:v>
                </c:pt>
                <c:pt idx="2589">
                  <c:v>62.958910770726966</c:v>
                </c:pt>
                <c:pt idx="2590">
                  <c:v>62.983223924142969</c:v>
                </c:pt>
                <c:pt idx="2591">
                  <c:v>63.007537077558965</c:v>
                </c:pt>
                <c:pt idx="2592">
                  <c:v>63.03185023097496</c:v>
                </c:pt>
                <c:pt idx="2593">
                  <c:v>63.056163384390963</c:v>
                </c:pt>
                <c:pt idx="2594">
                  <c:v>63.080476537806959</c:v>
                </c:pt>
                <c:pt idx="2595">
                  <c:v>63.104789691222955</c:v>
                </c:pt>
                <c:pt idx="2596">
                  <c:v>63.129102844638957</c:v>
                </c:pt>
                <c:pt idx="2597">
                  <c:v>63.153415998054953</c:v>
                </c:pt>
                <c:pt idx="2598">
                  <c:v>63.177729151470949</c:v>
                </c:pt>
                <c:pt idx="2599">
                  <c:v>63.202042304886952</c:v>
                </c:pt>
                <c:pt idx="2600">
                  <c:v>63.226355458302947</c:v>
                </c:pt>
                <c:pt idx="2601">
                  <c:v>63.250668611718943</c:v>
                </c:pt>
                <c:pt idx="2602">
                  <c:v>63.274981765134946</c:v>
                </c:pt>
                <c:pt idx="2603">
                  <c:v>63.299294918550942</c:v>
                </c:pt>
                <c:pt idx="2604">
                  <c:v>63.323608071966937</c:v>
                </c:pt>
                <c:pt idx="2605">
                  <c:v>63.34792122538294</c:v>
                </c:pt>
                <c:pt idx="2606">
                  <c:v>63.372234378798936</c:v>
                </c:pt>
                <c:pt idx="2607">
                  <c:v>63.396547532214932</c:v>
                </c:pt>
                <c:pt idx="2608">
                  <c:v>63.420860685630934</c:v>
                </c:pt>
                <c:pt idx="2609">
                  <c:v>63.44517383904693</c:v>
                </c:pt>
                <c:pt idx="2610">
                  <c:v>63.469486992462926</c:v>
                </c:pt>
                <c:pt idx="2611">
                  <c:v>63.493800145878929</c:v>
                </c:pt>
                <c:pt idx="2612">
                  <c:v>63.518113299294924</c:v>
                </c:pt>
                <c:pt idx="2613">
                  <c:v>63.54242645271092</c:v>
                </c:pt>
                <c:pt idx="2614">
                  <c:v>63.566739606126923</c:v>
                </c:pt>
                <c:pt idx="2615">
                  <c:v>63.591052759542919</c:v>
                </c:pt>
                <c:pt idx="2616">
                  <c:v>63.615365912958914</c:v>
                </c:pt>
                <c:pt idx="2617">
                  <c:v>63.639679066374917</c:v>
                </c:pt>
                <c:pt idx="2618">
                  <c:v>63.663992219790913</c:v>
                </c:pt>
                <c:pt idx="2619">
                  <c:v>63.688305373206909</c:v>
                </c:pt>
                <c:pt idx="2620">
                  <c:v>63.712618526622911</c:v>
                </c:pt>
                <c:pt idx="2621">
                  <c:v>63.736931680038907</c:v>
                </c:pt>
                <c:pt idx="2622">
                  <c:v>63.761244833454903</c:v>
                </c:pt>
                <c:pt idx="2623">
                  <c:v>63.785557986870906</c:v>
                </c:pt>
                <c:pt idx="2624">
                  <c:v>63.809871140286901</c:v>
                </c:pt>
                <c:pt idx="2625">
                  <c:v>63.834184293702897</c:v>
                </c:pt>
                <c:pt idx="2626">
                  <c:v>63.8584974471189</c:v>
                </c:pt>
                <c:pt idx="2627">
                  <c:v>63.882810600534896</c:v>
                </c:pt>
                <c:pt idx="2628">
                  <c:v>63.907123753950891</c:v>
                </c:pt>
                <c:pt idx="2629">
                  <c:v>63.931436907366887</c:v>
                </c:pt>
                <c:pt idx="2630">
                  <c:v>63.95575006078289</c:v>
                </c:pt>
                <c:pt idx="2631">
                  <c:v>63.980063214198886</c:v>
                </c:pt>
                <c:pt idx="2632">
                  <c:v>64.004376367614881</c:v>
                </c:pt>
                <c:pt idx="2633">
                  <c:v>64.02868952103087</c:v>
                </c:pt>
                <c:pt idx="2634">
                  <c:v>64.053002674446873</c:v>
                </c:pt>
                <c:pt idx="2635">
                  <c:v>64.077315827862876</c:v>
                </c:pt>
                <c:pt idx="2636">
                  <c:v>64.101628981278864</c:v>
                </c:pt>
                <c:pt idx="2637">
                  <c:v>64.125942134694867</c:v>
                </c:pt>
                <c:pt idx="2638">
                  <c:v>64.15025528811087</c:v>
                </c:pt>
                <c:pt idx="2639">
                  <c:v>64.174568441526858</c:v>
                </c:pt>
                <c:pt idx="2640">
                  <c:v>64.198881594942861</c:v>
                </c:pt>
                <c:pt idx="2641">
                  <c:v>64.223194748358864</c:v>
                </c:pt>
                <c:pt idx="2642">
                  <c:v>64.247507901774853</c:v>
                </c:pt>
                <c:pt idx="2643">
                  <c:v>64.271821055190856</c:v>
                </c:pt>
                <c:pt idx="2644">
                  <c:v>64.296134208606858</c:v>
                </c:pt>
                <c:pt idx="2645">
                  <c:v>64.320447362022847</c:v>
                </c:pt>
                <c:pt idx="2646">
                  <c:v>64.34476051543885</c:v>
                </c:pt>
                <c:pt idx="2647">
                  <c:v>64.369073668854853</c:v>
                </c:pt>
                <c:pt idx="2648">
                  <c:v>64.393386822270841</c:v>
                </c:pt>
                <c:pt idx="2649">
                  <c:v>64.417699975686844</c:v>
                </c:pt>
                <c:pt idx="2650">
                  <c:v>64.442013129102847</c:v>
                </c:pt>
                <c:pt idx="2651">
                  <c:v>64.466326282518835</c:v>
                </c:pt>
                <c:pt idx="2652">
                  <c:v>64.490639435934838</c:v>
                </c:pt>
                <c:pt idx="2653">
                  <c:v>64.514952589350841</c:v>
                </c:pt>
                <c:pt idx="2654">
                  <c:v>64.53926574276683</c:v>
                </c:pt>
                <c:pt idx="2655">
                  <c:v>64.563578896182833</c:v>
                </c:pt>
                <c:pt idx="2656">
                  <c:v>64.587892049598835</c:v>
                </c:pt>
                <c:pt idx="2657">
                  <c:v>64.612205203014824</c:v>
                </c:pt>
                <c:pt idx="2658">
                  <c:v>64.636518356430827</c:v>
                </c:pt>
                <c:pt idx="2659">
                  <c:v>64.66083150984683</c:v>
                </c:pt>
                <c:pt idx="2660">
                  <c:v>64.685144663262818</c:v>
                </c:pt>
                <c:pt idx="2661">
                  <c:v>64.709457816678821</c:v>
                </c:pt>
                <c:pt idx="2662">
                  <c:v>64.733770970094824</c:v>
                </c:pt>
                <c:pt idx="2663">
                  <c:v>64.758084123510812</c:v>
                </c:pt>
                <c:pt idx="2664">
                  <c:v>64.782397276926815</c:v>
                </c:pt>
                <c:pt idx="2665">
                  <c:v>64.806710430342818</c:v>
                </c:pt>
                <c:pt idx="2666">
                  <c:v>64.831023583758807</c:v>
                </c:pt>
                <c:pt idx="2667">
                  <c:v>64.85533673717481</c:v>
                </c:pt>
                <c:pt idx="2668">
                  <c:v>64.879649890590812</c:v>
                </c:pt>
                <c:pt idx="2669">
                  <c:v>64.903963044006801</c:v>
                </c:pt>
                <c:pt idx="2670">
                  <c:v>64.928276197422804</c:v>
                </c:pt>
                <c:pt idx="2671">
                  <c:v>64.952589350838807</c:v>
                </c:pt>
                <c:pt idx="2672">
                  <c:v>64.976902504254795</c:v>
                </c:pt>
                <c:pt idx="2673">
                  <c:v>65.001215657670798</c:v>
                </c:pt>
                <c:pt idx="2674">
                  <c:v>65.025528811086801</c:v>
                </c:pt>
                <c:pt idx="2675">
                  <c:v>65.049841964502789</c:v>
                </c:pt>
                <c:pt idx="2676">
                  <c:v>65.074155117918792</c:v>
                </c:pt>
                <c:pt idx="2677">
                  <c:v>65.098468271334795</c:v>
                </c:pt>
                <c:pt idx="2678">
                  <c:v>65.122781424750784</c:v>
                </c:pt>
                <c:pt idx="2679">
                  <c:v>65.147094578166787</c:v>
                </c:pt>
                <c:pt idx="2680">
                  <c:v>65.171407731582789</c:v>
                </c:pt>
                <c:pt idx="2681">
                  <c:v>65.195720884998778</c:v>
                </c:pt>
                <c:pt idx="2682">
                  <c:v>65.220034038414781</c:v>
                </c:pt>
                <c:pt idx="2683">
                  <c:v>65.244347191830784</c:v>
                </c:pt>
                <c:pt idx="2684">
                  <c:v>65.268660345246772</c:v>
                </c:pt>
                <c:pt idx="2685">
                  <c:v>65.292973498662775</c:v>
                </c:pt>
                <c:pt idx="2686">
                  <c:v>65.317286652078778</c:v>
                </c:pt>
                <c:pt idx="2687">
                  <c:v>65.341599805494766</c:v>
                </c:pt>
                <c:pt idx="2688">
                  <c:v>65.365912958910769</c:v>
                </c:pt>
                <c:pt idx="2689">
                  <c:v>65.390226112326772</c:v>
                </c:pt>
                <c:pt idx="2690">
                  <c:v>65.414539265742761</c:v>
                </c:pt>
                <c:pt idx="2691">
                  <c:v>65.438852419158763</c:v>
                </c:pt>
                <c:pt idx="2692">
                  <c:v>65.463165572574766</c:v>
                </c:pt>
                <c:pt idx="2693">
                  <c:v>65.487478725990755</c:v>
                </c:pt>
                <c:pt idx="2694">
                  <c:v>65.511791879406758</c:v>
                </c:pt>
                <c:pt idx="2695">
                  <c:v>65.536105032822761</c:v>
                </c:pt>
                <c:pt idx="2696">
                  <c:v>65.560418186238749</c:v>
                </c:pt>
                <c:pt idx="2697">
                  <c:v>65.584731339654752</c:v>
                </c:pt>
                <c:pt idx="2698">
                  <c:v>65.609044493070755</c:v>
                </c:pt>
                <c:pt idx="2699">
                  <c:v>65.633357646486743</c:v>
                </c:pt>
                <c:pt idx="2700">
                  <c:v>65.657670799902746</c:v>
                </c:pt>
                <c:pt idx="2701">
                  <c:v>65.681983953318749</c:v>
                </c:pt>
                <c:pt idx="2702">
                  <c:v>65.706297106734738</c:v>
                </c:pt>
                <c:pt idx="2703">
                  <c:v>65.73061026015074</c:v>
                </c:pt>
                <c:pt idx="2704">
                  <c:v>65.754923413566743</c:v>
                </c:pt>
                <c:pt idx="2705">
                  <c:v>65.779236566982732</c:v>
                </c:pt>
                <c:pt idx="2706">
                  <c:v>65.803549720398735</c:v>
                </c:pt>
                <c:pt idx="2707">
                  <c:v>65.827862873814738</c:v>
                </c:pt>
                <c:pt idx="2708">
                  <c:v>65.852176027230726</c:v>
                </c:pt>
                <c:pt idx="2709">
                  <c:v>65.876489180646729</c:v>
                </c:pt>
                <c:pt idx="2710">
                  <c:v>65.900802334062732</c:v>
                </c:pt>
                <c:pt idx="2711">
                  <c:v>65.92511548747872</c:v>
                </c:pt>
                <c:pt idx="2712">
                  <c:v>65.949428640894723</c:v>
                </c:pt>
                <c:pt idx="2713">
                  <c:v>65.973741794310726</c:v>
                </c:pt>
                <c:pt idx="2714">
                  <c:v>65.998054947726715</c:v>
                </c:pt>
                <c:pt idx="2715">
                  <c:v>66.022368101142717</c:v>
                </c:pt>
                <c:pt idx="2716">
                  <c:v>66.04668125455872</c:v>
                </c:pt>
                <c:pt idx="2717">
                  <c:v>66.070994407974709</c:v>
                </c:pt>
                <c:pt idx="2718">
                  <c:v>66.095307561390712</c:v>
                </c:pt>
                <c:pt idx="2719">
                  <c:v>66.119620714806715</c:v>
                </c:pt>
                <c:pt idx="2720">
                  <c:v>66.143933868222703</c:v>
                </c:pt>
                <c:pt idx="2721">
                  <c:v>66.168247021638706</c:v>
                </c:pt>
                <c:pt idx="2722">
                  <c:v>66.192560175054709</c:v>
                </c:pt>
                <c:pt idx="2723">
                  <c:v>66.216873328470697</c:v>
                </c:pt>
                <c:pt idx="2724">
                  <c:v>66.2411864818867</c:v>
                </c:pt>
                <c:pt idx="2725">
                  <c:v>66.265499635302703</c:v>
                </c:pt>
                <c:pt idx="2726">
                  <c:v>66.289812788718692</c:v>
                </c:pt>
                <c:pt idx="2727">
                  <c:v>66.314125942134694</c:v>
                </c:pt>
                <c:pt idx="2728">
                  <c:v>66.338439095550697</c:v>
                </c:pt>
                <c:pt idx="2729">
                  <c:v>66.362752248966686</c:v>
                </c:pt>
                <c:pt idx="2730">
                  <c:v>66.387065402382689</c:v>
                </c:pt>
                <c:pt idx="2731">
                  <c:v>66.411378555798692</c:v>
                </c:pt>
                <c:pt idx="2732">
                  <c:v>66.43569170921468</c:v>
                </c:pt>
                <c:pt idx="2733">
                  <c:v>66.460004862630683</c:v>
                </c:pt>
                <c:pt idx="2734">
                  <c:v>66.484318016046686</c:v>
                </c:pt>
                <c:pt idx="2735">
                  <c:v>66.508631169462674</c:v>
                </c:pt>
                <c:pt idx="2736">
                  <c:v>66.532944322878677</c:v>
                </c:pt>
                <c:pt idx="2737">
                  <c:v>66.55725747629468</c:v>
                </c:pt>
                <c:pt idx="2738">
                  <c:v>66.581570629710669</c:v>
                </c:pt>
                <c:pt idx="2739">
                  <c:v>66.605883783126671</c:v>
                </c:pt>
                <c:pt idx="2740">
                  <c:v>66.630196936542674</c:v>
                </c:pt>
                <c:pt idx="2741">
                  <c:v>66.654510089958663</c:v>
                </c:pt>
                <c:pt idx="2742">
                  <c:v>66.678823243374666</c:v>
                </c:pt>
                <c:pt idx="2743">
                  <c:v>66.703136396790669</c:v>
                </c:pt>
                <c:pt idx="2744">
                  <c:v>66.727449550206657</c:v>
                </c:pt>
                <c:pt idx="2745">
                  <c:v>66.75176270362266</c:v>
                </c:pt>
                <c:pt idx="2746">
                  <c:v>66.776075857038663</c:v>
                </c:pt>
                <c:pt idx="2747">
                  <c:v>66.800389010454651</c:v>
                </c:pt>
                <c:pt idx="2748">
                  <c:v>66.824702163870654</c:v>
                </c:pt>
                <c:pt idx="2749">
                  <c:v>66.849015317286657</c:v>
                </c:pt>
                <c:pt idx="2750">
                  <c:v>66.873328470702646</c:v>
                </c:pt>
                <c:pt idx="2751">
                  <c:v>66.897641624118648</c:v>
                </c:pt>
                <c:pt idx="2752">
                  <c:v>66.921954777534651</c:v>
                </c:pt>
                <c:pt idx="2753">
                  <c:v>66.94626793095064</c:v>
                </c:pt>
                <c:pt idx="2754">
                  <c:v>66.970581084366643</c:v>
                </c:pt>
                <c:pt idx="2755">
                  <c:v>66.994894237782646</c:v>
                </c:pt>
                <c:pt idx="2756">
                  <c:v>67.019207391198634</c:v>
                </c:pt>
                <c:pt idx="2757">
                  <c:v>67.043520544614637</c:v>
                </c:pt>
                <c:pt idx="2758">
                  <c:v>67.06783369803064</c:v>
                </c:pt>
                <c:pt idx="2759">
                  <c:v>67.092146851446628</c:v>
                </c:pt>
                <c:pt idx="2760">
                  <c:v>67.116460004862631</c:v>
                </c:pt>
                <c:pt idx="2761">
                  <c:v>67.14077315827862</c:v>
                </c:pt>
                <c:pt idx="2762">
                  <c:v>67.165086311694623</c:v>
                </c:pt>
                <c:pt idx="2763">
                  <c:v>67.189399465110625</c:v>
                </c:pt>
                <c:pt idx="2764">
                  <c:v>67.213712618526614</c:v>
                </c:pt>
                <c:pt idx="2765">
                  <c:v>67.238025771942617</c:v>
                </c:pt>
                <c:pt idx="2766">
                  <c:v>67.26233892535862</c:v>
                </c:pt>
                <c:pt idx="2767">
                  <c:v>67.286652078774608</c:v>
                </c:pt>
                <c:pt idx="2768">
                  <c:v>67.310965232190611</c:v>
                </c:pt>
                <c:pt idx="2769">
                  <c:v>67.335278385606614</c:v>
                </c:pt>
                <c:pt idx="2770">
                  <c:v>67.359591539022603</c:v>
                </c:pt>
                <c:pt idx="2771">
                  <c:v>67.383904692438605</c:v>
                </c:pt>
                <c:pt idx="2772">
                  <c:v>67.408217845854608</c:v>
                </c:pt>
                <c:pt idx="2773">
                  <c:v>67.432530999270597</c:v>
                </c:pt>
                <c:pt idx="2774">
                  <c:v>67.4568441526866</c:v>
                </c:pt>
                <c:pt idx="2775">
                  <c:v>67.481157306102602</c:v>
                </c:pt>
                <c:pt idx="2776">
                  <c:v>67.505470459518591</c:v>
                </c:pt>
                <c:pt idx="2777">
                  <c:v>67.529783612934594</c:v>
                </c:pt>
                <c:pt idx="2778">
                  <c:v>67.554096766350597</c:v>
                </c:pt>
                <c:pt idx="2779">
                  <c:v>67.578409919766585</c:v>
                </c:pt>
                <c:pt idx="2780">
                  <c:v>67.602723073182588</c:v>
                </c:pt>
                <c:pt idx="2781">
                  <c:v>67.627036226598591</c:v>
                </c:pt>
                <c:pt idx="2782">
                  <c:v>67.65134938001458</c:v>
                </c:pt>
                <c:pt idx="2783">
                  <c:v>67.675662533430582</c:v>
                </c:pt>
                <c:pt idx="2784">
                  <c:v>67.699975686846585</c:v>
                </c:pt>
                <c:pt idx="2785">
                  <c:v>67.724288840262574</c:v>
                </c:pt>
                <c:pt idx="2786">
                  <c:v>67.748601993678577</c:v>
                </c:pt>
                <c:pt idx="2787">
                  <c:v>67.772915147094579</c:v>
                </c:pt>
                <c:pt idx="2788">
                  <c:v>67.797228300510568</c:v>
                </c:pt>
                <c:pt idx="2789">
                  <c:v>67.821541453926571</c:v>
                </c:pt>
                <c:pt idx="2790">
                  <c:v>67.845854607342574</c:v>
                </c:pt>
                <c:pt idx="2791">
                  <c:v>67.870167760758562</c:v>
                </c:pt>
                <c:pt idx="2792">
                  <c:v>67.894480914174565</c:v>
                </c:pt>
                <c:pt idx="2793">
                  <c:v>67.918794067590568</c:v>
                </c:pt>
                <c:pt idx="2794">
                  <c:v>67.943107221006557</c:v>
                </c:pt>
                <c:pt idx="2795">
                  <c:v>67.967420374422559</c:v>
                </c:pt>
                <c:pt idx="2796">
                  <c:v>67.991733527838562</c:v>
                </c:pt>
                <c:pt idx="2797">
                  <c:v>68.016046681254551</c:v>
                </c:pt>
                <c:pt idx="2798">
                  <c:v>68.040359834670554</c:v>
                </c:pt>
                <c:pt idx="2799">
                  <c:v>68.064672988086556</c:v>
                </c:pt>
                <c:pt idx="2800">
                  <c:v>68.088986141502545</c:v>
                </c:pt>
                <c:pt idx="2801">
                  <c:v>68.113299294918548</c:v>
                </c:pt>
                <c:pt idx="2802">
                  <c:v>68.137612448334551</c:v>
                </c:pt>
                <c:pt idx="2803">
                  <c:v>68.161925601750539</c:v>
                </c:pt>
                <c:pt idx="2804">
                  <c:v>68.186238755166542</c:v>
                </c:pt>
                <c:pt idx="2805">
                  <c:v>68.210551908582545</c:v>
                </c:pt>
                <c:pt idx="2806">
                  <c:v>68.234865061998534</c:v>
                </c:pt>
                <c:pt idx="2807">
                  <c:v>68.259178215414536</c:v>
                </c:pt>
                <c:pt idx="2808">
                  <c:v>68.283491368830539</c:v>
                </c:pt>
                <c:pt idx="2809">
                  <c:v>68.307804522246528</c:v>
                </c:pt>
                <c:pt idx="2810">
                  <c:v>68.332117675662531</c:v>
                </c:pt>
                <c:pt idx="2811">
                  <c:v>68.356430829078533</c:v>
                </c:pt>
                <c:pt idx="2812">
                  <c:v>68.380743982494522</c:v>
                </c:pt>
                <c:pt idx="2813">
                  <c:v>68.405057135910525</c:v>
                </c:pt>
                <c:pt idx="2814">
                  <c:v>68.429370289326528</c:v>
                </c:pt>
                <c:pt idx="2815">
                  <c:v>68.453683442742516</c:v>
                </c:pt>
                <c:pt idx="2816">
                  <c:v>68.477996596158519</c:v>
                </c:pt>
                <c:pt idx="2817">
                  <c:v>68.502309749574522</c:v>
                </c:pt>
                <c:pt idx="2818">
                  <c:v>68.526622902990511</c:v>
                </c:pt>
                <c:pt idx="2819">
                  <c:v>68.550936056406513</c:v>
                </c:pt>
                <c:pt idx="2820">
                  <c:v>68.575249209822516</c:v>
                </c:pt>
                <c:pt idx="2821">
                  <c:v>68.599562363238505</c:v>
                </c:pt>
                <c:pt idx="2822">
                  <c:v>68.623875516654508</c:v>
                </c:pt>
                <c:pt idx="2823">
                  <c:v>68.64818867007051</c:v>
                </c:pt>
                <c:pt idx="2824">
                  <c:v>68.672501823486499</c:v>
                </c:pt>
                <c:pt idx="2825">
                  <c:v>68.696814976902502</c:v>
                </c:pt>
                <c:pt idx="2826">
                  <c:v>68.721128130318505</c:v>
                </c:pt>
                <c:pt idx="2827">
                  <c:v>68.745441283734493</c:v>
                </c:pt>
                <c:pt idx="2828">
                  <c:v>68.769754437150496</c:v>
                </c:pt>
                <c:pt idx="2829">
                  <c:v>68.794067590566499</c:v>
                </c:pt>
                <c:pt idx="2830">
                  <c:v>68.818380743982488</c:v>
                </c:pt>
                <c:pt idx="2831">
                  <c:v>68.84269389739849</c:v>
                </c:pt>
                <c:pt idx="2832">
                  <c:v>68.867007050814493</c:v>
                </c:pt>
                <c:pt idx="2833">
                  <c:v>68.891320204230482</c:v>
                </c:pt>
                <c:pt idx="2834">
                  <c:v>68.915633357646485</c:v>
                </c:pt>
                <c:pt idx="2835">
                  <c:v>68.939946511062487</c:v>
                </c:pt>
                <c:pt idx="2836">
                  <c:v>68.964259664478476</c:v>
                </c:pt>
                <c:pt idx="2837">
                  <c:v>68.988572817894479</c:v>
                </c:pt>
                <c:pt idx="2838">
                  <c:v>69.012885971310482</c:v>
                </c:pt>
                <c:pt idx="2839">
                  <c:v>69.03719912472647</c:v>
                </c:pt>
                <c:pt idx="2840">
                  <c:v>69.061512278142473</c:v>
                </c:pt>
                <c:pt idx="2841">
                  <c:v>69.085825431558476</c:v>
                </c:pt>
                <c:pt idx="2842">
                  <c:v>69.110138584974464</c:v>
                </c:pt>
                <c:pt idx="2843">
                  <c:v>69.134451738390467</c:v>
                </c:pt>
                <c:pt idx="2844">
                  <c:v>69.15876489180647</c:v>
                </c:pt>
                <c:pt idx="2845">
                  <c:v>69.183078045222459</c:v>
                </c:pt>
                <c:pt idx="2846">
                  <c:v>69.207391198638462</c:v>
                </c:pt>
                <c:pt idx="2847">
                  <c:v>69.231704352054464</c:v>
                </c:pt>
                <c:pt idx="2848">
                  <c:v>69.256017505470453</c:v>
                </c:pt>
                <c:pt idx="2849">
                  <c:v>69.280330658886456</c:v>
                </c:pt>
                <c:pt idx="2850">
                  <c:v>69.304643812302459</c:v>
                </c:pt>
                <c:pt idx="2851">
                  <c:v>69.328956965718447</c:v>
                </c:pt>
                <c:pt idx="2852">
                  <c:v>69.35327011913445</c:v>
                </c:pt>
                <c:pt idx="2853">
                  <c:v>69.377583272550453</c:v>
                </c:pt>
                <c:pt idx="2854">
                  <c:v>69.401896425966441</c:v>
                </c:pt>
                <c:pt idx="2855">
                  <c:v>69.426209579382444</c:v>
                </c:pt>
                <c:pt idx="2856">
                  <c:v>69.450522732798447</c:v>
                </c:pt>
                <c:pt idx="2857">
                  <c:v>69.474835886214436</c:v>
                </c:pt>
                <c:pt idx="2858">
                  <c:v>69.499149039630439</c:v>
                </c:pt>
                <c:pt idx="2859">
                  <c:v>69.523462193046441</c:v>
                </c:pt>
                <c:pt idx="2860">
                  <c:v>69.54777534646243</c:v>
                </c:pt>
                <c:pt idx="2861">
                  <c:v>69.572088499878433</c:v>
                </c:pt>
                <c:pt idx="2862">
                  <c:v>69.596401653294436</c:v>
                </c:pt>
                <c:pt idx="2863">
                  <c:v>69.620714806710424</c:v>
                </c:pt>
                <c:pt idx="2864">
                  <c:v>69.645027960126427</c:v>
                </c:pt>
                <c:pt idx="2865">
                  <c:v>69.66934111354243</c:v>
                </c:pt>
                <c:pt idx="2866">
                  <c:v>69.693654266958418</c:v>
                </c:pt>
                <c:pt idx="2867">
                  <c:v>69.717967420374421</c:v>
                </c:pt>
                <c:pt idx="2868">
                  <c:v>69.742280573790424</c:v>
                </c:pt>
                <c:pt idx="2869">
                  <c:v>69.766593727206413</c:v>
                </c:pt>
                <c:pt idx="2870">
                  <c:v>69.790906880622416</c:v>
                </c:pt>
                <c:pt idx="2871">
                  <c:v>69.815220034038418</c:v>
                </c:pt>
                <c:pt idx="2872">
                  <c:v>69.839533187454407</c:v>
                </c:pt>
                <c:pt idx="2873">
                  <c:v>69.86384634087041</c:v>
                </c:pt>
                <c:pt idx="2874">
                  <c:v>69.888159494286413</c:v>
                </c:pt>
                <c:pt idx="2875">
                  <c:v>69.912472647702401</c:v>
                </c:pt>
                <c:pt idx="2876">
                  <c:v>69.936785801118404</c:v>
                </c:pt>
                <c:pt idx="2877">
                  <c:v>69.961098954534407</c:v>
                </c:pt>
                <c:pt idx="2878">
                  <c:v>69.985412107950395</c:v>
                </c:pt>
                <c:pt idx="2879">
                  <c:v>70.009725261366398</c:v>
                </c:pt>
                <c:pt idx="2880">
                  <c:v>70.034038414782401</c:v>
                </c:pt>
                <c:pt idx="2881">
                  <c:v>70.05835156819839</c:v>
                </c:pt>
                <c:pt idx="2882">
                  <c:v>70.082664721614393</c:v>
                </c:pt>
                <c:pt idx="2883">
                  <c:v>70.106977875030395</c:v>
                </c:pt>
                <c:pt idx="2884">
                  <c:v>70.131291028446384</c:v>
                </c:pt>
                <c:pt idx="2885">
                  <c:v>70.155604181862387</c:v>
                </c:pt>
                <c:pt idx="2886">
                  <c:v>70.17991733527839</c:v>
                </c:pt>
                <c:pt idx="2887">
                  <c:v>70.204230488694378</c:v>
                </c:pt>
                <c:pt idx="2888">
                  <c:v>70.228543642110381</c:v>
                </c:pt>
                <c:pt idx="2889">
                  <c:v>70.252856795526384</c:v>
                </c:pt>
                <c:pt idx="2890">
                  <c:v>70.277169948942372</c:v>
                </c:pt>
                <c:pt idx="2891">
                  <c:v>70.301483102358375</c:v>
                </c:pt>
                <c:pt idx="2892">
                  <c:v>70.325796255774378</c:v>
                </c:pt>
                <c:pt idx="2893">
                  <c:v>70.350109409190367</c:v>
                </c:pt>
                <c:pt idx="2894">
                  <c:v>70.37442256260637</c:v>
                </c:pt>
                <c:pt idx="2895">
                  <c:v>70.398735716022372</c:v>
                </c:pt>
                <c:pt idx="2896">
                  <c:v>70.423048869438361</c:v>
                </c:pt>
                <c:pt idx="2897">
                  <c:v>70.447362022854364</c:v>
                </c:pt>
                <c:pt idx="2898">
                  <c:v>70.471675176270367</c:v>
                </c:pt>
                <c:pt idx="2899">
                  <c:v>70.495988329686355</c:v>
                </c:pt>
                <c:pt idx="2900">
                  <c:v>70.520301483102358</c:v>
                </c:pt>
                <c:pt idx="2901">
                  <c:v>70.544614636518361</c:v>
                </c:pt>
                <c:pt idx="2902">
                  <c:v>70.568927789934349</c:v>
                </c:pt>
                <c:pt idx="2903">
                  <c:v>70.593240943350352</c:v>
                </c:pt>
                <c:pt idx="2904">
                  <c:v>70.617554096766355</c:v>
                </c:pt>
                <c:pt idx="2905">
                  <c:v>70.641867250182344</c:v>
                </c:pt>
                <c:pt idx="2906">
                  <c:v>70.666180403598347</c:v>
                </c:pt>
                <c:pt idx="2907">
                  <c:v>70.690493557014349</c:v>
                </c:pt>
                <c:pt idx="2908">
                  <c:v>70.714806710430338</c:v>
                </c:pt>
                <c:pt idx="2909">
                  <c:v>70.739119863846341</c:v>
                </c:pt>
                <c:pt idx="2910">
                  <c:v>70.763433017262344</c:v>
                </c:pt>
                <c:pt idx="2911">
                  <c:v>70.787746170678332</c:v>
                </c:pt>
                <c:pt idx="2912">
                  <c:v>70.812059324094335</c:v>
                </c:pt>
                <c:pt idx="2913">
                  <c:v>70.836372477510338</c:v>
                </c:pt>
                <c:pt idx="2914">
                  <c:v>70.860685630926326</c:v>
                </c:pt>
                <c:pt idx="2915">
                  <c:v>70.884998784342329</c:v>
                </c:pt>
                <c:pt idx="2916">
                  <c:v>70.909311937758332</c:v>
                </c:pt>
                <c:pt idx="2917">
                  <c:v>70.933625091174321</c:v>
                </c:pt>
                <c:pt idx="2918">
                  <c:v>70.957938244590324</c:v>
                </c:pt>
                <c:pt idx="2919">
                  <c:v>70.982251398006326</c:v>
                </c:pt>
                <c:pt idx="2920">
                  <c:v>71.006564551422315</c:v>
                </c:pt>
                <c:pt idx="2921">
                  <c:v>71.030877704838318</c:v>
                </c:pt>
                <c:pt idx="2922">
                  <c:v>71.055190858254321</c:v>
                </c:pt>
                <c:pt idx="2923">
                  <c:v>71.079504011670309</c:v>
                </c:pt>
                <c:pt idx="2924">
                  <c:v>71.103817165086312</c:v>
                </c:pt>
                <c:pt idx="2925">
                  <c:v>71.128130318502315</c:v>
                </c:pt>
                <c:pt idx="2926">
                  <c:v>71.152443471918303</c:v>
                </c:pt>
                <c:pt idx="2927">
                  <c:v>71.176756625334306</c:v>
                </c:pt>
                <c:pt idx="2928">
                  <c:v>71.201069778750309</c:v>
                </c:pt>
                <c:pt idx="2929">
                  <c:v>71.225382932166298</c:v>
                </c:pt>
                <c:pt idx="2930">
                  <c:v>71.2496960855823</c:v>
                </c:pt>
                <c:pt idx="2931">
                  <c:v>71.274009238998303</c:v>
                </c:pt>
                <c:pt idx="2932">
                  <c:v>71.298322392414292</c:v>
                </c:pt>
                <c:pt idx="2933">
                  <c:v>71.322635545830295</c:v>
                </c:pt>
                <c:pt idx="2934">
                  <c:v>71.346948699246298</c:v>
                </c:pt>
                <c:pt idx="2935">
                  <c:v>71.371261852662286</c:v>
                </c:pt>
                <c:pt idx="2936">
                  <c:v>71.395575006078289</c:v>
                </c:pt>
                <c:pt idx="2937">
                  <c:v>71.419888159494292</c:v>
                </c:pt>
                <c:pt idx="2938">
                  <c:v>71.44420131291028</c:v>
                </c:pt>
                <c:pt idx="2939">
                  <c:v>71.468514466326283</c:v>
                </c:pt>
                <c:pt idx="2940">
                  <c:v>71.492827619742272</c:v>
                </c:pt>
                <c:pt idx="2941">
                  <c:v>71.517140773158275</c:v>
                </c:pt>
                <c:pt idx="2942">
                  <c:v>71.541453926574277</c:v>
                </c:pt>
                <c:pt idx="2943">
                  <c:v>71.565767079990266</c:v>
                </c:pt>
                <c:pt idx="2944">
                  <c:v>71.590080233406269</c:v>
                </c:pt>
                <c:pt idx="2945">
                  <c:v>71.614393386822272</c:v>
                </c:pt>
                <c:pt idx="2946">
                  <c:v>71.63870654023826</c:v>
                </c:pt>
                <c:pt idx="2947">
                  <c:v>71.663019693654263</c:v>
                </c:pt>
                <c:pt idx="2948">
                  <c:v>71.687332847070266</c:v>
                </c:pt>
                <c:pt idx="2949">
                  <c:v>71.711646000486255</c:v>
                </c:pt>
                <c:pt idx="2950">
                  <c:v>71.735959153902257</c:v>
                </c:pt>
                <c:pt idx="2951">
                  <c:v>71.76027230731826</c:v>
                </c:pt>
                <c:pt idx="2952">
                  <c:v>71.784585460734249</c:v>
                </c:pt>
                <c:pt idx="2953">
                  <c:v>71.808898614150252</c:v>
                </c:pt>
                <c:pt idx="2954">
                  <c:v>71.833211767566254</c:v>
                </c:pt>
                <c:pt idx="2955">
                  <c:v>71.857524920982243</c:v>
                </c:pt>
                <c:pt idx="2956">
                  <c:v>71.881838074398246</c:v>
                </c:pt>
                <c:pt idx="2957">
                  <c:v>71.906151227814249</c:v>
                </c:pt>
                <c:pt idx="2958">
                  <c:v>71.930464381230237</c:v>
                </c:pt>
                <c:pt idx="2959">
                  <c:v>71.95477753464624</c:v>
                </c:pt>
                <c:pt idx="2960">
                  <c:v>71.979090688062243</c:v>
                </c:pt>
                <c:pt idx="2961">
                  <c:v>72.003403841478232</c:v>
                </c:pt>
                <c:pt idx="2962">
                  <c:v>72.027716994894234</c:v>
                </c:pt>
                <c:pt idx="2963">
                  <c:v>72.052030148310237</c:v>
                </c:pt>
                <c:pt idx="2964">
                  <c:v>72.076343301726226</c:v>
                </c:pt>
                <c:pt idx="2965">
                  <c:v>72.100656455142229</c:v>
                </c:pt>
                <c:pt idx="2966">
                  <c:v>72.124969608558231</c:v>
                </c:pt>
                <c:pt idx="2967">
                  <c:v>72.14928276197422</c:v>
                </c:pt>
                <c:pt idx="2968">
                  <c:v>72.173595915390223</c:v>
                </c:pt>
                <c:pt idx="2969">
                  <c:v>72.197909068806226</c:v>
                </c:pt>
                <c:pt idx="2970">
                  <c:v>72.222222222222214</c:v>
                </c:pt>
                <c:pt idx="2971">
                  <c:v>72.246535375638217</c:v>
                </c:pt>
                <c:pt idx="2972">
                  <c:v>72.27084852905422</c:v>
                </c:pt>
                <c:pt idx="2973">
                  <c:v>72.295161682470209</c:v>
                </c:pt>
                <c:pt idx="2974">
                  <c:v>72.319474835886211</c:v>
                </c:pt>
                <c:pt idx="2975">
                  <c:v>72.343787989302214</c:v>
                </c:pt>
                <c:pt idx="2976">
                  <c:v>72.368101142718203</c:v>
                </c:pt>
                <c:pt idx="2977">
                  <c:v>72.392414296134206</c:v>
                </c:pt>
                <c:pt idx="2978">
                  <c:v>72.416727449550208</c:v>
                </c:pt>
                <c:pt idx="2979">
                  <c:v>72.441040602966197</c:v>
                </c:pt>
                <c:pt idx="2980">
                  <c:v>72.4653537563822</c:v>
                </c:pt>
                <c:pt idx="2981">
                  <c:v>72.489666909798203</c:v>
                </c:pt>
                <c:pt idx="2982">
                  <c:v>72.513980063214191</c:v>
                </c:pt>
                <c:pt idx="2983">
                  <c:v>72.538293216630194</c:v>
                </c:pt>
                <c:pt idx="2984">
                  <c:v>72.562606370046197</c:v>
                </c:pt>
                <c:pt idx="2985">
                  <c:v>72.586919523462186</c:v>
                </c:pt>
                <c:pt idx="2986">
                  <c:v>72.611232676878188</c:v>
                </c:pt>
                <c:pt idx="2987">
                  <c:v>72.635545830294191</c:v>
                </c:pt>
                <c:pt idx="2988">
                  <c:v>72.65985898371018</c:v>
                </c:pt>
                <c:pt idx="2989">
                  <c:v>72.684172137126183</c:v>
                </c:pt>
                <c:pt idx="2990">
                  <c:v>72.708485290542185</c:v>
                </c:pt>
                <c:pt idx="2991">
                  <c:v>72.732798443958174</c:v>
                </c:pt>
                <c:pt idx="2992">
                  <c:v>72.757111597374177</c:v>
                </c:pt>
                <c:pt idx="2993">
                  <c:v>72.78142475079018</c:v>
                </c:pt>
                <c:pt idx="2994">
                  <c:v>72.805737904206168</c:v>
                </c:pt>
                <c:pt idx="2995">
                  <c:v>72.830051057622171</c:v>
                </c:pt>
                <c:pt idx="2996">
                  <c:v>72.854364211038174</c:v>
                </c:pt>
                <c:pt idx="2997">
                  <c:v>72.878677364454163</c:v>
                </c:pt>
                <c:pt idx="2998">
                  <c:v>72.902990517870165</c:v>
                </c:pt>
                <c:pt idx="2999">
                  <c:v>72.927303671286168</c:v>
                </c:pt>
                <c:pt idx="3000">
                  <c:v>72.951616824702157</c:v>
                </c:pt>
                <c:pt idx="3001">
                  <c:v>72.97592997811816</c:v>
                </c:pt>
                <c:pt idx="3002">
                  <c:v>73.000243131534162</c:v>
                </c:pt>
                <c:pt idx="3003">
                  <c:v>73.024556284950151</c:v>
                </c:pt>
                <c:pt idx="3004">
                  <c:v>73.048869438366154</c:v>
                </c:pt>
                <c:pt idx="3005">
                  <c:v>73.073182591782157</c:v>
                </c:pt>
                <c:pt idx="3006">
                  <c:v>73.097495745198145</c:v>
                </c:pt>
                <c:pt idx="3007">
                  <c:v>73.121808898614148</c:v>
                </c:pt>
                <c:pt idx="3008">
                  <c:v>73.146122052030151</c:v>
                </c:pt>
                <c:pt idx="3009">
                  <c:v>73.17043520544614</c:v>
                </c:pt>
                <c:pt idx="3010">
                  <c:v>73.194748358862142</c:v>
                </c:pt>
                <c:pt idx="3011">
                  <c:v>73.219061512278145</c:v>
                </c:pt>
                <c:pt idx="3012">
                  <c:v>73.243374665694134</c:v>
                </c:pt>
                <c:pt idx="3013">
                  <c:v>73.267687819110137</c:v>
                </c:pt>
                <c:pt idx="3014">
                  <c:v>73.292000972526139</c:v>
                </c:pt>
                <c:pt idx="3015">
                  <c:v>73.316314125942128</c:v>
                </c:pt>
                <c:pt idx="3016">
                  <c:v>73.340627279358131</c:v>
                </c:pt>
                <c:pt idx="3017">
                  <c:v>73.364940432774134</c:v>
                </c:pt>
                <c:pt idx="3018">
                  <c:v>73.389253586190122</c:v>
                </c:pt>
                <c:pt idx="3019">
                  <c:v>73.413566739606125</c:v>
                </c:pt>
                <c:pt idx="3020">
                  <c:v>73.437879893022128</c:v>
                </c:pt>
                <c:pt idx="3021">
                  <c:v>73.462193046438117</c:v>
                </c:pt>
                <c:pt idx="3022">
                  <c:v>73.486506199854119</c:v>
                </c:pt>
                <c:pt idx="3023">
                  <c:v>73.510819353270122</c:v>
                </c:pt>
                <c:pt idx="3024">
                  <c:v>73.535132506686111</c:v>
                </c:pt>
                <c:pt idx="3025">
                  <c:v>73.559445660102114</c:v>
                </c:pt>
                <c:pt idx="3026">
                  <c:v>73.583758813518116</c:v>
                </c:pt>
                <c:pt idx="3027">
                  <c:v>73.608071966934105</c:v>
                </c:pt>
                <c:pt idx="3028">
                  <c:v>73.632385120350108</c:v>
                </c:pt>
                <c:pt idx="3029">
                  <c:v>73.656698273766111</c:v>
                </c:pt>
                <c:pt idx="3030">
                  <c:v>73.681011427182099</c:v>
                </c:pt>
                <c:pt idx="3031">
                  <c:v>73.705324580598102</c:v>
                </c:pt>
                <c:pt idx="3032">
                  <c:v>73.729637734014105</c:v>
                </c:pt>
                <c:pt idx="3033">
                  <c:v>73.753950887430094</c:v>
                </c:pt>
                <c:pt idx="3034">
                  <c:v>73.778264040846096</c:v>
                </c:pt>
                <c:pt idx="3035">
                  <c:v>73.802577194262099</c:v>
                </c:pt>
                <c:pt idx="3036">
                  <c:v>73.826890347678088</c:v>
                </c:pt>
                <c:pt idx="3037">
                  <c:v>73.851203501094091</c:v>
                </c:pt>
                <c:pt idx="3038">
                  <c:v>73.875516654510093</c:v>
                </c:pt>
                <c:pt idx="3039">
                  <c:v>73.899829807926082</c:v>
                </c:pt>
                <c:pt idx="3040">
                  <c:v>73.924142961342085</c:v>
                </c:pt>
                <c:pt idx="3041">
                  <c:v>73.948456114758088</c:v>
                </c:pt>
                <c:pt idx="3042">
                  <c:v>73.972769268174076</c:v>
                </c:pt>
                <c:pt idx="3043">
                  <c:v>73.997082421590079</c:v>
                </c:pt>
                <c:pt idx="3044">
                  <c:v>74.021395575006082</c:v>
                </c:pt>
                <c:pt idx="3045">
                  <c:v>74.045708728422071</c:v>
                </c:pt>
                <c:pt idx="3046">
                  <c:v>74.070021881838073</c:v>
                </c:pt>
                <c:pt idx="3047">
                  <c:v>74.094335035254076</c:v>
                </c:pt>
                <c:pt idx="3048">
                  <c:v>74.118648188670065</c:v>
                </c:pt>
                <c:pt idx="3049">
                  <c:v>74.142961342086068</c:v>
                </c:pt>
                <c:pt idx="3050">
                  <c:v>74.16727449550207</c:v>
                </c:pt>
                <c:pt idx="3051">
                  <c:v>74.191587648918059</c:v>
                </c:pt>
                <c:pt idx="3052">
                  <c:v>74.215900802334062</c:v>
                </c:pt>
                <c:pt idx="3053">
                  <c:v>74.240213955750065</c:v>
                </c:pt>
                <c:pt idx="3054">
                  <c:v>74.264527109166053</c:v>
                </c:pt>
                <c:pt idx="3055">
                  <c:v>74.288840262582056</c:v>
                </c:pt>
                <c:pt idx="3056">
                  <c:v>74.313153415998059</c:v>
                </c:pt>
                <c:pt idx="3057">
                  <c:v>74.337466569414048</c:v>
                </c:pt>
                <c:pt idx="3058">
                  <c:v>74.36177972283005</c:v>
                </c:pt>
                <c:pt idx="3059">
                  <c:v>74.386092876246053</c:v>
                </c:pt>
                <c:pt idx="3060">
                  <c:v>74.410406029662042</c:v>
                </c:pt>
                <c:pt idx="3061">
                  <c:v>74.434719183078045</c:v>
                </c:pt>
                <c:pt idx="3062">
                  <c:v>74.459032336494047</c:v>
                </c:pt>
                <c:pt idx="3063">
                  <c:v>74.483345489910036</c:v>
                </c:pt>
                <c:pt idx="3064">
                  <c:v>74.507658643326039</c:v>
                </c:pt>
                <c:pt idx="3065">
                  <c:v>74.531971796742042</c:v>
                </c:pt>
                <c:pt idx="3066">
                  <c:v>74.55628495015803</c:v>
                </c:pt>
                <c:pt idx="3067">
                  <c:v>74.580598103574033</c:v>
                </c:pt>
                <c:pt idx="3068">
                  <c:v>74.604911256990036</c:v>
                </c:pt>
                <c:pt idx="3069">
                  <c:v>74.629224410406025</c:v>
                </c:pt>
                <c:pt idx="3070">
                  <c:v>74.653537563822027</c:v>
                </c:pt>
                <c:pt idx="3071">
                  <c:v>74.67785071723803</c:v>
                </c:pt>
                <c:pt idx="3072">
                  <c:v>74.702163870654019</c:v>
                </c:pt>
                <c:pt idx="3073">
                  <c:v>74.726477024070022</c:v>
                </c:pt>
                <c:pt idx="3074">
                  <c:v>74.750790177486024</c:v>
                </c:pt>
                <c:pt idx="3075">
                  <c:v>74.775103330902013</c:v>
                </c:pt>
                <c:pt idx="3076">
                  <c:v>74.799416484318016</c:v>
                </c:pt>
                <c:pt idx="3077">
                  <c:v>74.823729637734019</c:v>
                </c:pt>
                <c:pt idx="3078">
                  <c:v>74.848042791150007</c:v>
                </c:pt>
                <c:pt idx="3079">
                  <c:v>74.87235594456601</c:v>
                </c:pt>
                <c:pt idx="3080">
                  <c:v>74.896669097982013</c:v>
                </c:pt>
                <c:pt idx="3081">
                  <c:v>74.920982251398001</c:v>
                </c:pt>
                <c:pt idx="3082">
                  <c:v>74.945295404814004</c:v>
                </c:pt>
                <c:pt idx="3083">
                  <c:v>74.969608558230007</c:v>
                </c:pt>
                <c:pt idx="3084">
                  <c:v>74.993921711645996</c:v>
                </c:pt>
                <c:pt idx="3085">
                  <c:v>75.018234865061999</c:v>
                </c:pt>
                <c:pt idx="3086">
                  <c:v>75.042548018478001</c:v>
                </c:pt>
                <c:pt idx="3087">
                  <c:v>75.06686117189399</c:v>
                </c:pt>
                <c:pt idx="3088">
                  <c:v>75.091174325309993</c:v>
                </c:pt>
                <c:pt idx="3089">
                  <c:v>75.115487478725996</c:v>
                </c:pt>
                <c:pt idx="3090">
                  <c:v>75.139800632141984</c:v>
                </c:pt>
                <c:pt idx="3091">
                  <c:v>75.164113785557987</c:v>
                </c:pt>
                <c:pt idx="3092">
                  <c:v>75.18842693897399</c:v>
                </c:pt>
                <c:pt idx="3093">
                  <c:v>75.212740092389978</c:v>
                </c:pt>
                <c:pt idx="3094">
                  <c:v>75.237053245805981</c:v>
                </c:pt>
                <c:pt idx="3095">
                  <c:v>75.261366399221984</c:v>
                </c:pt>
                <c:pt idx="3096">
                  <c:v>75.285679552637973</c:v>
                </c:pt>
                <c:pt idx="3097">
                  <c:v>75.309992706053976</c:v>
                </c:pt>
                <c:pt idx="3098">
                  <c:v>75.334305859469978</c:v>
                </c:pt>
                <c:pt idx="3099">
                  <c:v>75.358619012885967</c:v>
                </c:pt>
                <c:pt idx="3100">
                  <c:v>75.38293216630197</c:v>
                </c:pt>
                <c:pt idx="3101">
                  <c:v>75.407245319717973</c:v>
                </c:pt>
                <c:pt idx="3102">
                  <c:v>75.431558473133961</c:v>
                </c:pt>
                <c:pt idx="3103">
                  <c:v>75.455871626549964</c:v>
                </c:pt>
                <c:pt idx="3104">
                  <c:v>75.480184779965967</c:v>
                </c:pt>
                <c:pt idx="3105">
                  <c:v>75.504497933381955</c:v>
                </c:pt>
                <c:pt idx="3106">
                  <c:v>75.528811086797958</c:v>
                </c:pt>
                <c:pt idx="3107">
                  <c:v>75.553124240213961</c:v>
                </c:pt>
                <c:pt idx="3108">
                  <c:v>75.57743739362995</c:v>
                </c:pt>
                <c:pt idx="3109">
                  <c:v>75.601750547045953</c:v>
                </c:pt>
                <c:pt idx="3110">
                  <c:v>75.626063700461955</c:v>
                </c:pt>
                <c:pt idx="3111">
                  <c:v>75.650376853877944</c:v>
                </c:pt>
                <c:pt idx="3112">
                  <c:v>75.674690007293947</c:v>
                </c:pt>
                <c:pt idx="3113">
                  <c:v>75.69900316070995</c:v>
                </c:pt>
                <c:pt idx="3114">
                  <c:v>75.723316314125938</c:v>
                </c:pt>
                <c:pt idx="3115">
                  <c:v>75.747629467541941</c:v>
                </c:pt>
                <c:pt idx="3116">
                  <c:v>75.771942620957944</c:v>
                </c:pt>
                <c:pt idx="3117">
                  <c:v>75.796255774373932</c:v>
                </c:pt>
                <c:pt idx="3118">
                  <c:v>75.820568927789935</c:v>
                </c:pt>
                <c:pt idx="3119">
                  <c:v>75.844882081205924</c:v>
                </c:pt>
                <c:pt idx="3120">
                  <c:v>75.869195234621927</c:v>
                </c:pt>
                <c:pt idx="3121">
                  <c:v>75.89350838803793</c:v>
                </c:pt>
                <c:pt idx="3122">
                  <c:v>75.917821541453918</c:v>
                </c:pt>
                <c:pt idx="3123">
                  <c:v>75.942134694869921</c:v>
                </c:pt>
                <c:pt idx="3124">
                  <c:v>75.966447848285924</c:v>
                </c:pt>
                <c:pt idx="3125">
                  <c:v>75.990761001701912</c:v>
                </c:pt>
                <c:pt idx="3126">
                  <c:v>76.015074155117915</c:v>
                </c:pt>
                <c:pt idx="3127">
                  <c:v>76.039387308533918</c:v>
                </c:pt>
                <c:pt idx="3128">
                  <c:v>76.063700461949907</c:v>
                </c:pt>
                <c:pt idx="3129">
                  <c:v>76.088013615365909</c:v>
                </c:pt>
                <c:pt idx="3130">
                  <c:v>76.112326768781912</c:v>
                </c:pt>
                <c:pt idx="3131">
                  <c:v>76.136639922197901</c:v>
                </c:pt>
                <c:pt idx="3132">
                  <c:v>76.160953075613904</c:v>
                </c:pt>
                <c:pt idx="3133">
                  <c:v>76.185266229029907</c:v>
                </c:pt>
                <c:pt idx="3134">
                  <c:v>76.209579382445895</c:v>
                </c:pt>
                <c:pt idx="3135">
                  <c:v>76.233892535861898</c:v>
                </c:pt>
                <c:pt idx="3136">
                  <c:v>76.258205689277901</c:v>
                </c:pt>
                <c:pt idx="3137">
                  <c:v>76.282518842693889</c:v>
                </c:pt>
                <c:pt idx="3138">
                  <c:v>76.306831996109892</c:v>
                </c:pt>
                <c:pt idx="3139">
                  <c:v>76.331145149525895</c:v>
                </c:pt>
                <c:pt idx="3140">
                  <c:v>76.355458302941884</c:v>
                </c:pt>
                <c:pt idx="3141">
                  <c:v>76.379771456357886</c:v>
                </c:pt>
                <c:pt idx="3142">
                  <c:v>76.404084609773889</c:v>
                </c:pt>
                <c:pt idx="3143">
                  <c:v>76.428397763189878</c:v>
                </c:pt>
                <c:pt idx="3144">
                  <c:v>76.452710916605881</c:v>
                </c:pt>
                <c:pt idx="3145">
                  <c:v>76.477024070021884</c:v>
                </c:pt>
                <c:pt idx="3146">
                  <c:v>76.501337223437872</c:v>
                </c:pt>
                <c:pt idx="3147">
                  <c:v>76.525650376853875</c:v>
                </c:pt>
                <c:pt idx="3148">
                  <c:v>76.549963530269878</c:v>
                </c:pt>
                <c:pt idx="3149">
                  <c:v>76.574276683685866</c:v>
                </c:pt>
                <c:pt idx="3150">
                  <c:v>76.598589837101869</c:v>
                </c:pt>
                <c:pt idx="3151">
                  <c:v>76.622902990517872</c:v>
                </c:pt>
                <c:pt idx="3152">
                  <c:v>76.647216143933861</c:v>
                </c:pt>
                <c:pt idx="3153">
                  <c:v>76.671529297349863</c:v>
                </c:pt>
                <c:pt idx="3154">
                  <c:v>76.695842450765866</c:v>
                </c:pt>
                <c:pt idx="3155">
                  <c:v>76.720155604181855</c:v>
                </c:pt>
                <c:pt idx="3156">
                  <c:v>76.744468757597858</c:v>
                </c:pt>
                <c:pt idx="3157">
                  <c:v>76.768781911013861</c:v>
                </c:pt>
                <c:pt idx="3158">
                  <c:v>76.793095064429849</c:v>
                </c:pt>
                <c:pt idx="3159">
                  <c:v>76.817408217845852</c:v>
                </c:pt>
                <c:pt idx="3160">
                  <c:v>76.841721371261855</c:v>
                </c:pt>
                <c:pt idx="3161">
                  <c:v>76.866034524677843</c:v>
                </c:pt>
                <c:pt idx="3162">
                  <c:v>76.890347678093846</c:v>
                </c:pt>
                <c:pt idx="3163">
                  <c:v>76.914660831509849</c:v>
                </c:pt>
                <c:pt idx="3164">
                  <c:v>76.938973984925838</c:v>
                </c:pt>
                <c:pt idx="3165">
                  <c:v>76.96328713834184</c:v>
                </c:pt>
                <c:pt idx="3166">
                  <c:v>76.987600291757843</c:v>
                </c:pt>
                <c:pt idx="3167">
                  <c:v>77.011913445173832</c:v>
                </c:pt>
                <c:pt idx="3168">
                  <c:v>77.036226598589835</c:v>
                </c:pt>
                <c:pt idx="3169">
                  <c:v>77.060539752005837</c:v>
                </c:pt>
                <c:pt idx="3170">
                  <c:v>77.084852905421826</c:v>
                </c:pt>
                <c:pt idx="3171">
                  <c:v>77.109166058837829</c:v>
                </c:pt>
                <c:pt idx="3172">
                  <c:v>77.133479212253832</c:v>
                </c:pt>
                <c:pt idx="3173">
                  <c:v>77.15779236566982</c:v>
                </c:pt>
                <c:pt idx="3174">
                  <c:v>77.182105519085823</c:v>
                </c:pt>
                <c:pt idx="3175">
                  <c:v>77.206418672501826</c:v>
                </c:pt>
                <c:pt idx="3176">
                  <c:v>77.230731825917815</c:v>
                </c:pt>
                <c:pt idx="3177">
                  <c:v>77.255044979333817</c:v>
                </c:pt>
                <c:pt idx="3178">
                  <c:v>77.27935813274982</c:v>
                </c:pt>
                <c:pt idx="3179">
                  <c:v>77.303671286165809</c:v>
                </c:pt>
                <c:pt idx="3180">
                  <c:v>77.327984439581812</c:v>
                </c:pt>
                <c:pt idx="3181">
                  <c:v>77.352297592997814</c:v>
                </c:pt>
                <c:pt idx="3182">
                  <c:v>77.376610746413803</c:v>
                </c:pt>
                <c:pt idx="3183">
                  <c:v>77.400923899829806</c:v>
                </c:pt>
                <c:pt idx="3184">
                  <c:v>77.425237053245809</c:v>
                </c:pt>
                <c:pt idx="3185">
                  <c:v>77.449550206661797</c:v>
                </c:pt>
                <c:pt idx="3186">
                  <c:v>77.4738633600778</c:v>
                </c:pt>
                <c:pt idx="3187">
                  <c:v>77.498176513493803</c:v>
                </c:pt>
                <c:pt idx="3188">
                  <c:v>77.522489666909792</c:v>
                </c:pt>
                <c:pt idx="3189">
                  <c:v>77.546802820325794</c:v>
                </c:pt>
                <c:pt idx="3190">
                  <c:v>77.571115973741797</c:v>
                </c:pt>
                <c:pt idx="3191">
                  <c:v>77.595429127157786</c:v>
                </c:pt>
                <c:pt idx="3192">
                  <c:v>77.619742280573789</c:v>
                </c:pt>
                <c:pt idx="3193">
                  <c:v>77.644055433989791</c:v>
                </c:pt>
                <c:pt idx="3194">
                  <c:v>77.66836858740578</c:v>
                </c:pt>
                <c:pt idx="3195">
                  <c:v>77.692681740821783</c:v>
                </c:pt>
                <c:pt idx="3196">
                  <c:v>77.716994894237786</c:v>
                </c:pt>
                <c:pt idx="3197">
                  <c:v>77.741308047653774</c:v>
                </c:pt>
                <c:pt idx="3198">
                  <c:v>77.765621201069777</c:v>
                </c:pt>
                <c:pt idx="3199">
                  <c:v>77.78993435448578</c:v>
                </c:pt>
                <c:pt idx="3200">
                  <c:v>77.814247507901769</c:v>
                </c:pt>
                <c:pt idx="3201">
                  <c:v>77.838560661317771</c:v>
                </c:pt>
                <c:pt idx="3202">
                  <c:v>77.862873814733774</c:v>
                </c:pt>
                <c:pt idx="3203">
                  <c:v>77.887186968149763</c:v>
                </c:pt>
                <c:pt idx="3204">
                  <c:v>77.911500121565766</c:v>
                </c:pt>
                <c:pt idx="3205">
                  <c:v>77.935813274981768</c:v>
                </c:pt>
                <c:pt idx="3206">
                  <c:v>77.960126428397757</c:v>
                </c:pt>
                <c:pt idx="3207">
                  <c:v>77.98443958181376</c:v>
                </c:pt>
                <c:pt idx="3208">
                  <c:v>78.008752735229763</c:v>
                </c:pt>
                <c:pt idx="3209">
                  <c:v>78.033065888645751</c:v>
                </c:pt>
                <c:pt idx="3210">
                  <c:v>78.057379042061754</c:v>
                </c:pt>
                <c:pt idx="3211">
                  <c:v>78.081692195477757</c:v>
                </c:pt>
                <c:pt idx="3212">
                  <c:v>78.106005348893746</c:v>
                </c:pt>
                <c:pt idx="3213">
                  <c:v>78.130318502309748</c:v>
                </c:pt>
                <c:pt idx="3214">
                  <c:v>78.154631655725751</c:v>
                </c:pt>
                <c:pt idx="3215">
                  <c:v>78.17894480914174</c:v>
                </c:pt>
                <c:pt idx="3216">
                  <c:v>78.203257962557743</c:v>
                </c:pt>
                <c:pt idx="3217">
                  <c:v>78.227571115973745</c:v>
                </c:pt>
                <c:pt idx="3218">
                  <c:v>78.251884269389734</c:v>
                </c:pt>
                <c:pt idx="3219">
                  <c:v>78.276197422805737</c:v>
                </c:pt>
                <c:pt idx="3220">
                  <c:v>78.30051057622174</c:v>
                </c:pt>
                <c:pt idx="3221">
                  <c:v>78.324823729637728</c:v>
                </c:pt>
                <c:pt idx="3222">
                  <c:v>78.349136883053731</c:v>
                </c:pt>
                <c:pt idx="3223">
                  <c:v>78.373450036469734</c:v>
                </c:pt>
                <c:pt idx="3224">
                  <c:v>78.397763189885723</c:v>
                </c:pt>
                <c:pt idx="3225">
                  <c:v>78.422076343301725</c:v>
                </c:pt>
                <c:pt idx="3226">
                  <c:v>78.446389496717728</c:v>
                </c:pt>
                <c:pt idx="3227">
                  <c:v>78.470702650133717</c:v>
                </c:pt>
                <c:pt idx="3228">
                  <c:v>78.49501580354972</c:v>
                </c:pt>
                <c:pt idx="3229">
                  <c:v>78.519328956965722</c:v>
                </c:pt>
                <c:pt idx="3230">
                  <c:v>78.543642110381711</c:v>
                </c:pt>
                <c:pt idx="3231">
                  <c:v>78.567955263797714</c:v>
                </c:pt>
                <c:pt idx="3232">
                  <c:v>78.592268417213717</c:v>
                </c:pt>
                <c:pt idx="3233">
                  <c:v>78.616581570629705</c:v>
                </c:pt>
                <c:pt idx="3234">
                  <c:v>78.640894724045708</c:v>
                </c:pt>
                <c:pt idx="3235">
                  <c:v>78.665207877461711</c:v>
                </c:pt>
                <c:pt idx="3236">
                  <c:v>78.6895210308777</c:v>
                </c:pt>
                <c:pt idx="3237">
                  <c:v>78.713834184293702</c:v>
                </c:pt>
                <c:pt idx="3238">
                  <c:v>78.738147337709705</c:v>
                </c:pt>
                <c:pt idx="3239">
                  <c:v>78.762460491125694</c:v>
                </c:pt>
                <c:pt idx="3240">
                  <c:v>78.786773644541697</c:v>
                </c:pt>
                <c:pt idx="3241">
                  <c:v>78.811086797957699</c:v>
                </c:pt>
                <c:pt idx="3242">
                  <c:v>78.835399951373688</c:v>
                </c:pt>
                <c:pt idx="3243">
                  <c:v>78.859713104789691</c:v>
                </c:pt>
                <c:pt idx="3244">
                  <c:v>78.884026258205694</c:v>
                </c:pt>
                <c:pt idx="3245">
                  <c:v>78.908339411621682</c:v>
                </c:pt>
                <c:pt idx="3246">
                  <c:v>78.932652565037685</c:v>
                </c:pt>
                <c:pt idx="3247">
                  <c:v>78.956965718453688</c:v>
                </c:pt>
                <c:pt idx="3248">
                  <c:v>78.981278871869677</c:v>
                </c:pt>
                <c:pt idx="3249">
                  <c:v>79.005592025285679</c:v>
                </c:pt>
                <c:pt idx="3250">
                  <c:v>79.029905178701682</c:v>
                </c:pt>
                <c:pt idx="3251">
                  <c:v>79.054218332117671</c:v>
                </c:pt>
                <c:pt idx="3252">
                  <c:v>79.078531485533674</c:v>
                </c:pt>
                <c:pt idx="3253">
                  <c:v>79.102844638949676</c:v>
                </c:pt>
                <c:pt idx="3254">
                  <c:v>79.127157792365665</c:v>
                </c:pt>
                <c:pt idx="3255">
                  <c:v>79.151470945781668</c:v>
                </c:pt>
                <c:pt idx="3256">
                  <c:v>79.175784099197671</c:v>
                </c:pt>
                <c:pt idx="3257">
                  <c:v>79.200097252613659</c:v>
                </c:pt>
                <c:pt idx="3258">
                  <c:v>79.224410406029662</c:v>
                </c:pt>
                <c:pt idx="3259">
                  <c:v>79.248723559445665</c:v>
                </c:pt>
                <c:pt idx="3260">
                  <c:v>79.273036712861654</c:v>
                </c:pt>
                <c:pt idx="3261">
                  <c:v>79.297349866277656</c:v>
                </c:pt>
                <c:pt idx="3262">
                  <c:v>79.321663019693659</c:v>
                </c:pt>
                <c:pt idx="3263">
                  <c:v>79.345976173109648</c:v>
                </c:pt>
                <c:pt idx="3264">
                  <c:v>79.370289326525651</c:v>
                </c:pt>
                <c:pt idx="3265">
                  <c:v>79.394602479941653</c:v>
                </c:pt>
                <c:pt idx="3266">
                  <c:v>79.418915633357642</c:v>
                </c:pt>
                <c:pt idx="3267">
                  <c:v>79.443228786773645</c:v>
                </c:pt>
                <c:pt idx="3268">
                  <c:v>79.467541940189648</c:v>
                </c:pt>
                <c:pt idx="3269">
                  <c:v>79.491855093605636</c:v>
                </c:pt>
                <c:pt idx="3270">
                  <c:v>79.516168247021639</c:v>
                </c:pt>
                <c:pt idx="3271">
                  <c:v>79.540481400437642</c:v>
                </c:pt>
                <c:pt idx="3272">
                  <c:v>79.564794553853631</c:v>
                </c:pt>
                <c:pt idx="3273">
                  <c:v>79.589107707269633</c:v>
                </c:pt>
                <c:pt idx="3274">
                  <c:v>79.613420860685636</c:v>
                </c:pt>
                <c:pt idx="3275">
                  <c:v>79.637734014101625</c:v>
                </c:pt>
                <c:pt idx="3276">
                  <c:v>79.662047167517628</c:v>
                </c:pt>
                <c:pt idx="3277">
                  <c:v>79.68636032093363</c:v>
                </c:pt>
                <c:pt idx="3278">
                  <c:v>79.710673474349619</c:v>
                </c:pt>
                <c:pt idx="3279">
                  <c:v>79.734986627765622</c:v>
                </c:pt>
                <c:pt idx="3280">
                  <c:v>79.759299781181625</c:v>
                </c:pt>
                <c:pt idx="3281">
                  <c:v>79.783612934597613</c:v>
                </c:pt>
                <c:pt idx="3282">
                  <c:v>79.807926088013616</c:v>
                </c:pt>
                <c:pt idx="3283">
                  <c:v>79.832239241429619</c:v>
                </c:pt>
                <c:pt idx="3284">
                  <c:v>79.856552394845608</c:v>
                </c:pt>
                <c:pt idx="3285">
                  <c:v>79.88086554826161</c:v>
                </c:pt>
                <c:pt idx="3286">
                  <c:v>79.905178701677613</c:v>
                </c:pt>
                <c:pt idx="3287">
                  <c:v>79.929491855093602</c:v>
                </c:pt>
                <c:pt idx="3288">
                  <c:v>79.953805008509605</c:v>
                </c:pt>
                <c:pt idx="3289">
                  <c:v>79.978118161925607</c:v>
                </c:pt>
                <c:pt idx="3290">
                  <c:v>80.002431315341596</c:v>
                </c:pt>
                <c:pt idx="3291">
                  <c:v>80.026744468757599</c:v>
                </c:pt>
                <c:pt idx="3292">
                  <c:v>80.051057622173602</c:v>
                </c:pt>
                <c:pt idx="3293">
                  <c:v>80.07537077558959</c:v>
                </c:pt>
                <c:pt idx="3294">
                  <c:v>80.099683929005593</c:v>
                </c:pt>
                <c:pt idx="3295">
                  <c:v>80.123997082421582</c:v>
                </c:pt>
                <c:pt idx="3296">
                  <c:v>80.148310235837585</c:v>
                </c:pt>
                <c:pt idx="3297">
                  <c:v>80.172623389253587</c:v>
                </c:pt>
                <c:pt idx="3298">
                  <c:v>80.196936542669576</c:v>
                </c:pt>
                <c:pt idx="3299">
                  <c:v>80.221249696085579</c:v>
                </c:pt>
                <c:pt idx="3300">
                  <c:v>80.245562849501582</c:v>
                </c:pt>
                <c:pt idx="3301">
                  <c:v>80.26987600291757</c:v>
                </c:pt>
                <c:pt idx="3302">
                  <c:v>80.294189156333573</c:v>
                </c:pt>
                <c:pt idx="3303">
                  <c:v>80.318502309749576</c:v>
                </c:pt>
                <c:pt idx="3304">
                  <c:v>80.342815463165564</c:v>
                </c:pt>
                <c:pt idx="3305">
                  <c:v>80.367128616581567</c:v>
                </c:pt>
                <c:pt idx="3306">
                  <c:v>80.39144176999757</c:v>
                </c:pt>
                <c:pt idx="3307">
                  <c:v>80.415754923413559</c:v>
                </c:pt>
                <c:pt idx="3308">
                  <c:v>80.440068076829562</c:v>
                </c:pt>
                <c:pt idx="3309">
                  <c:v>80.464381230245564</c:v>
                </c:pt>
                <c:pt idx="3310">
                  <c:v>80.488694383661553</c:v>
                </c:pt>
                <c:pt idx="3311">
                  <c:v>80.513007537077556</c:v>
                </c:pt>
                <c:pt idx="3312">
                  <c:v>80.537320690493559</c:v>
                </c:pt>
                <c:pt idx="3313">
                  <c:v>80.561633843909547</c:v>
                </c:pt>
                <c:pt idx="3314">
                  <c:v>80.58594699732555</c:v>
                </c:pt>
                <c:pt idx="3315">
                  <c:v>80.610260150741553</c:v>
                </c:pt>
                <c:pt idx="3316">
                  <c:v>80.634573304157541</c:v>
                </c:pt>
                <c:pt idx="3317">
                  <c:v>80.658886457573544</c:v>
                </c:pt>
                <c:pt idx="3318">
                  <c:v>80.683199610989547</c:v>
                </c:pt>
                <c:pt idx="3319">
                  <c:v>80.707512764405536</c:v>
                </c:pt>
                <c:pt idx="3320">
                  <c:v>80.731825917821538</c:v>
                </c:pt>
                <c:pt idx="3321">
                  <c:v>80.756139071237541</c:v>
                </c:pt>
                <c:pt idx="3322">
                  <c:v>80.78045222465353</c:v>
                </c:pt>
                <c:pt idx="3323">
                  <c:v>80.804765378069533</c:v>
                </c:pt>
                <c:pt idx="3324">
                  <c:v>80.829078531485536</c:v>
                </c:pt>
                <c:pt idx="3325">
                  <c:v>80.853391684901524</c:v>
                </c:pt>
                <c:pt idx="3326">
                  <c:v>80.877704838317527</c:v>
                </c:pt>
                <c:pt idx="3327">
                  <c:v>80.90201799173353</c:v>
                </c:pt>
                <c:pt idx="3328">
                  <c:v>80.926331145149518</c:v>
                </c:pt>
                <c:pt idx="3329">
                  <c:v>80.950644298565521</c:v>
                </c:pt>
                <c:pt idx="3330">
                  <c:v>80.974957451981524</c:v>
                </c:pt>
                <c:pt idx="3331">
                  <c:v>80.999270605397513</c:v>
                </c:pt>
                <c:pt idx="3332">
                  <c:v>81.023583758813515</c:v>
                </c:pt>
                <c:pt idx="3333">
                  <c:v>81.047896912229518</c:v>
                </c:pt>
                <c:pt idx="3334">
                  <c:v>81.072210065645507</c:v>
                </c:pt>
                <c:pt idx="3335">
                  <c:v>81.09652321906151</c:v>
                </c:pt>
                <c:pt idx="3336">
                  <c:v>81.120836372477513</c:v>
                </c:pt>
                <c:pt idx="3337">
                  <c:v>81.145149525893501</c:v>
                </c:pt>
                <c:pt idx="3338">
                  <c:v>81.169462679309504</c:v>
                </c:pt>
                <c:pt idx="3339">
                  <c:v>81.193775832725507</c:v>
                </c:pt>
                <c:pt idx="3340">
                  <c:v>81.218088986141495</c:v>
                </c:pt>
                <c:pt idx="3341">
                  <c:v>81.242402139557498</c:v>
                </c:pt>
                <c:pt idx="3342">
                  <c:v>81.266715292973501</c:v>
                </c:pt>
                <c:pt idx="3343">
                  <c:v>81.29102844638949</c:v>
                </c:pt>
                <c:pt idx="3344">
                  <c:v>81.315341599805492</c:v>
                </c:pt>
                <c:pt idx="3345">
                  <c:v>81.339654753221495</c:v>
                </c:pt>
                <c:pt idx="3346">
                  <c:v>81.363967906637484</c:v>
                </c:pt>
                <c:pt idx="3347">
                  <c:v>81.388281060053487</c:v>
                </c:pt>
                <c:pt idx="3348">
                  <c:v>81.41259421346949</c:v>
                </c:pt>
                <c:pt idx="3349">
                  <c:v>81.436907366885478</c:v>
                </c:pt>
                <c:pt idx="3350">
                  <c:v>81.461220520301481</c:v>
                </c:pt>
                <c:pt idx="3351">
                  <c:v>81.485533673717484</c:v>
                </c:pt>
                <c:pt idx="3352">
                  <c:v>81.509846827133472</c:v>
                </c:pt>
                <c:pt idx="3353">
                  <c:v>81.534159980549475</c:v>
                </c:pt>
                <c:pt idx="3354">
                  <c:v>81.558473133965478</c:v>
                </c:pt>
                <c:pt idx="3355">
                  <c:v>81.582786287381467</c:v>
                </c:pt>
                <c:pt idx="3356">
                  <c:v>81.607099440797469</c:v>
                </c:pt>
                <c:pt idx="3357">
                  <c:v>81.631412594213472</c:v>
                </c:pt>
                <c:pt idx="3358">
                  <c:v>81.655725747629461</c:v>
                </c:pt>
                <c:pt idx="3359">
                  <c:v>81.680038901045464</c:v>
                </c:pt>
                <c:pt idx="3360">
                  <c:v>81.704352054461467</c:v>
                </c:pt>
                <c:pt idx="3361">
                  <c:v>81.728665207877455</c:v>
                </c:pt>
                <c:pt idx="3362">
                  <c:v>81.752978361293458</c:v>
                </c:pt>
                <c:pt idx="3363">
                  <c:v>81.777291514709461</c:v>
                </c:pt>
                <c:pt idx="3364">
                  <c:v>81.801604668125449</c:v>
                </c:pt>
                <c:pt idx="3365">
                  <c:v>81.825917821541452</c:v>
                </c:pt>
                <c:pt idx="3366">
                  <c:v>81.850230974957455</c:v>
                </c:pt>
                <c:pt idx="3367">
                  <c:v>81.874544128373444</c:v>
                </c:pt>
                <c:pt idx="3368">
                  <c:v>81.898857281789446</c:v>
                </c:pt>
                <c:pt idx="3369">
                  <c:v>81.923170435205449</c:v>
                </c:pt>
                <c:pt idx="3370">
                  <c:v>81.947483588621438</c:v>
                </c:pt>
                <c:pt idx="3371">
                  <c:v>81.971796742037441</c:v>
                </c:pt>
                <c:pt idx="3372">
                  <c:v>81.996109895453444</c:v>
                </c:pt>
                <c:pt idx="3373">
                  <c:v>82.020423048869432</c:v>
                </c:pt>
                <c:pt idx="3374">
                  <c:v>82.044736202285435</c:v>
                </c:pt>
                <c:pt idx="3375">
                  <c:v>82.069049355701438</c:v>
                </c:pt>
                <c:pt idx="3376">
                  <c:v>82.093362509117426</c:v>
                </c:pt>
                <c:pt idx="3377">
                  <c:v>82.117675662533429</c:v>
                </c:pt>
                <c:pt idx="3378">
                  <c:v>82.141988815949432</c:v>
                </c:pt>
                <c:pt idx="3379">
                  <c:v>82.166301969365421</c:v>
                </c:pt>
                <c:pt idx="3380">
                  <c:v>82.190615122781423</c:v>
                </c:pt>
                <c:pt idx="3381">
                  <c:v>82.214928276197426</c:v>
                </c:pt>
                <c:pt idx="3382">
                  <c:v>82.239241429613415</c:v>
                </c:pt>
                <c:pt idx="3383">
                  <c:v>82.263554583029418</c:v>
                </c:pt>
                <c:pt idx="3384">
                  <c:v>82.287867736445421</c:v>
                </c:pt>
                <c:pt idx="3385">
                  <c:v>82.312180889861409</c:v>
                </c:pt>
                <c:pt idx="3386">
                  <c:v>82.336494043277412</c:v>
                </c:pt>
                <c:pt idx="3387">
                  <c:v>82.360807196693415</c:v>
                </c:pt>
                <c:pt idx="3388">
                  <c:v>82.385120350109403</c:v>
                </c:pt>
                <c:pt idx="3389">
                  <c:v>82.409433503525406</c:v>
                </c:pt>
                <c:pt idx="3390">
                  <c:v>82.433746656941409</c:v>
                </c:pt>
                <c:pt idx="3391">
                  <c:v>82.458059810357398</c:v>
                </c:pt>
                <c:pt idx="3392">
                  <c:v>82.4823729637734</c:v>
                </c:pt>
                <c:pt idx="3393">
                  <c:v>82.506686117189403</c:v>
                </c:pt>
                <c:pt idx="3394">
                  <c:v>82.530999270605392</c:v>
                </c:pt>
                <c:pt idx="3395">
                  <c:v>82.555312424021395</c:v>
                </c:pt>
                <c:pt idx="3396">
                  <c:v>82.579625577437398</c:v>
                </c:pt>
                <c:pt idx="3397">
                  <c:v>82.603938730853386</c:v>
                </c:pt>
                <c:pt idx="3398">
                  <c:v>82.628251884269389</c:v>
                </c:pt>
                <c:pt idx="3399">
                  <c:v>82.652565037685392</c:v>
                </c:pt>
                <c:pt idx="3400">
                  <c:v>82.67687819110138</c:v>
                </c:pt>
                <c:pt idx="3401">
                  <c:v>82.701191344517383</c:v>
                </c:pt>
                <c:pt idx="3402">
                  <c:v>82.725504497933386</c:v>
                </c:pt>
                <c:pt idx="3403">
                  <c:v>82.749817651349375</c:v>
                </c:pt>
                <c:pt idx="3404">
                  <c:v>82.774130804765377</c:v>
                </c:pt>
                <c:pt idx="3405">
                  <c:v>82.79844395818138</c:v>
                </c:pt>
                <c:pt idx="3406">
                  <c:v>82.822757111597369</c:v>
                </c:pt>
                <c:pt idx="3407">
                  <c:v>82.847070265013372</c:v>
                </c:pt>
                <c:pt idx="3408">
                  <c:v>82.871383418429375</c:v>
                </c:pt>
                <c:pt idx="3409">
                  <c:v>82.895696571845363</c:v>
                </c:pt>
                <c:pt idx="3410">
                  <c:v>82.920009725261366</c:v>
                </c:pt>
                <c:pt idx="3411">
                  <c:v>82.944322878677369</c:v>
                </c:pt>
                <c:pt idx="3412">
                  <c:v>82.968636032093357</c:v>
                </c:pt>
                <c:pt idx="3413">
                  <c:v>82.99294918550936</c:v>
                </c:pt>
                <c:pt idx="3414">
                  <c:v>83.017262338925363</c:v>
                </c:pt>
                <c:pt idx="3415">
                  <c:v>83.041575492341352</c:v>
                </c:pt>
                <c:pt idx="3416">
                  <c:v>83.065888645757354</c:v>
                </c:pt>
                <c:pt idx="3417">
                  <c:v>83.090201799173357</c:v>
                </c:pt>
                <c:pt idx="3418">
                  <c:v>83.114514952589346</c:v>
                </c:pt>
                <c:pt idx="3419">
                  <c:v>83.138828106005349</c:v>
                </c:pt>
                <c:pt idx="3420">
                  <c:v>83.163141259421351</c:v>
                </c:pt>
                <c:pt idx="3421">
                  <c:v>83.18745441283734</c:v>
                </c:pt>
                <c:pt idx="3422">
                  <c:v>83.211767566253343</c:v>
                </c:pt>
                <c:pt idx="3423">
                  <c:v>83.236080719669346</c:v>
                </c:pt>
                <c:pt idx="3424">
                  <c:v>83.260393873085334</c:v>
                </c:pt>
                <c:pt idx="3425">
                  <c:v>83.284707026501337</c:v>
                </c:pt>
                <c:pt idx="3426">
                  <c:v>83.30902017991734</c:v>
                </c:pt>
                <c:pt idx="3427">
                  <c:v>83.333333333333329</c:v>
                </c:pt>
                <c:pt idx="3428">
                  <c:v>83.357646486749331</c:v>
                </c:pt>
                <c:pt idx="3429">
                  <c:v>83.381959640165334</c:v>
                </c:pt>
                <c:pt idx="3430">
                  <c:v>83.406272793581323</c:v>
                </c:pt>
                <c:pt idx="3431">
                  <c:v>83.430585946997326</c:v>
                </c:pt>
                <c:pt idx="3432">
                  <c:v>83.454899100413328</c:v>
                </c:pt>
                <c:pt idx="3433">
                  <c:v>83.479212253829317</c:v>
                </c:pt>
                <c:pt idx="3434">
                  <c:v>83.50352540724532</c:v>
                </c:pt>
                <c:pt idx="3435">
                  <c:v>83.527838560661323</c:v>
                </c:pt>
                <c:pt idx="3436">
                  <c:v>83.552151714077311</c:v>
                </c:pt>
                <c:pt idx="3437">
                  <c:v>83.576464867493314</c:v>
                </c:pt>
                <c:pt idx="3438">
                  <c:v>83.600778020909317</c:v>
                </c:pt>
                <c:pt idx="3439">
                  <c:v>83.625091174325306</c:v>
                </c:pt>
                <c:pt idx="3440">
                  <c:v>83.649404327741308</c:v>
                </c:pt>
                <c:pt idx="3441">
                  <c:v>83.673717481157311</c:v>
                </c:pt>
                <c:pt idx="3442">
                  <c:v>83.6980306345733</c:v>
                </c:pt>
                <c:pt idx="3443">
                  <c:v>83.722343787989303</c:v>
                </c:pt>
                <c:pt idx="3444">
                  <c:v>83.746656941405305</c:v>
                </c:pt>
                <c:pt idx="3445">
                  <c:v>83.770970094821294</c:v>
                </c:pt>
                <c:pt idx="3446">
                  <c:v>83.795283248237297</c:v>
                </c:pt>
                <c:pt idx="3447">
                  <c:v>83.8195964016533</c:v>
                </c:pt>
                <c:pt idx="3448">
                  <c:v>83.843909555069288</c:v>
                </c:pt>
                <c:pt idx="3449">
                  <c:v>83.868222708485291</c:v>
                </c:pt>
                <c:pt idx="3450">
                  <c:v>83.892535861901294</c:v>
                </c:pt>
                <c:pt idx="3451">
                  <c:v>83.916849015317283</c:v>
                </c:pt>
                <c:pt idx="3452">
                  <c:v>83.941162168733285</c:v>
                </c:pt>
                <c:pt idx="3453">
                  <c:v>83.965475322149288</c:v>
                </c:pt>
                <c:pt idx="3454">
                  <c:v>83.989788475565277</c:v>
                </c:pt>
                <c:pt idx="3455">
                  <c:v>84.01410162898128</c:v>
                </c:pt>
                <c:pt idx="3456">
                  <c:v>84.038414782397282</c:v>
                </c:pt>
                <c:pt idx="3457">
                  <c:v>84.062727935813271</c:v>
                </c:pt>
                <c:pt idx="3458">
                  <c:v>84.087041089229274</c:v>
                </c:pt>
                <c:pt idx="3459">
                  <c:v>84.111354242645277</c:v>
                </c:pt>
                <c:pt idx="3460">
                  <c:v>84.135667396061265</c:v>
                </c:pt>
                <c:pt idx="3461">
                  <c:v>84.159980549477268</c:v>
                </c:pt>
                <c:pt idx="3462">
                  <c:v>84.184293702893271</c:v>
                </c:pt>
                <c:pt idx="3463">
                  <c:v>84.20860685630926</c:v>
                </c:pt>
                <c:pt idx="3464">
                  <c:v>84.232920009725262</c:v>
                </c:pt>
                <c:pt idx="3465">
                  <c:v>84.257233163141265</c:v>
                </c:pt>
                <c:pt idx="3466">
                  <c:v>84.281546316557254</c:v>
                </c:pt>
                <c:pt idx="3467">
                  <c:v>84.305859469973257</c:v>
                </c:pt>
                <c:pt idx="3468">
                  <c:v>84.330172623389259</c:v>
                </c:pt>
                <c:pt idx="3469">
                  <c:v>84.354485776805248</c:v>
                </c:pt>
                <c:pt idx="3470">
                  <c:v>84.378798930221251</c:v>
                </c:pt>
                <c:pt idx="3471">
                  <c:v>84.403112083637254</c:v>
                </c:pt>
                <c:pt idx="3472">
                  <c:v>84.427425237053242</c:v>
                </c:pt>
                <c:pt idx="3473">
                  <c:v>84.451738390469245</c:v>
                </c:pt>
                <c:pt idx="3474">
                  <c:v>84.476051543885234</c:v>
                </c:pt>
                <c:pt idx="3475">
                  <c:v>84.500364697301237</c:v>
                </c:pt>
                <c:pt idx="3476">
                  <c:v>84.524677850717239</c:v>
                </c:pt>
                <c:pt idx="3477">
                  <c:v>84.548991004133228</c:v>
                </c:pt>
                <c:pt idx="3478">
                  <c:v>84.573304157549231</c:v>
                </c:pt>
                <c:pt idx="3479">
                  <c:v>84.597617310965234</c:v>
                </c:pt>
                <c:pt idx="3480">
                  <c:v>84.621930464381222</c:v>
                </c:pt>
                <c:pt idx="3481">
                  <c:v>84.646243617797225</c:v>
                </c:pt>
                <c:pt idx="3482">
                  <c:v>84.670556771213228</c:v>
                </c:pt>
                <c:pt idx="3483">
                  <c:v>84.694869924629216</c:v>
                </c:pt>
                <c:pt idx="3484">
                  <c:v>84.719183078045219</c:v>
                </c:pt>
                <c:pt idx="3485">
                  <c:v>84.743496231461222</c:v>
                </c:pt>
                <c:pt idx="3486">
                  <c:v>84.767809384877211</c:v>
                </c:pt>
                <c:pt idx="3487">
                  <c:v>84.792122538293214</c:v>
                </c:pt>
                <c:pt idx="3488">
                  <c:v>84.816435691709216</c:v>
                </c:pt>
                <c:pt idx="3489">
                  <c:v>84.840748845125205</c:v>
                </c:pt>
                <c:pt idx="3490">
                  <c:v>84.865061998541208</c:v>
                </c:pt>
                <c:pt idx="3491">
                  <c:v>84.889375151957211</c:v>
                </c:pt>
                <c:pt idx="3492">
                  <c:v>84.913688305373199</c:v>
                </c:pt>
                <c:pt idx="3493">
                  <c:v>84.938001458789202</c:v>
                </c:pt>
                <c:pt idx="3494">
                  <c:v>84.962314612205205</c:v>
                </c:pt>
                <c:pt idx="3495">
                  <c:v>84.986627765621193</c:v>
                </c:pt>
                <c:pt idx="3496">
                  <c:v>85.010940919037196</c:v>
                </c:pt>
                <c:pt idx="3497">
                  <c:v>85.035254072453199</c:v>
                </c:pt>
                <c:pt idx="3498">
                  <c:v>85.059567225869188</c:v>
                </c:pt>
                <c:pt idx="3499">
                  <c:v>85.083880379285191</c:v>
                </c:pt>
                <c:pt idx="3500">
                  <c:v>85.108193532701193</c:v>
                </c:pt>
                <c:pt idx="3501">
                  <c:v>85.132506686117182</c:v>
                </c:pt>
                <c:pt idx="3502">
                  <c:v>85.156819839533185</c:v>
                </c:pt>
                <c:pt idx="3503">
                  <c:v>85.181132992949188</c:v>
                </c:pt>
                <c:pt idx="3504">
                  <c:v>85.205446146365176</c:v>
                </c:pt>
                <c:pt idx="3505">
                  <c:v>85.229759299781179</c:v>
                </c:pt>
                <c:pt idx="3506">
                  <c:v>85.254072453197182</c:v>
                </c:pt>
                <c:pt idx="3507">
                  <c:v>85.27838560661317</c:v>
                </c:pt>
                <c:pt idx="3508">
                  <c:v>85.302698760029173</c:v>
                </c:pt>
                <c:pt idx="3509">
                  <c:v>85.327011913445176</c:v>
                </c:pt>
                <c:pt idx="3510">
                  <c:v>85.351325066861165</c:v>
                </c:pt>
                <c:pt idx="3511">
                  <c:v>85.375638220277168</c:v>
                </c:pt>
                <c:pt idx="3512">
                  <c:v>85.39995137369317</c:v>
                </c:pt>
                <c:pt idx="3513">
                  <c:v>85.424264527109159</c:v>
                </c:pt>
                <c:pt idx="3514">
                  <c:v>85.448577680525162</c:v>
                </c:pt>
                <c:pt idx="3515">
                  <c:v>85.472890833941165</c:v>
                </c:pt>
                <c:pt idx="3516">
                  <c:v>85.497203987357153</c:v>
                </c:pt>
                <c:pt idx="3517">
                  <c:v>85.521517140773156</c:v>
                </c:pt>
                <c:pt idx="3518">
                  <c:v>85.545830294189159</c:v>
                </c:pt>
                <c:pt idx="3519">
                  <c:v>85.570143447605147</c:v>
                </c:pt>
                <c:pt idx="3520">
                  <c:v>85.59445660102115</c:v>
                </c:pt>
                <c:pt idx="3521">
                  <c:v>85.618769754437153</c:v>
                </c:pt>
                <c:pt idx="3522">
                  <c:v>85.643082907853142</c:v>
                </c:pt>
                <c:pt idx="3523">
                  <c:v>85.667396061269145</c:v>
                </c:pt>
                <c:pt idx="3524">
                  <c:v>85.691709214685147</c:v>
                </c:pt>
                <c:pt idx="3525">
                  <c:v>85.716022368101136</c:v>
                </c:pt>
                <c:pt idx="3526">
                  <c:v>85.740335521517139</c:v>
                </c:pt>
                <c:pt idx="3527">
                  <c:v>85.764648674933142</c:v>
                </c:pt>
                <c:pt idx="3528">
                  <c:v>85.78896182834913</c:v>
                </c:pt>
                <c:pt idx="3529">
                  <c:v>85.813274981765133</c:v>
                </c:pt>
                <c:pt idx="3530">
                  <c:v>85.837588135181136</c:v>
                </c:pt>
                <c:pt idx="3531">
                  <c:v>85.861901288597124</c:v>
                </c:pt>
                <c:pt idx="3532">
                  <c:v>85.886214442013127</c:v>
                </c:pt>
                <c:pt idx="3533">
                  <c:v>85.91052759542913</c:v>
                </c:pt>
                <c:pt idx="3534">
                  <c:v>85.934840748845119</c:v>
                </c:pt>
                <c:pt idx="3535">
                  <c:v>85.959153902261122</c:v>
                </c:pt>
                <c:pt idx="3536">
                  <c:v>85.983467055677124</c:v>
                </c:pt>
                <c:pt idx="3537">
                  <c:v>86.007780209093113</c:v>
                </c:pt>
                <c:pt idx="3538">
                  <c:v>86.032093362509116</c:v>
                </c:pt>
                <c:pt idx="3539">
                  <c:v>86.056406515925119</c:v>
                </c:pt>
                <c:pt idx="3540">
                  <c:v>86.080719669341107</c:v>
                </c:pt>
                <c:pt idx="3541">
                  <c:v>86.10503282275711</c:v>
                </c:pt>
                <c:pt idx="3542">
                  <c:v>86.129345976173113</c:v>
                </c:pt>
                <c:pt idx="3543">
                  <c:v>86.153659129589101</c:v>
                </c:pt>
                <c:pt idx="3544">
                  <c:v>86.177972283005104</c:v>
                </c:pt>
                <c:pt idx="3545">
                  <c:v>86.202285436421107</c:v>
                </c:pt>
                <c:pt idx="3546">
                  <c:v>86.226598589837096</c:v>
                </c:pt>
                <c:pt idx="3547">
                  <c:v>86.250911743253099</c:v>
                </c:pt>
                <c:pt idx="3548">
                  <c:v>86.275224896669101</c:v>
                </c:pt>
                <c:pt idx="3549">
                  <c:v>86.29953805008509</c:v>
                </c:pt>
                <c:pt idx="3550">
                  <c:v>86.323851203501093</c:v>
                </c:pt>
                <c:pt idx="3551">
                  <c:v>86.348164356917096</c:v>
                </c:pt>
                <c:pt idx="3552">
                  <c:v>86.372477510333084</c:v>
                </c:pt>
                <c:pt idx="3553">
                  <c:v>86.396790663749087</c:v>
                </c:pt>
                <c:pt idx="3554">
                  <c:v>86.42110381716509</c:v>
                </c:pt>
                <c:pt idx="3555">
                  <c:v>86.445416970581078</c:v>
                </c:pt>
                <c:pt idx="3556">
                  <c:v>86.469730123997081</c:v>
                </c:pt>
                <c:pt idx="3557">
                  <c:v>86.494043277413084</c:v>
                </c:pt>
                <c:pt idx="3558">
                  <c:v>86.518356430829073</c:v>
                </c:pt>
                <c:pt idx="3559">
                  <c:v>86.542669584245075</c:v>
                </c:pt>
                <c:pt idx="3560">
                  <c:v>86.566982737661078</c:v>
                </c:pt>
                <c:pt idx="3561">
                  <c:v>86.591295891077067</c:v>
                </c:pt>
                <c:pt idx="3562">
                  <c:v>86.61560904449307</c:v>
                </c:pt>
                <c:pt idx="3563">
                  <c:v>86.639922197909073</c:v>
                </c:pt>
                <c:pt idx="3564">
                  <c:v>86.664235351325061</c:v>
                </c:pt>
                <c:pt idx="3565">
                  <c:v>86.688548504741064</c:v>
                </c:pt>
                <c:pt idx="3566">
                  <c:v>86.712861658157067</c:v>
                </c:pt>
                <c:pt idx="3567">
                  <c:v>86.737174811573055</c:v>
                </c:pt>
                <c:pt idx="3568">
                  <c:v>86.761487964989058</c:v>
                </c:pt>
                <c:pt idx="3569">
                  <c:v>86.785801118405061</c:v>
                </c:pt>
                <c:pt idx="3570">
                  <c:v>86.81011427182105</c:v>
                </c:pt>
                <c:pt idx="3571">
                  <c:v>86.834427425237052</c:v>
                </c:pt>
                <c:pt idx="3572">
                  <c:v>86.858740578653055</c:v>
                </c:pt>
                <c:pt idx="3573">
                  <c:v>86.883053732069044</c:v>
                </c:pt>
                <c:pt idx="3574">
                  <c:v>86.907366885485047</c:v>
                </c:pt>
                <c:pt idx="3575">
                  <c:v>86.93168003890105</c:v>
                </c:pt>
                <c:pt idx="3576">
                  <c:v>86.955993192317038</c:v>
                </c:pt>
                <c:pt idx="3577">
                  <c:v>86.980306345733041</c:v>
                </c:pt>
                <c:pt idx="3578">
                  <c:v>87.004619499149044</c:v>
                </c:pt>
                <c:pt idx="3579">
                  <c:v>87.028932652565032</c:v>
                </c:pt>
                <c:pt idx="3580">
                  <c:v>87.053245805981035</c:v>
                </c:pt>
                <c:pt idx="3581">
                  <c:v>87.077558959397038</c:v>
                </c:pt>
                <c:pt idx="3582">
                  <c:v>87.101872112813027</c:v>
                </c:pt>
                <c:pt idx="3583">
                  <c:v>87.126185266229029</c:v>
                </c:pt>
                <c:pt idx="3584">
                  <c:v>87.150498419645032</c:v>
                </c:pt>
                <c:pt idx="3585">
                  <c:v>87.174811573061021</c:v>
                </c:pt>
                <c:pt idx="3586">
                  <c:v>87.199124726477024</c:v>
                </c:pt>
                <c:pt idx="3587">
                  <c:v>87.223437879893027</c:v>
                </c:pt>
                <c:pt idx="3588">
                  <c:v>87.247751033309015</c:v>
                </c:pt>
                <c:pt idx="3589">
                  <c:v>87.272064186725018</c:v>
                </c:pt>
                <c:pt idx="3590">
                  <c:v>87.296377340141021</c:v>
                </c:pt>
                <c:pt idx="3591">
                  <c:v>87.320690493557009</c:v>
                </c:pt>
                <c:pt idx="3592">
                  <c:v>87.345003646973012</c:v>
                </c:pt>
                <c:pt idx="3593">
                  <c:v>87.369316800389015</c:v>
                </c:pt>
                <c:pt idx="3594">
                  <c:v>87.393629953805004</c:v>
                </c:pt>
                <c:pt idx="3595">
                  <c:v>87.417943107221006</c:v>
                </c:pt>
                <c:pt idx="3596">
                  <c:v>87.442256260637009</c:v>
                </c:pt>
                <c:pt idx="3597">
                  <c:v>87.466569414052998</c:v>
                </c:pt>
                <c:pt idx="3598">
                  <c:v>87.490882567469001</c:v>
                </c:pt>
                <c:pt idx="3599">
                  <c:v>87.515195720885004</c:v>
                </c:pt>
                <c:pt idx="3600">
                  <c:v>87.539508874300992</c:v>
                </c:pt>
                <c:pt idx="3601">
                  <c:v>87.563822027716995</c:v>
                </c:pt>
                <c:pt idx="3602">
                  <c:v>87.588135181132998</c:v>
                </c:pt>
                <c:pt idx="3603">
                  <c:v>87.612448334548986</c:v>
                </c:pt>
                <c:pt idx="3604">
                  <c:v>87.636761487964989</c:v>
                </c:pt>
                <c:pt idx="3605">
                  <c:v>87.661074641380992</c:v>
                </c:pt>
                <c:pt idx="3606">
                  <c:v>87.685387794796981</c:v>
                </c:pt>
                <c:pt idx="3607">
                  <c:v>87.709700948212983</c:v>
                </c:pt>
                <c:pt idx="3608">
                  <c:v>87.734014101628986</c:v>
                </c:pt>
                <c:pt idx="3609">
                  <c:v>87.758327255044975</c:v>
                </c:pt>
                <c:pt idx="3610">
                  <c:v>87.782640408460978</c:v>
                </c:pt>
                <c:pt idx="3611">
                  <c:v>87.806953561876981</c:v>
                </c:pt>
                <c:pt idx="3612">
                  <c:v>87.831266715292969</c:v>
                </c:pt>
                <c:pt idx="3613">
                  <c:v>87.855579868708972</c:v>
                </c:pt>
                <c:pt idx="3614">
                  <c:v>87.879893022124975</c:v>
                </c:pt>
                <c:pt idx="3615">
                  <c:v>87.904206175540963</c:v>
                </c:pt>
                <c:pt idx="3616">
                  <c:v>87.928519328956966</c:v>
                </c:pt>
                <c:pt idx="3617">
                  <c:v>87.952832482372969</c:v>
                </c:pt>
                <c:pt idx="3618">
                  <c:v>87.977145635788958</c:v>
                </c:pt>
                <c:pt idx="3619">
                  <c:v>88.00145878920496</c:v>
                </c:pt>
                <c:pt idx="3620">
                  <c:v>88.025771942620963</c:v>
                </c:pt>
                <c:pt idx="3621">
                  <c:v>88.050085096036952</c:v>
                </c:pt>
                <c:pt idx="3622">
                  <c:v>88.074398249452955</c:v>
                </c:pt>
                <c:pt idx="3623">
                  <c:v>88.098711402868958</c:v>
                </c:pt>
                <c:pt idx="3624">
                  <c:v>88.123024556284946</c:v>
                </c:pt>
                <c:pt idx="3625">
                  <c:v>88.147337709700949</c:v>
                </c:pt>
                <c:pt idx="3626">
                  <c:v>88.171650863116952</c:v>
                </c:pt>
                <c:pt idx="3627">
                  <c:v>88.19596401653294</c:v>
                </c:pt>
                <c:pt idx="3628">
                  <c:v>88.220277169948943</c:v>
                </c:pt>
                <c:pt idx="3629">
                  <c:v>88.244590323364946</c:v>
                </c:pt>
                <c:pt idx="3630">
                  <c:v>88.268903476780935</c:v>
                </c:pt>
                <c:pt idx="3631">
                  <c:v>88.293216630196937</c:v>
                </c:pt>
                <c:pt idx="3632">
                  <c:v>88.31752978361294</c:v>
                </c:pt>
                <c:pt idx="3633">
                  <c:v>88.341842937028929</c:v>
                </c:pt>
                <c:pt idx="3634">
                  <c:v>88.366156090444932</c:v>
                </c:pt>
                <c:pt idx="3635">
                  <c:v>88.390469243860935</c:v>
                </c:pt>
                <c:pt idx="3636">
                  <c:v>88.414782397276923</c:v>
                </c:pt>
                <c:pt idx="3637">
                  <c:v>88.439095550692926</c:v>
                </c:pt>
                <c:pt idx="3638">
                  <c:v>88.463408704108929</c:v>
                </c:pt>
                <c:pt idx="3639">
                  <c:v>88.487721857524917</c:v>
                </c:pt>
                <c:pt idx="3640">
                  <c:v>88.51203501094092</c:v>
                </c:pt>
                <c:pt idx="3641">
                  <c:v>88.536348164356923</c:v>
                </c:pt>
                <c:pt idx="3642">
                  <c:v>88.560661317772912</c:v>
                </c:pt>
                <c:pt idx="3643">
                  <c:v>88.584974471188914</c:v>
                </c:pt>
                <c:pt idx="3644">
                  <c:v>88.609287624604917</c:v>
                </c:pt>
                <c:pt idx="3645">
                  <c:v>88.633600778020906</c:v>
                </c:pt>
                <c:pt idx="3646">
                  <c:v>88.657913931436909</c:v>
                </c:pt>
                <c:pt idx="3647">
                  <c:v>88.682227084852912</c:v>
                </c:pt>
                <c:pt idx="3648">
                  <c:v>88.7065402382689</c:v>
                </c:pt>
                <c:pt idx="3649">
                  <c:v>88.730853391684903</c:v>
                </c:pt>
                <c:pt idx="3650">
                  <c:v>88.755166545100906</c:v>
                </c:pt>
                <c:pt idx="3651">
                  <c:v>88.779479698516894</c:v>
                </c:pt>
                <c:pt idx="3652">
                  <c:v>88.803792851932897</c:v>
                </c:pt>
                <c:pt idx="3653">
                  <c:v>88.828106005348886</c:v>
                </c:pt>
                <c:pt idx="3654">
                  <c:v>88.852419158764889</c:v>
                </c:pt>
                <c:pt idx="3655">
                  <c:v>88.876732312180891</c:v>
                </c:pt>
                <c:pt idx="3656">
                  <c:v>88.90104546559688</c:v>
                </c:pt>
                <c:pt idx="3657">
                  <c:v>88.925358619012883</c:v>
                </c:pt>
                <c:pt idx="3658">
                  <c:v>88.949671772428886</c:v>
                </c:pt>
                <c:pt idx="3659">
                  <c:v>88.973984925844874</c:v>
                </c:pt>
                <c:pt idx="3660">
                  <c:v>88.998298079260877</c:v>
                </c:pt>
                <c:pt idx="3661">
                  <c:v>89.02261123267688</c:v>
                </c:pt>
                <c:pt idx="3662">
                  <c:v>89.046924386092869</c:v>
                </c:pt>
                <c:pt idx="3663">
                  <c:v>89.071237539508871</c:v>
                </c:pt>
                <c:pt idx="3664">
                  <c:v>89.095550692924874</c:v>
                </c:pt>
                <c:pt idx="3665">
                  <c:v>89.119863846340863</c:v>
                </c:pt>
                <c:pt idx="3666">
                  <c:v>89.144176999756866</c:v>
                </c:pt>
                <c:pt idx="3667">
                  <c:v>89.168490153172868</c:v>
                </c:pt>
                <c:pt idx="3668">
                  <c:v>89.192803306588857</c:v>
                </c:pt>
                <c:pt idx="3669">
                  <c:v>89.21711646000486</c:v>
                </c:pt>
                <c:pt idx="3670">
                  <c:v>89.241429613420863</c:v>
                </c:pt>
                <c:pt idx="3671">
                  <c:v>89.265742766836851</c:v>
                </c:pt>
                <c:pt idx="3672">
                  <c:v>89.290055920252854</c:v>
                </c:pt>
                <c:pt idx="3673">
                  <c:v>89.314369073668857</c:v>
                </c:pt>
                <c:pt idx="3674">
                  <c:v>89.338682227084846</c:v>
                </c:pt>
                <c:pt idx="3675">
                  <c:v>89.362995380500848</c:v>
                </c:pt>
                <c:pt idx="3676">
                  <c:v>89.387308533916851</c:v>
                </c:pt>
                <c:pt idx="3677">
                  <c:v>89.41162168733284</c:v>
                </c:pt>
                <c:pt idx="3678">
                  <c:v>89.435934840748843</c:v>
                </c:pt>
                <c:pt idx="3679">
                  <c:v>89.460247994164845</c:v>
                </c:pt>
                <c:pt idx="3680">
                  <c:v>89.484561147580834</c:v>
                </c:pt>
                <c:pt idx="3681">
                  <c:v>89.508874300996837</c:v>
                </c:pt>
                <c:pt idx="3682">
                  <c:v>89.53318745441284</c:v>
                </c:pt>
                <c:pt idx="3683">
                  <c:v>89.557500607828828</c:v>
                </c:pt>
                <c:pt idx="3684">
                  <c:v>89.581813761244831</c:v>
                </c:pt>
                <c:pt idx="3685">
                  <c:v>89.606126914660834</c:v>
                </c:pt>
                <c:pt idx="3686">
                  <c:v>89.630440068076823</c:v>
                </c:pt>
                <c:pt idx="3687">
                  <c:v>89.654753221492825</c:v>
                </c:pt>
                <c:pt idx="3688">
                  <c:v>89.679066374908828</c:v>
                </c:pt>
                <c:pt idx="3689">
                  <c:v>89.703379528324817</c:v>
                </c:pt>
                <c:pt idx="3690">
                  <c:v>89.72769268174082</c:v>
                </c:pt>
                <c:pt idx="3691">
                  <c:v>89.752005835156822</c:v>
                </c:pt>
                <c:pt idx="3692">
                  <c:v>89.776318988572811</c:v>
                </c:pt>
                <c:pt idx="3693">
                  <c:v>89.800632141988814</c:v>
                </c:pt>
                <c:pt idx="3694">
                  <c:v>89.824945295404817</c:v>
                </c:pt>
                <c:pt idx="3695">
                  <c:v>89.849258448820805</c:v>
                </c:pt>
                <c:pt idx="3696">
                  <c:v>89.873571602236808</c:v>
                </c:pt>
                <c:pt idx="3697">
                  <c:v>89.897884755652811</c:v>
                </c:pt>
                <c:pt idx="3698">
                  <c:v>89.9221979090688</c:v>
                </c:pt>
                <c:pt idx="3699">
                  <c:v>89.946511062484802</c:v>
                </c:pt>
                <c:pt idx="3700">
                  <c:v>89.970824215900805</c:v>
                </c:pt>
                <c:pt idx="3701">
                  <c:v>89.995137369316794</c:v>
                </c:pt>
                <c:pt idx="3702">
                  <c:v>90.019450522732797</c:v>
                </c:pt>
                <c:pt idx="3703">
                  <c:v>90.043763676148799</c:v>
                </c:pt>
                <c:pt idx="3704">
                  <c:v>90.068076829564788</c:v>
                </c:pt>
                <c:pt idx="3705">
                  <c:v>90.092389982980791</c:v>
                </c:pt>
                <c:pt idx="3706">
                  <c:v>90.116703136396794</c:v>
                </c:pt>
                <c:pt idx="3707">
                  <c:v>90.141016289812782</c:v>
                </c:pt>
                <c:pt idx="3708">
                  <c:v>90.165329443228785</c:v>
                </c:pt>
                <c:pt idx="3709">
                  <c:v>90.189642596644788</c:v>
                </c:pt>
                <c:pt idx="3710">
                  <c:v>90.213955750060776</c:v>
                </c:pt>
                <c:pt idx="3711">
                  <c:v>90.238268903476779</c:v>
                </c:pt>
                <c:pt idx="3712">
                  <c:v>90.262582056892782</c:v>
                </c:pt>
                <c:pt idx="3713">
                  <c:v>90.286895210308771</c:v>
                </c:pt>
                <c:pt idx="3714">
                  <c:v>90.311208363724774</c:v>
                </c:pt>
                <c:pt idx="3715">
                  <c:v>90.335521517140776</c:v>
                </c:pt>
                <c:pt idx="3716">
                  <c:v>90.359834670556765</c:v>
                </c:pt>
                <c:pt idx="3717">
                  <c:v>90.384147823972768</c:v>
                </c:pt>
                <c:pt idx="3718">
                  <c:v>90.408460977388771</c:v>
                </c:pt>
                <c:pt idx="3719">
                  <c:v>90.432774130804759</c:v>
                </c:pt>
                <c:pt idx="3720">
                  <c:v>90.457087284220762</c:v>
                </c:pt>
                <c:pt idx="3721">
                  <c:v>90.481400437636765</c:v>
                </c:pt>
                <c:pt idx="3722">
                  <c:v>90.505713591052753</c:v>
                </c:pt>
                <c:pt idx="3723">
                  <c:v>90.530026744468756</c:v>
                </c:pt>
                <c:pt idx="3724">
                  <c:v>90.554339897884759</c:v>
                </c:pt>
                <c:pt idx="3725">
                  <c:v>90.578653051300748</c:v>
                </c:pt>
                <c:pt idx="3726">
                  <c:v>90.602966204716751</c:v>
                </c:pt>
                <c:pt idx="3727">
                  <c:v>90.627279358132753</c:v>
                </c:pt>
                <c:pt idx="3728">
                  <c:v>90.651592511548742</c:v>
                </c:pt>
                <c:pt idx="3729">
                  <c:v>90.675905664964745</c:v>
                </c:pt>
                <c:pt idx="3730">
                  <c:v>90.700218818380748</c:v>
                </c:pt>
                <c:pt idx="3731">
                  <c:v>90.724531971796736</c:v>
                </c:pt>
                <c:pt idx="3732">
                  <c:v>90.748845125212739</c:v>
                </c:pt>
                <c:pt idx="3733">
                  <c:v>90.773158278628742</c:v>
                </c:pt>
                <c:pt idx="3734">
                  <c:v>90.79747143204473</c:v>
                </c:pt>
                <c:pt idx="3735">
                  <c:v>90.821784585460733</c:v>
                </c:pt>
                <c:pt idx="3736">
                  <c:v>90.846097738876736</c:v>
                </c:pt>
                <c:pt idx="3737">
                  <c:v>90.870410892292725</c:v>
                </c:pt>
                <c:pt idx="3738">
                  <c:v>90.894724045708728</c:v>
                </c:pt>
                <c:pt idx="3739">
                  <c:v>90.91903719912473</c:v>
                </c:pt>
                <c:pt idx="3740">
                  <c:v>90.943350352540719</c:v>
                </c:pt>
                <c:pt idx="3741">
                  <c:v>90.967663505956722</c:v>
                </c:pt>
                <c:pt idx="3742">
                  <c:v>90.991976659372725</c:v>
                </c:pt>
                <c:pt idx="3743">
                  <c:v>91.016289812788713</c:v>
                </c:pt>
                <c:pt idx="3744">
                  <c:v>91.040602966204716</c:v>
                </c:pt>
                <c:pt idx="3745">
                  <c:v>91.064916119620719</c:v>
                </c:pt>
                <c:pt idx="3746">
                  <c:v>91.089229273036707</c:v>
                </c:pt>
                <c:pt idx="3747">
                  <c:v>91.11354242645271</c:v>
                </c:pt>
                <c:pt idx="3748">
                  <c:v>91.137855579868713</c:v>
                </c:pt>
                <c:pt idx="3749">
                  <c:v>91.162168733284702</c:v>
                </c:pt>
                <c:pt idx="3750">
                  <c:v>91.186481886700705</c:v>
                </c:pt>
                <c:pt idx="3751">
                  <c:v>91.210795040116707</c:v>
                </c:pt>
                <c:pt idx="3752">
                  <c:v>91.235108193532696</c:v>
                </c:pt>
                <c:pt idx="3753">
                  <c:v>91.259421346948699</c:v>
                </c:pt>
                <c:pt idx="3754">
                  <c:v>91.283734500364702</c:v>
                </c:pt>
                <c:pt idx="3755">
                  <c:v>91.30804765378069</c:v>
                </c:pt>
                <c:pt idx="3756">
                  <c:v>91.332360807196693</c:v>
                </c:pt>
                <c:pt idx="3757">
                  <c:v>91.356673960612696</c:v>
                </c:pt>
                <c:pt idx="3758">
                  <c:v>91.380987114028684</c:v>
                </c:pt>
                <c:pt idx="3759">
                  <c:v>91.405300267444687</c:v>
                </c:pt>
                <c:pt idx="3760">
                  <c:v>91.42961342086069</c:v>
                </c:pt>
                <c:pt idx="3761">
                  <c:v>91.453926574276679</c:v>
                </c:pt>
                <c:pt idx="3762">
                  <c:v>91.478239727692682</c:v>
                </c:pt>
                <c:pt idx="3763">
                  <c:v>91.502552881108684</c:v>
                </c:pt>
                <c:pt idx="3764">
                  <c:v>91.526866034524673</c:v>
                </c:pt>
                <c:pt idx="3765">
                  <c:v>91.551179187940676</c:v>
                </c:pt>
                <c:pt idx="3766">
                  <c:v>91.575492341356679</c:v>
                </c:pt>
                <c:pt idx="3767">
                  <c:v>91.599805494772667</c:v>
                </c:pt>
                <c:pt idx="3768">
                  <c:v>91.62411864818867</c:v>
                </c:pt>
                <c:pt idx="3769">
                  <c:v>91.648431801604673</c:v>
                </c:pt>
                <c:pt idx="3770">
                  <c:v>91.672744955020661</c:v>
                </c:pt>
                <c:pt idx="3771">
                  <c:v>91.697058108436664</c:v>
                </c:pt>
                <c:pt idx="3772">
                  <c:v>91.721371261852667</c:v>
                </c:pt>
                <c:pt idx="3773">
                  <c:v>91.745684415268656</c:v>
                </c:pt>
                <c:pt idx="3774">
                  <c:v>91.769997568684659</c:v>
                </c:pt>
                <c:pt idx="3775">
                  <c:v>91.794310722100661</c:v>
                </c:pt>
                <c:pt idx="3776">
                  <c:v>91.81862387551665</c:v>
                </c:pt>
                <c:pt idx="3777">
                  <c:v>91.842937028932653</c:v>
                </c:pt>
                <c:pt idx="3778">
                  <c:v>91.867250182348656</c:v>
                </c:pt>
                <c:pt idx="3779">
                  <c:v>91.891563335764644</c:v>
                </c:pt>
                <c:pt idx="3780">
                  <c:v>91.915876489180647</c:v>
                </c:pt>
                <c:pt idx="3781">
                  <c:v>91.94018964259665</c:v>
                </c:pt>
                <c:pt idx="3782">
                  <c:v>91.964502796012638</c:v>
                </c:pt>
                <c:pt idx="3783">
                  <c:v>91.988815949428641</c:v>
                </c:pt>
                <c:pt idx="3784">
                  <c:v>92.013129102844644</c:v>
                </c:pt>
                <c:pt idx="3785">
                  <c:v>92.037442256260633</c:v>
                </c:pt>
                <c:pt idx="3786">
                  <c:v>92.061755409676636</c:v>
                </c:pt>
                <c:pt idx="3787">
                  <c:v>92.086068563092638</c:v>
                </c:pt>
                <c:pt idx="3788">
                  <c:v>92.110381716508627</c:v>
                </c:pt>
                <c:pt idx="3789">
                  <c:v>92.13469486992463</c:v>
                </c:pt>
                <c:pt idx="3790">
                  <c:v>92.159008023340633</c:v>
                </c:pt>
                <c:pt idx="3791">
                  <c:v>92.183321176756621</c:v>
                </c:pt>
                <c:pt idx="3792">
                  <c:v>92.207634330172624</c:v>
                </c:pt>
                <c:pt idx="3793">
                  <c:v>92.231947483588627</c:v>
                </c:pt>
                <c:pt idx="3794">
                  <c:v>92.256260637004615</c:v>
                </c:pt>
                <c:pt idx="3795">
                  <c:v>92.280573790420618</c:v>
                </c:pt>
                <c:pt idx="3796">
                  <c:v>92.304886943836621</c:v>
                </c:pt>
                <c:pt idx="3797">
                  <c:v>92.32920009725261</c:v>
                </c:pt>
                <c:pt idx="3798">
                  <c:v>92.353513250668612</c:v>
                </c:pt>
                <c:pt idx="3799">
                  <c:v>92.377826404084615</c:v>
                </c:pt>
                <c:pt idx="3800">
                  <c:v>92.402139557500604</c:v>
                </c:pt>
                <c:pt idx="3801">
                  <c:v>92.426452710916607</c:v>
                </c:pt>
                <c:pt idx="3802">
                  <c:v>92.45076586433261</c:v>
                </c:pt>
                <c:pt idx="3803">
                  <c:v>92.475079017748598</c:v>
                </c:pt>
                <c:pt idx="3804">
                  <c:v>92.499392171164601</c:v>
                </c:pt>
                <c:pt idx="3805">
                  <c:v>92.523705324580604</c:v>
                </c:pt>
                <c:pt idx="3806">
                  <c:v>92.548018477996592</c:v>
                </c:pt>
                <c:pt idx="3807">
                  <c:v>92.572331631412595</c:v>
                </c:pt>
                <c:pt idx="3808">
                  <c:v>92.596644784828598</c:v>
                </c:pt>
                <c:pt idx="3809">
                  <c:v>92.620957938244587</c:v>
                </c:pt>
                <c:pt idx="3810">
                  <c:v>92.645271091660589</c:v>
                </c:pt>
                <c:pt idx="3811">
                  <c:v>92.669584245076592</c:v>
                </c:pt>
                <c:pt idx="3812">
                  <c:v>92.693897398492581</c:v>
                </c:pt>
                <c:pt idx="3813">
                  <c:v>92.718210551908584</c:v>
                </c:pt>
                <c:pt idx="3814">
                  <c:v>92.742523705324587</c:v>
                </c:pt>
                <c:pt idx="3815">
                  <c:v>92.766836858740575</c:v>
                </c:pt>
                <c:pt idx="3816">
                  <c:v>92.791150012156578</c:v>
                </c:pt>
                <c:pt idx="3817">
                  <c:v>92.815463165572581</c:v>
                </c:pt>
                <c:pt idx="3818">
                  <c:v>92.839776318988569</c:v>
                </c:pt>
                <c:pt idx="3819">
                  <c:v>92.864089472404572</c:v>
                </c:pt>
                <c:pt idx="3820">
                  <c:v>92.888402625820575</c:v>
                </c:pt>
                <c:pt idx="3821">
                  <c:v>92.912715779236564</c:v>
                </c:pt>
                <c:pt idx="3822">
                  <c:v>92.937028932652566</c:v>
                </c:pt>
                <c:pt idx="3823">
                  <c:v>92.961342086068569</c:v>
                </c:pt>
                <c:pt idx="3824">
                  <c:v>92.985655239484558</c:v>
                </c:pt>
                <c:pt idx="3825">
                  <c:v>93.009968392900561</c:v>
                </c:pt>
                <c:pt idx="3826">
                  <c:v>93.034281546316564</c:v>
                </c:pt>
                <c:pt idx="3827">
                  <c:v>93.058594699732552</c:v>
                </c:pt>
                <c:pt idx="3828">
                  <c:v>93.082907853148555</c:v>
                </c:pt>
                <c:pt idx="3829">
                  <c:v>93.107221006564558</c:v>
                </c:pt>
                <c:pt idx="3830">
                  <c:v>93.131534159980546</c:v>
                </c:pt>
                <c:pt idx="3831">
                  <c:v>93.155847313396549</c:v>
                </c:pt>
                <c:pt idx="3832">
                  <c:v>93.180160466812538</c:v>
                </c:pt>
                <c:pt idx="3833">
                  <c:v>93.204473620228541</c:v>
                </c:pt>
                <c:pt idx="3834">
                  <c:v>93.228786773644543</c:v>
                </c:pt>
                <c:pt idx="3835">
                  <c:v>93.253099927060532</c:v>
                </c:pt>
                <c:pt idx="3836">
                  <c:v>93.277413080476535</c:v>
                </c:pt>
                <c:pt idx="3837">
                  <c:v>93.301726233892538</c:v>
                </c:pt>
                <c:pt idx="3838">
                  <c:v>93.326039387308526</c:v>
                </c:pt>
                <c:pt idx="3839">
                  <c:v>93.350352540724529</c:v>
                </c:pt>
                <c:pt idx="3840">
                  <c:v>93.374665694140532</c:v>
                </c:pt>
                <c:pt idx="3841">
                  <c:v>93.398978847556521</c:v>
                </c:pt>
                <c:pt idx="3842">
                  <c:v>93.423292000972523</c:v>
                </c:pt>
                <c:pt idx="3843">
                  <c:v>93.447605154388526</c:v>
                </c:pt>
                <c:pt idx="3844">
                  <c:v>93.471918307804515</c:v>
                </c:pt>
                <c:pt idx="3845">
                  <c:v>93.496231461220518</c:v>
                </c:pt>
                <c:pt idx="3846">
                  <c:v>93.52054461463652</c:v>
                </c:pt>
                <c:pt idx="3847">
                  <c:v>93.544857768052509</c:v>
                </c:pt>
                <c:pt idx="3848">
                  <c:v>93.569170921468512</c:v>
                </c:pt>
                <c:pt idx="3849">
                  <c:v>93.593484074884515</c:v>
                </c:pt>
                <c:pt idx="3850">
                  <c:v>93.617797228300503</c:v>
                </c:pt>
                <c:pt idx="3851">
                  <c:v>93.642110381716506</c:v>
                </c:pt>
                <c:pt idx="3852">
                  <c:v>93.666423535132509</c:v>
                </c:pt>
                <c:pt idx="3853">
                  <c:v>93.690736688548498</c:v>
                </c:pt>
                <c:pt idx="3854">
                  <c:v>93.7150498419645</c:v>
                </c:pt>
                <c:pt idx="3855">
                  <c:v>93.739362995380503</c:v>
                </c:pt>
                <c:pt idx="3856">
                  <c:v>93.763676148796492</c:v>
                </c:pt>
                <c:pt idx="3857">
                  <c:v>93.787989302212495</c:v>
                </c:pt>
                <c:pt idx="3858">
                  <c:v>93.812302455628497</c:v>
                </c:pt>
                <c:pt idx="3859">
                  <c:v>93.836615609044486</c:v>
                </c:pt>
                <c:pt idx="3860">
                  <c:v>93.860928762460489</c:v>
                </c:pt>
                <c:pt idx="3861">
                  <c:v>93.885241915876492</c:v>
                </c:pt>
                <c:pt idx="3862">
                  <c:v>93.90955506929248</c:v>
                </c:pt>
                <c:pt idx="3863">
                  <c:v>93.933868222708483</c:v>
                </c:pt>
                <c:pt idx="3864">
                  <c:v>93.958181376124486</c:v>
                </c:pt>
                <c:pt idx="3865">
                  <c:v>93.982494529540475</c:v>
                </c:pt>
                <c:pt idx="3866">
                  <c:v>94.006807682956477</c:v>
                </c:pt>
                <c:pt idx="3867">
                  <c:v>94.03112083637248</c:v>
                </c:pt>
                <c:pt idx="3868">
                  <c:v>94.055433989788469</c:v>
                </c:pt>
                <c:pt idx="3869">
                  <c:v>94.079747143204472</c:v>
                </c:pt>
                <c:pt idx="3870">
                  <c:v>94.104060296620474</c:v>
                </c:pt>
                <c:pt idx="3871">
                  <c:v>94.128373450036463</c:v>
                </c:pt>
                <c:pt idx="3872">
                  <c:v>94.152686603452466</c:v>
                </c:pt>
                <c:pt idx="3873">
                  <c:v>94.176999756868469</c:v>
                </c:pt>
                <c:pt idx="3874">
                  <c:v>94.201312910284457</c:v>
                </c:pt>
                <c:pt idx="3875">
                  <c:v>94.22562606370046</c:v>
                </c:pt>
                <c:pt idx="3876">
                  <c:v>94.249939217116463</c:v>
                </c:pt>
                <c:pt idx="3877">
                  <c:v>94.274252370532452</c:v>
                </c:pt>
                <c:pt idx="3878">
                  <c:v>94.298565523948454</c:v>
                </c:pt>
                <c:pt idx="3879">
                  <c:v>94.322878677364457</c:v>
                </c:pt>
                <c:pt idx="3880">
                  <c:v>94.347191830780446</c:v>
                </c:pt>
                <c:pt idx="3881">
                  <c:v>94.371504984196449</c:v>
                </c:pt>
                <c:pt idx="3882">
                  <c:v>94.395818137612451</c:v>
                </c:pt>
                <c:pt idx="3883">
                  <c:v>94.42013129102844</c:v>
                </c:pt>
                <c:pt idx="3884">
                  <c:v>94.444444444444443</c:v>
                </c:pt>
                <c:pt idx="3885">
                  <c:v>94.468757597860446</c:v>
                </c:pt>
                <c:pt idx="3886">
                  <c:v>94.493070751276434</c:v>
                </c:pt>
                <c:pt idx="3887">
                  <c:v>94.517383904692437</c:v>
                </c:pt>
                <c:pt idx="3888">
                  <c:v>94.54169705810844</c:v>
                </c:pt>
                <c:pt idx="3889">
                  <c:v>94.566010211524429</c:v>
                </c:pt>
                <c:pt idx="3890">
                  <c:v>94.590323364940431</c:v>
                </c:pt>
                <c:pt idx="3891">
                  <c:v>94.614636518356434</c:v>
                </c:pt>
                <c:pt idx="3892">
                  <c:v>94.638949671772423</c:v>
                </c:pt>
                <c:pt idx="3893">
                  <c:v>94.663262825188426</c:v>
                </c:pt>
                <c:pt idx="3894">
                  <c:v>94.687575978604428</c:v>
                </c:pt>
                <c:pt idx="3895">
                  <c:v>94.711889132020417</c:v>
                </c:pt>
                <c:pt idx="3896">
                  <c:v>94.73620228543642</c:v>
                </c:pt>
                <c:pt idx="3897">
                  <c:v>94.760515438852423</c:v>
                </c:pt>
                <c:pt idx="3898">
                  <c:v>94.784828592268411</c:v>
                </c:pt>
                <c:pt idx="3899">
                  <c:v>94.809141745684414</c:v>
                </c:pt>
                <c:pt idx="3900">
                  <c:v>94.833454899100417</c:v>
                </c:pt>
                <c:pt idx="3901">
                  <c:v>94.857768052516406</c:v>
                </c:pt>
                <c:pt idx="3902">
                  <c:v>94.882081205932408</c:v>
                </c:pt>
                <c:pt idx="3903">
                  <c:v>94.906394359348411</c:v>
                </c:pt>
                <c:pt idx="3904">
                  <c:v>94.9307075127644</c:v>
                </c:pt>
                <c:pt idx="3905">
                  <c:v>94.955020666180403</c:v>
                </c:pt>
                <c:pt idx="3906">
                  <c:v>94.979333819596405</c:v>
                </c:pt>
                <c:pt idx="3907">
                  <c:v>95.003646973012394</c:v>
                </c:pt>
                <c:pt idx="3908">
                  <c:v>95.027960126428397</c:v>
                </c:pt>
                <c:pt idx="3909">
                  <c:v>95.0522732798444</c:v>
                </c:pt>
                <c:pt idx="3910">
                  <c:v>95.076586433260388</c:v>
                </c:pt>
                <c:pt idx="3911">
                  <c:v>95.100899586676391</c:v>
                </c:pt>
                <c:pt idx="3912">
                  <c:v>95.125212740092394</c:v>
                </c:pt>
                <c:pt idx="3913">
                  <c:v>95.149525893508383</c:v>
                </c:pt>
                <c:pt idx="3914">
                  <c:v>95.173839046924385</c:v>
                </c:pt>
                <c:pt idx="3915">
                  <c:v>95.198152200340388</c:v>
                </c:pt>
                <c:pt idx="3916">
                  <c:v>95.222465353756377</c:v>
                </c:pt>
                <c:pt idx="3917">
                  <c:v>95.24677850717238</c:v>
                </c:pt>
                <c:pt idx="3918">
                  <c:v>95.271091660588382</c:v>
                </c:pt>
                <c:pt idx="3919">
                  <c:v>95.295404814004371</c:v>
                </c:pt>
                <c:pt idx="3920">
                  <c:v>95.319717967420374</c:v>
                </c:pt>
                <c:pt idx="3921">
                  <c:v>95.344031120836377</c:v>
                </c:pt>
                <c:pt idx="3922">
                  <c:v>95.368344274252365</c:v>
                </c:pt>
                <c:pt idx="3923">
                  <c:v>95.392657427668368</c:v>
                </c:pt>
                <c:pt idx="3924">
                  <c:v>95.416970581084371</c:v>
                </c:pt>
                <c:pt idx="3925">
                  <c:v>95.44128373450036</c:v>
                </c:pt>
                <c:pt idx="3926">
                  <c:v>95.465596887916362</c:v>
                </c:pt>
                <c:pt idx="3927">
                  <c:v>95.489910041332365</c:v>
                </c:pt>
                <c:pt idx="3928">
                  <c:v>95.514223194748354</c:v>
                </c:pt>
                <c:pt idx="3929">
                  <c:v>95.538536348164357</c:v>
                </c:pt>
                <c:pt idx="3930">
                  <c:v>95.562849501580359</c:v>
                </c:pt>
                <c:pt idx="3931">
                  <c:v>95.587162654996348</c:v>
                </c:pt>
                <c:pt idx="3932">
                  <c:v>95.611475808412351</c:v>
                </c:pt>
                <c:pt idx="3933">
                  <c:v>95.635788961828354</c:v>
                </c:pt>
                <c:pt idx="3934">
                  <c:v>95.660102115244342</c:v>
                </c:pt>
                <c:pt idx="3935">
                  <c:v>95.684415268660345</c:v>
                </c:pt>
                <c:pt idx="3936">
                  <c:v>95.708728422076348</c:v>
                </c:pt>
                <c:pt idx="3937">
                  <c:v>95.733041575492337</c:v>
                </c:pt>
                <c:pt idx="3938">
                  <c:v>95.757354728908339</c:v>
                </c:pt>
                <c:pt idx="3939">
                  <c:v>95.781667882324342</c:v>
                </c:pt>
                <c:pt idx="3940">
                  <c:v>95.805981035740331</c:v>
                </c:pt>
                <c:pt idx="3941">
                  <c:v>95.830294189156334</c:v>
                </c:pt>
                <c:pt idx="3942">
                  <c:v>95.854607342572336</c:v>
                </c:pt>
                <c:pt idx="3943">
                  <c:v>95.878920495988325</c:v>
                </c:pt>
                <c:pt idx="3944">
                  <c:v>95.903233649404328</c:v>
                </c:pt>
                <c:pt idx="3945">
                  <c:v>95.927546802820331</c:v>
                </c:pt>
                <c:pt idx="3946">
                  <c:v>95.951859956236319</c:v>
                </c:pt>
                <c:pt idx="3947">
                  <c:v>95.976173109652322</c:v>
                </c:pt>
                <c:pt idx="3948">
                  <c:v>96.000486263068325</c:v>
                </c:pt>
                <c:pt idx="3949">
                  <c:v>96.024799416484313</c:v>
                </c:pt>
                <c:pt idx="3950">
                  <c:v>96.049112569900316</c:v>
                </c:pt>
                <c:pt idx="3951">
                  <c:v>96.073425723316319</c:v>
                </c:pt>
                <c:pt idx="3952">
                  <c:v>96.097738876732308</c:v>
                </c:pt>
                <c:pt idx="3953">
                  <c:v>96.122052030148311</c:v>
                </c:pt>
                <c:pt idx="3954">
                  <c:v>96.146365183564313</c:v>
                </c:pt>
                <c:pt idx="3955">
                  <c:v>96.170678336980302</c:v>
                </c:pt>
                <c:pt idx="3956">
                  <c:v>96.194991490396305</c:v>
                </c:pt>
                <c:pt idx="3957">
                  <c:v>96.219304643812308</c:v>
                </c:pt>
                <c:pt idx="3958">
                  <c:v>96.243617797228296</c:v>
                </c:pt>
                <c:pt idx="3959">
                  <c:v>96.267930950644299</c:v>
                </c:pt>
                <c:pt idx="3960">
                  <c:v>96.292244104060302</c:v>
                </c:pt>
                <c:pt idx="3961">
                  <c:v>96.31655725747629</c:v>
                </c:pt>
                <c:pt idx="3962">
                  <c:v>96.340870410892293</c:v>
                </c:pt>
                <c:pt idx="3963">
                  <c:v>96.365183564308296</c:v>
                </c:pt>
                <c:pt idx="3964">
                  <c:v>96.389496717724285</c:v>
                </c:pt>
                <c:pt idx="3965">
                  <c:v>96.413809871140288</c:v>
                </c:pt>
                <c:pt idx="3966">
                  <c:v>96.43812302455629</c:v>
                </c:pt>
                <c:pt idx="3967">
                  <c:v>96.462436177972279</c:v>
                </c:pt>
                <c:pt idx="3968">
                  <c:v>96.486749331388282</c:v>
                </c:pt>
                <c:pt idx="3969">
                  <c:v>96.511062484804285</c:v>
                </c:pt>
                <c:pt idx="3970">
                  <c:v>96.535375638220273</c:v>
                </c:pt>
                <c:pt idx="3971">
                  <c:v>96.559688791636276</c:v>
                </c:pt>
                <c:pt idx="3972">
                  <c:v>96.584001945052279</c:v>
                </c:pt>
                <c:pt idx="3973">
                  <c:v>96.608315098468267</c:v>
                </c:pt>
                <c:pt idx="3974">
                  <c:v>96.63262825188427</c:v>
                </c:pt>
                <c:pt idx="3975">
                  <c:v>96.656941405300273</c:v>
                </c:pt>
                <c:pt idx="3976">
                  <c:v>96.681254558716262</c:v>
                </c:pt>
                <c:pt idx="3977">
                  <c:v>96.705567712132265</c:v>
                </c:pt>
                <c:pt idx="3978">
                  <c:v>96.729880865548267</c:v>
                </c:pt>
                <c:pt idx="3979">
                  <c:v>96.754194018964256</c:v>
                </c:pt>
                <c:pt idx="3980">
                  <c:v>96.778507172380259</c:v>
                </c:pt>
                <c:pt idx="3981">
                  <c:v>96.802820325796262</c:v>
                </c:pt>
                <c:pt idx="3982">
                  <c:v>96.82713347921225</c:v>
                </c:pt>
                <c:pt idx="3983">
                  <c:v>96.851446632628253</c:v>
                </c:pt>
                <c:pt idx="3984">
                  <c:v>96.875759786044256</c:v>
                </c:pt>
                <c:pt idx="3985">
                  <c:v>96.900072939460244</c:v>
                </c:pt>
                <c:pt idx="3986">
                  <c:v>96.924386092876247</c:v>
                </c:pt>
                <c:pt idx="3987">
                  <c:v>96.94869924629225</c:v>
                </c:pt>
                <c:pt idx="3988">
                  <c:v>96.973012399708239</c:v>
                </c:pt>
                <c:pt idx="3989">
                  <c:v>96.997325553124242</c:v>
                </c:pt>
                <c:pt idx="3990">
                  <c:v>97.021638706540244</c:v>
                </c:pt>
                <c:pt idx="3991">
                  <c:v>97.045951859956233</c:v>
                </c:pt>
                <c:pt idx="3992">
                  <c:v>97.070265013372236</c:v>
                </c:pt>
                <c:pt idx="3993">
                  <c:v>97.094578166788239</c:v>
                </c:pt>
                <c:pt idx="3994">
                  <c:v>97.118891320204227</c:v>
                </c:pt>
                <c:pt idx="3995">
                  <c:v>97.14320447362023</c:v>
                </c:pt>
                <c:pt idx="3996">
                  <c:v>97.167517627036233</c:v>
                </c:pt>
                <c:pt idx="3997">
                  <c:v>97.191830780452221</c:v>
                </c:pt>
                <c:pt idx="3998">
                  <c:v>97.216143933868224</c:v>
                </c:pt>
                <c:pt idx="3999">
                  <c:v>97.240457087284227</c:v>
                </c:pt>
                <c:pt idx="4000">
                  <c:v>97.264770240700216</c:v>
                </c:pt>
                <c:pt idx="4001">
                  <c:v>97.289083394116219</c:v>
                </c:pt>
                <c:pt idx="4002">
                  <c:v>97.313396547532221</c:v>
                </c:pt>
                <c:pt idx="4003">
                  <c:v>97.33770970094821</c:v>
                </c:pt>
                <c:pt idx="4004">
                  <c:v>97.362022854364213</c:v>
                </c:pt>
                <c:pt idx="4005">
                  <c:v>97.386336007780216</c:v>
                </c:pt>
                <c:pt idx="4006">
                  <c:v>97.410649161196204</c:v>
                </c:pt>
                <c:pt idx="4007">
                  <c:v>97.434962314612207</c:v>
                </c:pt>
                <c:pt idx="4008">
                  <c:v>97.459275468028196</c:v>
                </c:pt>
                <c:pt idx="4009">
                  <c:v>97.483588621444198</c:v>
                </c:pt>
                <c:pt idx="4010">
                  <c:v>97.507901774860201</c:v>
                </c:pt>
                <c:pt idx="4011">
                  <c:v>97.53221492827619</c:v>
                </c:pt>
                <c:pt idx="4012">
                  <c:v>97.556528081692193</c:v>
                </c:pt>
                <c:pt idx="4013">
                  <c:v>97.580841235108196</c:v>
                </c:pt>
                <c:pt idx="4014">
                  <c:v>97.605154388524184</c:v>
                </c:pt>
                <c:pt idx="4015">
                  <c:v>97.629467541940187</c:v>
                </c:pt>
                <c:pt idx="4016">
                  <c:v>97.65378069535619</c:v>
                </c:pt>
                <c:pt idx="4017">
                  <c:v>97.678093848772178</c:v>
                </c:pt>
                <c:pt idx="4018">
                  <c:v>97.702407002188181</c:v>
                </c:pt>
                <c:pt idx="4019">
                  <c:v>97.726720155604184</c:v>
                </c:pt>
                <c:pt idx="4020">
                  <c:v>97.751033309020173</c:v>
                </c:pt>
                <c:pt idx="4021">
                  <c:v>97.775346462436175</c:v>
                </c:pt>
                <c:pt idx="4022">
                  <c:v>97.799659615852178</c:v>
                </c:pt>
                <c:pt idx="4023">
                  <c:v>97.823972769268167</c:v>
                </c:pt>
                <c:pt idx="4024">
                  <c:v>97.84828592268417</c:v>
                </c:pt>
                <c:pt idx="4025">
                  <c:v>97.872599076100173</c:v>
                </c:pt>
                <c:pt idx="4026">
                  <c:v>97.896912229516161</c:v>
                </c:pt>
                <c:pt idx="4027">
                  <c:v>97.921225382932164</c:v>
                </c:pt>
                <c:pt idx="4028">
                  <c:v>97.945538536348167</c:v>
                </c:pt>
                <c:pt idx="4029">
                  <c:v>97.969851689764155</c:v>
                </c:pt>
                <c:pt idx="4030">
                  <c:v>97.994164843180158</c:v>
                </c:pt>
                <c:pt idx="4031">
                  <c:v>98.018477996596161</c:v>
                </c:pt>
                <c:pt idx="4032">
                  <c:v>98.04279115001215</c:v>
                </c:pt>
                <c:pt idx="4033">
                  <c:v>98.067104303428152</c:v>
                </c:pt>
                <c:pt idx="4034">
                  <c:v>98.091417456844155</c:v>
                </c:pt>
                <c:pt idx="4035">
                  <c:v>98.115730610260144</c:v>
                </c:pt>
                <c:pt idx="4036">
                  <c:v>98.140043763676147</c:v>
                </c:pt>
                <c:pt idx="4037">
                  <c:v>98.16435691709215</c:v>
                </c:pt>
                <c:pt idx="4038">
                  <c:v>98.188670070508138</c:v>
                </c:pt>
                <c:pt idx="4039">
                  <c:v>98.212983223924141</c:v>
                </c:pt>
                <c:pt idx="4040">
                  <c:v>98.237296377340144</c:v>
                </c:pt>
                <c:pt idx="4041">
                  <c:v>98.261609530756132</c:v>
                </c:pt>
                <c:pt idx="4042">
                  <c:v>98.285922684172135</c:v>
                </c:pt>
                <c:pt idx="4043">
                  <c:v>98.310235837588138</c:v>
                </c:pt>
                <c:pt idx="4044">
                  <c:v>98.334548991004127</c:v>
                </c:pt>
                <c:pt idx="4045">
                  <c:v>98.358862144420129</c:v>
                </c:pt>
                <c:pt idx="4046">
                  <c:v>98.383175297836132</c:v>
                </c:pt>
                <c:pt idx="4047">
                  <c:v>98.407488451252121</c:v>
                </c:pt>
                <c:pt idx="4048">
                  <c:v>98.431801604668124</c:v>
                </c:pt>
                <c:pt idx="4049">
                  <c:v>98.456114758084126</c:v>
                </c:pt>
                <c:pt idx="4050">
                  <c:v>98.480427911500115</c:v>
                </c:pt>
                <c:pt idx="4051">
                  <c:v>98.504741064916118</c:v>
                </c:pt>
                <c:pt idx="4052">
                  <c:v>98.529054218332121</c:v>
                </c:pt>
                <c:pt idx="4053">
                  <c:v>98.553367371748109</c:v>
                </c:pt>
                <c:pt idx="4054">
                  <c:v>98.577680525164112</c:v>
                </c:pt>
                <c:pt idx="4055">
                  <c:v>98.601993678580115</c:v>
                </c:pt>
                <c:pt idx="4056">
                  <c:v>98.626306831996104</c:v>
                </c:pt>
                <c:pt idx="4057">
                  <c:v>98.650619985412106</c:v>
                </c:pt>
                <c:pt idx="4058">
                  <c:v>98.674933138828109</c:v>
                </c:pt>
                <c:pt idx="4059">
                  <c:v>98.699246292244098</c:v>
                </c:pt>
                <c:pt idx="4060">
                  <c:v>98.723559445660101</c:v>
                </c:pt>
                <c:pt idx="4061">
                  <c:v>98.747872599076103</c:v>
                </c:pt>
                <c:pt idx="4062">
                  <c:v>98.772185752492092</c:v>
                </c:pt>
                <c:pt idx="4063">
                  <c:v>98.796498905908095</c:v>
                </c:pt>
                <c:pt idx="4064">
                  <c:v>98.820812059324098</c:v>
                </c:pt>
                <c:pt idx="4065">
                  <c:v>98.845125212740086</c:v>
                </c:pt>
                <c:pt idx="4066">
                  <c:v>98.869438366156089</c:v>
                </c:pt>
                <c:pt idx="4067">
                  <c:v>98.893751519572092</c:v>
                </c:pt>
                <c:pt idx="4068">
                  <c:v>98.918064672988081</c:v>
                </c:pt>
                <c:pt idx="4069">
                  <c:v>98.942377826404083</c:v>
                </c:pt>
                <c:pt idx="4070">
                  <c:v>98.966690979820086</c:v>
                </c:pt>
                <c:pt idx="4071">
                  <c:v>98.991004133236075</c:v>
                </c:pt>
                <c:pt idx="4072">
                  <c:v>99.015317286652078</c:v>
                </c:pt>
                <c:pt idx="4073">
                  <c:v>99.03963044006808</c:v>
                </c:pt>
                <c:pt idx="4074">
                  <c:v>99.063943593484069</c:v>
                </c:pt>
                <c:pt idx="4075">
                  <c:v>99.088256746900072</c:v>
                </c:pt>
                <c:pt idx="4076">
                  <c:v>99.112569900316075</c:v>
                </c:pt>
                <c:pt idx="4077">
                  <c:v>99.136883053732063</c:v>
                </c:pt>
                <c:pt idx="4078">
                  <c:v>99.161196207148066</c:v>
                </c:pt>
                <c:pt idx="4079">
                  <c:v>99.185509360564069</c:v>
                </c:pt>
                <c:pt idx="4080">
                  <c:v>99.209822513980058</c:v>
                </c:pt>
                <c:pt idx="4081">
                  <c:v>99.23413566739606</c:v>
                </c:pt>
                <c:pt idx="4082">
                  <c:v>99.258448820812063</c:v>
                </c:pt>
                <c:pt idx="4083">
                  <c:v>99.282761974228052</c:v>
                </c:pt>
                <c:pt idx="4084">
                  <c:v>99.307075127644055</c:v>
                </c:pt>
                <c:pt idx="4085">
                  <c:v>99.331388281060057</c:v>
                </c:pt>
                <c:pt idx="4086">
                  <c:v>99.355701434476046</c:v>
                </c:pt>
                <c:pt idx="4087">
                  <c:v>99.380014587892049</c:v>
                </c:pt>
                <c:pt idx="4088">
                  <c:v>99.404327741308052</c:v>
                </c:pt>
                <c:pt idx="4089">
                  <c:v>99.42864089472404</c:v>
                </c:pt>
                <c:pt idx="4090">
                  <c:v>99.452954048140043</c:v>
                </c:pt>
                <c:pt idx="4091">
                  <c:v>99.477267201556046</c:v>
                </c:pt>
                <c:pt idx="4092">
                  <c:v>99.501580354972035</c:v>
                </c:pt>
                <c:pt idx="4093">
                  <c:v>99.525893508388037</c:v>
                </c:pt>
                <c:pt idx="4094">
                  <c:v>99.55020666180404</c:v>
                </c:pt>
                <c:pt idx="4095">
                  <c:v>99.574519815220029</c:v>
                </c:pt>
                <c:pt idx="4096">
                  <c:v>99.598832968636032</c:v>
                </c:pt>
                <c:pt idx="4097">
                  <c:v>99.623146122052034</c:v>
                </c:pt>
                <c:pt idx="4098">
                  <c:v>99.647459275468023</c:v>
                </c:pt>
                <c:pt idx="4099">
                  <c:v>99.671772428884026</c:v>
                </c:pt>
                <c:pt idx="4100">
                  <c:v>99.696085582300029</c:v>
                </c:pt>
                <c:pt idx="4101">
                  <c:v>99.720398735716017</c:v>
                </c:pt>
                <c:pt idx="4102">
                  <c:v>99.74471188913202</c:v>
                </c:pt>
                <c:pt idx="4103">
                  <c:v>99.769025042548023</c:v>
                </c:pt>
                <c:pt idx="4104">
                  <c:v>99.793338195964012</c:v>
                </c:pt>
                <c:pt idx="4105">
                  <c:v>99.817651349380014</c:v>
                </c:pt>
                <c:pt idx="4106">
                  <c:v>99.841964502796017</c:v>
                </c:pt>
                <c:pt idx="4107">
                  <c:v>99.866277656212006</c:v>
                </c:pt>
                <c:pt idx="4108">
                  <c:v>99.890590809628009</c:v>
                </c:pt>
                <c:pt idx="4109">
                  <c:v>99.914903963044011</c:v>
                </c:pt>
                <c:pt idx="4110">
                  <c:v>99.93921711646</c:v>
                </c:pt>
                <c:pt idx="4111">
                  <c:v>99.963530269876003</c:v>
                </c:pt>
                <c:pt idx="4112">
                  <c:v>99.987843423292006</c:v>
                </c:pt>
              </c:numCache>
            </c:numRef>
          </c:xVal>
          <c:yVal>
            <c:numRef>
              <c:f>'Reg Period Vs PercFund - Report'!$G$25:$G$4137</c:f>
              <c:numCache>
                <c:formatCode>General</c:formatCode>
                <c:ptCount val="41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3.9999999999999998E-7</c:v>
                </c:pt>
                <c:pt idx="411">
                  <c:v>9.9999999999999995E-7</c:v>
                </c:pt>
                <c:pt idx="412">
                  <c:v>1.9999999999999999E-6</c:v>
                </c:pt>
                <c:pt idx="413">
                  <c:v>3.9999999999999998E-6</c:v>
                </c:pt>
                <c:pt idx="414">
                  <c:v>5.0000000000000004E-6</c:v>
                </c:pt>
                <c:pt idx="415">
                  <c:v>5.7142857142857145E-6</c:v>
                </c:pt>
                <c:pt idx="416">
                  <c:v>1.0000000000000001E-5</c:v>
                </c:pt>
                <c:pt idx="417">
                  <c:v>1.1111111111111112E-5</c:v>
                </c:pt>
                <c:pt idx="418">
                  <c:v>1.2500000000000001E-5</c:v>
                </c:pt>
                <c:pt idx="419">
                  <c:v>1.2500000000000001E-5</c:v>
                </c:pt>
                <c:pt idx="420">
                  <c:v>1.3333333333333333E-5</c:v>
                </c:pt>
                <c:pt idx="421">
                  <c:v>1.6666666666666667E-5</c:v>
                </c:pt>
                <c:pt idx="422">
                  <c:v>1.7E-5</c:v>
                </c:pt>
                <c:pt idx="423">
                  <c:v>2.0000000000000002E-5</c:v>
                </c:pt>
                <c:pt idx="424">
                  <c:v>2.0000000000000002E-5</c:v>
                </c:pt>
                <c:pt idx="425">
                  <c:v>2.0000000000000002E-5</c:v>
                </c:pt>
                <c:pt idx="426">
                  <c:v>2.0000000000000002E-5</c:v>
                </c:pt>
                <c:pt idx="427">
                  <c:v>2.0000000000000002E-5</c:v>
                </c:pt>
                <c:pt idx="428">
                  <c:v>2.0000000000000002E-5</c:v>
                </c:pt>
                <c:pt idx="429">
                  <c:v>2.7272727272727273E-5</c:v>
                </c:pt>
                <c:pt idx="430">
                  <c:v>2.8571428571428571E-5</c:v>
                </c:pt>
                <c:pt idx="431">
                  <c:v>2.8571428571428571E-5</c:v>
                </c:pt>
                <c:pt idx="432">
                  <c:v>3.2499999999999997E-5</c:v>
                </c:pt>
                <c:pt idx="433">
                  <c:v>3.3333333333333335E-5</c:v>
                </c:pt>
                <c:pt idx="434">
                  <c:v>3.3333333333333335E-5</c:v>
                </c:pt>
                <c:pt idx="435">
                  <c:v>3.3333333333333335E-5</c:v>
                </c:pt>
                <c:pt idx="436">
                  <c:v>3.6363636363636364E-5</c:v>
                </c:pt>
                <c:pt idx="437">
                  <c:v>4.0000000000000003E-5</c:v>
                </c:pt>
                <c:pt idx="438">
                  <c:v>4.0000000000000003E-5</c:v>
                </c:pt>
                <c:pt idx="439">
                  <c:v>4.0000000000000003E-5</c:v>
                </c:pt>
                <c:pt idx="440">
                  <c:v>4.0000000000000003E-5</c:v>
                </c:pt>
                <c:pt idx="441">
                  <c:v>4.0000000000000003E-5</c:v>
                </c:pt>
                <c:pt idx="442">
                  <c:v>4.4444444444444447E-5</c:v>
                </c:pt>
                <c:pt idx="443">
                  <c:v>4.8000000000000001E-5</c:v>
                </c:pt>
                <c:pt idx="444">
                  <c:v>5.0000000000000002E-5</c:v>
                </c:pt>
                <c:pt idx="445">
                  <c:v>5.5555555555555558E-5</c:v>
                </c:pt>
                <c:pt idx="446">
                  <c:v>5.7142857142857142E-5</c:v>
                </c:pt>
                <c:pt idx="447">
                  <c:v>5.8823529411764708E-5</c:v>
                </c:pt>
                <c:pt idx="448">
                  <c:v>6.0000000000000002E-5</c:v>
                </c:pt>
                <c:pt idx="449">
                  <c:v>6.0000000000000002E-5</c:v>
                </c:pt>
                <c:pt idx="450">
                  <c:v>6.0606060606060605E-5</c:v>
                </c:pt>
                <c:pt idx="451">
                  <c:v>6.666666666666667E-5</c:v>
                </c:pt>
                <c:pt idx="452">
                  <c:v>6.666666666666667E-5</c:v>
                </c:pt>
                <c:pt idx="453">
                  <c:v>6.666666666666667E-5</c:v>
                </c:pt>
                <c:pt idx="454">
                  <c:v>6.666666666666667E-5</c:v>
                </c:pt>
                <c:pt idx="455">
                  <c:v>6.666666666666667E-5</c:v>
                </c:pt>
                <c:pt idx="456">
                  <c:v>7.6923076923076926E-5</c:v>
                </c:pt>
                <c:pt idx="457">
                  <c:v>7.8947368421052633E-5</c:v>
                </c:pt>
                <c:pt idx="458">
                  <c:v>8.0000000000000007E-5</c:v>
                </c:pt>
                <c:pt idx="459">
                  <c:v>8.0000000000000007E-5</c:v>
                </c:pt>
                <c:pt idx="460">
                  <c:v>8.0000000000000007E-5</c:v>
                </c:pt>
                <c:pt idx="461">
                  <c:v>8.3333333333333331E-5</c:v>
                </c:pt>
                <c:pt idx="462">
                  <c:v>9.0000000000000006E-5</c:v>
                </c:pt>
                <c:pt idx="463">
                  <c:v>9.0909090909090904E-5</c:v>
                </c:pt>
                <c:pt idx="464">
                  <c:v>9.1244548809124457E-5</c:v>
                </c:pt>
                <c:pt idx="465">
                  <c:v>9.8461538461538464E-5</c:v>
                </c:pt>
                <c:pt idx="466">
                  <c:v>1E-4</c:v>
                </c:pt>
                <c:pt idx="467">
                  <c:v>1E-4</c:v>
                </c:pt>
                <c:pt idx="468">
                  <c:v>1E-4</c:v>
                </c:pt>
                <c:pt idx="469">
                  <c:v>1.0554089709762533E-4</c:v>
                </c:pt>
                <c:pt idx="470">
                  <c:v>1.1111111111111112E-4</c:v>
                </c:pt>
                <c:pt idx="471">
                  <c:v>1.1111111111111112E-4</c:v>
                </c:pt>
                <c:pt idx="472">
                  <c:v>1.12E-4</c:v>
                </c:pt>
                <c:pt idx="473">
                  <c:v>1.16E-4</c:v>
                </c:pt>
                <c:pt idx="474">
                  <c:v>1.2E-4</c:v>
                </c:pt>
                <c:pt idx="475">
                  <c:v>1.2E-4</c:v>
                </c:pt>
                <c:pt idx="476">
                  <c:v>1.2375123751237513E-4</c:v>
                </c:pt>
                <c:pt idx="477">
                  <c:v>1.3333333333333334E-4</c:v>
                </c:pt>
                <c:pt idx="478">
                  <c:v>1.3333333333333334E-4</c:v>
                </c:pt>
                <c:pt idx="479">
                  <c:v>1.3333333333333334E-4</c:v>
                </c:pt>
                <c:pt idx="480">
                  <c:v>1.3333333333333334E-4</c:v>
                </c:pt>
                <c:pt idx="481">
                  <c:v>1.3636363636363637E-4</c:v>
                </c:pt>
                <c:pt idx="482">
                  <c:v>1.3750000000000001E-4</c:v>
                </c:pt>
                <c:pt idx="483">
                  <c:v>1.4285714285714287E-4</c:v>
                </c:pt>
                <c:pt idx="484">
                  <c:v>1.4285714285714287E-4</c:v>
                </c:pt>
                <c:pt idx="485">
                  <c:v>1.4285714285714287E-4</c:v>
                </c:pt>
                <c:pt idx="486">
                  <c:v>1.4999999999999999E-4</c:v>
                </c:pt>
                <c:pt idx="487">
                  <c:v>1.5873015873015873E-4</c:v>
                </c:pt>
                <c:pt idx="488">
                  <c:v>1.6249999999999999E-4</c:v>
                </c:pt>
                <c:pt idx="489">
                  <c:v>1.6666666666666666E-4</c:v>
                </c:pt>
                <c:pt idx="490">
                  <c:v>1.6666666666666666E-4</c:v>
                </c:pt>
                <c:pt idx="491">
                  <c:v>1.6666666666666666E-4</c:v>
                </c:pt>
                <c:pt idx="492">
                  <c:v>1.6666666666666666E-4</c:v>
                </c:pt>
                <c:pt idx="493">
                  <c:v>1.6666666666666666E-4</c:v>
                </c:pt>
                <c:pt idx="494">
                  <c:v>1.6666666666666666E-4</c:v>
                </c:pt>
                <c:pt idx="495">
                  <c:v>1.7142857142857143E-4</c:v>
                </c:pt>
                <c:pt idx="496">
                  <c:v>1.7647058823529413E-4</c:v>
                </c:pt>
                <c:pt idx="497">
                  <c:v>1.8181818181818181E-4</c:v>
                </c:pt>
                <c:pt idx="498">
                  <c:v>1.8799999999999999E-4</c:v>
                </c:pt>
                <c:pt idx="499">
                  <c:v>2.0000000000000001E-4</c:v>
                </c:pt>
                <c:pt idx="500">
                  <c:v>2.0000000000000001E-4</c:v>
                </c:pt>
                <c:pt idx="501">
                  <c:v>2.0000000000000001E-4</c:v>
                </c:pt>
                <c:pt idx="502">
                  <c:v>2.0000000000000001E-4</c:v>
                </c:pt>
                <c:pt idx="503">
                  <c:v>2.0000000000000001E-4</c:v>
                </c:pt>
                <c:pt idx="504">
                  <c:v>2.0000000000000001E-4</c:v>
                </c:pt>
                <c:pt idx="505">
                  <c:v>2.0000000000000001E-4</c:v>
                </c:pt>
                <c:pt idx="506">
                  <c:v>2.0000000000000001E-4</c:v>
                </c:pt>
                <c:pt idx="507">
                  <c:v>2.0000000000000001E-4</c:v>
                </c:pt>
                <c:pt idx="508">
                  <c:v>2.0833333333333335E-4</c:v>
                </c:pt>
                <c:pt idx="509">
                  <c:v>2.2222222222222223E-4</c:v>
                </c:pt>
                <c:pt idx="510">
                  <c:v>2.3035714285714285E-4</c:v>
                </c:pt>
                <c:pt idx="511">
                  <c:v>2.3529411764705883E-4</c:v>
                </c:pt>
                <c:pt idx="512">
                  <c:v>2.4000000000000001E-4</c:v>
                </c:pt>
                <c:pt idx="513">
                  <c:v>2.5000000000000001E-4</c:v>
                </c:pt>
                <c:pt idx="514">
                  <c:v>2.5000000000000001E-4</c:v>
                </c:pt>
                <c:pt idx="515">
                  <c:v>2.5000000000000001E-4</c:v>
                </c:pt>
                <c:pt idx="516">
                  <c:v>2.5999999999999998E-4</c:v>
                </c:pt>
                <c:pt idx="517">
                  <c:v>2.631578947368421E-4</c:v>
                </c:pt>
                <c:pt idx="518">
                  <c:v>2.740447957839262E-4</c:v>
                </c:pt>
                <c:pt idx="519">
                  <c:v>2.8571428571428574E-4</c:v>
                </c:pt>
                <c:pt idx="520">
                  <c:v>2.9999999999999997E-4</c:v>
                </c:pt>
                <c:pt idx="521">
                  <c:v>2.9999999999999997E-4</c:v>
                </c:pt>
                <c:pt idx="522">
                  <c:v>2.9999999999999997E-4</c:v>
                </c:pt>
                <c:pt idx="523">
                  <c:v>3.0303030303030303E-4</c:v>
                </c:pt>
                <c:pt idx="524">
                  <c:v>3.3333333333333332E-4</c:v>
                </c:pt>
                <c:pt idx="525">
                  <c:v>3.3333333333333332E-4</c:v>
                </c:pt>
                <c:pt idx="526">
                  <c:v>3.3333333333333332E-4</c:v>
                </c:pt>
                <c:pt idx="527">
                  <c:v>3.3333333333333332E-4</c:v>
                </c:pt>
                <c:pt idx="528">
                  <c:v>3.3333333333333332E-4</c:v>
                </c:pt>
                <c:pt idx="529">
                  <c:v>3.3333333333333332E-4</c:v>
                </c:pt>
                <c:pt idx="530">
                  <c:v>3.3333333333333332E-4</c:v>
                </c:pt>
                <c:pt idx="531">
                  <c:v>3.4722222222222224E-4</c:v>
                </c:pt>
                <c:pt idx="532">
                  <c:v>3.5E-4</c:v>
                </c:pt>
                <c:pt idx="533">
                  <c:v>3.5704000000000004E-4</c:v>
                </c:pt>
                <c:pt idx="534">
                  <c:v>3.8461538461538462E-4</c:v>
                </c:pt>
                <c:pt idx="535">
                  <c:v>3.8464497269020693E-4</c:v>
                </c:pt>
                <c:pt idx="536">
                  <c:v>4.0000000000000002E-4</c:v>
                </c:pt>
                <c:pt idx="537">
                  <c:v>4.0000000000000002E-4</c:v>
                </c:pt>
                <c:pt idx="538">
                  <c:v>4.0000000000000002E-4</c:v>
                </c:pt>
                <c:pt idx="539">
                  <c:v>4.0000000000000002E-4</c:v>
                </c:pt>
                <c:pt idx="540">
                  <c:v>4.0000000000000002E-4</c:v>
                </c:pt>
                <c:pt idx="541">
                  <c:v>4.0000000000000002E-4</c:v>
                </c:pt>
                <c:pt idx="542">
                  <c:v>4.0000000000000002E-4</c:v>
                </c:pt>
                <c:pt idx="543">
                  <c:v>4.0000000000000002E-4</c:v>
                </c:pt>
                <c:pt idx="544">
                  <c:v>4.0000000000000002E-4</c:v>
                </c:pt>
                <c:pt idx="545">
                  <c:v>4.0999999999999999E-4</c:v>
                </c:pt>
                <c:pt idx="546">
                  <c:v>4.3333333333333331E-4</c:v>
                </c:pt>
                <c:pt idx="547">
                  <c:v>4.5454545454545455E-4</c:v>
                </c:pt>
                <c:pt idx="548">
                  <c:v>4.6999999999999999E-4</c:v>
                </c:pt>
                <c:pt idx="549">
                  <c:v>5.0000000000000001E-4</c:v>
                </c:pt>
                <c:pt idx="550">
                  <c:v>5.0000000000000001E-4</c:v>
                </c:pt>
                <c:pt idx="551">
                  <c:v>5.0000000000000001E-4</c:v>
                </c:pt>
                <c:pt idx="552">
                  <c:v>5.0000000000000001E-4</c:v>
                </c:pt>
                <c:pt idx="553">
                  <c:v>5.0000000000000001E-4</c:v>
                </c:pt>
                <c:pt idx="554">
                  <c:v>5.0000000000000001E-4</c:v>
                </c:pt>
                <c:pt idx="555">
                  <c:v>5.0000000000000001E-4</c:v>
                </c:pt>
                <c:pt idx="556">
                  <c:v>5.1000000000000004E-4</c:v>
                </c:pt>
                <c:pt idx="557">
                  <c:v>5.1999999999999995E-4</c:v>
                </c:pt>
                <c:pt idx="558">
                  <c:v>5.3846153846153844E-4</c:v>
                </c:pt>
                <c:pt idx="559">
                  <c:v>5.5555555555555556E-4</c:v>
                </c:pt>
                <c:pt idx="560">
                  <c:v>5.5999999999999995E-4</c:v>
                </c:pt>
                <c:pt idx="561">
                  <c:v>5.8333333333333338E-4</c:v>
                </c:pt>
                <c:pt idx="562">
                  <c:v>5.9612499999999998E-4</c:v>
                </c:pt>
                <c:pt idx="563">
                  <c:v>5.9999999999999995E-4</c:v>
                </c:pt>
                <c:pt idx="564">
                  <c:v>5.9999999999999995E-4</c:v>
                </c:pt>
                <c:pt idx="565">
                  <c:v>6.0999999999999997E-4</c:v>
                </c:pt>
                <c:pt idx="566">
                  <c:v>6.2E-4</c:v>
                </c:pt>
                <c:pt idx="567">
                  <c:v>6.2500000000000001E-4</c:v>
                </c:pt>
                <c:pt idx="568">
                  <c:v>6.4102564102564103E-4</c:v>
                </c:pt>
                <c:pt idx="569">
                  <c:v>6.4999999999999997E-4</c:v>
                </c:pt>
                <c:pt idx="570">
                  <c:v>6.6666666666666664E-4</c:v>
                </c:pt>
                <c:pt idx="571">
                  <c:v>6.6666666666666664E-4</c:v>
                </c:pt>
                <c:pt idx="572">
                  <c:v>6.8000000000000005E-4</c:v>
                </c:pt>
                <c:pt idx="573">
                  <c:v>6.8999999999999997E-4</c:v>
                </c:pt>
                <c:pt idx="574">
                  <c:v>6.9230769230769226E-4</c:v>
                </c:pt>
                <c:pt idx="575">
                  <c:v>6.9999999999999999E-4</c:v>
                </c:pt>
                <c:pt idx="576">
                  <c:v>7.1428571428571429E-4</c:v>
                </c:pt>
                <c:pt idx="577">
                  <c:v>7.3333333333333334E-4</c:v>
                </c:pt>
                <c:pt idx="578">
                  <c:v>7.407407407407407E-4</c:v>
                </c:pt>
                <c:pt idx="579">
                  <c:v>7.5000000000000002E-4</c:v>
                </c:pt>
                <c:pt idx="580">
                  <c:v>7.8181818181818181E-4</c:v>
                </c:pt>
                <c:pt idx="581">
                  <c:v>8.0000000000000004E-4</c:v>
                </c:pt>
                <c:pt idx="582">
                  <c:v>8.0000000000000004E-4</c:v>
                </c:pt>
                <c:pt idx="583">
                  <c:v>8.0000000000000004E-4</c:v>
                </c:pt>
                <c:pt idx="584">
                  <c:v>8.3333333333333339E-4</c:v>
                </c:pt>
                <c:pt idx="585">
                  <c:v>8.3340278356529708E-4</c:v>
                </c:pt>
                <c:pt idx="586">
                  <c:v>8.571428571428571E-4</c:v>
                </c:pt>
                <c:pt idx="587">
                  <c:v>8.6666666666666663E-4</c:v>
                </c:pt>
                <c:pt idx="588">
                  <c:v>8.8000000000000003E-4</c:v>
                </c:pt>
                <c:pt idx="589">
                  <c:v>8.9999999999999998E-4</c:v>
                </c:pt>
                <c:pt idx="590">
                  <c:v>9.0666666666666662E-4</c:v>
                </c:pt>
                <c:pt idx="591">
                  <c:v>9.2857142857142856E-4</c:v>
                </c:pt>
                <c:pt idx="592">
                  <c:v>9.5E-4</c:v>
                </c:pt>
                <c:pt idx="593">
                  <c:v>9.6153846153846159E-4</c:v>
                </c:pt>
                <c:pt idx="594">
                  <c:v>9.9009900990099011E-4</c:v>
                </c:pt>
                <c:pt idx="595">
                  <c:v>9.9200000000000004E-4</c:v>
                </c:pt>
                <c:pt idx="596">
                  <c:v>1E-3</c:v>
                </c:pt>
                <c:pt idx="597">
                  <c:v>1E-3</c:v>
                </c:pt>
                <c:pt idx="598">
                  <c:v>1E-3</c:v>
                </c:pt>
                <c:pt idx="599">
                  <c:v>1E-3</c:v>
                </c:pt>
                <c:pt idx="600">
                  <c:v>1E-3</c:v>
                </c:pt>
                <c:pt idx="601">
                  <c:v>1E-3</c:v>
                </c:pt>
                <c:pt idx="602">
                  <c:v>1E-3</c:v>
                </c:pt>
                <c:pt idx="603">
                  <c:v>1E-3</c:v>
                </c:pt>
                <c:pt idx="604">
                  <c:v>1E-3</c:v>
                </c:pt>
                <c:pt idx="605">
                  <c:v>1E-3</c:v>
                </c:pt>
                <c:pt idx="606">
                  <c:v>1E-3</c:v>
                </c:pt>
                <c:pt idx="607">
                  <c:v>1E-3</c:v>
                </c:pt>
                <c:pt idx="608">
                  <c:v>1E-3</c:v>
                </c:pt>
                <c:pt idx="609">
                  <c:v>1E-3</c:v>
                </c:pt>
                <c:pt idx="610">
                  <c:v>1E-3</c:v>
                </c:pt>
                <c:pt idx="611">
                  <c:v>1E-3</c:v>
                </c:pt>
                <c:pt idx="612">
                  <c:v>1.0399999999999999E-3</c:v>
                </c:pt>
                <c:pt idx="613">
                  <c:v>1.0399999999999999E-3</c:v>
                </c:pt>
                <c:pt idx="614">
                  <c:v>1.0399999999999999E-3</c:v>
                </c:pt>
                <c:pt idx="615">
                  <c:v>1.0499999999999999E-3</c:v>
                </c:pt>
                <c:pt idx="616">
                  <c:v>1.06E-3</c:v>
                </c:pt>
                <c:pt idx="617">
                  <c:v>1.1111111111111111E-3</c:v>
                </c:pt>
                <c:pt idx="618">
                  <c:v>1.1199999999999999E-3</c:v>
                </c:pt>
                <c:pt idx="619">
                  <c:v>1.1655011655011655E-3</c:v>
                </c:pt>
                <c:pt idx="620">
                  <c:v>1.1833333333333333E-3</c:v>
                </c:pt>
                <c:pt idx="621">
                  <c:v>1.1999999999999999E-3</c:v>
                </c:pt>
                <c:pt idx="622">
                  <c:v>1.1999999999999999E-3</c:v>
                </c:pt>
                <c:pt idx="623">
                  <c:v>1.25E-3</c:v>
                </c:pt>
                <c:pt idx="624">
                  <c:v>1.25E-3</c:v>
                </c:pt>
                <c:pt idx="625">
                  <c:v>1.25E-3</c:v>
                </c:pt>
                <c:pt idx="626">
                  <c:v>1.25E-3</c:v>
                </c:pt>
                <c:pt idx="627">
                  <c:v>1.25E-3</c:v>
                </c:pt>
                <c:pt idx="628">
                  <c:v>1.25E-3</c:v>
                </c:pt>
                <c:pt idx="629">
                  <c:v>1.2999999999999999E-3</c:v>
                </c:pt>
                <c:pt idx="630">
                  <c:v>1.325E-3</c:v>
                </c:pt>
                <c:pt idx="631">
                  <c:v>1.3333333333333333E-3</c:v>
                </c:pt>
                <c:pt idx="632">
                  <c:v>1.3749999999999999E-3</c:v>
                </c:pt>
                <c:pt idx="633">
                  <c:v>1.3849999999999999E-3</c:v>
                </c:pt>
                <c:pt idx="634">
                  <c:v>1.48E-3</c:v>
                </c:pt>
                <c:pt idx="635">
                  <c:v>1.5E-3</c:v>
                </c:pt>
                <c:pt idx="636">
                  <c:v>1.5E-3</c:v>
                </c:pt>
                <c:pt idx="637">
                  <c:v>1.5E-3</c:v>
                </c:pt>
                <c:pt idx="638">
                  <c:v>1.5E-3</c:v>
                </c:pt>
                <c:pt idx="639">
                  <c:v>1.5125E-3</c:v>
                </c:pt>
                <c:pt idx="640">
                  <c:v>1.5227272727272728E-3</c:v>
                </c:pt>
                <c:pt idx="641">
                  <c:v>1.5499999999999999E-3</c:v>
                </c:pt>
                <c:pt idx="642">
                  <c:v>1.5900000000000001E-3</c:v>
                </c:pt>
                <c:pt idx="643">
                  <c:v>1.6666666666666668E-3</c:v>
                </c:pt>
                <c:pt idx="644">
                  <c:v>1.6666666666666668E-3</c:v>
                </c:pt>
                <c:pt idx="645">
                  <c:v>1.6666666666666668E-3</c:v>
                </c:pt>
                <c:pt idx="646">
                  <c:v>1.6666666666666668E-3</c:v>
                </c:pt>
                <c:pt idx="647">
                  <c:v>1.6666666666666668E-3</c:v>
                </c:pt>
                <c:pt idx="648">
                  <c:v>1.6666666666666668E-3</c:v>
                </c:pt>
                <c:pt idx="649">
                  <c:v>1.6666666666666668E-3</c:v>
                </c:pt>
                <c:pt idx="650">
                  <c:v>1.6666666666666668E-3</c:v>
                </c:pt>
                <c:pt idx="651">
                  <c:v>1.6666666666666668E-3</c:v>
                </c:pt>
                <c:pt idx="652">
                  <c:v>1.6705882352941177E-3</c:v>
                </c:pt>
                <c:pt idx="653">
                  <c:v>1.6800000000000001E-3</c:v>
                </c:pt>
                <c:pt idx="654">
                  <c:v>1.6999999999999999E-3</c:v>
                </c:pt>
                <c:pt idx="655">
                  <c:v>1.75E-3</c:v>
                </c:pt>
                <c:pt idx="656">
                  <c:v>1.8625E-3</c:v>
                </c:pt>
                <c:pt idx="657">
                  <c:v>1.8749999999999999E-3</c:v>
                </c:pt>
                <c:pt idx="658">
                  <c:v>1.8867924528301887E-3</c:v>
                </c:pt>
                <c:pt idx="659">
                  <c:v>1.9088937093275488E-3</c:v>
                </c:pt>
                <c:pt idx="660">
                  <c:v>1.9384615384615384E-3</c:v>
                </c:pt>
                <c:pt idx="661">
                  <c:v>1.9801980198019802E-3</c:v>
                </c:pt>
                <c:pt idx="662">
                  <c:v>2E-3</c:v>
                </c:pt>
                <c:pt idx="663">
                  <c:v>2E-3</c:v>
                </c:pt>
                <c:pt idx="664">
                  <c:v>2E-3</c:v>
                </c:pt>
                <c:pt idx="665">
                  <c:v>2E-3</c:v>
                </c:pt>
                <c:pt idx="666">
                  <c:v>2E-3</c:v>
                </c:pt>
                <c:pt idx="667">
                  <c:v>2E-3</c:v>
                </c:pt>
                <c:pt idx="668">
                  <c:v>2E-3</c:v>
                </c:pt>
                <c:pt idx="669">
                  <c:v>2E-3</c:v>
                </c:pt>
                <c:pt idx="670">
                  <c:v>2E-3</c:v>
                </c:pt>
                <c:pt idx="671">
                  <c:v>2E-3</c:v>
                </c:pt>
                <c:pt idx="672">
                  <c:v>2E-3</c:v>
                </c:pt>
                <c:pt idx="673">
                  <c:v>2E-3</c:v>
                </c:pt>
                <c:pt idx="674">
                  <c:v>2E-3</c:v>
                </c:pt>
                <c:pt idx="675">
                  <c:v>2E-3</c:v>
                </c:pt>
                <c:pt idx="676">
                  <c:v>2E-3</c:v>
                </c:pt>
                <c:pt idx="677">
                  <c:v>2E-3</c:v>
                </c:pt>
                <c:pt idx="678">
                  <c:v>2E-3</c:v>
                </c:pt>
                <c:pt idx="679">
                  <c:v>2.0238095238095236E-3</c:v>
                </c:pt>
                <c:pt idx="680">
                  <c:v>2.0500000000000002E-3</c:v>
                </c:pt>
                <c:pt idx="681">
                  <c:v>2.0999999999999999E-3</c:v>
                </c:pt>
                <c:pt idx="682">
                  <c:v>2.1029999999999998E-3</c:v>
                </c:pt>
                <c:pt idx="683">
                  <c:v>2.142857142857143E-3</c:v>
                </c:pt>
                <c:pt idx="684">
                  <c:v>2.1649484536082476E-3</c:v>
                </c:pt>
                <c:pt idx="685">
                  <c:v>2.2000000000000001E-3</c:v>
                </c:pt>
                <c:pt idx="686">
                  <c:v>2.2000000000000001E-3</c:v>
                </c:pt>
                <c:pt idx="687">
                  <c:v>2.2000000000000001E-3</c:v>
                </c:pt>
                <c:pt idx="688">
                  <c:v>2.2000000000000001E-3</c:v>
                </c:pt>
                <c:pt idx="689">
                  <c:v>2.2499999999999998E-3</c:v>
                </c:pt>
                <c:pt idx="690">
                  <c:v>2.2599999999999999E-3</c:v>
                </c:pt>
                <c:pt idx="691">
                  <c:v>2.2727272727272726E-3</c:v>
                </c:pt>
                <c:pt idx="692">
                  <c:v>2.2842639593908631E-3</c:v>
                </c:pt>
                <c:pt idx="693">
                  <c:v>2.3333333333333335E-3</c:v>
                </c:pt>
                <c:pt idx="694">
                  <c:v>2.3809523809523812E-3</c:v>
                </c:pt>
                <c:pt idx="695">
                  <c:v>2.3999999999999998E-3</c:v>
                </c:pt>
                <c:pt idx="696">
                  <c:v>2.3999999999999998E-3</c:v>
                </c:pt>
                <c:pt idx="697">
                  <c:v>2.5000000000000001E-3</c:v>
                </c:pt>
                <c:pt idx="698">
                  <c:v>2.5000000000000001E-3</c:v>
                </c:pt>
                <c:pt idx="699">
                  <c:v>2.5000000000000001E-3</c:v>
                </c:pt>
                <c:pt idx="700">
                  <c:v>2.5000000000000001E-3</c:v>
                </c:pt>
                <c:pt idx="701">
                  <c:v>2.5000000000000001E-3</c:v>
                </c:pt>
                <c:pt idx="702">
                  <c:v>2.5000000000000001E-3</c:v>
                </c:pt>
                <c:pt idx="703">
                  <c:v>2.5000000000000001E-3</c:v>
                </c:pt>
                <c:pt idx="704">
                  <c:v>2.5000000000000001E-3</c:v>
                </c:pt>
                <c:pt idx="705">
                  <c:v>2.5892857142857141E-3</c:v>
                </c:pt>
                <c:pt idx="706">
                  <c:v>2.6222222222222224E-3</c:v>
                </c:pt>
                <c:pt idx="707">
                  <c:v>2.6666666666666666E-3</c:v>
                </c:pt>
                <c:pt idx="708">
                  <c:v>2.6666666666666666E-3</c:v>
                </c:pt>
                <c:pt idx="709">
                  <c:v>2.671118530884808E-3</c:v>
                </c:pt>
                <c:pt idx="710">
                  <c:v>2.6737967914438501E-3</c:v>
                </c:pt>
                <c:pt idx="711">
                  <c:v>2.6829268292682929E-3</c:v>
                </c:pt>
                <c:pt idx="712">
                  <c:v>2.7454545454545453E-3</c:v>
                </c:pt>
                <c:pt idx="713">
                  <c:v>2.8E-3</c:v>
                </c:pt>
                <c:pt idx="714">
                  <c:v>2.8E-3</c:v>
                </c:pt>
                <c:pt idx="715">
                  <c:v>2.8E-3</c:v>
                </c:pt>
                <c:pt idx="716">
                  <c:v>2.8333333333333335E-3</c:v>
                </c:pt>
                <c:pt idx="717">
                  <c:v>2.8571428571428571E-3</c:v>
                </c:pt>
                <c:pt idx="718">
                  <c:v>2.8571428571428571E-3</c:v>
                </c:pt>
                <c:pt idx="719">
                  <c:v>2.8667813379201833E-3</c:v>
                </c:pt>
                <c:pt idx="720">
                  <c:v>2.9411764705882353E-3</c:v>
                </c:pt>
                <c:pt idx="721">
                  <c:v>2.9411764705882353E-3</c:v>
                </c:pt>
                <c:pt idx="722">
                  <c:v>3.0000000000000001E-3</c:v>
                </c:pt>
                <c:pt idx="723">
                  <c:v>3.0000000000000001E-3</c:v>
                </c:pt>
                <c:pt idx="724">
                  <c:v>3.0200000000000001E-3</c:v>
                </c:pt>
                <c:pt idx="725">
                  <c:v>3.0285714285714286E-3</c:v>
                </c:pt>
                <c:pt idx="726">
                  <c:v>3.0500000000000002E-3</c:v>
                </c:pt>
                <c:pt idx="727">
                  <c:v>3.0999999999999999E-3</c:v>
                </c:pt>
                <c:pt idx="728">
                  <c:v>3.0999999999999999E-3</c:v>
                </c:pt>
                <c:pt idx="729">
                  <c:v>3.1818181818181819E-3</c:v>
                </c:pt>
                <c:pt idx="730">
                  <c:v>3.2512500000000002E-3</c:v>
                </c:pt>
                <c:pt idx="731">
                  <c:v>3.2799999999999999E-3</c:v>
                </c:pt>
                <c:pt idx="732">
                  <c:v>3.3E-3</c:v>
                </c:pt>
                <c:pt idx="733">
                  <c:v>3.3333333333333335E-3</c:v>
                </c:pt>
                <c:pt idx="734">
                  <c:v>3.3333333333333335E-3</c:v>
                </c:pt>
                <c:pt idx="735">
                  <c:v>3.3333333333333335E-3</c:v>
                </c:pt>
                <c:pt idx="736">
                  <c:v>3.3333333333333335E-3</c:v>
                </c:pt>
                <c:pt idx="737">
                  <c:v>3.3333333333333335E-3</c:v>
                </c:pt>
                <c:pt idx="738">
                  <c:v>3.3333333333333335E-3</c:v>
                </c:pt>
                <c:pt idx="739">
                  <c:v>3.3333333333333335E-3</c:v>
                </c:pt>
                <c:pt idx="740">
                  <c:v>3.3333333333333335E-3</c:v>
                </c:pt>
                <c:pt idx="741">
                  <c:v>3.351206434316354E-3</c:v>
                </c:pt>
                <c:pt idx="742">
                  <c:v>3.3999999999999998E-3</c:v>
                </c:pt>
                <c:pt idx="743">
                  <c:v>3.5000000000000001E-3</c:v>
                </c:pt>
                <c:pt idx="744">
                  <c:v>3.5714285714285713E-3</c:v>
                </c:pt>
                <c:pt idx="745">
                  <c:v>3.5714285714285713E-3</c:v>
                </c:pt>
                <c:pt idx="746">
                  <c:v>3.5999999999999999E-3</c:v>
                </c:pt>
                <c:pt idx="747">
                  <c:v>3.6666666666666666E-3</c:v>
                </c:pt>
                <c:pt idx="748">
                  <c:v>3.6666666666666666E-3</c:v>
                </c:pt>
                <c:pt idx="749">
                  <c:v>3.6666666666666666E-3</c:v>
                </c:pt>
                <c:pt idx="750">
                  <c:v>3.7499999999999999E-3</c:v>
                </c:pt>
                <c:pt idx="751">
                  <c:v>3.8571428571428572E-3</c:v>
                </c:pt>
                <c:pt idx="752">
                  <c:v>3.875E-3</c:v>
                </c:pt>
                <c:pt idx="753">
                  <c:v>3.892538925389254E-3</c:v>
                </c:pt>
                <c:pt idx="754">
                  <c:v>3.933333333333333E-3</c:v>
                </c:pt>
                <c:pt idx="755">
                  <c:v>4.0000000000000001E-3</c:v>
                </c:pt>
                <c:pt idx="756">
                  <c:v>4.0000000000000001E-3</c:v>
                </c:pt>
                <c:pt idx="757">
                  <c:v>4.0000000000000001E-3</c:v>
                </c:pt>
                <c:pt idx="758">
                  <c:v>4.0000000000000001E-3</c:v>
                </c:pt>
                <c:pt idx="759">
                  <c:v>4.0000000000000001E-3</c:v>
                </c:pt>
                <c:pt idx="760">
                  <c:v>4.0000000000000001E-3</c:v>
                </c:pt>
                <c:pt idx="761">
                  <c:v>4.0000000000000001E-3</c:v>
                </c:pt>
                <c:pt idx="762">
                  <c:v>4.0000000000000001E-3</c:v>
                </c:pt>
                <c:pt idx="763">
                  <c:v>4.0666666666666663E-3</c:v>
                </c:pt>
                <c:pt idx="764">
                  <c:v>4.1111111111111114E-3</c:v>
                </c:pt>
                <c:pt idx="765">
                  <c:v>4.1333333333333335E-3</c:v>
                </c:pt>
                <c:pt idx="766">
                  <c:v>4.1666666666666666E-3</c:v>
                </c:pt>
                <c:pt idx="767">
                  <c:v>4.1666666666666666E-3</c:v>
                </c:pt>
                <c:pt idx="768">
                  <c:v>4.1999999999999997E-3</c:v>
                </c:pt>
                <c:pt idx="769">
                  <c:v>4.1999999999999997E-3</c:v>
                </c:pt>
                <c:pt idx="770">
                  <c:v>4.1999999999999997E-3</c:v>
                </c:pt>
                <c:pt idx="771">
                  <c:v>4.1999999999999997E-3</c:v>
                </c:pt>
                <c:pt idx="772">
                  <c:v>4.2399999999999998E-3</c:v>
                </c:pt>
                <c:pt idx="773">
                  <c:v>4.2599999999999999E-3</c:v>
                </c:pt>
                <c:pt idx="774">
                  <c:v>4.3166666666666666E-3</c:v>
                </c:pt>
                <c:pt idx="775">
                  <c:v>4.3307086614173228E-3</c:v>
                </c:pt>
                <c:pt idx="776">
                  <c:v>4.3333333333333331E-3</c:v>
                </c:pt>
                <c:pt idx="777">
                  <c:v>4.3333333333333331E-3</c:v>
                </c:pt>
                <c:pt idx="778">
                  <c:v>4.3750000000000004E-3</c:v>
                </c:pt>
                <c:pt idx="779">
                  <c:v>4.3939393939393936E-3</c:v>
                </c:pt>
                <c:pt idx="780">
                  <c:v>4.4444444444444444E-3</c:v>
                </c:pt>
                <c:pt idx="781">
                  <c:v>4.4999999999999997E-3</c:v>
                </c:pt>
                <c:pt idx="782">
                  <c:v>4.4999999999999997E-3</c:v>
                </c:pt>
                <c:pt idx="783">
                  <c:v>4.6666666666666671E-3</c:v>
                </c:pt>
                <c:pt idx="784">
                  <c:v>4.6699999999999997E-3</c:v>
                </c:pt>
                <c:pt idx="785">
                  <c:v>4.7222222222222223E-3</c:v>
                </c:pt>
                <c:pt idx="786">
                  <c:v>4.7333333333333333E-3</c:v>
                </c:pt>
                <c:pt idx="787">
                  <c:v>4.7727272727272731E-3</c:v>
                </c:pt>
                <c:pt idx="788">
                  <c:v>4.8666666666666667E-3</c:v>
                </c:pt>
                <c:pt idx="789">
                  <c:v>4.8960000000000002E-3</c:v>
                </c:pt>
                <c:pt idx="790">
                  <c:v>4.9199999999999999E-3</c:v>
                </c:pt>
                <c:pt idx="791">
                  <c:v>5.0000000000000001E-3</c:v>
                </c:pt>
                <c:pt idx="792">
                  <c:v>5.0000000000000001E-3</c:v>
                </c:pt>
                <c:pt idx="793">
                  <c:v>5.0000000000000001E-3</c:v>
                </c:pt>
                <c:pt idx="794">
                  <c:v>5.0000000000000001E-3</c:v>
                </c:pt>
                <c:pt idx="795">
                  <c:v>5.0000000000000001E-3</c:v>
                </c:pt>
                <c:pt idx="796">
                  <c:v>5.0000000000000001E-3</c:v>
                </c:pt>
                <c:pt idx="797">
                  <c:v>5.0000000000000001E-3</c:v>
                </c:pt>
                <c:pt idx="798">
                  <c:v>5.0000000000000001E-3</c:v>
                </c:pt>
                <c:pt idx="799">
                  <c:v>5.0000000000000001E-3</c:v>
                </c:pt>
                <c:pt idx="800">
                  <c:v>5.0000000000000001E-3</c:v>
                </c:pt>
                <c:pt idx="801">
                  <c:v>5.0000000000000001E-3</c:v>
                </c:pt>
                <c:pt idx="802">
                  <c:v>5.0299999999999997E-3</c:v>
                </c:pt>
                <c:pt idx="803">
                  <c:v>5.1000000000000004E-3</c:v>
                </c:pt>
                <c:pt idx="804">
                  <c:v>5.1000000000000004E-3</c:v>
                </c:pt>
                <c:pt idx="805">
                  <c:v>5.1000000000000004E-3</c:v>
                </c:pt>
                <c:pt idx="806">
                  <c:v>5.1999999999999998E-3</c:v>
                </c:pt>
                <c:pt idx="807">
                  <c:v>5.3333333333333332E-3</c:v>
                </c:pt>
                <c:pt idx="808">
                  <c:v>5.4884742041712408E-3</c:v>
                </c:pt>
                <c:pt idx="809">
                  <c:v>5.4999999999999997E-3</c:v>
                </c:pt>
                <c:pt idx="810">
                  <c:v>5.4999999999999997E-3</c:v>
                </c:pt>
                <c:pt idx="811">
                  <c:v>5.5555555555555558E-3</c:v>
                </c:pt>
                <c:pt idx="812">
                  <c:v>5.5833333333333334E-3</c:v>
                </c:pt>
                <c:pt idx="813">
                  <c:v>5.5999999999999999E-3</c:v>
                </c:pt>
                <c:pt idx="814">
                  <c:v>5.5999999999999999E-3</c:v>
                </c:pt>
                <c:pt idx="815">
                  <c:v>5.5999999999999999E-3</c:v>
                </c:pt>
                <c:pt idx="816">
                  <c:v>5.6800000000000002E-3</c:v>
                </c:pt>
                <c:pt idx="817">
                  <c:v>5.7142857142857143E-3</c:v>
                </c:pt>
                <c:pt idx="818">
                  <c:v>5.7499999999999999E-3</c:v>
                </c:pt>
                <c:pt idx="819">
                  <c:v>5.8333333333333336E-3</c:v>
                </c:pt>
                <c:pt idx="820">
                  <c:v>5.966666666666667E-3</c:v>
                </c:pt>
                <c:pt idx="821">
                  <c:v>6.0000000000000001E-3</c:v>
                </c:pt>
                <c:pt idx="822">
                  <c:v>6.0000000000000001E-3</c:v>
                </c:pt>
                <c:pt idx="823">
                  <c:v>6.0000000000000001E-3</c:v>
                </c:pt>
                <c:pt idx="824">
                  <c:v>6.0000000000000001E-3</c:v>
                </c:pt>
                <c:pt idx="825">
                  <c:v>6.0400000000000002E-3</c:v>
                </c:pt>
                <c:pt idx="826">
                  <c:v>6.0869565217391303E-3</c:v>
                </c:pt>
                <c:pt idx="827">
                  <c:v>6.2500000000000003E-3</c:v>
                </c:pt>
                <c:pt idx="828">
                  <c:v>6.2500000000000003E-3</c:v>
                </c:pt>
                <c:pt idx="829">
                  <c:v>6.2500000000000003E-3</c:v>
                </c:pt>
                <c:pt idx="830">
                  <c:v>6.41025641025641E-3</c:v>
                </c:pt>
                <c:pt idx="831">
                  <c:v>6.6115702479338841E-3</c:v>
                </c:pt>
                <c:pt idx="832">
                  <c:v>6.6666666666666671E-3</c:v>
                </c:pt>
                <c:pt idx="833">
                  <c:v>6.6666666666666671E-3</c:v>
                </c:pt>
                <c:pt idx="834">
                  <c:v>6.6666666666666671E-3</c:v>
                </c:pt>
                <c:pt idx="835">
                  <c:v>6.6666666666666671E-3</c:v>
                </c:pt>
                <c:pt idx="836">
                  <c:v>6.6666666666666671E-3</c:v>
                </c:pt>
                <c:pt idx="837">
                  <c:v>6.6964285714285711E-3</c:v>
                </c:pt>
                <c:pt idx="838">
                  <c:v>6.7000000000000002E-3</c:v>
                </c:pt>
                <c:pt idx="839">
                  <c:v>6.7499999999999999E-3</c:v>
                </c:pt>
                <c:pt idx="840">
                  <c:v>6.7999999999999996E-3</c:v>
                </c:pt>
                <c:pt idx="841">
                  <c:v>6.8399999999999997E-3</c:v>
                </c:pt>
                <c:pt idx="842">
                  <c:v>6.8631863186318634E-3</c:v>
                </c:pt>
                <c:pt idx="843">
                  <c:v>6.875E-3</c:v>
                </c:pt>
                <c:pt idx="844">
                  <c:v>6.875E-3</c:v>
                </c:pt>
                <c:pt idx="845">
                  <c:v>6.9641025641025639E-3</c:v>
                </c:pt>
                <c:pt idx="846">
                  <c:v>7.0000000000000001E-3</c:v>
                </c:pt>
                <c:pt idx="847">
                  <c:v>7.0000000000000001E-3</c:v>
                </c:pt>
                <c:pt idx="848">
                  <c:v>7.0000000000000001E-3</c:v>
                </c:pt>
                <c:pt idx="849">
                  <c:v>7.0000000000000001E-3</c:v>
                </c:pt>
                <c:pt idx="850">
                  <c:v>7.0007000700070005E-3</c:v>
                </c:pt>
                <c:pt idx="851">
                  <c:v>7.1428571428571426E-3</c:v>
                </c:pt>
                <c:pt idx="852">
                  <c:v>7.1428571428571426E-3</c:v>
                </c:pt>
                <c:pt idx="853">
                  <c:v>7.1556350626118068E-3</c:v>
                </c:pt>
                <c:pt idx="854">
                  <c:v>7.1785714285714283E-3</c:v>
                </c:pt>
                <c:pt idx="855">
                  <c:v>7.1799999999999998E-3</c:v>
                </c:pt>
                <c:pt idx="856">
                  <c:v>7.1999999999999998E-3</c:v>
                </c:pt>
                <c:pt idx="857">
                  <c:v>7.1999999999999998E-3</c:v>
                </c:pt>
                <c:pt idx="858">
                  <c:v>7.1999999999999998E-3</c:v>
                </c:pt>
                <c:pt idx="859">
                  <c:v>7.2222222222222219E-3</c:v>
                </c:pt>
                <c:pt idx="860">
                  <c:v>7.3333333333333332E-3</c:v>
                </c:pt>
                <c:pt idx="861">
                  <c:v>7.4999999999999997E-3</c:v>
                </c:pt>
                <c:pt idx="862">
                  <c:v>7.4999999999999997E-3</c:v>
                </c:pt>
                <c:pt idx="863">
                  <c:v>7.4999999999999997E-3</c:v>
                </c:pt>
                <c:pt idx="864">
                  <c:v>7.5199999999999998E-3</c:v>
                </c:pt>
                <c:pt idx="865">
                  <c:v>7.6E-3</c:v>
                </c:pt>
                <c:pt idx="866">
                  <c:v>7.6129032258064515E-3</c:v>
                </c:pt>
                <c:pt idx="867">
                  <c:v>7.6499999999999997E-3</c:v>
                </c:pt>
                <c:pt idx="868">
                  <c:v>7.6923076923076927E-3</c:v>
                </c:pt>
                <c:pt idx="869">
                  <c:v>7.7000000000000002E-3</c:v>
                </c:pt>
                <c:pt idx="870">
                  <c:v>7.7999999999999996E-3</c:v>
                </c:pt>
                <c:pt idx="871">
                  <c:v>7.92E-3</c:v>
                </c:pt>
                <c:pt idx="872">
                  <c:v>7.9600000000000001E-3</c:v>
                </c:pt>
                <c:pt idx="873">
                  <c:v>7.9909090909090902E-3</c:v>
                </c:pt>
                <c:pt idx="874">
                  <c:v>8.0000000000000002E-3</c:v>
                </c:pt>
                <c:pt idx="875">
                  <c:v>8.0000000000000002E-3</c:v>
                </c:pt>
                <c:pt idx="876">
                  <c:v>8.0000000000000002E-3</c:v>
                </c:pt>
                <c:pt idx="877">
                  <c:v>8.0000000000000002E-3</c:v>
                </c:pt>
                <c:pt idx="878">
                  <c:v>8.0000000000000002E-3</c:v>
                </c:pt>
                <c:pt idx="879">
                  <c:v>8.0000000000000002E-3</c:v>
                </c:pt>
                <c:pt idx="880">
                  <c:v>8.0000000000000002E-3</c:v>
                </c:pt>
                <c:pt idx="881">
                  <c:v>8.0000000000000002E-3</c:v>
                </c:pt>
                <c:pt idx="882">
                  <c:v>8.0000000000000002E-3</c:v>
                </c:pt>
                <c:pt idx="883">
                  <c:v>8.0999999999999996E-3</c:v>
                </c:pt>
                <c:pt idx="884">
                  <c:v>8.1250000000000003E-3</c:v>
                </c:pt>
                <c:pt idx="885">
                  <c:v>8.1600000000000006E-3</c:v>
                </c:pt>
                <c:pt idx="886">
                  <c:v>8.2000000000000007E-3</c:v>
                </c:pt>
                <c:pt idx="887">
                  <c:v>8.2000000000000007E-3</c:v>
                </c:pt>
                <c:pt idx="888">
                  <c:v>8.2857142857142851E-3</c:v>
                </c:pt>
                <c:pt idx="889">
                  <c:v>8.3333333333333332E-3</c:v>
                </c:pt>
                <c:pt idx="890">
                  <c:v>8.3333333333333332E-3</c:v>
                </c:pt>
                <c:pt idx="891">
                  <c:v>8.3333333333333332E-3</c:v>
                </c:pt>
                <c:pt idx="892">
                  <c:v>8.3999999999999995E-3</c:v>
                </c:pt>
                <c:pt idx="893">
                  <c:v>8.4008400840084006E-3</c:v>
                </c:pt>
                <c:pt idx="894">
                  <c:v>8.4173998587352451E-3</c:v>
                </c:pt>
                <c:pt idx="895">
                  <c:v>8.4285714285714294E-3</c:v>
                </c:pt>
                <c:pt idx="896">
                  <c:v>8.5000000000000006E-3</c:v>
                </c:pt>
                <c:pt idx="897">
                  <c:v>8.5000000000000006E-3</c:v>
                </c:pt>
                <c:pt idx="898">
                  <c:v>8.5129023676509714E-3</c:v>
                </c:pt>
                <c:pt idx="899">
                  <c:v>8.5142857142857138E-3</c:v>
                </c:pt>
                <c:pt idx="900">
                  <c:v>8.5714285714285719E-3</c:v>
                </c:pt>
                <c:pt idx="901">
                  <c:v>8.5714285714285719E-3</c:v>
                </c:pt>
                <c:pt idx="902">
                  <c:v>8.6206896551724137E-3</c:v>
                </c:pt>
                <c:pt idx="903">
                  <c:v>8.6250000000000007E-3</c:v>
                </c:pt>
                <c:pt idx="904">
                  <c:v>8.7454545454545458E-3</c:v>
                </c:pt>
                <c:pt idx="905">
                  <c:v>8.7500000000000008E-3</c:v>
                </c:pt>
                <c:pt idx="906">
                  <c:v>8.8333333333333337E-3</c:v>
                </c:pt>
                <c:pt idx="907">
                  <c:v>8.8500000000000002E-3</c:v>
                </c:pt>
                <c:pt idx="908">
                  <c:v>8.8500000000000002E-3</c:v>
                </c:pt>
                <c:pt idx="909">
                  <c:v>8.9999999999999993E-3</c:v>
                </c:pt>
                <c:pt idx="910">
                  <c:v>9.0909090909090905E-3</c:v>
                </c:pt>
                <c:pt idx="911">
                  <c:v>9.0909090909090905E-3</c:v>
                </c:pt>
                <c:pt idx="912">
                  <c:v>9.1066666666666674E-3</c:v>
                </c:pt>
                <c:pt idx="913">
                  <c:v>9.1999999999999998E-3</c:v>
                </c:pt>
                <c:pt idx="914">
                  <c:v>9.4999999999999998E-3</c:v>
                </c:pt>
                <c:pt idx="915">
                  <c:v>9.5999999999999992E-3</c:v>
                </c:pt>
                <c:pt idx="916">
                  <c:v>9.7142857142857135E-3</c:v>
                </c:pt>
                <c:pt idx="917">
                  <c:v>9.7400000000000004E-3</c:v>
                </c:pt>
                <c:pt idx="918">
                  <c:v>9.7699999999999992E-3</c:v>
                </c:pt>
                <c:pt idx="919">
                  <c:v>9.9546510341776348E-3</c:v>
                </c:pt>
                <c:pt idx="920">
                  <c:v>0.01</c:v>
                </c:pt>
                <c:pt idx="921">
                  <c:v>0.01</c:v>
                </c:pt>
                <c:pt idx="922">
                  <c:v>0.01</c:v>
                </c:pt>
                <c:pt idx="923">
                  <c:v>0.01</c:v>
                </c:pt>
                <c:pt idx="924">
                  <c:v>0.01</c:v>
                </c:pt>
                <c:pt idx="925">
                  <c:v>0.01</c:v>
                </c:pt>
                <c:pt idx="926">
                  <c:v>0.01</c:v>
                </c:pt>
                <c:pt idx="927">
                  <c:v>0.01</c:v>
                </c:pt>
                <c:pt idx="928">
                  <c:v>0.01</c:v>
                </c:pt>
                <c:pt idx="929">
                  <c:v>0.01</c:v>
                </c:pt>
                <c:pt idx="930">
                  <c:v>0.01</c:v>
                </c:pt>
                <c:pt idx="931">
                  <c:v>0.01</c:v>
                </c:pt>
                <c:pt idx="932">
                  <c:v>0.01</c:v>
                </c:pt>
                <c:pt idx="933">
                  <c:v>0.01</c:v>
                </c:pt>
                <c:pt idx="934">
                  <c:v>0.01</c:v>
                </c:pt>
                <c:pt idx="935">
                  <c:v>0.01</c:v>
                </c:pt>
                <c:pt idx="936">
                  <c:v>1.0200000000000001E-2</c:v>
                </c:pt>
                <c:pt idx="937">
                  <c:v>1.0200000000000001E-2</c:v>
                </c:pt>
                <c:pt idx="938">
                  <c:v>1.0200000000000001E-2</c:v>
                </c:pt>
                <c:pt idx="939">
                  <c:v>1.04E-2</c:v>
                </c:pt>
                <c:pt idx="940">
                  <c:v>1.044E-2</c:v>
                </c:pt>
                <c:pt idx="941">
                  <c:v>1.0500000000000001E-2</c:v>
                </c:pt>
                <c:pt idx="942">
                  <c:v>1.0500000000000001E-2</c:v>
                </c:pt>
                <c:pt idx="943">
                  <c:v>1.0500000000000001E-2</c:v>
                </c:pt>
                <c:pt idx="944">
                  <c:v>1.0526315789473684E-2</c:v>
                </c:pt>
                <c:pt idx="945">
                  <c:v>1.0571428571428572E-2</c:v>
                </c:pt>
                <c:pt idx="946">
                  <c:v>1.06E-2</c:v>
                </c:pt>
                <c:pt idx="947">
                  <c:v>1.06E-2</c:v>
                </c:pt>
                <c:pt idx="948">
                  <c:v>1.06E-2</c:v>
                </c:pt>
                <c:pt idx="949">
                  <c:v>1.06E-2</c:v>
                </c:pt>
                <c:pt idx="950">
                  <c:v>1.0749999999999999E-2</c:v>
                </c:pt>
                <c:pt idx="951">
                  <c:v>1.0771428571428571E-2</c:v>
                </c:pt>
                <c:pt idx="952">
                  <c:v>1.0999999999999999E-2</c:v>
                </c:pt>
                <c:pt idx="953">
                  <c:v>1.1111111111111112E-2</c:v>
                </c:pt>
                <c:pt idx="954">
                  <c:v>1.116E-2</c:v>
                </c:pt>
                <c:pt idx="955">
                  <c:v>1.1222222222222222E-2</c:v>
                </c:pt>
                <c:pt idx="956">
                  <c:v>1.125E-2</c:v>
                </c:pt>
                <c:pt idx="957">
                  <c:v>1.1266666666666666E-2</c:v>
                </c:pt>
                <c:pt idx="958">
                  <c:v>1.1299999999999999E-2</c:v>
                </c:pt>
                <c:pt idx="959">
                  <c:v>1.1428571428571429E-2</c:v>
                </c:pt>
                <c:pt idx="960">
                  <c:v>1.1428571428571429E-2</c:v>
                </c:pt>
                <c:pt idx="961">
                  <c:v>1.15E-2</c:v>
                </c:pt>
                <c:pt idx="962">
                  <c:v>1.1831900000000001E-2</c:v>
                </c:pt>
                <c:pt idx="963">
                  <c:v>1.192E-2</c:v>
                </c:pt>
                <c:pt idx="964">
                  <c:v>1.2E-2</c:v>
                </c:pt>
                <c:pt idx="965">
                  <c:v>1.2E-2</c:v>
                </c:pt>
                <c:pt idx="966">
                  <c:v>1.2E-2</c:v>
                </c:pt>
                <c:pt idx="967">
                  <c:v>1.2123076923076924E-2</c:v>
                </c:pt>
                <c:pt idx="968">
                  <c:v>1.2222222222222223E-2</c:v>
                </c:pt>
                <c:pt idx="969">
                  <c:v>1.24E-2</c:v>
                </c:pt>
                <c:pt idx="970">
                  <c:v>1.2500000000000001E-2</c:v>
                </c:pt>
                <c:pt idx="971">
                  <c:v>1.2500000000000001E-2</c:v>
                </c:pt>
                <c:pt idx="972">
                  <c:v>1.2500000000000001E-2</c:v>
                </c:pt>
                <c:pt idx="973">
                  <c:v>1.2513513513513513E-2</c:v>
                </c:pt>
                <c:pt idx="974">
                  <c:v>1.2857142857142857E-2</c:v>
                </c:pt>
                <c:pt idx="975">
                  <c:v>1.2933333333333333E-2</c:v>
                </c:pt>
                <c:pt idx="976">
                  <c:v>1.2999999999999999E-2</c:v>
                </c:pt>
                <c:pt idx="977">
                  <c:v>1.2999999999999999E-2</c:v>
                </c:pt>
                <c:pt idx="978">
                  <c:v>1.2999999999999999E-2</c:v>
                </c:pt>
                <c:pt idx="979">
                  <c:v>1.3028138528138528E-2</c:v>
                </c:pt>
                <c:pt idx="980">
                  <c:v>1.325E-2</c:v>
                </c:pt>
                <c:pt idx="981">
                  <c:v>1.3270833333333334E-2</c:v>
                </c:pt>
                <c:pt idx="982">
                  <c:v>1.3299999999999999E-2</c:v>
                </c:pt>
                <c:pt idx="983">
                  <c:v>1.3333333333333334E-2</c:v>
                </c:pt>
                <c:pt idx="984">
                  <c:v>1.3333333333333334E-2</c:v>
                </c:pt>
                <c:pt idx="985">
                  <c:v>1.3333333333333334E-2</c:v>
                </c:pt>
                <c:pt idx="986">
                  <c:v>1.34E-2</c:v>
                </c:pt>
                <c:pt idx="987">
                  <c:v>1.3650000000000001E-2</c:v>
                </c:pt>
                <c:pt idx="988">
                  <c:v>1.3666666666666667E-2</c:v>
                </c:pt>
                <c:pt idx="989">
                  <c:v>1.3668E-2</c:v>
                </c:pt>
                <c:pt idx="990">
                  <c:v>1.3673469387755101E-2</c:v>
                </c:pt>
                <c:pt idx="991">
                  <c:v>1.38E-2</c:v>
                </c:pt>
                <c:pt idx="992">
                  <c:v>1.3818181818181818E-2</c:v>
                </c:pt>
                <c:pt idx="993">
                  <c:v>1.4E-2</c:v>
                </c:pt>
                <c:pt idx="994">
                  <c:v>1.4133333333333333E-2</c:v>
                </c:pt>
                <c:pt idx="995">
                  <c:v>1.4166666666666666E-2</c:v>
                </c:pt>
                <c:pt idx="996">
                  <c:v>1.4200000000000001E-2</c:v>
                </c:pt>
                <c:pt idx="997">
                  <c:v>1.4210526315789474E-2</c:v>
                </c:pt>
                <c:pt idx="998">
                  <c:v>1.4285714285714285E-2</c:v>
                </c:pt>
                <c:pt idx="999">
                  <c:v>1.4321428571428572E-2</c:v>
                </c:pt>
                <c:pt idx="1000">
                  <c:v>1.44E-2</c:v>
                </c:pt>
                <c:pt idx="1001">
                  <c:v>1.4500000000000001E-2</c:v>
                </c:pt>
                <c:pt idx="1002">
                  <c:v>1.4545454545454545E-2</c:v>
                </c:pt>
                <c:pt idx="1003">
                  <c:v>1.4583333333333334E-2</c:v>
                </c:pt>
                <c:pt idx="1004">
                  <c:v>1.4642857142857143E-2</c:v>
                </c:pt>
                <c:pt idx="1005">
                  <c:v>1.4710000000000001E-2</c:v>
                </c:pt>
                <c:pt idx="1006">
                  <c:v>1.4749999999999999E-2</c:v>
                </c:pt>
                <c:pt idx="1007">
                  <c:v>1.4814814814814815E-2</c:v>
                </c:pt>
                <c:pt idx="1008">
                  <c:v>1.4999999999999999E-2</c:v>
                </c:pt>
                <c:pt idx="1009">
                  <c:v>1.4999999999999999E-2</c:v>
                </c:pt>
                <c:pt idx="1010">
                  <c:v>1.5100000000000001E-2</c:v>
                </c:pt>
                <c:pt idx="1011">
                  <c:v>1.5384615384615385E-2</c:v>
                </c:pt>
                <c:pt idx="1012">
                  <c:v>1.6E-2</c:v>
                </c:pt>
                <c:pt idx="1013">
                  <c:v>1.6E-2</c:v>
                </c:pt>
                <c:pt idx="1014">
                  <c:v>1.6E-2</c:v>
                </c:pt>
                <c:pt idx="1015">
                  <c:v>1.6199999999999999E-2</c:v>
                </c:pt>
                <c:pt idx="1016">
                  <c:v>1.6250000000000001E-2</c:v>
                </c:pt>
                <c:pt idx="1017">
                  <c:v>1.6316666666666667E-2</c:v>
                </c:pt>
                <c:pt idx="1018">
                  <c:v>1.6363636363636365E-2</c:v>
                </c:pt>
                <c:pt idx="1019">
                  <c:v>1.6620689655172414E-2</c:v>
                </c:pt>
                <c:pt idx="1020">
                  <c:v>1.6666666666666666E-2</c:v>
                </c:pt>
                <c:pt idx="1021">
                  <c:v>1.6666666666666666E-2</c:v>
                </c:pt>
                <c:pt idx="1022">
                  <c:v>1.6714285714285713E-2</c:v>
                </c:pt>
                <c:pt idx="1023">
                  <c:v>1.7000000000000001E-2</c:v>
                </c:pt>
                <c:pt idx="1024">
                  <c:v>1.7000000000000001E-2</c:v>
                </c:pt>
                <c:pt idx="1025">
                  <c:v>1.7098591549295775E-2</c:v>
                </c:pt>
                <c:pt idx="1026">
                  <c:v>1.7219999999999999E-2</c:v>
                </c:pt>
                <c:pt idx="1027">
                  <c:v>1.7319999999999999E-2</c:v>
                </c:pt>
                <c:pt idx="1028">
                  <c:v>1.7333333333333333E-2</c:v>
                </c:pt>
                <c:pt idx="1029">
                  <c:v>1.7333333333333333E-2</c:v>
                </c:pt>
                <c:pt idx="1030">
                  <c:v>1.7457500000000001E-2</c:v>
                </c:pt>
                <c:pt idx="1031">
                  <c:v>1.7500000000000002E-2</c:v>
                </c:pt>
                <c:pt idx="1032">
                  <c:v>1.7500000000000002E-2</c:v>
                </c:pt>
                <c:pt idx="1033">
                  <c:v>1.7500000000000002E-2</c:v>
                </c:pt>
                <c:pt idx="1034">
                  <c:v>1.7538461538461537E-2</c:v>
                </c:pt>
                <c:pt idx="1035">
                  <c:v>1.7999999999999999E-2</c:v>
                </c:pt>
                <c:pt idx="1036">
                  <c:v>1.8193398957730169E-2</c:v>
                </c:pt>
                <c:pt idx="1037">
                  <c:v>1.8333333333333333E-2</c:v>
                </c:pt>
                <c:pt idx="1038">
                  <c:v>1.84E-2</c:v>
                </c:pt>
                <c:pt idx="1039">
                  <c:v>1.84E-2</c:v>
                </c:pt>
                <c:pt idx="1040">
                  <c:v>1.8666666666666668E-2</c:v>
                </c:pt>
                <c:pt idx="1041">
                  <c:v>1.8669999999999999E-2</c:v>
                </c:pt>
                <c:pt idx="1042">
                  <c:v>1.8689285714285714E-2</c:v>
                </c:pt>
                <c:pt idx="1043">
                  <c:v>1.9E-2</c:v>
                </c:pt>
                <c:pt idx="1044">
                  <c:v>1.9E-2</c:v>
                </c:pt>
                <c:pt idx="1045">
                  <c:v>1.9066666666666666E-2</c:v>
                </c:pt>
                <c:pt idx="1046">
                  <c:v>1.9259999999999999E-2</c:v>
                </c:pt>
                <c:pt idx="1047">
                  <c:v>1.9416666666666665E-2</c:v>
                </c:pt>
                <c:pt idx="1048">
                  <c:v>1.9666666666666666E-2</c:v>
                </c:pt>
                <c:pt idx="1049">
                  <c:v>1.9900000000000001E-2</c:v>
                </c:pt>
                <c:pt idx="1050">
                  <c:v>0.02</c:v>
                </c:pt>
                <c:pt idx="1051">
                  <c:v>0.02</c:v>
                </c:pt>
                <c:pt idx="1052">
                  <c:v>0.02</c:v>
                </c:pt>
                <c:pt idx="1053">
                  <c:v>0.02</c:v>
                </c:pt>
                <c:pt idx="1054">
                  <c:v>0.02</c:v>
                </c:pt>
                <c:pt idx="1055">
                  <c:v>0.02</c:v>
                </c:pt>
                <c:pt idx="1056">
                  <c:v>0.02</c:v>
                </c:pt>
                <c:pt idx="1057">
                  <c:v>2.0066666666666667E-2</c:v>
                </c:pt>
                <c:pt idx="1058">
                  <c:v>2.036E-2</c:v>
                </c:pt>
                <c:pt idx="1059">
                  <c:v>2.0454545454545454E-2</c:v>
                </c:pt>
                <c:pt idx="1060">
                  <c:v>2.0500000000000001E-2</c:v>
                </c:pt>
                <c:pt idx="1061">
                  <c:v>2.053E-2</c:v>
                </c:pt>
                <c:pt idx="1062">
                  <c:v>2.0549999999999999E-2</c:v>
                </c:pt>
                <c:pt idx="1063">
                  <c:v>2.0833333333333332E-2</c:v>
                </c:pt>
                <c:pt idx="1064">
                  <c:v>2.1000000000000001E-2</c:v>
                </c:pt>
                <c:pt idx="1065">
                  <c:v>2.1000000000000001E-2</c:v>
                </c:pt>
                <c:pt idx="1066">
                  <c:v>2.1049999999999999E-2</c:v>
                </c:pt>
                <c:pt idx="1067">
                  <c:v>2.1129899999999997E-2</c:v>
                </c:pt>
                <c:pt idx="1068">
                  <c:v>2.12E-2</c:v>
                </c:pt>
                <c:pt idx="1069">
                  <c:v>2.1333333333333333E-2</c:v>
                </c:pt>
                <c:pt idx="1070">
                  <c:v>2.1428571428571429E-2</c:v>
                </c:pt>
                <c:pt idx="1071">
                  <c:v>2.1919999999999999E-2</c:v>
                </c:pt>
                <c:pt idx="1072">
                  <c:v>2.1999999999999999E-2</c:v>
                </c:pt>
                <c:pt idx="1073">
                  <c:v>2.1999999999999999E-2</c:v>
                </c:pt>
                <c:pt idx="1074">
                  <c:v>2.2157147647256063E-2</c:v>
                </c:pt>
                <c:pt idx="1075">
                  <c:v>2.2302681818181819E-2</c:v>
                </c:pt>
                <c:pt idx="1076">
                  <c:v>2.2307692307692306E-2</c:v>
                </c:pt>
                <c:pt idx="1077">
                  <c:v>2.2388059701492536E-2</c:v>
                </c:pt>
                <c:pt idx="1078">
                  <c:v>2.2444444444444444E-2</c:v>
                </c:pt>
                <c:pt idx="1079">
                  <c:v>2.2499999999999999E-2</c:v>
                </c:pt>
                <c:pt idx="1080">
                  <c:v>2.265E-2</c:v>
                </c:pt>
                <c:pt idx="1081">
                  <c:v>2.2727272727272728E-2</c:v>
                </c:pt>
                <c:pt idx="1082">
                  <c:v>2.3E-2</c:v>
                </c:pt>
                <c:pt idx="1083">
                  <c:v>2.3076923076923078E-2</c:v>
                </c:pt>
                <c:pt idx="1084">
                  <c:v>2.3220000000000001E-2</c:v>
                </c:pt>
                <c:pt idx="1085">
                  <c:v>2.3306666666666667E-2</c:v>
                </c:pt>
                <c:pt idx="1086">
                  <c:v>2.3345000000000001E-2</c:v>
                </c:pt>
                <c:pt idx="1087">
                  <c:v>2.375E-2</c:v>
                </c:pt>
                <c:pt idx="1088">
                  <c:v>2.3764705882352941E-2</c:v>
                </c:pt>
                <c:pt idx="1089">
                  <c:v>2.4E-2</c:v>
                </c:pt>
                <c:pt idx="1090">
                  <c:v>2.4E-2</c:v>
                </c:pt>
                <c:pt idx="1091">
                  <c:v>2.4E-2</c:v>
                </c:pt>
                <c:pt idx="1092">
                  <c:v>2.4222222222222221E-2</c:v>
                </c:pt>
                <c:pt idx="1093">
                  <c:v>2.4299999999999999E-2</c:v>
                </c:pt>
                <c:pt idx="1094">
                  <c:v>2.4340000000000001E-2</c:v>
                </c:pt>
                <c:pt idx="1095">
                  <c:v>2.4375000000000001E-2</c:v>
                </c:pt>
                <c:pt idx="1096">
                  <c:v>2.4400000000000002E-2</c:v>
                </c:pt>
                <c:pt idx="1097">
                  <c:v>2.4500000000000001E-2</c:v>
                </c:pt>
                <c:pt idx="1098">
                  <c:v>2.4777777777777777E-2</c:v>
                </c:pt>
                <c:pt idx="1099">
                  <c:v>2.4840000000000001E-2</c:v>
                </c:pt>
                <c:pt idx="1100">
                  <c:v>2.5000000000000001E-2</c:v>
                </c:pt>
                <c:pt idx="1101">
                  <c:v>2.5000000000000001E-2</c:v>
                </c:pt>
                <c:pt idx="1102">
                  <c:v>2.5000000000000001E-2</c:v>
                </c:pt>
                <c:pt idx="1103">
                  <c:v>2.5000000000000001E-2</c:v>
                </c:pt>
                <c:pt idx="1104">
                  <c:v>2.5000000000000001E-2</c:v>
                </c:pt>
                <c:pt idx="1105">
                  <c:v>2.5000000000000001E-2</c:v>
                </c:pt>
                <c:pt idx="1106">
                  <c:v>2.5000000000000001E-2</c:v>
                </c:pt>
                <c:pt idx="1107">
                  <c:v>2.5000000000000001E-2</c:v>
                </c:pt>
                <c:pt idx="1108">
                  <c:v>2.5333333333333333E-2</c:v>
                </c:pt>
                <c:pt idx="1109">
                  <c:v>2.5545454545454545E-2</c:v>
                </c:pt>
                <c:pt idx="1110">
                  <c:v>2.6069999999999999E-2</c:v>
                </c:pt>
                <c:pt idx="1111">
                  <c:v>2.6076923076923077E-2</c:v>
                </c:pt>
                <c:pt idx="1112">
                  <c:v>2.6200000000000001E-2</c:v>
                </c:pt>
                <c:pt idx="1113">
                  <c:v>2.6599999999999999E-2</c:v>
                </c:pt>
                <c:pt idx="1114">
                  <c:v>2.6660714285714284E-2</c:v>
                </c:pt>
                <c:pt idx="1115">
                  <c:v>2.6666666666666668E-2</c:v>
                </c:pt>
                <c:pt idx="1116">
                  <c:v>2.6666666666666668E-2</c:v>
                </c:pt>
                <c:pt idx="1117">
                  <c:v>2.6666666666666668E-2</c:v>
                </c:pt>
                <c:pt idx="1118">
                  <c:v>2.6666666666666668E-2</c:v>
                </c:pt>
                <c:pt idx="1119">
                  <c:v>2.6666666666666668E-2</c:v>
                </c:pt>
                <c:pt idx="1120">
                  <c:v>2.6666666666666668E-2</c:v>
                </c:pt>
                <c:pt idx="1121">
                  <c:v>2.6866666666666667E-2</c:v>
                </c:pt>
                <c:pt idx="1122">
                  <c:v>2.696969696969697E-2</c:v>
                </c:pt>
                <c:pt idx="1123">
                  <c:v>2.7E-2</c:v>
                </c:pt>
                <c:pt idx="1124">
                  <c:v>2.7E-2</c:v>
                </c:pt>
                <c:pt idx="1125">
                  <c:v>2.7025E-2</c:v>
                </c:pt>
                <c:pt idx="1126">
                  <c:v>2.7199999999999998E-2</c:v>
                </c:pt>
                <c:pt idx="1127">
                  <c:v>2.720408163265306E-2</c:v>
                </c:pt>
                <c:pt idx="1128">
                  <c:v>2.7272727272727271E-2</c:v>
                </c:pt>
                <c:pt idx="1129">
                  <c:v>2.7300000000000001E-2</c:v>
                </c:pt>
                <c:pt idx="1130">
                  <c:v>2.75E-2</c:v>
                </c:pt>
                <c:pt idx="1131">
                  <c:v>2.75E-2</c:v>
                </c:pt>
                <c:pt idx="1132">
                  <c:v>2.787363950092912E-2</c:v>
                </c:pt>
                <c:pt idx="1133">
                  <c:v>2.8000000000000001E-2</c:v>
                </c:pt>
                <c:pt idx="1134">
                  <c:v>2.8420000000000001E-2</c:v>
                </c:pt>
                <c:pt idx="1135">
                  <c:v>2.8500000000000001E-2</c:v>
                </c:pt>
                <c:pt idx="1136">
                  <c:v>2.87E-2</c:v>
                </c:pt>
                <c:pt idx="1137">
                  <c:v>2.9000000000000001E-2</c:v>
                </c:pt>
                <c:pt idx="1138">
                  <c:v>2.9250000000000002E-2</c:v>
                </c:pt>
                <c:pt idx="1139">
                  <c:v>2.93E-2</c:v>
                </c:pt>
                <c:pt idx="1140">
                  <c:v>2.955E-2</c:v>
                </c:pt>
                <c:pt idx="1141">
                  <c:v>2.9894179894179893E-2</c:v>
                </c:pt>
                <c:pt idx="1142">
                  <c:v>0.03</c:v>
                </c:pt>
                <c:pt idx="1143">
                  <c:v>0.03</c:v>
                </c:pt>
                <c:pt idx="1144">
                  <c:v>0.03</c:v>
                </c:pt>
                <c:pt idx="1145">
                  <c:v>0.03</c:v>
                </c:pt>
                <c:pt idx="1146">
                  <c:v>0.03</c:v>
                </c:pt>
                <c:pt idx="1147">
                  <c:v>0.03</c:v>
                </c:pt>
                <c:pt idx="1148">
                  <c:v>3.0066666666666665E-2</c:v>
                </c:pt>
                <c:pt idx="1149">
                  <c:v>3.0124999999999999E-2</c:v>
                </c:pt>
                <c:pt idx="1150">
                  <c:v>3.0153846153846153E-2</c:v>
                </c:pt>
                <c:pt idx="1151">
                  <c:v>3.058E-2</c:v>
                </c:pt>
                <c:pt idx="1152">
                  <c:v>3.0666666666666665E-2</c:v>
                </c:pt>
                <c:pt idx="1153">
                  <c:v>3.0833333333333334E-2</c:v>
                </c:pt>
                <c:pt idx="1154">
                  <c:v>3.1050000000000001E-2</c:v>
                </c:pt>
                <c:pt idx="1155">
                  <c:v>3.1333333333333331E-2</c:v>
                </c:pt>
                <c:pt idx="1156">
                  <c:v>3.1413333333333335E-2</c:v>
                </c:pt>
                <c:pt idx="1157">
                  <c:v>3.1481481481481478E-2</c:v>
                </c:pt>
                <c:pt idx="1158">
                  <c:v>3.1875000000000001E-2</c:v>
                </c:pt>
                <c:pt idx="1159">
                  <c:v>3.2000000000000001E-2</c:v>
                </c:pt>
                <c:pt idx="1160">
                  <c:v>3.2000000000000001E-2</c:v>
                </c:pt>
                <c:pt idx="1161">
                  <c:v>3.2000000000000001E-2</c:v>
                </c:pt>
                <c:pt idx="1162">
                  <c:v>3.214285714285714E-2</c:v>
                </c:pt>
                <c:pt idx="1163">
                  <c:v>3.2500000000000001E-2</c:v>
                </c:pt>
                <c:pt idx="1164">
                  <c:v>3.2500000000000001E-2</c:v>
                </c:pt>
                <c:pt idx="1165">
                  <c:v>3.2500000000000001E-2</c:v>
                </c:pt>
                <c:pt idx="1166">
                  <c:v>3.2500000000000001E-2</c:v>
                </c:pt>
                <c:pt idx="1167">
                  <c:v>3.267605633802817E-2</c:v>
                </c:pt>
                <c:pt idx="1168">
                  <c:v>3.272727272727273E-2</c:v>
                </c:pt>
                <c:pt idx="1169">
                  <c:v>3.2804E-2</c:v>
                </c:pt>
                <c:pt idx="1170">
                  <c:v>3.3033333333333331E-2</c:v>
                </c:pt>
                <c:pt idx="1171">
                  <c:v>3.307692307692308E-2</c:v>
                </c:pt>
                <c:pt idx="1172">
                  <c:v>3.3333333333333333E-2</c:v>
                </c:pt>
                <c:pt idx="1173">
                  <c:v>3.3333333333333333E-2</c:v>
                </c:pt>
                <c:pt idx="1174">
                  <c:v>3.3333333333333333E-2</c:v>
                </c:pt>
                <c:pt idx="1175">
                  <c:v>3.3333333333333333E-2</c:v>
                </c:pt>
                <c:pt idx="1176">
                  <c:v>3.3333333333333333E-2</c:v>
                </c:pt>
                <c:pt idx="1177">
                  <c:v>3.3399999999999999E-2</c:v>
                </c:pt>
                <c:pt idx="1178">
                  <c:v>3.3444444444444443E-2</c:v>
                </c:pt>
                <c:pt idx="1179">
                  <c:v>3.3666666666666664E-2</c:v>
                </c:pt>
                <c:pt idx="1180">
                  <c:v>3.3673333333333333E-2</c:v>
                </c:pt>
                <c:pt idx="1181">
                  <c:v>3.4000000000000002E-2</c:v>
                </c:pt>
                <c:pt idx="1182">
                  <c:v>3.4125000000000003E-2</c:v>
                </c:pt>
                <c:pt idx="1183">
                  <c:v>3.4200000000000001E-2</c:v>
                </c:pt>
                <c:pt idx="1184">
                  <c:v>3.44748684310884E-2</c:v>
                </c:pt>
                <c:pt idx="1185">
                  <c:v>3.4666666666666665E-2</c:v>
                </c:pt>
                <c:pt idx="1186">
                  <c:v>3.5400000000000001E-2</c:v>
                </c:pt>
                <c:pt idx="1187">
                  <c:v>3.5499999999999997E-2</c:v>
                </c:pt>
                <c:pt idx="1188">
                  <c:v>3.5520833333333335E-2</c:v>
                </c:pt>
                <c:pt idx="1189">
                  <c:v>3.5666666666666666E-2</c:v>
                </c:pt>
                <c:pt idx="1190">
                  <c:v>3.608004104669061E-2</c:v>
                </c:pt>
                <c:pt idx="1191">
                  <c:v>3.7400000000000003E-2</c:v>
                </c:pt>
                <c:pt idx="1192">
                  <c:v>3.7499999999999999E-2</c:v>
                </c:pt>
                <c:pt idx="1193">
                  <c:v>3.7600000000000001E-2</c:v>
                </c:pt>
                <c:pt idx="1194">
                  <c:v>3.7999999999999999E-2</c:v>
                </c:pt>
                <c:pt idx="1195">
                  <c:v>3.8206896551724136E-2</c:v>
                </c:pt>
                <c:pt idx="1196">
                  <c:v>3.85E-2</c:v>
                </c:pt>
                <c:pt idx="1197">
                  <c:v>3.8739999999999997E-2</c:v>
                </c:pt>
                <c:pt idx="1198">
                  <c:v>3.8833333333333331E-2</c:v>
                </c:pt>
                <c:pt idx="1199">
                  <c:v>3.8860103626943004E-2</c:v>
                </c:pt>
                <c:pt idx="1200">
                  <c:v>3.8875E-2</c:v>
                </c:pt>
                <c:pt idx="1201">
                  <c:v>3.9334666666666664E-2</c:v>
                </c:pt>
                <c:pt idx="1202">
                  <c:v>3.9750000000000001E-2</c:v>
                </c:pt>
                <c:pt idx="1203">
                  <c:v>0.04</c:v>
                </c:pt>
                <c:pt idx="1204">
                  <c:v>0.04</c:v>
                </c:pt>
                <c:pt idx="1205">
                  <c:v>0.04</c:v>
                </c:pt>
                <c:pt idx="1206">
                  <c:v>4.0045454545454544E-2</c:v>
                </c:pt>
                <c:pt idx="1207">
                  <c:v>4.02E-2</c:v>
                </c:pt>
                <c:pt idx="1208">
                  <c:v>4.0266666666666666E-2</c:v>
                </c:pt>
                <c:pt idx="1209">
                  <c:v>4.0625000000000001E-2</c:v>
                </c:pt>
                <c:pt idx="1210">
                  <c:v>4.0833333333333333E-2</c:v>
                </c:pt>
                <c:pt idx="1211">
                  <c:v>4.1000000000000002E-2</c:v>
                </c:pt>
                <c:pt idx="1212">
                  <c:v>4.1176470588235294E-2</c:v>
                </c:pt>
                <c:pt idx="1213">
                  <c:v>4.1599999999999998E-2</c:v>
                </c:pt>
                <c:pt idx="1214">
                  <c:v>4.1666666666666664E-2</c:v>
                </c:pt>
                <c:pt idx="1215">
                  <c:v>4.1818181818181817E-2</c:v>
                </c:pt>
                <c:pt idx="1216">
                  <c:v>4.2000000000000003E-2</c:v>
                </c:pt>
                <c:pt idx="1217">
                  <c:v>4.2133333333333335E-2</c:v>
                </c:pt>
                <c:pt idx="1218">
                  <c:v>4.2311459353574929E-2</c:v>
                </c:pt>
                <c:pt idx="1219">
                  <c:v>4.24E-2</c:v>
                </c:pt>
                <c:pt idx="1220">
                  <c:v>4.2435339894712751E-2</c:v>
                </c:pt>
                <c:pt idx="1221">
                  <c:v>4.2466666666666666E-2</c:v>
                </c:pt>
                <c:pt idx="1222">
                  <c:v>4.2880000000000001E-2</c:v>
                </c:pt>
                <c:pt idx="1223">
                  <c:v>4.2999999999999997E-2</c:v>
                </c:pt>
                <c:pt idx="1224">
                  <c:v>4.3499999999999997E-2</c:v>
                </c:pt>
                <c:pt idx="1225">
                  <c:v>4.3999999999999997E-2</c:v>
                </c:pt>
                <c:pt idx="1226">
                  <c:v>4.4600000000000001E-2</c:v>
                </c:pt>
                <c:pt idx="1227">
                  <c:v>4.4999999999999998E-2</c:v>
                </c:pt>
                <c:pt idx="1228">
                  <c:v>4.4999999999999998E-2</c:v>
                </c:pt>
                <c:pt idx="1229">
                  <c:v>4.4999999999999998E-2</c:v>
                </c:pt>
                <c:pt idx="1230">
                  <c:v>4.5600000000000002E-2</c:v>
                </c:pt>
                <c:pt idx="1231">
                  <c:v>4.5714285714285714E-2</c:v>
                </c:pt>
                <c:pt idx="1232">
                  <c:v>4.583333333333333E-2</c:v>
                </c:pt>
                <c:pt idx="1233">
                  <c:v>4.5985132395404561E-2</c:v>
                </c:pt>
                <c:pt idx="1234">
                  <c:v>4.5999999999999999E-2</c:v>
                </c:pt>
                <c:pt idx="1235">
                  <c:v>4.6666666666666669E-2</c:v>
                </c:pt>
                <c:pt idx="1236">
                  <c:v>4.6699999999999998E-2</c:v>
                </c:pt>
                <c:pt idx="1237">
                  <c:v>4.7E-2</c:v>
                </c:pt>
                <c:pt idx="1238">
                  <c:v>4.7E-2</c:v>
                </c:pt>
                <c:pt idx="1239">
                  <c:v>4.7363636363636365E-2</c:v>
                </c:pt>
                <c:pt idx="1240">
                  <c:v>4.8000000000000001E-2</c:v>
                </c:pt>
                <c:pt idx="1241">
                  <c:v>4.8099999999999997E-2</c:v>
                </c:pt>
                <c:pt idx="1242">
                  <c:v>4.8571428571428571E-2</c:v>
                </c:pt>
                <c:pt idx="1243">
                  <c:v>4.8666666666666664E-2</c:v>
                </c:pt>
                <c:pt idx="1244">
                  <c:v>4.8680000000000001E-2</c:v>
                </c:pt>
                <c:pt idx="1245">
                  <c:v>4.9516666666666667E-2</c:v>
                </c:pt>
                <c:pt idx="1246">
                  <c:v>4.9575757575757579E-2</c:v>
                </c:pt>
                <c:pt idx="1247">
                  <c:v>4.9639999999999997E-2</c:v>
                </c:pt>
                <c:pt idx="1248">
                  <c:v>0.05</c:v>
                </c:pt>
                <c:pt idx="1249">
                  <c:v>0.05</c:v>
                </c:pt>
                <c:pt idx="1250">
                  <c:v>0.05</c:v>
                </c:pt>
                <c:pt idx="1251">
                  <c:v>0.05</c:v>
                </c:pt>
                <c:pt idx="1252">
                  <c:v>0.05</c:v>
                </c:pt>
                <c:pt idx="1253">
                  <c:v>0.05</c:v>
                </c:pt>
                <c:pt idx="1254">
                  <c:v>0.05</c:v>
                </c:pt>
                <c:pt idx="1255">
                  <c:v>0.05</c:v>
                </c:pt>
                <c:pt idx="1256">
                  <c:v>0.05</c:v>
                </c:pt>
                <c:pt idx="1257">
                  <c:v>0.05</c:v>
                </c:pt>
                <c:pt idx="1258">
                  <c:v>0.05</c:v>
                </c:pt>
                <c:pt idx="1259">
                  <c:v>0.05</c:v>
                </c:pt>
                <c:pt idx="1260">
                  <c:v>0.05</c:v>
                </c:pt>
                <c:pt idx="1261">
                  <c:v>5.0256410256410255E-2</c:v>
                </c:pt>
                <c:pt idx="1262">
                  <c:v>5.0347999999999997E-2</c:v>
                </c:pt>
                <c:pt idx="1263">
                  <c:v>5.0413333333333331E-2</c:v>
                </c:pt>
                <c:pt idx="1264">
                  <c:v>5.0509090909090906E-2</c:v>
                </c:pt>
                <c:pt idx="1265">
                  <c:v>5.0599999999999999E-2</c:v>
                </c:pt>
                <c:pt idx="1266">
                  <c:v>5.0799999999999998E-2</c:v>
                </c:pt>
                <c:pt idx="1267">
                  <c:v>5.080888888888889E-2</c:v>
                </c:pt>
                <c:pt idx="1268">
                  <c:v>5.0999999999999997E-2</c:v>
                </c:pt>
                <c:pt idx="1269">
                  <c:v>5.1999999999999998E-2</c:v>
                </c:pt>
                <c:pt idx="1270">
                  <c:v>5.2187499999999998E-2</c:v>
                </c:pt>
                <c:pt idx="1271">
                  <c:v>5.3124999999999999E-2</c:v>
                </c:pt>
                <c:pt idx="1272">
                  <c:v>5.3333333333333337E-2</c:v>
                </c:pt>
                <c:pt idx="1273">
                  <c:v>5.3999999999999999E-2</c:v>
                </c:pt>
                <c:pt idx="1274">
                  <c:v>5.3999999999999999E-2</c:v>
                </c:pt>
                <c:pt idx="1275">
                  <c:v>5.3999999999999999E-2</c:v>
                </c:pt>
                <c:pt idx="1276">
                  <c:v>5.4100000000000002E-2</c:v>
                </c:pt>
                <c:pt idx="1277">
                  <c:v>5.4166666666666669E-2</c:v>
                </c:pt>
                <c:pt idx="1278">
                  <c:v>5.4199999999999998E-2</c:v>
                </c:pt>
                <c:pt idx="1279">
                  <c:v>5.4199999999999998E-2</c:v>
                </c:pt>
                <c:pt idx="1280">
                  <c:v>5.4545454545454543E-2</c:v>
                </c:pt>
                <c:pt idx="1281">
                  <c:v>5.5E-2</c:v>
                </c:pt>
                <c:pt idx="1282">
                  <c:v>5.5E-2</c:v>
                </c:pt>
                <c:pt idx="1283">
                  <c:v>5.5480000000000002E-2</c:v>
                </c:pt>
                <c:pt idx="1284">
                  <c:v>5.5800000000000002E-2</c:v>
                </c:pt>
                <c:pt idx="1285">
                  <c:v>5.6250000000000001E-2</c:v>
                </c:pt>
                <c:pt idx="1286">
                  <c:v>5.6333333333333332E-2</c:v>
                </c:pt>
                <c:pt idx="1287">
                  <c:v>5.6500000000000002E-2</c:v>
                </c:pt>
                <c:pt idx="1288">
                  <c:v>5.6613333333333335E-2</c:v>
                </c:pt>
                <c:pt idx="1289">
                  <c:v>5.6666666666666664E-2</c:v>
                </c:pt>
                <c:pt idx="1290">
                  <c:v>5.6666666666666664E-2</c:v>
                </c:pt>
                <c:pt idx="1291">
                  <c:v>5.6833333333333333E-2</c:v>
                </c:pt>
                <c:pt idx="1292">
                  <c:v>5.6937500000000002E-2</c:v>
                </c:pt>
                <c:pt idx="1293">
                  <c:v>5.7238095238095241E-2</c:v>
                </c:pt>
                <c:pt idx="1294">
                  <c:v>5.7334999999999997E-2</c:v>
                </c:pt>
                <c:pt idx="1295">
                  <c:v>5.7692307692307696E-2</c:v>
                </c:pt>
                <c:pt idx="1296">
                  <c:v>5.8500000000000003E-2</c:v>
                </c:pt>
                <c:pt idx="1297">
                  <c:v>5.906666666666667E-2</c:v>
                </c:pt>
                <c:pt idx="1298">
                  <c:v>0.06</c:v>
                </c:pt>
                <c:pt idx="1299">
                  <c:v>0.06</c:v>
                </c:pt>
                <c:pt idx="1300">
                  <c:v>0.06</c:v>
                </c:pt>
                <c:pt idx="1301">
                  <c:v>6.0263157894736845E-2</c:v>
                </c:pt>
                <c:pt idx="1302">
                  <c:v>6.0999999999999999E-2</c:v>
                </c:pt>
                <c:pt idx="1303">
                  <c:v>6.2566666666666673E-2</c:v>
                </c:pt>
                <c:pt idx="1304">
                  <c:v>6.2933333333333327E-2</c:v>
                </c:pt>
                <c:pt idx="1305">
                  <c:v>6.3E-2</c:v>
                </c:pt>
                <c:pt idx="1306">
                  <c:v>6.3092592592592589E-2</c:v>
                </c:pt>
                <c:pt idx="1307">
                  <c:v>6.3333333333333339E-2</c:v>
                </c:pt>
                <c:pt idx="1308">
                  <c:v>6.4158609339642042E-2</c:v>
                </c:pt>
                <c:pt idx="1309">
                  <c:v>6.4439140811455853E-2</c:v>
                </c:pt>
                <c:pt idx="1310">
                  <c:v>6.4850000000000005E-2</c:v>
                </c:pt>
                <c:pt idx="1311">
                  <c:v>6.5000000000000002E-2</c:v>
                </c:pt>
                <c:pt idx="1312">
                  <c:v>6.5000000000000002E-2</c:v>
                </c:pt>
                <c:pt idx="1313">
                  <c:v>6.5299999999999997E-2</c:v>
                </c:pt>
                <c:pt idx="1314">
                  <c:v>6.545454545454546E-2</c:v>
                </c:pt>
                <c:pt idx="1315">
                  <c:v>6.5500000000000003E-2</c:v>
                </c:pt>
                <c:pt idx="1316">
                  <c:v>6.565384615384616E-2</c:v>
                </c:pt>
                <c:pt idx="1317">
                  <c:v>6.5900366666666668E-2</c:v>
                </c:pt>
                <c:pt idx="1318">
                  <c:v>6.6055045871559637E-2</c:v>
                </c:pt>
                <c:pt idx="1319">
                  <c:v>6.6066666666666662E-2</c:v>
                </c:pt>
                <c:pt idx="1320">
                  <c:v>6.6339999999999996E-2</c:v>
                </c:pt>
                <c:pt idx="1321">
                  <c:v>6.6500000000000004E-2</c:v>
                </c:pt>
                <c:pt idx="1322">
                  <c:v>6.7000000000000004E-2</c:v>
                </c:pt>
                <c:pt idx="1323">
                  <c:v>6.7083333333333328E-2</c:v>
                </c:pt>
                <c:pt idx="1324">
                  <c:v>6.7966666666666675E-2</c:v>
                </c:pt>
                <c:pt idx="1325">
                  <c:v>6.8287037037037035E-2</c:v>
                </c:pt>
                <c:pt idx="1326">
                  <c:v>6.9320000000000007E-2</c:v>
                </c:pt>
                <c:pt idx="1327">
                  <c:v>6.9696969696969702E-2</c:v>
                </c:pt>
                <c:pt idx="1328">
                  <c:v>7.0000000000000007E-2</c:v>
                </c:pt>
                <c:pt idx="1329">
                  <c:v>7.0433333333333334E-2</c:v>
                </c:pt>
                <c:pt idx="1330">
                  <c:v>7.0634920634920634E-2</c:v>
                </c:pt>
                <c:pt idx="1331">
                  <c:v>7.0666666666666669E-2</c:v>
                </c:pt>
                <c:pt idx="1332">
                  <c:v>7.166666666666667E-2</c:v>
                </c:pt>
                <c:pt idx="1333">
                  <c:v>7.1999999999999995E-2</c:v>
                </c:pt>
                <c:pt idx="1334">
                  <c:v>7.1999999999999995E-2</c:v>
                </c:pt>
                <c:pt idx="1335">
                  <c:v>7.2120000000000004E-2</c:v>
                </c:pt>
                <c:pt idx="1336">
                  <c:v>7.2400000000000006E-2</c:v>
                </c:pt>
                <c:pt idx="1337">
                  <c:v>7.2599999999999998E-2</c:v>
                </c:pt>
                <c:pt idx="1338">
                  <c:v>7.2952380952380949E-2</c:v>
                </c:pt>
                <c:pt idx="1339">
                  <c:v>7.3400000000000007E-2</c:v>
                </c:pt>
                <c:pt idx="1340">
                  <c:v>7.4690265486725665E-2</c:v>
                </c:pt>
                <c:pt idx="1341">
                  <c:v>7.4837500000000001E-2</c:v>
                </c:pt>
                <c:pt idx="1342">
                  <c:v>7.4999999999999997E-2</c:v>
                </c:pt>
                <c:pt idx="1343">
                  <c:v>7.4999999999999997E-2</c:v>
                </c:pt>
                <c:pt idx="1344">
                  <c:v>7.5111111111111115E-2</c:v>
                </c:pt>
                <c:pt idx="1345">
                  <c:v>7.5333333333333335E-2</c:v>
                </c:pt>
                <c:pt idx="1346">
                  <c:v>7.5880000000000003E-2</c:v>
                </c:pt>
                <c:pt idx="1347">
                  <c:v>7.5999999999999998E-2</c:v>
                </c:pt>
                <c:pt idx="1348">
                  <c:v>7.7886666666666673E-2</c:v>
                </c:pt>
                <c:pt idx="1349">
                  <c:v>7.8E-2</c:v>
                </c:pt>
                <c:pt idx="1350">
                  <c:v>7.8266666666666665E-2</c:v>
                </c:pt>
                <c:pt idx="1351">
                  <c:v>7.8378378378378383E-2</c:v>
                </c:pt>
                <c:pt idx="1352">
                  <c:v>7.868E-2</c:v>
                </c:pt>
                <c:pt idx="1353">
                  <c:v>7.8809523809523815E-2</c:v>
                </c:pt>
                <c:pt idx="1354">
                  <c:v>0.08</c:v>
                </c:pt>
                <c:pt idx="1355">
                  <c:v>8.0250000000000002E-2</c:v>
                </c:pt>
                <c:pt idx="1356">
                  <c:v>8.0600000000000005E-2</c:v>
                </c:pt>
                <c:pt idx="1357">
                  <c:v>8.0833333333333326E-2</c:v>
                </c:pt>
                <c:pt idx="1358">
                  <c:v>8.1333333333333327E-2</c:v>
                </c:pt>
                <c:pt idx="1359">
                  <c:v>8.2100000000000006E-2</c:v>
                </c:pt>
                <c:pt idx="1360">
                  <c:v>8.2142857142857142E-2</c:v>
                </c:pt>
                <c:pt idx="1361">
                  <c:v>8.3000000000000004E-2</c:v>
                </c:pt>
                <c:pt idx="1362">
                  <c:v>8.3333333333333329E-2</c:v>
                </c:pt>
                <c:pt idx="1363">
                  <c:v>8.3799999999999999E-2</c:v>
                </c:pt>
                <c:pt idx="1364">
                  <c:v>8.4172839999999999E-2</c:v>
                </c:pt>
                <c:pt idx="1365">
                  <c:v>8.5000000000000006E-2</c:v>
                </c:pt>
                <c:pt idx="1366">
                  <c:v>8.5199999999999998E-2</c:v>
                </c:pt>
                <c:pt idx="1367">
                  <c:v>8.5370000000000001E-2</c:v>
                </c:pt>
                <c:pt idx="1368">
                  <c:v>8.5714285714285715E-2</c:v>
                </c:pt>
                <c:pt idx="1369">
                  <c:v>8.6400000000000005E-2</c:v>
                </c:pt>
                <c:pt idx="1370">
                  <c:v>8.666666666666667E-2</c:v>
                </c:pt>
                <c:pt idx="1371">
                  <c:v>8.666666666666667E-2</c:v>
                </c:pt>
                <c:pt idx="1372">
                  <c:v>8.72E-2</c:v>
                </c:pt>
                <c:pt idx="1373">
                  <c:v>8.8333333333333333E-2</c:v>
                </c:pt>
                <c:pt idx="1374">
                  <c:v>8.8800000000000004E-2</c:v>
                </c:pt>
                <c:pt idx="1375">
                  <c:v>8.8999999999999996E-2</c:v>
                </c:pt>
                <c:pt idx="1376">
                  <c:v>8.8999999999999996E-2</c:v>
                </c:pt>
                <c:pt idx="1377">
                  <c:v>8.9066666666666669E-2</c:v>
                </c:pt>
                <c:pt idx="1378">
                  <c:v>8.9744444444444446E-2</c:v>
                </c:pt>
                <c:pt idx="1379">
                  <c:v>9.0090090090090086E-2</c:v>
                </c:pt>
                <c:pt idx="1380">
                  <c:v>9.0833333333333335E-2</c:v>
                </c:pt>
                <c:pt idx="1381">
                  <c:v>9.0909090909090912E-2</c:v>
                </c:pt>
                <c:pt idx="1382">
                  <c:v>9.1050000000000006E-2</c:v>
                </c:pt>
                <c:pt idx="1383">
                  <c:v>9.2999999999999999E-2</c:v>
                </c:pt>
                <c:pt idx="1384">
                  <c:v>9.3100000000000002E-2</c:v>
                </c:pt>
                <c:pt idx="1385">
                  <c:v>9.3333333333333338E-2</c:v>
                </c:pt>
                <c:pt idx="1386">
                  <c:v>9.3799999999999994E-2</c:v>
                </c:pt>
                <c:pt idx="1387">
                  <c:v>9.4166666666666662E-2</c:v>
                </c:pt>
                <c:pt idx="1388">
                  <c:v>9.4412800000000005E-2</c:v>
                </c:pt>
                <c:pt idx="1389">
                  <c:v>9.5000000000000001E-2</c:v>
                </c:pt>
                <c:pt idx="1390">
                  <c:v>9.5500000000000002E-2</c:v>
                </c:pt>
                <c:pt idx="1391">
                  <c:v>9.5600000000000004E-2</c:v>
                </c:pt>
                <c:pt idx="1392">
                  <c:v>9.5687499999999995E-2</c:v>
                </c:pt>
                <c:pt idx="1393">
                  <c:v>9.633333333333334E-2</c:v>
                </c:pt>
                <c:pt idx="1394">
                  <c:v>9.74E-2</c:v>
                </c:pt>
                <c:pt idx="1395">
                  <c:v>9.7600000000000006E-2</c:v>
                </c:pt>
                <c:pt idx="1396">
                  <c:v>9.8166666666666666E-2</c:v>
                </c:pt>
                <c:pt idx="1397">
                  <c:v>9.8400000000000001E-2</c:v>
                </c:pt>
                <c:pt idx="1398">
                  <c:v>9.987804878048781E-2</c:v>
                </c:pt>
                <c:pt idx="1399">
                  <c:v>0.1</c:v>
                </c:pt>
                <c:pt idx="1400">
                  <c:v>0.1</c:v>
                </c:pt>
                <c:pt idx="1401">
                  <c:v>0.1</c:v>
                </c:pt>
                <c:pt idx="1402">
                  <c:v>0.1</c:v>
                </c:pt>
                <c:pt idx="1403">
                  <c:v>0.1</c:v>
                </c:pt>
                <c:pt idx="1404">
                  <c:v>0.1</c:v>
                </c:pt>
                <c:pt idx="1405">
                  <c:v>0.1</c:v>
                </c:pt>
                <c:pt idx="1406">
                  <c:v>0.1002</c:v>
                </c:pt>
                <c:pt idx="1407">
                  <c:v>0.10050000000000001</c:v>
                </c:pt>
                <c:pt idx="1408">
                  <c:v>0.1008</c:v>
                </c:pt>
                <c:pt idx="1409">
                  <c:v>0.10181818181818182</c:v>
                </c:pt>
                <c:pt idx="1410">
                  <c:v>0.10214285714285715</c:v>
                </c:pt>
                <c:pt idx="1411">
                  <c:v>0.10314285714285715</c:v>
                </c:pt>
                <c:pt idx="1412">
                  <c:v>0.1041125</c:v>
                </c:pt>
                <c:pt idx="1413">
                  <c:v>0.10454545454545454</c:v>
                </c:pt>
                <c:pt idx="1414">
                  <c:v>0.1048</c:v>
                </c:pt>
                <c:pt idx="1415">
                  <c:v>0.1048</c:v>
                </c:pt>
                <c:pt idx="1416">
                  <c:v>0.105</c:v>
                </c:pt>
                <c:pt idx="1417">
                  <c:v>0.105</c:v>
                </c:pt>
                <c:pt idx="1418">
                  <c:v>0.105</c:v>
                </c:pt>
                <c:pt idx="1419">
                  <c:v>0.105</c:v>
                </c:pt>
                <c:pt idx="1420">
                  <c:v>0.105</c:v>
                </c:pt>
                <c:pt idx="1421">
                  <c:v>0.1052</c:v>
                </c:pt>
                <c:pt idx="1422">
                  <c:v>0.10539393939393939</c:v>
                </c:pt>
                <c:pt idx="1423">
                  <c:v>0.10539999999999999</c:v>
                </c:pt>
                <c:pt idx="1424">
                  <c:v>0.106</c:v>
                </c:pt>
                <c:pt idx="1425">
                  <c:v>0.10625</c:v>
                </c:pt>
                <c:pt idx="1426">
                  <c:v>0.107</c:v>
                </c:pt>
                <c:pt idx="1427">
                  <c:v>0.107325</c:v>
                </c:pt>
                <c:pt idx="1428">
                  <c:v>0.10754135338345865</c:v>
                </c:pt>
                <c:pt idx="1429">
                  <c:v>0.10775</c:v>
                </c:pt>
                <c:pt idx="1430">
                  <c:v>0.108</c:v>
                </c:pt>
                <c:pt idx="1431">
                  <c:v>0.10806536636794939</c:v>
                </c:pt>
                <c:pt idx="1432">
                  <c:v>0.10833333333333334</c:v>
                </c:pt>
                <c:pt idx="1433">
                  <c:v>0.10857142857142857</c:v>
                </c:pt>
                <c:pt idx="1434">
                  <c:v>0.10862068965517241</c:v>
                </c:pt>
                <c:pt idx="1435">
                  <c:v>0.10877666666666666</c:v>
                </c:pt>
                <c:pt idx="1436">
                  <c:v>0.109</c:v>
                </c:pt>
                <c:pt idx="1437">
                  <c:v>0.11</c:v>
                </c:pt>
                <c:pt idx="1438">
                  <c:v>0.11</c:v>
                </c:pt>
                <c:pt idx="1439">
                  <c:v>0.1106</c:v>
                </c:pt>
                <c:pt idx="1440">
                  <c:v>0.11077777777777778</c:v>
                </c:pt>
                <c:pt idx="1441">
                  <c:v>0.1125</c:v>
                </c:pt>
                <c:pt idx="1442">
                  <c:v>0.11272727272727273</c:v>
                </c:pt>
                <c:pt idx="1443">
                  <c:v>0.11294666666666667</c:v>
                </c:pt>
                <c:pt idx="1444">
                  <c:v>0.11328275684711328</c:v>
                </c:pt>
                <c:pt idx="1445">
                  <c:v>0.11344</c:v>
                </c:pt>
                <c:pt idx="1446">
                  <c:v>0.11360000000000001</c:v>
                </c:pt>
                <c:pt idx="1447">
                  <c:v>0.11428571428571428</c:v>
                </c:pt>
                <c:pt idx="1448">
                  <c:v>0.11428571428571428</c:v>
                </c:pt>
                <c:pt idx="1449">
                  <c:v>0.11436666666666667</c:v>
                </c:pt>
                <c:pt idx="1450">
                  <c:v>0.1145</c:v>
                </c:pt>
                <c:pt idx="1451">
                  <c:v>0.11458333333333333</c:v>
                </c:pt>
                <c:pt idx="1452">
                  <c:v>0.11514000000000001</c:v>
                </c:pt>
                <c:pt idx="1453">
                  <c:v>0.1152156862745098</c:v>
                </c:pt>
                <c:pt idx="1454">
                  <c:v>0.11533333333333333</c:v>
                </c:pt>
                <c:pt idx="1455">
                  <c:v>0.11579206701157921</c:v>
                </c:pt>
                <c:pt idx="1456">
                  <c:v>0.11600000000000001</c:v>
                </c:pt>
                <c:pt idx="1457">
                  <c:v>0.11700000000000001</c:v>
                </c:pt>
                <c:pt idx="1458">
                  <c:v>0.11708333333333333</c:v>
                </c:pt>
                <c:pt idx="1459">
                  <c:v>0.1174</c:v>
                </c:pt>
                <c:pt idx="1460">
                  <c:v>0.11749999999999999</c:v>
                </c:pt>
                <c:pt idx="1461">
                  <c:v>0.11799999999999999</c:v>
                </c:pt>
                <c:pt idx="1462">
                  <c:v>0.11818181818181818</c:v>
                </c:pt>
                <c:pt idx="1463">
                  <c:v>0.11892727272727273</c:v>
                </c:pt>
                <c:pt idx="1464">
                  <c:v>0.11942999999999999</c:v>
                </c:pt>
                <c:pt idx="1465">
                  <c:v>0.11985714285714286</c:v>
                </c:pt>
                <c:pt idx="1466">
                  <c:v>0.12</c:v>
                </c:pt>
                <c:pt idx="1467">
                  <c:v>0.12</c:v>
                </c:pt>
                <c:pt idx="1468">
                  <c:v>0.12034782608695652</c:v>
                </c:pt>
                <c:pt idx="1469">
                  <c:v>0.12039999999999999</c:v>
                </c:pt>
                <c:pt idx="1470">
                  <c:v>0.12166666666666667</c:v>
                </c:pt>
                <c:pt idx="1471">
                  <c:v>0.12196620583717357</c:v>
                </c:pt>
                <c:pt idx="1472">
                  <c:v>0.12327272727272727</c:v>
                </c:pt>
                <c:pt idx="1473">
                  <c:v>0.1234</c:v>
                </c:pt>
                <c:pt idx="1474">
                  <c:v>0.1245</c:v>
                </c:pt>
                <c:pt idx="1475">
                  <c:v>0.125</c:v>
                </c:pt>
                <c:pt idx="1476">
                  <c:v>0.125</c:v>
                </c:pt>
                <c:pt idx="1477">
                  <c:v>0.1255</c:v>
                </c:pt>
                <c:pt idx="1478">
                  <c:v>0.1275</c:v>
                </c:pt>
                <c:pt idx="1479">
                  <c:v>0.1275</c:v>
                </c:pt>
                <c:pt idx="1480">
                  <c:v>0.128</c:v>
                </c:pt>
                <c:pt idx="1481">
                  <c:v>0.13</c:v>
                </c:pt>
                <c:pt idx="1482">
                  <c:v>0.13</c:v>
                </c:pt>
                <c:pt idx="1483">
                  <c:v>0.13020000000000001</c:v>
                </c:pt>
                <c:pt idx="1484">
                  <c:v>0.13066666666666665</c:v>
                </c:pt>
                <c:pt idx="1485">
                  <c:v>0.1313</c:v>
                </c:pt>
                <c:pt idx="1486">
                  <c:v>0.13220000000000001</c:v>
                </c:pt>
                <c:pt idx="1487">
                  <c:v>0.13307692307692306</c:v>
                </c:pt>
                <c:pt idx="1488">
                  <c:v>0.13325999999999999</c:v>
                </c:pt>
                <c:pt idx="1489">
                  <c:v>0.13333333333333333</c:v>
                </c:pt>
                <c:pt idx="1490">
                  <c:v>0.13433333333333333</c:v>
                </c:pt>
                <c:pt idx="1491">
                  <c:v>0.13466666666666666</c:v>
                </c:pt>
                <c:pt idx="1492">
                  <c:v>0.135625</c:v>
                </c:pt>
                <c:pt idx="1493">
                  <c:v>0.136375</c:v>
                </c:pt>
                <c:pt idx="1494">
                  <c:v>0.13639999999999999</c:v>
                </c:pt>
                <c:pt idx="1495">
                  <c:v>0.13833333333333334</c:v>
                </c:pt>
                <c:pt idx="1496">
                  <c:v>0.13852941176470587</c:v>
                </c:pt>
                <c:pt idx="1497">
                  <c:v>0.13900000000000001</c:v>
                </c:pt>
                <c:pt idx="1498">
                  <c:v>0.13924</c:v>
                </c:pt>
                <c:pt idx="1499">
                  <c:v>0.14000000000000001</c:v>
                </c:pt>
                <c:pt idx="1500">
                  <c:v>0.14000000000000001</c:v>
                </c:pt>
                <c:pt idx="1501">
                  <c:v>0.14058171745152354</c:v>
                </c:pt>
                <c:pt idx="1502">
                  <c:v>0.14083333333333334</c:v>
                </c:pt>
                <c:pt idx="1503">
                  <c:v>0.14091666666666666</c:v>
                </c:pt>
                <c:pt idx="1504">
                  <c:v>0.14099999999999999</c:v>
                </c:pt>
                <c:pt idx="1505">
                  <c:v>0.14111428571428572</c:v>
                </c:pt>
                <c:pt idx="1506">
                  <c:v>0.14182977777777778</c:v>
                </c:pt>
                <c:pt idx="1507">
                  <c:v>0.14249999999999999</c:v>
                </c:pt>
                <c:pt idx="1508">
                  <c:v>0.14249999999999999</c:v>
                </c:pt>
                <c:pt idx="1509">
                  <c:v>0.14314285714285716</c:v>
                </c:pt>
                <c:pt idx="1510">
                  <c:v>0.14380000000000001</c:v>
                </c:pt>
                <c:pt idx="1511">
                  <c:v>0.14536842105263159</c:v>
                </c:pt>
                <c:pt idx="1512">
                  <c:v>0.14680000000000001</c:v>
                </c:pt>
                <c:pt idx="1513">
                  <c:v>0.14799999999999999</c:v>
                </c:pt>
                <c:pt idx="1514">
                  <c:v>0.14825133372851215</c:v>
                </c:pt>
                <c:pt idx="1515">
                  <c:v>0.14849999999999999</c:v>
                </c:pt>
                <c:pt idx="1516">
                  <c:v>0.14860000000000001</c:v>
                </c:pt>
                <c:pt idx="1517">
                  <c:v>0.14993333333333334</c:v>
                </c:pt>
                <c:pt idx="1518">
                  <c:v>0.15</c:v>
                </c:pt>
                <c:pt idx="1519">
                  <c:v>0.15</c:v>
                </c:pt>
                <c:pt idx="1520">
                  <c:v>0.15060000000000001</c:v>
                </c:pt>
                <c:pt idx="1521">
                  <c:v>0.15103448275862069</c:v>
                </c:pt>
                <c:pt idx="1522">
                  <c:v>0.15214285714285714</c:v>
                </c:pt>
                <c:pt idx="1523">
                  <c:v>0.15225</c:v>
                </c:pt>
                <c:pt idx="1524">
                  <c:v>0.15266666666666667</c:v>
                </c:pt>
                <c:pt idx="1525">
                  <c:v>0.153</c:v>
                </c:pt>
                <c:pt idx="1526">
                  <c:v>0.15325</c:v>
                </c:pt>
                <c:pt idx="1527">
                  <c:v>0.15329999999999999</c:v>
                </c:pt>
                <c:pt idx="1528">
                  <c:v>0.15390000000000001</c:v>
                </c:pt>
                <c:pt idx="1529">
                  <c:v>0.15411764705882353</c:v>
                </c:pt>
                <c:pt idx="1530">
                  <c:v>0.15485964912280703</c:v>
                </c:pt>
                <c:pt idx="1531">
                  <c:v>0.15491428571428573</c:v>
                </c:pt>
                <c:pt idx="1532">
                  <c:v>0.155</c:v>
                </c:pt>
                <c:pt idx="1533">
                  <c:v>0.15535714285714286</c:v>
                </c:pt>
                <c:pt idx="1534">
                  <c:v>0.156</c:v>
                </c:pt>
                <c:pt idx="1535">
                  <c:v>0.15731707317073171</c:v>
                </c:pt>
                <c:pt idx="1536">
                  <c:v>0.15737410071942445</c:v>
                </c:pt>
                <c:pt idx="1537">
                  <c:v>0.15742857142857142</c:v>
                </c:pt>
                <c:pt idx="1538">
                  <c:v>0.15770000000000001</c:v>
                </c:pt>
                <c:pt idx="1539">
                  <c:v>0.15920000000000001</c:v>
                </c:pt>
                <c:pt idx="1540">
                  <c:v>0.16</c:v>
                </c:pt>
                <c:pt idx="1541">
                  <c:v>0.16</c:v>
                </c:pt>
                <c:pt idx="1542">
                  <c:v>0.16055</c:v>
                </c:pt>
                <c:pt idx="1543">
                  <c:v>0.16161904761904761</c:v>
                </c:pt>
                <c:pt idx="1544">
                  <c:v>0.16250000000000001</c:v>
                </c:pt>
                <c:pt idx="1545">
                  <c:v>0.16254545454545455</c:v>
                </c:pt>
                <c:pt idx="1546">
                  <c:v>0.16376923076923078</c:v>
                </c:pt>
                <c:pt idx="1547">
                  <c:v>0.16420000000000001</c:v>
                </c:pt>
                <c:pt idx="1548">
                  <c:v>0.16500000000000001</c:v>
                </c:pt>
                <c:pt idx="1549">
                  <c:v>0.16514285714285715</c:v>
                </c:pt>
                <c:pt idx="1550">
                  <c:v>0.16566666666666666</c:v>
                </c:pt>
                <c:pt idx="1551">
                  <c:v>0.16666666666666666</c:v>
                </c:pt>
                <c:pt idx="1552">
                  <c:v>0.16734177215189874</c:v>
                </c:pt>
                <c:pt idx="1553">
                  <c:v>0.16769999999999999</c:v>
                </c:pt>
                <c:pt idx="1554">
                  <c:v>0.16826666666666668</c:v>
                </c:pt>
                <c:pt idx="1555">
                  <c:v>0.16833333333333333</c:v>
                </c:pt>
                <c:pt idx="1556">
                  <c:v>0.16966666666666666</c:v>
                </c:pt>
                <c:pt idx="1557">
                  <c:v>0.17150000000000001</c:v>
                </c:pt>
                <c:pt idx="1558">
                  <c:v>0.17155555555555554</c:v>
                </c:pt>
                <c:pt idx="1559">
                  <c:v>0.17380000000000001</c:v>
                </c:pt>
                <c:pt idx="1560">
                  <c:v>0.17512820512820512</c:v>
                </c:pt>
                <c:pt idx="1561">
                  <c:v>0.17599999999999999</c:v>
                </c:pt>
                <c:pt idx="1562">
                  <c:v>0.1762</c:v>
                </c:pt>
                <c:pt idx="1563">
                  <c:v>0.17624999999999999</c:v>
                </c:pt>
                <c:pt idx="1564">
                  <c:v>0.17630000000000001</c:v>
                </c:pt>
                <c:pt idx="1565">
                  <c:v>0.17652941176470588</c:v>
                </c:pt>
                <c:pt idx="1566">
                  <c:v>0.17666666666666667</c:v>
                </c:pt>
                <c:pt idx="1567">
                  <c:v>0.17771428571428571</c:v>
                </c:pt>
                <c:pt idx="1568">
                  <c:v>0.17799999999999999</c:v>
                </c:pt>
                <c:pt idx="1569">
                  <c:v>0.17810000000000001</c:v>
                </c:pt>
                <c:pt idx="1570">
                  <c:v>0.17899999999999999</c:v>
                </c:pt>
                <c:pt idx="1571">
                  <c:v>0.17933333333333334</c:v>
                </c:pt>
                <c:pt idx="1572">
                  <c:v>0.18</c:v>
                </c:pt>
                <c:pt idx="1573">
                  <c:v>0.18</c:v>
                </c:pt>
                <c:pt idx="1574">
                  <c:v>0.18142857142857144</c:v>
                </c:pt>
                <c:pt idx="1575">
                  <c:v>0.18181818181818182</c:v>
                </c:pt>
                <c:pt idx="1576">
                  <c:v>0.18285714285714286</c:v>
                </c:pt>
                <c:pt idx="1577">
                  <c:v>0.18300055555555556</c:v>
                </c:pt>
                <c:pt idx="1578">
                  <c:v>0.186</c:v>
                </c:pt>
                <c:pt idx="1579">
                  <c:v>0.18640000000000001</c:v>
                </c:pt>
                <c:pt idx="1580">
                  <c:v>0.18737933333333334</c:v>
                </c:pt>
                <c:pt idx="1581">
                  <c:v>0.19</c:v>
                </c:pt>
                <c:pt idx="1582">
                  <c:v>0.1908</c:v>
                </c:pt>
                <c:pt idx="1583">
                  <c:v>0.19139999999999999</c:v>
                </c:pt>
                <c:pt idx="1584">
                  <c:v>0.1925</c:v>
                </c:pt>
                <c:pt idx="1585">
                  <c:v>0.19409999999999999</c:v>
                </c:pt>
                <c:pt idx="1586">
                  <c:v>0.19566666666666666</c:v>
                </c:pt>
                <c:pt idx="1587">
                  <c:v>0.19600000000000001</c:v>
                </c:pt>
                <c:pt idx="1588">
                  <c:v>0.19650000000000001</c:v>
                </c:pt>
                <c:pt idx="1589">
                  <c:v>0.19736842105263158</c:v>
                </c:pt>
                <c:pt idx="1590">
                  <c:v>0.1976</c:v>
                </c:pt>
                <c:pt idx="1591">
                  <c:v>0.197625</c:v>
                </c:pt>
                <c:pt idx="1592">
                  <c:v>0.2</c:v>
                </c:pt>
                <c:pt idx="1593">
                  <c:v>0.2</c:v>
                </c:pt>
                <c:pt idx="1594">
                  <c:v>0.2</c:v>
                </c:pt>
                <c:pt idx="1595">
                  <c:v>0.2</c:v>
                </c:pt>
                <c:pt idx="1596">
                  <c:v>0.20080000000000001</c:v>
                </c:pt>
                <c:pt idx="1597">
                  <c:v>0.20125000000000001</c:v>
                </c:pt>
                <c:pt idx="1598">
                  <c:v>0.20133333333333334</c:v>
                </c:pt>
                <c:pt idx="1599">
                  <c:v>0.2016</c:v>
                </c:pt>
                <c:pt idx="1600">
                  <c:v>0.20208000000000001</c:v>
                </c:pt>
                <c:pt idx="1601">
                  <c:v>0.20220833333333332</c:v>
                </c:pt>
                <c:pt idx="1602">
                  <c:v>0.2036</c:v>
                </c:pt>
                <c:pt idx="1603">
                  <c:v>0.20424999999999999</c:v>
                </c:pt>
                <c:pt idx="1604">
                  <c:v>0.20449632511889321</c:v>
                </c:pt>
                <c:pt idx="1605">
                  <c:v>0.20499999999999999</c:v>
                </c:pt>
                <c:pt idx="1606">
                  <c:v>0.20705000000000001</c:v>
                </c:pt>
                <c:pt idx="1607">
                  <c:v>0.20733333333333334</c:v>
                </c:pt>
                <c:pt idx="1608">
                  <c:v>0.20833333333333334</c:v>
                </c:pt>
                <c:pt idx="1609">
                  <c:v>0.20849420849420849</c:v>
                </c:pt>
                <c:pt idx="1610">
                  <c:v>0.21033333333333334</c:v>
                </c:pt>
                <c:pt idx="1611">
                  <c:v>0.21037037037037037</c:v>
                </c:pt>
                <c:pt idx="1612">
                  <c:v>0.21092608822670172</c:v>
                </c:pt>
                <c:pt idx="1613">
                  <c:v>0.21099999999999999</c:v>
                </c:pt>
                <c:pt idx="1614">
                  <c:v>0.21146666666666666</c:v>
                </c:pt>
                <c:pt idx="1615">
                  <c:v>0.21249999999999999</c:v>
                </c:pt>
                <c:pt idx="1616">
                  <c:v>0.21249999999999999</c:v>
                </c:pt>
                <c:pt idx="1617">
                  <c:v>0.21299999999999999</c:v>
                </c:pt>
                <c:pt idx="1618">
                  <c:v>0.21309523809523809</c:v>
                </c:pt>
                <c:pt idx="1619">
                  <c:v>0.21363333333333334</c:v>
                </c:pt>
                <c:pt idx="1620">
                  <c:v>0.21366666666666667</c:v>
                </c:pt>
                <c:pt idx="1621">
                  <c:v>0.21428571428571427</c:v>
                </c:pt>
                <c:pt idx="1622">
                  <c:v>0.21507499999999999</c:v>
                </c:pt>
                <c:pt idx="1623">
                  <c:v>0.2155</c:v>
                </c:pt>
                <c:pt idx="1624">
                  <c:v>0.21575</c:v>
                </c:pt>
                <c:pt idx="1625">
                  <c:v>0.21628</c:v>
                </c:pt>
                <c:pt idx="1626">
                  <c:v>0.21685714285714286</c:v>
                </c:pt>
                <c:pt idx="1627">
                  <c:v>0.21714285714285714</c:v>
                </c:pt>
                <c:pt idx="1628">
                  <c:v>0.2185</c:v>
                </c:pt>
                <c:pt idx="1629">
                  <c:v>0.21887499999999999</c:v>
                </c:pt>
                <c:pt idx="1630">
                  <c:v>0.21906971229845085</c:v>
                </c:pt>
                <c:pt idx="1631">
                  <c:v>0.21940000000000001</c:v>
                </c:pt>
                <c:pt idx="1632">
                  <c:v>0.22</c:v>
                </c:pt>
                <c:pt idx="1633">
                  <c:v>0.22052631578947368</c:v>
                </c:pt>
                <c:pt idx="1634">
                  <c:v>0.22092500000000001</c:v>
                </c:pt>
                <c:pt idx="1635">
                  <c:v>0.22142857142857142</c:v>
                </c:pt>
                <c:pt idx="1636">
                  <c:v>0.22363636363636363</c:v>
                </c:pt>
                <c:pt idx="1637">
                  <c:v>0.224</c:v>
                </c:pt>
                <c:pt idx="1638">
                  <c:v>0.22494285714285714</c:v>
                </c:pt>
                <c:pt idx="1639">
                  <c:v>0.22500000000000001</c:v>
                </c:pt>
                <c:pt idx="1640">
                  <c:v>0.22520000000000001</c:v>
                </c:pt>
                <c:pt idx="1641">
                  <c:v>0.22750000000000001</c:v>
                </c:pt>
                <c:pt idx="1642">
                  <c:v>0.22878799999999999</c:v>
                </c:pt>
                <c:pt idx="1643">
                  <c:v>0.22881426547787684</c:v>
                </c:pt>
                <c:pt idx="1644">
                  <c:v>0.2291</c:v>
                </c:pt>
                <c:pt idx="1645">
                  <c:v>0.23</c:v>
                </c:pt>
                <c:pt idx="1646">
                  <c:v>0.23163076923076922</c:v>
                </c:pt>
                <c:pt idx="1647">
                  <c:v>0.23333333333333334</c:v>
                </c:pt>
                <c:pt idx="1648">
                  <c:v>0.23416000000000001</c:v>
                </c:pt>
                <c:pt idx="1649">
                  <c:v>0.23588571428571428</c:v>
                </c:pt>
                <c:pt idx="1650">
                  <c:v>0.23628571428571429</c:v>
                </c:pt>
                <c:pt idx="1651">
                  <c:v>0.236925</c:v>
                </c:pt>
                <c:pt idx="1652">
                  <c:v>0.2402</c:v>
                </c:pt>
                <c:pt idx="1653">
                  <c:v>0.2411764705882353</c:v>
                </c:pt>
                <c:pt idx="1654">
                  <c:v>0.24194444444444443</c:v>
                </c:pt>
                <c:pt idx="1655">
                  <c:v>0.24285714285714285</c:v>
                </c:pt>
                <c:pt idx="1656">
                  <c:v>0.24333333333333335</c:v>
                </c:pt>
                <c:pt idx="1657">
                  <c:v>0.24333333333333335</c:v>
                </c:pt>
                <c:pt idx="1658">
                  <c:v>0.25</c:v>
                </c:pt>
                <c:pt idx="1659">
                  <c:v>0.25</c:v>
                </c:pt>
                <c:pt idx="1660">
                  <c:v>0.25030188679245285</c:v>
                </c:pt>
                <c:pt idx="1661">
                  <c:v>0.25035714285714283</c:v>
                </c:pt>
                <c:pt idx="1662">
                  <c:v>0.25087142857142858</c:v>
                </c:pt>
                <c:pt idx="1663">
                  <c:v>0.2525</c:v>
                </c:pt>
                <c:pt idx="1664">
                  <c:v>0.25259090909090909</c:v>
                </c:pt>
                <c:pt idx="1665">
                  <c:v>0.254</c:v>
                </c:pt>
                <c:pt idx="1666">
                  <c:v>0.25413402061855672</c:v>
                </c:pt>
                <c:pt idx="1667">
                  <c:v>0.25545454545454543</c:v>
                </c:pt>
                <c:pt idx="1668">
                  <c:v>0.25584000000000001</c:v>
                </c:pt>
                <c:pt idx="1669">
                  <c:v>0.25698702928870293</c:v>
                </c:pt>
                <c:pt idx="1670">
                  <c:v>0.25763636363636366</c:v>
                </c:pt>
                <c:pt idx="1671">
                  <c:v>0.25912000000000002</c:v>
                </c:pt>
                <c:pt idx="1672">
                  <c:v>0.25976666666666665</c:v>
                </c:pt>
                <c:pt idx="1673">
                  <c:v>0.26</c:v>
                </c:pt>
                <c:pt idx="1674">
                  <c:v>0.2606</c:v>
                </c:pt>
                <c:pt idx="1675">
                  <c:v>0.26192500000000002</c:v>
                </c:pt>
                <c:pt idx="1676">
                  <c:v>0.26200000000000001</c:v>
                </c:pt>
                <c:pt idx="1677">
                  <c:v>0.26352173913043481</c:v>
                </c:pt>
                <c:pt idx="1678">
                  <c:v>0.26600000000000001</c:v>
                </c:pt>
                <c:pt idx="1679">
                  <c:v>0.26640000000000003</c:v>
                </c:pt>
                <c:pt idx="1680">
                  <c:v>0.26700000000000002</c:v>
                </c:pt>
                <c:pt idx="1681">
                  <c:v>0.26727272727272727</c:v>
                </c:pt>
                <c:pt idx="1682">
                  <c:v>0.26840000000000003</c:v>
                </c:pt>
                <c:pt idx="1683">
                  <c:v>0.26900000000000002</c:v>
                </c:pt>
                <c:pt idx="1684">
                  <c:v>0.26937422295897223</c:v>
                </c:pt>
                <c:pt idx="1685">
                  <c:v>0.26953125</c:v>
                </c:pt>
                <c:pt idx="1686">
                  <c:v>0.27100000000000002</c:v>
                </c:pt>
                <c:pt idx="1687">
                  <c:v>0.27239999999999998</c:v>
                </c:pt>
                <c:pt idx="1688">
                  <c:v>0.27383999999999997</c:v>
                </c:pt>
                <c:pt idx="1689">
                  <c:v>0.27400000000000002</c:v>
                </c:pt>
                <c:pt idx="1690">
                  <c:v>0.27579999999999999</c:v>
                </c:pt>
                <c:pt idx="1691">
                  <c:v>0.27600000000000002</c:v>
                </c:pt>
                <c:pt idx="1692">
                  <c:v>0.27650000000000002</c:v>
                </c:pt>
                <c:pt idx="1693">
                  <c:v>0.28000000000000003</c:v>
                </c:pt>
                <c:pt idx="1694">
                  <c:v>0.28039999999999998</c:v>
                </c:pt>
                <c:pt idx="1695">
                  <c:v>0.28050000000000003</c:v>
                </c:pt>
                <c:pt idx="1696">
                  <c:v>0.28192</c:v>
                </c:pt>
                <c:pt idx="1697">
                  <c:v>0.28299999999999997</c:v>
                </c:pt>
                <c:pt idx="1698">
                  <c:v>0.28405999999999998</c:v>
                </c:pt>
                <c:pt idx="1699">
                  <c:v>0.28466666666666668</c:v>
                </c:pt>
                <c:pt idx="1700">
                  <c:v>0.2848</c:v>
                </c:pt>
                <c:pt idx="1701">
                  <c:v>0.2857142857142857</c:v>
                </c:pt>
                <c:pt idx="1702">
                  <c:v>0.28666666666666668</c:v>
                </c:pt>
                <c:pt idx="1703">
                  <c:v>0.28799999999999998</c:v>
                </c:pt>
                <c:pt idx="1704">
                  <c:v>0.28842857142857142</c:v>
                </c:pt>
                <c:pt idx="1705">
                  <c:v>0.28899999999999998</c:v>
                </c:pt>
                <c:pt idx="1706">
                  <c:v>0.29228571428571426</c:v>
                </c:pt>
                <c:pt idx="1707">
                  <c:v>0.29239999999999999</c:v>
                </c:pt>
                <c:pt idx="1708">
                  <c:v>0.29276666666666668</c:v>
                </c:pt>
                <c:pt idx="1709">
                  <c:v>0.29299999999999998</c:v>
                </c:pt>
                <c:pt idx="1710">
                  <c:v>0.29376000000000002</c:v>
                </c:pt>
                <c:pt idx="1711">
                  <c:v>0.2950613611721471</c:v>
                </c:pt>
                <c:pt idx="1712">
                  <c:v>0.29602960296029601</c:v>
                </c:pt>
                <c:pt idx="1713">
                  <c:v>0.29625000000000001</c:v>
                </c:pt>
                <c:pt idx="1714">
                  <c:v>0.2984</c:v>
                </c:pt>
                <c:pt idx="1715">
                  <c:v>0.30333333333333334</c:v>
                </c:pt>
                <c:pt idx="1716">
                  <c:v>0.30399999999999999</c:v>
                </c:pt>
                <c:pt idx="1717">
                  <c:v>0.30433333333333334</c:v>
                </c:pt>
                <c:pt idx="1718">
                  <c:v>0.30599999999999999</c:v>
                </c:pt>
                <c:pt idx="1719">
                  <c:v>0.30666666666666664</c:v>
                </c:pt>
                <c:pt idx="1720">
                  <c:v>0.308</c:v>
                </c:pt>
                <c:pt idx="1721">
                  <c:v>0.30813400000000002</c:v>
                </c:pt>
                <c:pt idx="1722">
                  <c:v>0.30862068965517242</c:v>
                </c:pt>
                <c:pt idx="1723">
                  <c:v>0.30866666666666664</c:v>
                </c:pt>
                <c:pt idx="1724">
                  <c:v>0.309</c:v>
                </c:pt>
                <c:pt idx="1725">
                  <c:v>0.31114999999999998</c:v>
                </c:pt>
                <c:pt idx="1726">
                  <c:v>0.3125</c:v>
                </c:pt>
                <c:pt idx="1727">
                  <c:v>0.3125</c:v>
                </c:pt>
                <c:pt idx="1728">
                  <c:v>0.31546666666666667</c:v>
                </c:pt>
                <c:pt idx="1729">
                  <c:v>0.31947058823529412</c:v>
                </c:pt>
                <c:pt idx="1730">
                  <c:v>0.32</c:v>
                </c:pt>
                <c:pt idx="1731">
                  <c:v>0.32</c:v>
                </c:pt>
                <c:pt idx="1732">
                  <c:v>0.32028000000000001</c:v>
                </c:pt>
                <c:pt idx="1733">
                  <c:v>0.32050000000000001</c:v>
                </c:pt>
                <c:pt idx="1734">
                  <c:v>0.32050000000000001</c:v>
                </c:pt>
                <c:pt idx="1735">
                  <c:v>0.32500000000000001</c:v>
                </c:pt>
                <c:pt idx="1736">
                  <c:v>0.32500000000000001</c:v>
                </c:pt>
                <c:pt idx="1737">
                  <c:v>0.3256</c:v>
                </c:pt>
                <c:pt idx="1738">
                  <c:v>0.3256</c:v>
                </c:pt>
                <c:pt idx="1739">
                  <c:v>0.33189999999999997</c:v>
                </c:pt>
                <c:pt idx="1740">
                  <c:v>0.33416666666666667</c:v>
                </c:pt>
                <c:pt idx="1741">
                  <c:v>0.33473333333333333</c:v>
                </c:pt>
                <c:pt idx="1742">
                  <c:v>0.33559730999999998</c:v>
                </c:pt>
                <c:pt idx="1743">
                  <c:v>0.33600000000000002</c:v>
                </c:pt>
                <c:pt idx="1744">
                  <c:v>0.33666666666666667</c:v>
                </c:pt>
                <c:pt idx="1745">
                  <c:v>0.33784615384615385</c:v>
                </c:pt>
                <c:pt idx="1746">
                  <c:v>0.33790999999999999</c:v>
                </c:pt>
                <c:pt idx="1747">
                  <c:v>0.34</c:v>
                </c:pt>
                <c:pt idx="1748">
                  <c:v>0.34</c:v>
                </c:pt>
                <c:pt idx="1749">
                  <c:v>0.34079999999999999</c:v>
                </c:pt>
                <c:pt idx="1750">
                  <c:v>0.34399999999999997</c:v>
                </c:pt>
                <c:pt idx="1751">
                  <c:v>0.34410000000000002</c:v>
                </c:pt>
                <c:pt idx="1752">
                  <c:v>0.34527999999999998</c:v>
                </c:pt>
                <c:pt idx="1753">
                  <c:v>0.34625</c:v>
                </c:pt>
                <c:pt idx="1754">
                  <c:v>0.34802513464991025</c:v>
                </c:pt>
                <c:pt idx="1755">
                  <c:v>0.35</c:v>
                </c:pt>
                <c:pt idx="1756">
                  <c:v>0.35174193548387095</c:v>
                </c:pt>
                <c:pt idx="1757">
                  <c:v>0.35239999999999999</c:v>
                </c:pt>
                <c:pt idx="1758">
                  <c:v>0.35338000000000003</c:v>
                </c:pt>
                <c:pt idx="1759">
                  <c:v>0.35537409090909089</c:v>
                </c:pt>
                <c:pt idx="1760">
                  <c:v>0.35639999999999999</c:v>
                </c:pt>
                <c:pt idx="1761">
                  <c:v>0.35855999999999999</c:v>
                </c:pt>
                <c:pt idx="1762">
                  <c:v>0.36014285714285715</c:v>
                </c:pt>
                <c:pt idx="1763">
                  <c:v>0.36236363636363639</c:v>
                </c:pt>
                <c:pt idx="1764">
                  <c:v>0.36359999999999998</c:v>
                </c:pt>
                <c:pt idx="1765">
                  <c:v>0.36404444444444445</c:v>
                </c:pt>
                <c:pt idx="1766">
                  <c:v>0.36457142857142855</c:v>
                </c:pt>
                <c:pt idx="1767">
                  <c:v>0.36499999999999999</c:v>
                </c:pt>
                <c:pt idx="1768">
                  <c:v>0.36499999999999999</c:v>
                </c:pt>
                <c:pt idx="1769">
                  <c:v>0.36589147286821705</c:v>
                </c:pt>
                <c:pt idx="1770">
                  <c:v>0.36849999999999999</c:v>
                </c:pt>
                <c:pt idx="1771">
                  <c:v>0.37333333333333335</c:v>
                </c:pt>
                <c:pt idx="1772">
                  <c:v>0.37412499999999999</c:v>
                </c:pt>
                <c:pt idx="1773">
                  <c:v>0.375</c:v>
                </c:pt>
                <c:pt idx="1774">
                  <c:v>0.37533333333333335</c:v>
                </c:pt>
                <c:pt idx="1775">
                  <c:v>0.3775</c:v>
                </c:pt>
                <c:pt idx="1776">
                  <c:v>0.3775</c:v>
                </c:pt>
                <c:pt idx="1777">
                  <c:v>0.38066666666666665</c:v>
                </c:pt>
                <c:pt idx="1778">
                  <c:v>0.38119999999999998</c:v>
                </c:pt>
                <c:pt idx="1779">
                  <c:v>0.38333333333333336</c:v>
                </c:pt>
                <c:pt idx="1780">
                  <c:v>0.38390000000000002</c:v>
                </c:pt>
                <c:pt idx="1781">
                  <c:v>0.38636363636363635</c:v>
                </c:pt>
                <c:pt idx="1782">
                  <c:v>0.38735714285714284</c:v>
                </c:pt>
                <c:pt idx="1783">
                  <c:v>0.3886</c:v>
                </c:pt>
                <c:pt idx="1784">
                  <c:v>0.39</c:v>
                </c:pt>
                <c:pt idx="1785">
                  <c:v>0.391125</c:v>
                </c:pt>
                <c:pt idx="1786">
                  <c:v>0.39120962394619685</c:v>
                </c:pt>
                <c:pt idx="1787">
                  <c:v>0.39169999999999999</c:v>
                </c:pt>
                <c:pt idx="1788">
                  <c:v>0.39358823529411763</c:v>
                </c:pt>
                <c:pt idx="1789">
                  <c:v>0.39395294117647056</c:v>
                </c:pt>
                <c:pt idx="1790">
                  <c:v>0.39426666666666665</c:v>
                </c:pt>
                <c:pt idx="1791">
                  <c:v>0.39500000000000002</c:v>
                </c:pt>
                <c:pt idx="1792">
                  <c:v>0.39627499999999999</c:v>
                </c:pt>
                <c:pt idx="1793">
                  <c:v>0.39743333333333336</c:v>
                </c:pt>
                <c:pt idx="1794">
                  <c:v>0.39760000000000001</c:v>
                </c:pt>
                <c:pt idx="1795">
                  <c:v>0.39942857142857141</c:v>
                </c:pt>
                <c:pt idx="1796">
                  <c:v>0.4</c:v>
                </c:pt>
                <c:pt idx="1797">
                  <c:v>0.4</c:v>
                </c:pt>
                <c:pt idx="1798">
                  <c:v>0.4002</c:v>
                </c:pt>
                <c:pt idx="1799">
                  <c:v>0.40100000000000002</c:v>
                </c:pt>
                <c:pt idx="1800">
                  <c:v>0.40404000000000001</c:v>
                </c:pt>
                <c:pt idx="1801">
                  <c:v>0.40749999999999997</c:v>
                </c:pt>
                <c:pt idx="1802">
                  <c:v>0.40799492385786801</c:v>
                </c:pt>
                <c:pt idx="1803">
                  <c:v>0.41</c:v>
                </c:pt>
                <c:pt idx="1804">
                  <c:v>0.41249999999999998</c:v>
                </c:pt>
                <c:pt idx="1805">
                  <c:v>0.41384615384615386</c:v>
                </c:pt>
                <c:pt idx="1806">
                  <c:v>0.41399999999999998</c:v>
                </c:pt>
                <c:pt idx="1807">
                  <c:v>0.41399999999999998</c:v>
                </c:pt>
                <c:pt idx="1808">
                  <c:v>0.41407142857142859</c:v>
                </c:pt>
                <c:pt idx="1809">
                  <c:v>0.41489795918367345</c:v>
                </c:pt>
                <c:pt idx="1810">
                  <c:v>0.41538461538461541</c:v>
                </c:pt>
                <c:pt idx="1811">
                  <c:v>0.41699999999999998</c:v>
                </c:pt>
                <c:pt idx="1812">
                  <c:v>0.41857142857142859</c:v>
                </c:pt>
                <c:pt idx="1813">
                  <c:v>0.42011733333333334</c:v>
                </c:pt>
                <c:pt idx="1814">
                  <c:v>0.42188421052631581</c:v>
                </c:pt>
                <c:pt idx="1815">
                  <c:v>0.4236099230111206</c:v>
                </c:pt>
                <c:pt idx="1816">
                  <c:v>0.42472727272727273</c:v>
                </c:pt>
                <c:pt idx="1817">
                  <c:v>0.42725880551301687</c:v>
                </c:pt>
                <c:pt idx="1818">
                  <c:v>0.42759999999999998</c:v>
                </c:pt>
                <c:pt idx="1819">
                  <c:v>0.42892307692307691</c:v>
                </c:pt>
                <c:pt idx="1820">
                  <c:v>0.43030000000000002</c:v>
                </c:pt>
                <c:pt idx="1821">
                  <c:v>0.43406666666666666</c:v>
                </c:pt>
                <c:pt idx="1822">
                  <c:v>0.43833333333333335</c:v>
                </c:pt>
                <c:pt idx="1823">
                  <c:v>0.443</c:v>
                </c:pt>
                <c:pt idx="1824">
                  <c:v>0.44319999999999998</c:v>
                </c:pt>
                <c:pt idx="1825">
                  <c:v>0.44600000000000001</c:v>
                </c:pt>
                <c:pt idx="1826">
                  <c:v>0.45133333333333331</c:v>
                </c:pt>
                <c:pt idx="1827">
                  <c:v>0.4572</c:v>
                </c:pt>
                <c:pt idx="1828">
                  <c:v>0.4592</c:v>
                </c:pt>
                <c:pt idx="1829">
                  <c:v>0.4592</c:v>
                </c:pt>
                <c:pt idx="1830">
                  <c:v>0.46100628930817611</c:v>
                </c:pt>
                <c:pt idx="1831">
                  <c:v>0.46176470588235297</c:v>
                </c:pt>
                <c:pt idx="1832">
                  <c:v>0.46363636363636362</c:v>
                </c:pt>
                <c:pt idx="1833">
                  <c:v>0.46379999999999999</c:v>
                </c:pt>
                <c:pt idx="1834">
                  <c:v>0.46600000000000003</c:v>
                </c:pt>
                <c:pt idx="1835">
                  <c:v>0.46666666666666667</c:v>
                </c:pt>
                <c:pt idx="1836">
                  <c:v>0.47049999999999997</c:v>
                </c:pt>
                <c:pt idx="1837">
                  <c:v>0.47333333333333333</c:v>
                </c:pt>
                <c:pt idx="1838">
                  <c:v>0.47399999999999998</c:v>
                </c:pt>
                <c:pt idx="1839">
                  <c:v>0.47631578947368419</c:v>
                </c:pt>
                <c:pt idx="1840">
                  <c:v>0.47692307692307695</c:v>
                </c:pt>
                <c:pt idx="1841">
                  <c:v>0.47799999999999998</c:v>
                </c:pt>
                <c:pt idx="1842">
                  <c:v>0.48</c:v>
                </c:pt>
                <c:pt idx="1843">
                  <c:v>0.48485714285714288</c:v>
                </c:pt>
                <c:pt idx="1844">
                  <c:v>0.48833333333333334</c:v>
                </c:pt>
                <c:pt idx="1845">
                  <c:v>0.49183333333333334</c:v>
                </c:pt>
                <c:pt idx="1846">
                  <c:v>0.49186046511627907</c:v>
                </c:pt>
                <c:pt idx="1847">
                  <c:v>0.49381999999999998</c:v>
                </c:pt>
                <c:pt idx="1848">
                  <c:v>0.5</c:v>
                </c:pt>
                <c:pt idx="1849">
                  <c:v>0.502</c:v>
                </c:pt>
                <c:pt idx="1850">
                  <c:v>0.50380952380952382</c:v>
                </c:pt>
                <c:pt idx="1851">
                  <c:v>0.50721666666666665</c:v>
                </c:pt>
                <c:pt idx="1852">
                  <c:v>0.50739999999999996</c:v>
                </c:pt>
                <c:pt idx="1853">
                  <c:v>0.51023391812865493</c:v>
                </c:pt>
                <c:pt idx="1854">
                  <c:v>0.51400000000000001</c:v>
                </c:pt>
                <c:pt idx="1855">
                  <c:v>0.51600000000000001</c:v>
                </c:pt>
                <c:pt idx="1856">
                  <c:v>0.52</c:v>
                </c:pt>
                <c:pt idx="1857">
                  <c:v>0.52159999999999995</c:v>
                </c:pt>
                <c:pt idx="1858">
                  <c:v>0.52327777777777773</c:v>
                </c:pt>
                <c:pt idx="1859">
                  <c:v>0.52570512820512816</c:v>
                </c:pt>
                <c:pt idx="1860">
                  <c:v>0.52794871794871789</c:v>
                </c:pt>
                <c:pt idx="1861">
                  <c:v>0.53</c:v>
                </c:pt>
                <c:pt idx="1862">
                  <c:v>0.54520000000000002</c:v>
                </c:pt>
                <c:pt idx="1863">
                  <c:v>0.55698440000000005</c:v>
                </c:pt>
                <c:pt idx="1864">
                  <c:v>0.5626326718299024</c:v>
                </c:pt>
                <c:pt idx="1865">
                  <c:v>0.56514285714285717</c:v>
                </c:pt>
                <c:pt idx="1866">
                  <c:v>0.57199999999999995</c:v>
                </c:pt>
                <c:pt idx="1867">
                  <c:v>0.57333333333333336</c:v>
                </c:pt>
                <c:pt idx="1868">
                  <c:v>0.57648750000000004</c:v>
                </c:pt>
                <c:pt idx="1869">
                  <c:v>0.58291457286432158</c:v>
                </c:pt>
                <c:pt idx="1870">
                  <c:v>0.58461538461538465</c:v>
                </c:pt>
                <c:pt idx="1871">
                  <c:v>0.58558333333333334</c:v>
                </c:pt>
                <c:pt idx="1872">
                  <c:v>0.59142857142857141</c:v>
                </c:pt>
                <c:pt idx="1873">
                  <c:v>0.59299999999999997</c:v>
                </c:pt>
                <c:pt idx="1874">
                  <c:v>0.59467839999999994</c:v>
                </c:pt>
                <c:pt idx="1875">
                  <c:v>0.59583333333333333</c:v>
                </c:pt>
                <c:pt idx="1876">
                  <c:v>0.59657142857142853</c:v>
                </c:pt>
                <c:pt idx="1877">
                  <c:v>0.59775</c:v>
                </c:pt>
                <c:pt idx="1878">
                  <c:v>0.6</c:v>
                </c:pt>
                <c:pt idx="1879">
                  <c:v>0.6</c:v>
                </c:pt>
                <c:pt idx="1880">
                  <c:v>0.60899999999999999</c:v>
                </c:pt>
                <c:pt idx="1881">
                  <c:v>0.61099999999999999</c:v>
                </c:pt>
                <c:pt idx="1882">
                  <c:v>0.61124000000000001</c:v>
                </c:pt>
                <c:pt idx="1883">
                  <c:v>0.61909090909090914</c:v>
                </c:pt>
                <c:pt idx="1884">
                  <c:v>0.62765333333333329</c:v>
                </c:pt>
                <c:pt idx="1885">
                  <c:v>0.62839999999999996</c:v>
                </c:pt>
                <c:pt idx="1886">
                  <c:v>0.64</c:v>
                </c:pt>
                <c:pt idx="1887">
                  <c:v>0.65</c:v>
                </c:pt>
                <c:pt idx="1888">
                  <c:v>0.65100000000000002</c:v>
                </c:pt>
                <c:pt idx="1889">
                  <c:v>0.65101538461538466</c:v>
                </c:pt>
                <c:pt idx="1890">
                  <c:v>0.65246363636363636</c:v>
                </c:pt>
                <c:pt idx="1891">
                  <c:v>0.66839999999999999</c:v>
                </c:pt>
                <c:pt idx="1892">
                  <c:v>0.67333333333333334</c:v>
                </c:pt>
                <c:pt idx="1893">
                  <c:v>0.67549999999999999</c:v>
                </c:pt>
                <c:pt idx="1894">
                  <c:v>0.67549999999999999</c:v>
                </c:pt>
                <c:pt idx="1895">
                  <c:v>0.68153600000000003</c:v>
                </c:pt>
                <c:pt idx="1896">
                  <c:v>0.68400000000000005</c:v>
                </c:pt>
                <c:pt idx="1897">
                  <c:v>0.69561111111111107</c:v>
                </c:pt>
                <c:pt idx="1898">
                  <c:v>0.70199999999999996</c:v>
                </c:pt>
                <c:pt idx="1899">
                  <c:v>0.7036</c:v>
                </c:pt>
                <c:pt idx="1900">
                  <c:v>0.70599999999999996</c:v>
                </c:pt>
                <c:pt idx="1901">
                  <c:v>0.7178461538461538</c:v>
                </c:pt>
                <c:pt idx="1902">
                  <c:v>0.72989999999999999</c:v>
                </c:pt>
                <c:pt idx="1903">
                  <c:v>0.75</c:v>
                </c:pt>
                <c:pt idx="1904">
                  <c:v>0.75051000000000001</c:v>
                </c:pt>
                <c:pt idx="1905">
                  <c:v>0.754</c:v>
                </c:pt>
                <c:pt idx="1906">
                  <c:v>0.78100000000000003</c:v>
                </c:pt>
                <c:pt idx="1907">
                  <c:v>0.78927352941176465</c:v>
                </c:pt>
                <c:pt idx="1908">
                  <c:v>0.79</c:v>
                </c:pt>
                <c:pt idx="1909">
                  <c:v>0.82208000000000003</c:v>
                </c:pt>
                <c:pt idx="1910">
                  <c:v>0.824221076923077</c:v>
                </c:pt>
                <c:pt idx="1911">
                  <c:v>0.82817600000000002</c:v>
                </c:pt>
                <c:pt idx="1912">
                  <c:v>0.84946999999999995</c:v>
                </c:pt>
                <c:pt idx="1913">
                  <c:v>0.86135181975736563</c:v>
                </c:pt>
                <c:pt idx="1914">
                  <c:v>0.89666666666666661</c:v>
                </c:pt>
                <c:pt idx="1915">
                  <c:v>0.95477386934673369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1.0000058823529412</c:v>
                </c:pt>
                <c:pt idx="2018">
                  <c:v>1.0000100000000001</c:v>
                </c:pt>
                <c:pt idx="2019">
                  <c:v>1.0000360000000001</c:v>
                </c:pt>
                <c:pt idx="2020">
                  <c:v>1.0000828571428571</c:v>
                </c:pt>
                <c:pt idx="2021">
                  <c:v>1.0001100000000001</c:v>
                </c:pt>
                <c:pt idx="2022">
                  <c:v>1.0001249999999999</c:v>
                </c:pt>
                <c:pt idx="2023">
                  <c:v>1.0001249999999999</c:v>
                </c:pt>
                <c:pt idx="2024">
                  <c:v>1.0001333333333333</c:v>
                </c:pt>
                <c:pt idx="2025">
                  <c:v>1.0002</c:v>
                </c:pt>
                <c:pt idx="2026">
                  <c:v>1.0003299999999999</c:v>
                </c:pt>
                <c:pt idx="2027">
                  <c:v>1.0003599999999999</c:v>
                </c:pt>
                <c:pt idx="2028">
                  <c:v>1.0004</c:v>
                </c:pt>
                <c:pt idx="2029">
                  <c:v>1.0004285714285714</c:v>
                </c:pt>
                <c:pt idx="2030">
                  <c:v>1.0004342857142856</c:v>
                </c:pt>
                <c:pt idx="2031">
                  <c:v>1.0004999999999999</c:v>
                </c:pt>
                <c:pt idx="2032">
                  <c:v>1.0004999999999999</c:v>
                </c:pt>
                <c:pt idx="2033">
                  <c:v>1.0005066666666667</c:v>
                </c:pt>
                <c:pt idx="2034">
                  <c:v>1.0005999999999999</c:v>
                </c:pt>
                <c:pt idx="2035">
                  <c:v>1.0006666666666666</c:v>
                </c:pt>
                <c:pt idx="2036">
                  <c:v>1.0006666666666666</c:v>
                </c:pt>
                <c:pt idx="2037">
                  <c:v>1.0007272727272727</c:v>
                </c:pt>
                <c:pt idx="2038">
                  <c:v>1.0007692307692309</c:v>
                </c:pt>
                <c:pt idx="2039">
                  <c:v>1.0007692307692309</c:v>
                </c:pt>
                <c:pt idx="2040">
                  <c:v>1.0008673425918038</c:v>
                </c:pt>
                <c:pt idx="2041">
                  <c:v>1.00099</c:v>
                </c:pt>
                <c:pt idx="2042">
                  <c:v>1.0009999999999999</c:v>
                </c:pt>
                <c:pt idx="2043">
                  <c:v>1.0009999999999999</c:v>
                </c:pt>
                <c:pt idx="2044">
                  <c:v>1.0009999999999999</c:v>
                </c:pt>
                <c:pt idx="2045">
                  <c:v>1.0011000000000001</c:v>
                </c:pt>
                <c:pt idx="2046">
                  <c:v>1.0011666666666668</c:v>
                </c:pt>
                <c:pt idx="2047">
                  <c:v>1.0012000000000001</c:v>
                </c:pt>
                <c:pt idx="2048">
                  <c:v>1.0012000000000001</c:v>
                </c:pt>
                <c:pt idx="2049">
                  <c:v>1.00125</c:v>
                </c:pt>
                <c:pt idx="2050">
                  <c:v>1.00125</c:v>
                </c:pt>
                <c:pt idx="2051">
                  <c:v>1.0012570000000001</c:v>
                </c:pt>
                <c:pt idx="2052">
                  <c:v>1.00149</c:v>
                </c:pt>
                <c:pt idx="2053">
                  <c:v>1.0015624999999999</c:v>
                </c:pt>
                <c:pt idx="2054">
                  <c:v>1.0016</c:v>
                </c:pt>
                <c:pt idx="2055">
                  <c:v>1.0016666666666667</c:v>
                </c:pt>
                <c:pt idx="2056">
                  <c:v>1.0016666666666667</c:v>
                </c:pt>
                <c:pt idx="2057">
                  <c:v>1.002</c:v>
                </c:pt>
                <c:pt idx="2058">
                  <c:v>1.002</c:v>
                </c:pt>
                <c:pt idx="2059">
                  <c:v>1.002</c:v>
                </c:pt>
                <c:pt idx="2060">
                  <c:v>1.0024166666666667</c:v>
                </c:pt>
                <c:pt idx="2061">
                  <c:v>1.0024444444444445</c:v>
                </c:pt>
                <c:pt idx="2062">
                  <c:v>1.0024500000000001</c:v>
                </c:pt>
                <c:pt idx="2063">
                  <c:v>1.0024604569420035</c:v>
                </c:pt>
                <c:pt idx="2064">
                  <c:v>1.0024761904761905</c:v>
                </c:pt>
                <c:pt idx="2065">
                  <c:v>1.0024999999999999</c:v>
                </c:pt>
                <c:pt idx="2066">
                  <c:v>1.0024999999999999</c:v>
                </c:pt>
                <c:pt idx="2067">
                  <c:v>1.0024999999999999</c:v>
                </c:pt>
                <c:pt idx="2068">
                  <c:v>1.0024999999999999</c:v>
                </c:pt>
                <c:pt idx="2069">
                  <c:v>1.0026315789473683</c:v>
                </c:pt>
                <c:pt idx="2070">
                  <c:v>1.0026489999999999</c:v>
                </c:pt>
                <c:pt idx="2071">
                  <c:v>1.0026666666666666</c:v>
                </c:pt>
                <c:pt idx="2072">
                  <c:v>1.0026999999999999</c:v>
                </c:pt>
                <c:pt idx="2073">
                  <c:v>1.0027777777777778</c:v>
                </c:pt>
                <c:pt idx="2074">
                  <c:v>1.0028571428571429</c:v>
                </c:pt>
                <c:pt idx="2075">
                  <c:v>1.002909090909091</c:v>
                </c:pt>
                <c:pt idx="2076">
                  <c:v>1.0029999999999999</c:v>
                </c:pt>
                <c:pt idx="2077">
                  <c:v>1.0031000000000001</c:v>
                </c:pt>
                <c:pt idx="2078">
                  <c:v>1.003125</c:v>
                </c:pt>
                <c:pt idx="2079">
                  <c:v>1.0032000000000001</c:v>
                </c:pt>
                <c:pt idx="2080">
                  <c:v>1.00325</c:v>
                </c:pt>
                <c:pt idx="2081">
                  <c:v>1.0033333333333334</c:v>
                </c:pt>
                <c:pt idx="2082">
                  <c:v>1.0033333333333334</c:v>
                </c:pt>
                <c:pt idx="2083">
                  <c:v>1.0033333333333334</c:v>
                </c:pt>
                <c:pt idx="2084">
                  <c:v>1.0033493333333334</c:v>
                </c:pt>
                <c:pt idx="2085">
                  <c:v>1.0035000000000001</c:v>
                </c:pt>
                <c:pt idx="2086">
                  <c:v>1.0035000000000001</c:v>
                </c:pt>
                <c:pt idx="2087">
                  <c:v>1.0035000000000001</c:v>
                </c:pt>
                <c:pt idx="2088">
                  <c:v>1.0035142857142858</c:v>
                </c:pt>
                <c:pt idx="2089">
                  <c:v>1.00352</c:v>
                </c:pt>
                <c:pt idx="2090">
                  <c:v>1.0036639999999999</c:v>
                </c:pt>
                <c:pt idx="2091">
                  <c:v>1.0037894736842106</c:v>
                </c:pt>
                <c:pt idx="2092">
                  <c:v>1.003825</c:v>
                </c:pt>
                <c:pt idx="2093">
                  <c:v>1.0039275000000001</c:v>
                </c:pt>
                <c:pt idx="2094">
                  <c:v>1.004</c:v>
                </c:pt>
                <c:pt idx="2095">
                  <c:v>1.004</c:v>
                </c:pt>
                <c:pt idx="2096">
                  <c:v>1.004</c:v>
                </c:pt>
                <c:pt idx="2097">
                  <c:v>1.004</c:v>
                </c:pt>
                <c:pt idx="2098">
                  <c:v>1.0041</c:v>
                </c:pt>
                <c:pt idx="2099">
                  <c:v>1.0041666666666667</c:v>
                </c:pt>
                <c:pt idx="2100">
                  <c:v>1.0043200000000001</c:v>
                </c:pt>
                <c:pt idx="2101">
                  <c:v>1.004375</c:v>
                </c:pt>
                <c:pt idx="2102">
                  <c:v>1.0044440000000001</c:v>
                </c:pt>
                <c:pt idx="2103">
                  <c:v>1.0044999999999999</c:v>
                </c:pt>
                <c:pt idx="2104">
                  <c:v>1.0044999999999999</c:v>
                </c:pt>
                <c:pt idx="2105">
                  <c:v>1.0045454545454546</c:v>
                </c:pt>
                <c:pt idx="2106">
                  <c:v>1.0045454545454546</c:v>
                </c:pt>
                <c:pt idx="2107">
                  <c:v>1.0045999999999999</c:v>
                </c:pt>
                <c:pt idx="2108">
                  <c:v>1.0046666666666666</c:v>
                </c:pt>
                <c:pt idx="2109">
                  <c:v>1.0047368421052632</c:v>
                </c:pt>
                <c:pt idx="2110">
                  <c:v>1.0047999999999999</c:v>
                </c:pt>
                <c:pt idx="2111">
                  <c:v>1.0049377777777779</c:v>
                </c:pt>
                <c:pt idx="2112">
                  <c:v>1.0049999999999999</c:v>
                </c:pt>
                <c:pt idx="2113">
                  <c:v>1.0049999999999999</c:v>
                </c:pt>
                <c:pt idx="2114">
                  <c:v>1.0049999999999999</c:v>
                </c:pt>
                <c:pt idx="2115">
                  <c:v>1.0049999999999999</c:v>
                </c:pt>
                <c:pt idx="2116">
                  <c:v>1.0049999999999999</c:v>
                </c:pt>
                <c:pt idx="2117">
                  <c:v>1.0049999999999999</c:v>
                </c:pt>
                <c:pt idx="2118">
                  <c:v>1.0049999999999999</c:v>
                </c:pt>
                <c:pt idx="2119">
                  <c:v>1.00528</c:v>
                </c:pt>
                <c:pt idx="2120">
                  <c:v>1.0055555555555555</c:v>
                </c:pt>
                <c:pt idx="2121">
                  <c:v>1.0056666666666667</c:v>
                </c:pt>
                <c:pt idx="2122">
                  <c:v>1.0056666666666667</c:v>
                </c:pt>
                <c:pt idx="2123">
                  <c:v>1.0057142857142858</c:v>
                </c:pt>
                <c:pt idx="2124">
                  <c:v>1.0058763157894737</c:v>
                </c:pt>
                <c:pt idx="2125">
                  <c:v>1.006</c:v>
                </c:pt>
                <c:pt idx="2126">
                  <c:v>1.006</c:v>
                </c:pt>
                <c:pt idx="2127">
                  <c:v>1.0060606060606061</c:v>
                </c:pt>
                <c:pt idx="2128">
                  <c:v>1.0060706666666666</c:v>
                </c:pt>
                <c:pt idx="2129">
                  <c:v>1.0061</c:v>
                </c:pt>
                <c:pt idx="2130">
                  <c:v>1.0063375000000001</c:v>
                </c:pt>
                <c:pt idx="2131">
                  <c:v>1.0063392857142857</c:v>
                </c:pt>
                <c:pt idx="2132">
                  <c:v>1.0064</c:v>
                </c:pt>
                <c:pt idx="2133">
                  <c:v>1.00644</c:v>
                </c:pt>
                <c:pt idx="2134">
                  <c:v>1.0065</c:v>
                </c:pt>
                <c:pt idx="2135">
                  <c:v>1.0066250000000001</c:v>
                </c:pt>
                <c:pt idx="2136">
                  <c:v>1.0066666666666666</c:v>
                </c:pt>
                <c:pt idx="2137">
                  <c:v>1.0066666666666666</c:v>
                </c:pt>
                <c:pt idx="2138">
                  <c:v>1.0066666666666666</c:v>
                </c:pt>
                <c:pt idx="2139">
                  <c:v>1.0066666666666666</c:v>
                </c:pt>
                <c:pt idx="2140">
                  <c:v>1.0067349999999999</c:v>
                </c:pt>
                <c:pt idx="2141">
                  <c:v>1.0067894736842105</c:v>
                </c:pt>
                <c:pt idx="2142">
                  <c:v>1.0069333333333335</c:v>
                </c:pt>
                <c:pt idx="2143">
                  <c:v>1.0069999999999999</c:v>
                </c:pt>
                <c:pt idx="2144">
                  <c:v>1.0070033333333335</c:v>
                </c:pt>
                <c:pt idx="2145">
                  <c:v>1.0071379999999999</c:v>
                </c:pt>
                <c:pt idx="2146">
                  <c:v>1.0071428571428571</c:v>
                </c:pt>
                <c:pt idx="2147">
                  <c:v>1.0071428571428571</c:v>
                </c:pt>
                <c:pt idx="2148">
                  <c:v>1.007161125319693</c:v>
                </c:pt>
                <c:pt idx="2149">
                  <c:v>1.0073333333333334</c:v>
                </c:pt>
                <c:pt idx="2150">
                  <c:v>1.0074285714285713</c:v>
                </c:pt>
                <c:pt idx="2151">
                  <c:v>1.0075000000000001</c:v>
                </c:pt>
                <c:pt idx="2152">
                  <c:v>1.0075000000000001</c:v>
                </c:pt>
                <c:pt idx="2153">
                  <c:v>1.0075000000000001</c:v>
                </c:pt>
                <c:pt idx="2154">
                  <c:v>1.0075000000000001</c:v>
                </c:pt>
                <c:pt idx="2155">
                  <c:v>1.0075000000000001</c:v>
                </c:pt>
                <c:pt idx="2156">
                  <c:v>1.0078754285714286</c:v>
                </c:pt>
                <c:pt idx="2157">
                  <c:v>1.0078823529411765</c:v>
                </c:pt>
                <c:pt idx="2158">
                  <c:v>1.0079166666666666</c:v>
                </c:pt>
                <c:pt idx="2159">
                  <c:v>1.008</c:v>
                </c:pt>
                <c:pt idx="2160">
                  <c:v>1.008</c:v>
                </c:pt>
                <c:pt idx="2161">
                  <c:v>1.008</c:v>
                </c:pt>
                <c:pt idx="2162">
                  <c:v>1.0080333333333333</c:v>
                </c:pt>
                <c:pt idx="2163">
                  <c:v>1.0082</c:v>
                </c:pt>
                <c:pt idx="2164">
                  <c:v>1.00824</c:v>
                </c:pt>
                <c:pt idx="2165">
                  <c:v>1.0084</c:v>
                </c:pt>
                <c:pt idx="2166">
                  <c:v>1.0084571428571429</c:v>
                </c:pt>
                <c:pt idx="2167">
                  <c:v>1.0084615384615385</c:v>
                </c:pt>
                <c:pt idx="2168">
                  <c:v>1.0085</c:v>
                </c:pt>
                <c:pt idx="2169">
                  <c:v>1.0085533333333332</c:v>
                </c:pt>
                <c:pt idx="2170">
                  <c:v>1.0085714285714287</c:v>
                </c:pt>
                <c:pt idx="2171">
                  <c:v>1.0086153846153847</c:v>
                </c:pt>
                <c:pt idx="2172">
                  <c:v>1.00875</c:v>
                </c:pt>
                <c:pt idx="2173">
                  <c:v>1.0087999999999999</c:v>
                </c:pt>
                <c:pt idx="2174">
                  <c:v>1.00880375</c:v>
                </c:pt>
                <c:pt idx="2175">
                  <c:v>1.0088571428571429</c:v>
                </c:pt>
                <c:pt idx="2176">
                  <c:v>1.0088571428571429</c:v>
                </c:pt>
                <c:pt idx="2177">
                  <c:v>1.008955223880597</c:v>
                </c:pt>
                <c:pt idx="2178">
                  <c:v>1.009027027027027</c:v>
                </c:pt>
                <c:pt idx="2179">
                  <c:v>1.0090416666666666</c:v>
                </c:pt>
                <c:pt idx="2180">
                  <c:v>1.0092000000000001</c:v>
                </c:pt>
                <c:pt idx="2181">
                  <c:v>1.00925</c:v>
                </c:pt>
                <c:pt idx="2182">
                  <c:v>1.009304</c:v>
                </c:pt>
                <c:pt idx="2183">
                  <c:v>1.0093333333333334</c:v>
                </c:pt>
                <c:pt idx="2184">
                  <c:v>1.0095190476190474</c:v>
                </c:pt>
                <c:pt idx="2185">
                  <c:v>1.01</c:v>
                </c:pt>
                <c:pt idx="2186">
                  <c:v>1.01</c:v>
                </c:pt>
                <c:pt idx="2187">
                  <c:v>1.01</c:v>
                </c:pt>
                <c:pt idx="2188">
                  <c:v>1.01</c:v>
                </c:pt>
                <c:pt idx="2189">
                  <c:v>1.01</c:v>
                </c:pt>
                <c:pt idx="2190">
                  <c:v>1.01</c:v>
                </c:pt>
                <c:pt idx="2191">
                  <c:v>1.01</c:v>
                </c:pt>
                <c:pt idx="2192">
                  <c:v>1.01</c:v>
                </c:pt>
                <c:pt idx="2193">
                  <c:v>1.01</c:v>
                </c:pt>
                <c:pt idx="2194">
                  <c:v>1.01</c:v>
                </c:pt>
                <c:pt idx="2195">
                  <c:v>1.01</c:v>
                </c:pt>
                <c:pt idx="2196">
                  <c:v>1.01004125</c:v>
                </c:pt>
                <c:pt idx="2197">
                  <c:v>1.0100533333333332</c:v>
                </c:pt>
                <c:pt idx="2198">
                  <c:v>1.0101333333333333</c:v>
                </c:pt>
                <c:pt idx="2199">
                  <c:v>1.010154</c:v>
                </c:pt>
                <c:pt idx="2200">
                  <c:v>1.0102</c:v>
                </c:pt>
                <c:pt idx="2201">
                  <c:v>1.0103500000000001</c:v>
                </c:pt>
                <c:pt idx="2202">
                  <c:v>1.0105</c:v>
                </c:pt>
                <c:pt idx="2203">
                  <c:v>1.0105</c:v>
                </c:pt>
                <c:pt idx="2204">
                  <c:v>1.0106666666666666</c:v>
                </c:pt>
                <c:pt idx="2205">
                  <c:v>1.0109999999999999</c:v>
                </c:pt>
                <c:pt idx="2206">
                  <c:v>1.0109999999999999</c:v>
                </c:pt>
                <c:pt idx="2207">
                  <c:v>1.0111111111111111</c:v>
                </c:pt>
                <c:pt idx="2208">
                  <c:v>1.0113333333333334</c:v>
                </c:pt>
                <c:pt idx="2209">
                  <c:v>1.0114285714285713</c:v>
                </c:pt>
                <c:pt idx="2210">
                  <c:v>1.0114333333333334</c:v>
                </c:pt>
                <c:pt idx="2211">
                  <c:v>1.0115000000000001</c:v>
                </c:pt>
                <c:pt idx="2212">
                  <c:v>1.0115151515151515</c:v>
                </c:pt>
                <c:pt idx="2213">
                  <c:v>1.0116666666666667</c:v>
                </c:pt>
                <c:pt idx="2214">
                  <c:v>1.0116666666666667</c:v>
                </c:pt>
                <c:pt idx="2215">
                  <c:v>1.0116666666666667</c:v>
                </c:pt>
                <c:pt idx="2216">
                  <c:v>1.0116833333333335</c:v>
                </c:pt>
                <c:pt idx="2217">
                  <c:v>1.0118750000000001</c:v>
                </c:pt>
                <c:pt idx="2218">
                  <c:v>1.0118888888888888</c:v>
                </c:pt>
                <c:pt idx="2219">
                  <c:v>1.0119</c:v>
                </c:pt>
                <c:pt idx="2220">
                  <c:v>1.0119047619047619</c:v>
                </c:pt>
                <c:pt idx="2221">
                  <c:v>1.012</c:v>
                </c:pt>
                <c:pt idx="2222">
                  <c:v>1.0122222222222221</c:v>
                </c:pt>
                <c:pt idx="2223">
                  <c:v>1.0122777777777778</c:v>
                </c:pt>
                <c:pt idx="2224">
                  <c:v>1.0123076923076924</c:v>
                </c:pt>
                <c:pt idx="2225">
                  <c:v>1.012446</c:v>
                </c:pt>
                <c:pt idx="2226">
                  <c:v>1.01248</c:v>
                </c:pt>
                <c:pt idx="2227">
                  <c:v>1.0125</c:v>
                </c:pt>
                <c:pt idx="2228">
                  <c:v>1.0125</c:v>
                </c:pt>
                <c:pt idx="2229">
                  <c:v>1.0125</c:v>
                </c:pt>
                <c:pt idx="2230">
                  <c:v>1.0125</c:v>
                </c:pt>
                <c:pt idx="2231">
                  <c:v>1.0125</c:v>
                </c:pt>
                <c:pt idx="2232">
                  <c:v>1.0125</c:v>
                </c:pt>
                <c:pt idx="2233">
                  <c:v>1.0125</c:v>
                </c:pt>
                <c:pt idx="2234">
                  <c:v>1.012576923076923</c:v>
                </c:pt>
                <c:pt idx="2235">
                  <c:v>1.0126500000000001</c:v>
                </c:pt>
                <c:pt idx="2236">
                  <c:v>1.0128333333333333</c:v>
                </c:pt>
                <c:pt idx="2237">
                  <c:v>1.0129975</c:v>
                </c:pt>
                <c:pt idx="2238">
                  <c:v>1.0130622</c:v>
                </c:pt>
                <c:pt idx="2239">
                  <c:v>1.013157894736842</c:v>
                </c:pt>
                <c:pt idx="2240">
                  <c:v>1.0131677953348381</c:v>
                </c:pt>
                <c:pt idx="2241">
                  <c:v>1.0132000000000001</c:v>
                </c:pt>
                <c:pt idx="2242">
                  <c:v>1.0132258064516129</c:v>
                </c:pt>
                <c:pt idx="2243">
                  <c:v>1.0133000000000001</c:v>
                </c:pt>
                <c:pt idx="2244">
                  <c:v>1.0133294117647058</c:v>
                </c:pt>
                <c:pt idx="2245">
                  <c:v>1.0133333333333334</c:v>
                </c:pt>
                <c:pt idx="2246">
                  <c:v>1.0133333333333334</c:v>
                </c:pt>
                <c:pt idx="2247">
                  <c:v>1.0135000000000001</c:v>
                </c:pt>
                <c:pt idx="2248">
                  <c:v>1.0135000000000001</c:v>
                </c:pt>
                <c:pt idx="2249">
                  <c:v>1.0135000000000001</c:v>
                </c:pt>
                <c:pt idx="2250">
                  <c:v>1.0137499999999999</c:v>
                </c:pt>
                <c:pt idx="2251">
                  <c:v>1.0137499999999999</c:v>
                </c:pt>
                <c:pt idx="2252">
                  <c:v>1.0137499999999999</c:v>
                </c:pt>
                <c:pt idx="2253">
                  <c:v>1.0137777777777779</c:v>
                </c:pt>
                <c:pt idx="2254">
                  <c:v>1.0138461538461538</c:v>
                </c:pt>
                <c:pt idx="2255">
                  <c:v>1.014</c:v>
                </c:pt>
                <c:pt idx="2256">
                  <c:v>1.014</c:v>
                </c:pt>
                <c:pt idx="2257">
                  <c:v>1.014</c:v>
                </c:pt>
                <c:pt idx="2258">
                  <c:v>1.014</c:v>
                </c:pt>
                <c:pt idx="2259">
                  <c:v>1.014</c:v>
                </c:pt>
                <c:pt idx="2260">
                  <c:v>1.014</c:v>
                </c:pt>
                <c:pt idx="2261">
                  <c:v>1.0141935483870967</c:v>
                </c:pt>
                <c:pt idx="2262">
                  <c:v>1.0142212307692309</c:v>
                </c:pt>
                <c:pt idx="2263">
                  <c:v>1.0142500000000001</c:v>
                </c:pt>
                <c:pt idx="2264">
                  <c:v>1.0142857142857142</c:v>
                </c:pt>
                <c:pt idx="2265">
                  <c:v>1.0143766666666667</c:v>
                </c:pt>
                <c:pt idx="2266">
                  <c:v>1.0144444444444445</c:v>
                </c:pt>
                <c:pt idx="2267">
                  <c:v>1.0144545454545455</c:v>
                </c:pt>
                <c:pt idx="2268">
                  <c:v>1.0145454545454546</c:v>
                </c:pt>
                <c:pt idx="2269">
                  <c:v>1.0148571428571429</c:v>
                </c:pt>
                <c:pt idx="2270">
                  <c:v>1.0149999999999999</c:v>
                </c:pt>
                <c:pt idx="2271">
                  <c:v>1.0149999999999999</c:v>
                </c:pt>
                <c:pt idx="2272">
                  <c:v>1.0149999999999999</c:v>
                </c:pt>
                <c:pt idx="2273">
                  <c:v>1.0149999999999999</c:v>
                </c:pt>
                <c:pt idx="2274">
                  <c:v>1.0149999999999999</c:v>
                </c:pt>
                <c:pt idx="2275">
                  <c:v>1.0150693333333334</c:v>
                </c:pt>
                <c:pt idx="2276">
                  <c:v>1.0151515151515151</c:v>
                </c:pt>
                <c:pt idx="2277">
                  <c:v>1.0152222222222222</c:v>
                </c:pt>
                <c:pt idx="2278">
                  <c:v>1.0153333333333334</c:v>
                </c:pt>
                <c:pt idx="2279">
                  <c:v>1.0153333333333334</c:v>
                </c:pt>
                <c:pt idx="2280">
                  <c:v>1.0153333333333334</c:v>
                </c:pt>
                <c:pt idx="2281">
                  <c:v>1.0153353333333335</c:v>
                </c:pt>
                <c:pt idx="2282">
                  <c:v>1.0155000000000001</c:v>
                </c:pt>
                <c:pt idx="2283">
                  <c:v>1.01552</c:v>
                </c:pt>
                <c:pt idx="2284">
                  <c:v>1.0156000000000001</c:v>
                </c:pt>
                <c:pt idx="2285">
                  <c:v>1.016</c:v>
                </c:pt>
                <c:pt idx="2286">
                  <c:v>1.016</c:v>
                </c:pt>
                <c:pt idx="2287">
                  <c:v>1.016</c:v>
                </c:pt>
                <c:pt idx="2288">
                  <c:v>1.016</c:v>
                </c:pt>
                <c:pt idx="2289">
                  <c:v>1.01606</c:v>
                </c:pt>
                <c:pt idx="2290">
                  <c:v>1.0162500000000001</c:v>
                </c:pt>
                <c:pt idx="2291">
                  <c:v>1.0165</c:v>
                </c:pt>
                <c:pt idx="2292">
                  <c:v>1.0166666666666666</c:v>
                </c:pt>
                <c:pt idx="2293">
                  <c:v>1.0166666666666666</c:v>
                </c:pt>
                <c:pt idx="2294">
                  <c:v>1.0166666666666666</c:v>
                </c:pt>
                <c:pt idx="2295">
                  <c:v>1.0166666666666666</c:v>
                </c:pt>
                <c:pt idx="2296">
                  <c:v>1.0166666666666666</c:v>
                </c:pt>
                <c:pt idx="2297">
                  <c:v>1.0171957671957672</c:v>
                </c:pt>
                <c:pt idx="2298">
                  <c:v>1.0172264</c:v>
                </c:pt>
                <c:pt idx="2299">
                  <c:v>1.0172463768115942</c:v>
                </c:pt>
                <c:pt idx="2300">
                  <c:v>1.0172910662824208</c:v>
                </c:pt>
                <c:pt idx="2301">
                  <c:v>1.0173000000000001</c:v>
                </c:pt>
                <c:pt idx="2302">
                  <c:v>1.0175000000000001</c:v>
                </c:pt>
                <c:pt idx="2303">
                  <c:v>1.0175000000000001</c:v>
                </c:pt>
                <c:pt idx="2304">
                  <c:v>1.0176666666666667</c:v>
                </c:pt>
                <c:pt idx="2305">
                  <c:v>1.018</c:v>
                </c:pt>
                <c:pt idx="2306">
                  <c:v>1.018</c:v>
                </c:pt>
                <c:pt idx="2307">
                  <c:v>1.018</c:v>
                </c:pt>
                <c:pt idx="2308">
                  <c:v>1.0181818181818181</c:v>
                </c:pt>
                <c:pt idx="2309">
                  <c:v>1.0182500000000001</c:v>
                </c:pt>
                <c:pt idx="2310">
                  <c:v>1.0182500000000001</c:v>
                </c:pt>
                <c:pt idx="2311">
                  <c:v>1.0182857142857142</c:v>
                </c:pt>
                <c:pt idx="2312">
                  <c:v>1.0183333333333333</c:v>
                </c:pt>
                <c:pt idx="2313">
                  <c:v>1.0183333333333333</c:v>
                </c:pt>
                <c:pt idx="2314">
                  <c:v>1.0185</c:v>
                </c:pt>
                <c:pt idx="2315">
                  <c:v>1.0186206896551724</c:v>
                </c:pt>
                <c:pt idx="2316">
                  <c:v>1.018723404255319</c:v>
                </c:pt>
                <c:pt idx="2317">
                  <c:v>1.01875</c:v>
                </c:pt>
                <c:pt idx="2318">
                  <c:v>1.0189999999999999</c:v>
                </c:pt>
                <c:pt idx="2319">
                  <c:v>1.019047619047619</c:v>
                </c:pt>
                <c:pt idx="2320">
                  <c:v>1.0190760000000001</c:v>
                </c:pt>
                <c:pt idx="2321">
                  <c:v>1.0190833333333333</c:v>
                </c:pt>
                <c:pt idx="2322">
                  <c:v>1.0192000000000001</c:v>
                </c:pt>
                <c:pt idx="2323">
                  <c:v>1.0193333333333334</c:v>
                </c:pt>
                <c:pt idx="2324">
                  <c:v>1.0195000000000001</c:v>
                </c:pt>
                <c:pt idx="2325">
                  <c:v>1.0196000000000001</c:v>
                </c:pt>
                <c:pt idx="2326">
                  <c:v>1.02</c:v>
                </c:pt>
                <c:pt idx="2327">
                  <c:v>1.02</c:v>
                </c:pt>
                <c:pt idx="2328">
                  <c:v>1.02</c:v>
                </c:pt>
                <c:pt idx="2329">
                  <c:v>1.02</c:v>
                </c:pt>
                <c:pt idx="2330">
                  <c:v>1.02</c:v>
                </c:pt>
                <c:pt idx="2331">
                  <c:v>1.0202500000000001</c:v>
                </c:pt>
                <c:pt idx="2332">
                  <c:v>1.0202863333333334</c:v>
                </c:pt>
                <c:pt idx="2333">
                  <c:v>1.0203333333333333</c:v>
                </c:pt>
                <c:pt idx="2334">
                  <c:v>1.0203333333333333</c:v>
                </c:pt>
                <c:pt idx="2335">
                  <c:v>1.0204444444444445</c:v>
                </c:pt>
                <c:pt idx="2336">
                  <c:v>1.0205</c:v>
                </c:pt>
                <c:pt idx="2337">
                  <c:v>1.0206</c:v>
                </c:pt>
                <c:pt idx="2338">
                  <c:v>1.02069375</c:v>
                </c:pt>
                <c:pt idx="2339">
                  <c:v>1.0208333333333333</c:v>
                </c:pt>
                <c:pt idx="2340">
                  <c:v>1.0208358208955224</c:v>
                </c:pt>
                <c:pt idx="2341">
                  <c:v>1.0209523809523811</c:v>
                </c:pt>
                <c:pt idx="2342">
                  <c:v>1.0209999999999999</c:v>
                </c:pt>
                <c:pt idx="2343">
                  <c:v>1.0209999999999999</c:v>
                </c:pt>
                <c:pt idx="2344">
                  <c:v>1.0209999999999999</c:v>
                </c:pt>
                <c:pt idx="2345">
                  <c:v>1.0209999999999999</c:v>
                </c:pt>
                <c:pt idx="2346">
                  <c:v>1.0209999999999999</c:v>
                </c:pt>
                <c:pt idx="2347">
                  <c:v>1.0212366666666666</c:v>
                </c:pt>
                <c:pt idx="2348">
                  <c:v>1.02125</c:v>
                </c:pt>
                <c:pt idx="2349">
                  <c:v>1.0213333333333334</c:v>
                </c:pt>
                <c:pt idx="2350">
                  <c:v>1.0214714285714286</c:v>
                </c:pt>
                <c:pt idx="2351">
                  <c:v>1.0218</c:v>
                </c:pt>
                <c:pt idx="2352">
                  <c:v>1.0218750000000001</c:v>
                </c:pt>
                <c:pt idx="2353">
                  <c:v>1.022</c:v>
                </c:pt>
                <c:pt idx="2354">
                  <c:v>1.0223076923076924</c:v>
                </c:pt>
                <c:pt idx="2355">
                  <c:v>1.0223333333333333</c:v>
                </c:pt>
                <c:pt idx="2356">
                  <c:v>1.0223636363636364</c:v>
                </c:pt>
                <c:pt idx="2357">
                  <c:v>1.0224133333333334</c:v>
                </c:pt>
                <c:pt idx="2358">
                  <c:v>1.0224343076923077</c:v>
                </c:pt>
                <c:pt idx="2359">
                  <c:v>1.0225</c:v>
                </c:pt>
                <c:pt idx="2360">
                  <c:v>1.0225</c:v>
                </c:pt>
                <c:pt idx="2361">
                  <c:v>1.0226</c:v>
                </c:pt>
                <c:pt idx="2362">
                  <c:v>1.0227200000000001</c:v>
                </c:pt>
                <c:pt idx="2363">
                  <c:v>1.0227272727272727</c:v>
                </c:pt>
                <c:pt idx="2364">
                  <c:v>1.02298</c:v>
                </c:pt>
                <c:pt idx="2365">
                  <c:v>1.0230434782608695</c:v>
                </c:pt>
                <c:pt idx="2366">
                  <c:v>1.0232000000000001</c:v>
                </c:pt>
                <c:pt idx="2367">
                  <c:v>1.023236</c:v>
                </c:pt>
                <c:pt idx="2368">
                  <c:v>1.0233333333333334</c:v>
                </c:pt>
                <c:pt idx="2369">
                  <c:v>1.0234285714285714</c:v>
                </c:pt>
                <c:pt idx="2370">
                  <c:v>1.0235000000000001</c:v>
                </c:pt>
                <c:pt idx="2371">
                  <c:v>1.0235000000000001</c:v>
                </c:pt>
                <c:pt idx="2372">
                  <c:v>1.0235000000000001</c:v>
                </c:pt>
                <c:pt idx="2373">
                  <c:v>1.0236842105263158</c:v>
                </c:pt>
                <c:pt idx="2374">
                  <c:v>1.024</c:v>
                </c:pt>
                <c:pt idx="2375">
                  <c:v>1.024</c:v>
                </c:pt>
                <c:pt idx="2376">
                  <c:v>1.024</c:v>
                </c:pt>
                <c:pt idx="2377">
                  <c:v>1.0242285714285715</c:v>
                </c:pt>
                <c:pt idx="2378">
                  <c:v>1.0242424242424242</c:v>
                </c:pt>
                <c:pt idx="2379">
                  <c:v>1.0243783333333334</c:v>
                </c:pt>
                <c:pt idx="2380">
                  <c:v>1.0244597777777777</c:v>
                </c:pt>
                <c:pt idx="2381">
                  <c:v>1.0245398773006136</c:v>
                </c:pt>
                <c:pt idx="2382">
                  <c:v>1.0245669291338582</c:v>
                </c:pt>
                <c:pt idx="2383">
                  <c:v>1.0246666666666666</c:v>
                </c:pt>
                <c:pt idx="2384">
                  <c:v>1.0246666666666666</c:v>
                </c:pt>
                <c:pt idx="2385">
                  <c:v>1.0249999999999999</c:v>
                </c:pt>
                <c:pt idx="2386">
                  <c:v>1.0249999999999999</c:v>
                </c:pt>
                <c:pt idx="2387">
                  <c:v>1.0249999999999999</c:v>
                </c:pt>
                <c:pt idx="2388">
                  <c:v>1.0249999999999999</c:v>
                </c:pt>
                <c:pt idx="2389">
                  <c:v>1.0249999999999999</c:v>
                </c:pt>
                <c:pt idx="2390">
                  <c:v>1.0249999999999999</c:v>
                </c:pt>
                <c:pt idx="2391">
                  <c:v>1.0249999999999999</c:v>
                </c:pt>
                <c:pt idx="2392">
                  <c:v>1.0250632911392406</c:v>
                </c:pt>
                <c:pt idx="2393">
                  <c:v>1.0254767441860466</c:v>
                </c:pt>
                <c:pt idx="2394">
                  <c:v>1.0257142857142858</c:v>
                </c:pt>
                <c:pt idx="2395">
                  <c:v>1.0257499999999999</c:v>
                </c:pt>
                <c:pt idx="2396">
                  <c:v>1.0258775877587758</c:v>
                </c:pt>
                <c:pt idx="2397">
                  <c:v>1.0259199999999999</c:v>
                </c:pt>
                <c:pt idx="2398">
                  <c:v>1.026</c:v>
                </c:pt>
                <c:pt idx="2399">
                  <c:v>1.026</c:v>
                </c:pt>
                <c:pt idx="2400">
                  <c:v>1.026</c:v>
                </c:pt>
                <c:pt idx="2401">
                  <c:v>1.026</c:v>
                </c:pt>
                <c:pt idx="2402">
                  <c:v>1.026</c:v>
                </c:pt>
                <c:pt idx="2403">
                  <c:v>1.026</c:v>
                </c:pt>
                <c:pt idx="2404">
                  <c:v>1.0261176470588236</c:v>
                </c:pt>
                <c:pt idx="2405">
                  <c:v>1.0262857142857142</c:v>
                </c:pt>
                <c:pt idx="2406">
                  <c:v>1.0263636363636364</c:v>
                </c:pt>
                <c:pt idx="2407">
                  <c:v>1.026375</c:v>
                </c:pt>
                <c:pt idx="2408">
                  <c:v>1.026375</c:v>
                </c:pt>
                <c:pt idx="2409">
                  <c:v>1.02645125</c:v>
                </c:pt>
                <c:pt idx="2410">
                  <c:v>1.026467741935484</c:v>
                </c:pt>
                <c:pt idx="2411">
                  <c:v>1.0265010000000001</c:v>
                </c:pt>
                <c:pt idx="2412">
                  <c:v>1.0266285714285714</c:v>
                </c:pt>
                <c:pt idx="2413">
                  <c:v>1.0266666666666666</c:v>
                </c:pt>
                <c:pt idx="2414">
                  <c:v>1.0266666666666666</c:v>
                </c:pt>
                <c:pt idx="2415">
                  <c:v>1.0269239999999999</c:v>
                </c:pt>
                <c:pt idx="2416">
                  <c:v>1.0269999999999999</c:v>
                </c:pt>
                <c:pt idx="2417">
                  <c:v>1.0272727272727273</c:v>
                </c:pt>
                <c:pt idx="2418">
                  <c:v>1.0273469387755103</c:v>
                </c:pt>
                <c:pt idx="2419">
                  <c:v>1.0275000000000001</c:v>
                </c:pt>
                <c:pt idx="2420">
                  <c:v>1.0275000000000001</c:v>
                </c:pt>
                <c:pt idx="2421">
                  <c:v>1.0276000000000001</c:v>
                </c:pt>
                <c:pt idx="2422">
                  <c:v>1.0276470588235294</c:v>
                </c:pt>
                <c:pt idx="2423">
                  <c:v>1.0277927272727272</c:v>
                </c:pt>
                <c:pt idx="2424">
                  <c:v>1.028</c:v>
                </c:pt>
                <c:pt idx="2425">
                  <c:v>1.0280254777070064</c:v>
                </c:pt>
                <c:pt idx="2426">
                  <c:v>1.0282909090909091</c:v>
                </c:pt>
                <c:pt idx="2427">
                  <c:v>1.028375</c:v>
                </c:pt>
                <c:pt idx="2428">
                  <c:v>1.0285405405405406</c:v>
                </c:pt>
                <c:pt idx="2429">
                  <c:v>1.0285714285714285</c:v>
                </c:pt>
                <c:pt idx="2430">
                  <c:v>1.0285714285714285</c:v>
                </c:pt>
                <c:pt idx="2431">
                  <c:v>1.0285857142857142</c:v>
                </c:pt>
                <c:pt idx="2432">
                  <c:v>1.0286144578313252</c:v>
                </c:pt>
                <c:pt idx="2433">
                  <c:v>1.0287500000000001</c:v>
                </c:pt>
                <c:pt idx="2434">
                  <c:v>1.0289999999999999</c:v>
                </c:pt>
                <c:pt idx="2435">
                  <c:v>1.0289999999999999</c:v>
                </c:pt>
                <c:pt idx="2436">
                  <c:v>1.0290416666666666</c:v>
                </c:pt>
                <c:pt idx="2437">
                  <c:v>1.0290999999999999</c:v>
                </c:pt>
                <c:pt idx="2438">
                  <c:v>1.0293749999999999</c:v>
                </c:pt>
                <c:pt idx="2439">
                  <c:v>1.0294615384615384</c:v>
                </c:pt>
                <c:pt idx="2440">
                  <c:v>1.0297033333333332</c:v>
                </c:pt>
                <c:pt idx="2441">
                  <c:v>1.0297499999999999</c:v>
                </c:pt>
                <c:pt idx="2442">
                  <c:v>1.0299</c:v>
                </c:pt>
                <c:pt idx="2443">
                  <c:v>1.0299897959183673</c:v>
                </c:pt>
                <c:pt idx="2444">
                  <c:v>1.03</c:v>
                </c:pt>
                <c:pt idx="2445">
                  <c:v>1.03</c:v>
                </c:pt>
                <c:pt idx="2446">
                  <c:v>1.03</c:v>
                </c:pt>
                <c:pt idx="2447">
                  <c:v>1.03</c:v>
                </c:pt>
                <c:pt idx="2448">
                  <c:v>1.03</c:v>
                </c:pt>
                <c:pt idx="2449">
                  <c:v>1.03</c:v>
                </c:pt>
                <c:pt idx="2450">
                  <c:v>1.03</c:v>
                </c:pt>
                <c:pt idx="2451">
                  <c:v>1.030125</c:v>
                </c:pt>
                <c:pt idx="2452">
                  <c:v>1.0302899999999999</c:v>
                </c:pt>
                <c:pt idx="2453">
                  <c:v>1.0304098360655738</c:v>
                </c:pt>
                <c:pt idx="2454">
                  <c:v>1.03088</c:v>
                </c:pt>
                <c:pt idx="2455">
                  <c:v>1.0309142857142857</c:v>
                </c:pt>
                <c:pt idx="2456">
                  <c:v>1.0309292094387414</c:v>
                </c:pt>
                <c:pt idx="2457">
                  <c:v>1.031372549019608</c:v>
                </c:pt>
                <c:pt idx="2458">
                  <c:v>1.0315000000000001</c:v>
                </c:pt>
                <c:pt idx="2459">
                  <c:v>1.0316400000000001</c:v>
                </c:pt>
                <c:pt idx="2460">
                  <c:v>1.0317033333333334</c:v>
                </c:pt>
                <c:pt idx="2461">
                  <c:v>1.0317647058823529</c:v>
                </c:pt>
                <c:pt idx="2462">
                  <c:v>1.032</c:v>
                </c:pt>
                <c:pt idx="2463">
                  <c:v>1.032</c:v>
                </c:pt>
                <c:pt idx="2464">
                  <c:v>1.0320666666666667</c:v>
                </c:pt>
                <c:pt idx="2465">
                  <c:v>1.0321061999999999</c:v>
                </c:pt>
                <c:pt idx="2466">
                  <c:v>1.0325</c:v>
                </c:pt>
                <c:pt idx="2467">
                  <c:v>1.0329411764705883</c:v>
                </c:pt>
                <c:pt idx="2468">
                  <c:v>1.0329622222222221</c:v>
                </c:pt>
                <c:pt idx="2469">
                  <c:v>1.0333333333333334</c:v>
                </c:pt>
                <c:pt idx="2470">
                  <c:v>1.0333333333333334</c:v>
                </c:pt>
                <c:pt idx="2471">
                  <c:v>1.0333333333333334</c:v>
                </c:pt>
                <c:pt idx="2472">
                  <c:v>1.0333333333333334</c:v>
                </c:pt>
                <c:pt idx="2473">
                  <c:v>1.0333333333333334</c:v>
                </c:pt>
                <c:pt idx="2474">
                  <c:v>1.0334000000000001</c:v>
                </c:pt>
                <c:pt idx="2475">
                  <c:v>1.033501</c:v>
                </c:pt>
                <c:pt idx="2476">
                  <c:v>1.033638888888889</c:v>
                </c:pt>
                <c:pt idx="2477">
                  <c:v>1.0338000000000001</c:v>
                </c:pt>
                <c:pt idx="2478">
                  <c:v>1.0339285714285715</c:v>
                </c:pt>
                <c:pt idx="2479">
                  <c:v>1.034</c:v>
                </c:pt>
                <c:pt idx="2480">
                  <c:v>1.034</c:v>
                </c:pt>
                <c:pt idx="2481">
                  <c:v>1.0342499999999999</c:v>
                </c:pt>
                <c:pt idx="2482">
                  <c:v>1.0342857142857143</c:v>
                </c:pt>
                <c:pt idx="2483">
                  <c:v>1.0344827586206897</c:v>
                </c:pt>
                <c:pt idx="2484">
                  <c:v>1.0346657233816767</c:v>
                </c:pt>
                <c:pt idx="2485">
                  <c:v>1.0347222222222223</c:v>
                </c:pt>
                <c:pt idx="2486">
                  <c:v>1.0349999999999999</c:v>
                </c:pt>
                <c:pt idx="2487">
                  <c:v>1.0349999999999999</c:v>
                </c:pt>
                <c:pt idx="2488">
                  <c:v>1.0349999999999999</c:v>
                </c:pt>
                <c:pt idx="2489">
                  <c:v>1.0349999999999999</c:v>
                </c:pt>
                <c:pt idx="2490">
                  <c:v>1.0349999999999999</c:v>
                </c:pt>
                <c:pt idx="2491">
                  <c:v>1.0349999999999999</c:v>
                </c:pt>
                <c:pt idx="2492">
                  <c:v>1.0351999999999999</c:v>
                </c:pt>
                <c:pt idx="2493">
                  <c:v>1.0353333333333334</c:v>
                </c:pt>
                <c:pt idx="2494">
                  <c:v>1.0355555555555556</c:v>
                </c:pt>
                <c:pt idx="2495">
                  <c:v>1.0356666666666667</c:v>
                </c:pt>
                <c:pt idx="2496">
                  <c:v>1.0357142857142858</c:v>
                </c:pt>
                <c:pt idx="2497">
                  <c:v>1.0358125</c:v>
                </c:pt>
                <c:pt idx="2498">
                  <c:v>1.0358333333333334</c:v>
                </c:pt>
                <c:pt idx="2499">
                  <c:v>1.0358333333333334</c:v>
                </c:pt>
                <c:pt idx="2500">
                  <c:v>1.036144</c:v>
                </c:pt>
                <c:pt idx="2501">
                  <c:v>1.0365</c:v>
                </c:pt>
                <c:pt idx="2502">
                  <c:v>1.0366666666666666</c:v>
                </c:pt>
                <c:pt idx="2503">
                  <c:v>1.0366666666666666</c:v>
                </c:pt>
                <c:pt idx="2504">
                  <c:v>1.0371999999999999</c:v>
                </c:pt>
                <c:pt idx="2505">
                  <c:v>1.0373000000000001</c:v>
                </c:pt>
                <c:pt idx="2506">
                  <c:v>1.0375000000000001</c:v>
                </c:pt>
                <c:pt idx="2507">
                  <c:v>1.0375000000000001</c:v>
                </c:pt>
                <c:pt idx="2508">
                  <c:v>1.0375000000000001</c:v>
                </c:pt>
                <c:pt idx="2509">
                  <c:v>1.0376000000000001</c:v>
                </c:pt>
                <c:pt idx="2510">
                  <c:v>1.0376666666666667</c:v>
                </c:pt>
                <c:pt idx="2511">
                  <c:v>1.03775</c:v>
                </c:pt>
                <c:pt idx="2512">
                  <c:v>1.03775</c:v>
                </c:pt>
                <c:pt idx="2513">
                  <c:v>1.038</c:v>
                </c:pt>
                <c:pt idx="2514">
                  <c:v>1.038</c:v>
                </c:pt>
                <c:pt idx="2515">
                  <c:v>1.038</c:v>
                </c:pt>
                <c:pt idx="2516">
                  <c:v>1.038</c:v>
                </c:pt>
                <c:pt idx="2517">
                  <c:v>1.0381199999999999</c:v>
                </c:pt>
                <c:pt idx="2518">
                  <c:v>1.03840625</c:v>
                </c:pt>
                <c:pt idx="2519">
                  <c:v>1.0386666666666666</c:v>
                </c:pt>
                <c:pt idx="2520">
                  <c:v>1.0389999999999999</c:v>
                </c:pt>
                <c:pt idx="2521">
                  <c:v>1.0389999999999999</c:v>
                </c:pt>
                <c:pt idx="2522">
                  <c:v>1.0390027322404372</c:v>
                </c:pt>
                <c:pt idx="2523">
                  <c:v>1.0394285714285714</c:v>
                </c:pt>
                <c:pt idx="2524">
                  <c:v>1.0395714285714286</c:v>
                </c:pt>
                <c:pt idx="2525">
                  <c:v>1.0397333333333334</c:v>
                </c:pt>
                <c:pt idx="2526">
                  <c:v>1.0398000000000001</c:v>
                </c:pt>
                <c:pt idx="2527">
                  <c:v>1.04</c:v>
                </c:pt>
                <c:pt idx="2528">
                  <c:v>1.04</c:v>
                </c:pt>
                <c:pt idx="2529">
                  <c:v>1.04</c:v>
                </c:pt>
                <c:pt idx="2530">
                  <c:v>1.04</c:v>
                </c:pt>
                <c:pt idx="2531">
                  <c:v>1.04</c:v>
                </c:pt>
                <c:pt idx="2532">
                  <c:v>1.04</c:v>
                </c:pt>
                <c:pt idx="2533">
                  <c:v>1.04</c:v>
                </c:pt>
                <c:pt idx="2534">
                  <c:v>1.04</c:v>
                </c:pt>
                <c:pt idx="2535">
                  <c:v>1.04</c:v>
                </c:pt>
                <c:pt idx="2536">
                  <c:v>1.04</c:v>
                </c:pt>
                <c:pt idx="2537">
                  <c:v>1.04</c:v>
                </c:pt>
                <c:pt idx="2538">
                  <c:v>1.04</c:v>
                </c:pt>
                <c:pt idx="2539">
                  <c:v>1.04</c:v>
                </c:pt>
                <c:pt idx="2540">
                  <c:v>1.04</c:v>
                </c:pt>
                <c:pt idx="2541">
                  <c:v>1.04</c:v>
                </c:pt>
                <c:pt idx="2542">
                  <c:v>1.04</c:v>
                </c:pt>
                <c:pt idx="2543">
                  <c:v>1.0404266666666666</c:v>
                </c:pt>
                <c:pt idx="2544">
                  <c:v>1.0405</c:v>
                </c:pt>
                <c:pt idx="2545">
                  <c:v>1.0406666666666666</c:v>
                </c:pt>
                <c:pt idx="2546">
                  <c:v>1.0410165</c:v>
                </c:pt>
                <c:pt idx="2547">
                  <c:v>1.0411111111111111</c:v>
                </c:pt>
                <c:pt idx="2548">
                  <c:v>1.04112</c:v>
                </c:pt>
                <c:pt idx="2549">
                  <c:v>1.0412571428571429</c:v>
                </c:pt>
                <c:pt idx="2550">
                  <c:v>1.04129</c:v>
                </c:pt>
                <c:pt idx="2551">
                  <c:v>1.0416666666666667</c:v>
                </c:pt>
                <c:pt idx="2552">
                  <c:v>1.0416666666666667</c:v>
                </c:pt>
                <c:pt idx="2553">
                  <c:v>1.0416766467065868</c:v>
                </c:pt>
                <c:pt idx="2554">
                  <c:v>1.042</c:v>
                </c:pt>
                <c:pt idx="2555">
                  <c:v>1.042</c:v>
                </c:pt>
                <c:pt idx="2556">
                  <c:v>1.0421799999999999</c:v>
                </c:pt>
                <c:pt idx="2557">
                  <c:v>1.0424</c:v>
                </c:pt>
                <c:pt idx="2558">
                  <c:v>1.0428333333333333</c:v>
                </c:pt>
                <c:pt idx="2559">
                  <c:v>1.0428571428571429</c:v>
                </c:pt>
                <c:pt idx="2560">
                  <c:v>1.0430333333333333</c:v>
                </c:pt>
                <c:pt idx="2561">
                  <c:v>1.043047619047619</c:v>
                </c:pt>
                <c:pt idx="2562">
                  <c:v>1.0431999999999999</c:v>
                </c:pt>
                <c:pt idx="2563">
                  <c:v>1.0433333333333332</c:v>
                </c:pt>
                <c:pt idx="2564">
                  <c:v>1.0435000000000001</c:v>
                </c:pt>
                <c:pt idx="2565">
                  <c:v>1.0435000000000001</c:v>
                </c:pt>
                <c:pt idx="2566">
                  <c:v>1.043625</c:v>
                </c:pt>
                <c:pt idx="2567">
                  <c:v>1.04396</c:v>
                </c:pt>
                <c:pt idx="2568">
                  <c:v>1.044</c:v>
                </c:pt>
                <c:pt idx="2569">
                  <c:v>1.0442100000000001</c:v>
                </c:pt>
                <c:pt idx="2570">
                  <c:v>1.0442857142857143</c:v>
                </c:pt>
                <c:pt idx="2571">
                  <c:v>1.0443333333333333</c:v>
                </c:pt>
                <c:pt idx="2572">
                  <c:v>1.0443750000000001</c:v>
                </c:pt>
                <c:pt idx="2573">
                  <c:v>1.0444</c:v>
                </c:pt>
                <c:pt idx="2574">
                  <c:v>1.0444</c:v>
                </c:pt>
                <c:pt idx="2575">
                  <c:v>1.0445405405405406</c:v>
                </c:pt>
                <c:pt idx="2576">
                  <c:v>1.0446206037108834</c:v>
                </c:pt>
                <c:pt idx="2577">
                  <c:v>1.0449999999999999</c:v>
                </c:pt>
                <c:pt idx="2578">
                  <c:v>1.0451515151515152</c:v>
                </c:pt>
                <c:pt idx="2579">
                  <c:v>1.0451666666666666</c:v>
                </c:pt>
                <c:pt idx="2580">
                  <c:v>1.0451999999999999</c:v>
                </c:pt>
                <c:pt idx="2581">
                  <c:v>1.0454285714285714</c:v>
                </c:pt>
                <c:pt idx="2582">
                  <c:v>1.0455692307692308</c:v>
                </c:pt>
                <c:pt idx="2583">
                  <c:v>1.0457142857142858</c:v>
                </c:pt>
                <c:pt idx="2584">
                  <c:v>1.0459624999999999</c:v>
                </c:pt>
                <c:pt idx="2585">
                  <c:v>1.046</c:v>
                </c:pt>
                <c:pt idx="2586">
                  <c:v>1.046</c:v>
                </c:pt>
                <c:pt idx="2587">
                  <c:v>1.0462615</c:v>
                </c:pt>
                <c:pt idx="2588">
                  <c:v>1.0464</c:v>
                </c:pt>
                <c:pt idx="2589">
                  <c:v>1.0465</c:v>
                </c:pt>
                <c:pt idx="2590">
                  <c:v>1.0466666666666666</c:v>
                </c:pt>
                <c:pt idx="2591">
                  <c:v>1.0466666666666666</c:v>
                </c:pt>
                <c:pt idx="2592">
                  <c:v>1.0466666666666666</c:v>
                </c:pt>
                <c:pt idx="2593">
                  <c:v>1.0467500000000001</c:v>
                </c:pt>
                <c:pt idx="2594">
                  <c:v>1.0468</c:v>
                </c:pt>
                <c:pt idx="2595">
                  <c:v>1.0468</c:v>
                </c:pt>
                <c:pt idx="2596">
                  <c:v>1.0469999999999999</c:v>
                </c:pt>
                <c:pt idx="2597">
                  <c:v>1.0471999999999999</c:v>
                </c:pt>
                <c:pt idx="2598">
                  <c:v>1.0471999999999999</c:v>
                </c:pt>
                <c:pt idx="2599">
                  <c:v>1.0472999999999999</c:v>
                </c:pt>
                <c:pt idx="2600">
                  <c:v>1.0473529411764706</c:v>
                </c:pt>
                <c:pt idx="2601">
                  <c:v>1.0475000000000001</c:v>
                </c:pt>
                <c:pt idx="2602">
                  <c:v>1.0475000000000001</c:v>
                </c:pt>
                <c:pt idx="2603">
                  <c:v>1.048</c:v>
                </c:pt>
                <c:pt idx="2604">
                  <c:v>1.048</c:v>
                </c:pt>
                <c:pt idx="2605">
                  <c:v>1.0480480480480481</c:v>
                </c:pt>
                <c:pt idx="2606">
                  <c:v>1.0482</c:v>
                </c:pt>
                <c:pt idx="2607">
                  <c:v>1.0485537190082646</c:v>
                </c:pt>
                <c:pt idx="2608">
                  <c:v>1.0485714285714285</c:v>
                </c:pt>
                <c:pt idx="2609">
                  <c:v>1.0492727272727274</c:v>
                </c:pt>
                <c:pt idx="2610">
                  <c:v>1.0493333333333332</c:v>
                </c:pt>
                <c:pt idx="2611">
                  <c:v>1.0493380000000001</c:v>
                </c:pt>
                <c:pt idx="2612">
                  <c:v>1.0493636363636363</c:v>
                </c:pt>
                <c:pt idx="2613">
                  <c:v>1.0495555555555556</c:v>
                </c:pt>
                <c:pt idx="2614">
                  <c:v>1.0496000000000001</c:v>
                </c:pt>
                <c:pt idx="2615">
                  <c:v>1.0497142857142858</c:v>
                </c:pt>
                <c:pt idx="2616">
                  <c:v>1.05</c:v>
                </c:pt>
                <c:pt idx="2617">
                  <c:v>1.05</c:v>
                </c:pt>
                <c:pt idx="2618">
                  <c:v>1.05</c:v>
                </c:pt>
                <c:pt idx="2619">
                  <c:v>1.05</c:v>
                </c:pt>
                <c:pt idx="2620">
                  <c:v>1.05</c:v>
                </c:pt>
                <c:pt idx="2621">
                  <c:v>1.05</c:v>
                </c:pt>
                <c:pt idx="2622">
                  <c:v>1.05</c:v>
                </c:pt>
                <c:pt idx="2623">
                  <c:v>1.05</c:v>
                </c:pt>
                <c:pt idx="2624">
                  <c:v>1.0501</c:v>
                </c:pt>
                <c:pt idx="2625">
                  <c:v>1.050225</c:v>
                </c:pt>
                <c:pt idx="2626">
                  <c:v>1.0504166666666668</c:v>
                </c:pt>
                <c:pt idx="2627">
                  <c:v>1.0505</c:v>
                </c:pt>
                <c:pt idx="2628">
                  <c:v>1.0506666666666666</c:v>
                </c:pt>
                <c:pt idx="2629">
                  <c:v>1.0507333333333333</c:v>
                </c:pt>
                <c:pt idx="2630">
                  <c:v>1.0508593749999999</c:v>
                </c:pt>
                <c:pt idx="2631">
                  <c:v>1.0509677419354839</c:v>
                </c:pt>
                <c:pt idx="2632">
                  <c:v>1.0509999999999999</c:v>
                </c:pt>
                <c:pt idx="2633">
                  <c:v>1.05125</c:v>
                </c:pt>
                <c:pt idx="2634">
                  <c:v>1.0515384615384615</c:v>
                </c:pt>
                <c:pt idx="2635">
                  <c:v>1.0519047619047619</c:v>
                </c:pt>
                <c:pt idx="2636">
                  <c:v>1.052</c:v>
                </c:pt>
                <c:pt idx="2637">
                  <c:v>1.052142857142857</c:v>
                </c:pt>
                <c:pt idx="2638">
                  <c:v>1.052184</c:v>
                </c:pt>
                <c:pt idx="2639">
                  <c:v>1.0522388</c:v>
                </c:pt>
                <c:pt idx="2640">
                  <c:v>1.0526</c:v>
                </c:pt>
                <c:pt idx="2641">
                  <c:v>1.0526894736842105</c:v>
                </c:pt>
                <c:pt idx="2642">
                  <c:v>1.0528</c:v>
                </c:pt>
                <c:pt idx="2643">
                  <c:v>1.0531250000000001</c:v>
                </c:pt>
                <c:pt idx="2644">
                  <c:v>1.0533333333333332</c:v>
                </c:pt>
                <c:pt idx="2645">
                  <c:v>1.0534805315203954</c:v>
                </c:pt>
                <c:pt idx="2646">
                  <c:v>1.0535000000000001</c:v>
                </c:pt>
                <c:pt idx="2647">
                  <c:v>1.0538666666666667</c:v>
                </c:pt>
                <c:pt idx="2648">
                  <c:v>1.054</c:v>
                </c:pt>
                <c:pt idx="2649">
                  <c:v>1.0542</c:v>
                </c:pt>
                <c:pt idx="2650">
                  <c:v>1.0544</c:v>
                </c:pt>
                <c:pt idx="2651">
                  <c:v>1.0545454545454545</c:v>
                </c:pt>
                <c:pt idx="2652">
                  <c:v>1.0547157142857144</c:v>
                </c:pt>
                <c:pt idx="2653">
                  <c:v>1.0549000000000002</c:v>
                </c:pt>
                <c:pt idx="2654">
                  <c:v>1.0549999999999999</c:v>
                </c:pt>
                <c:pt idx="2655">
                  <c:v>1.0549999999999999</c:v>
                </c:pt>
                <c:pt idx="2656">
                  <c:v>1.0549999999999999</c:v>
                </c:pt>
                <c:pt idx="2657">
                  <c:v>1.0550335570469798</c:v>
                </c:pt>
                <c:pt idx="2658">
                  <c:v>1.0555000000000001</c:v>
                </c:pt>
                <c:pt idx="2659">
                  <c:v>1.0555000000000001</c:v>
                </c:pt>
                <c:pt idx="2660">
                  <c:v>1.0556000000000001</c:v>
                </c:pt>
                <c:pt idx="2661">
                  <c:v>1.05566</c:v>
                </c:pt>
                <c:pt idx="2662">
                  <c:v>1.0556666666666668</c:v>
                </c:pt>
                <c:pt idx="2663">
                  <c:v>1.0558333333333334</c:v>
                </c:pt>
                <c:pt idx="2664">
                  <c:v>1.056</c:v>
                </c:pt>
                <c:pt idx="2665">
                  <c:v>1.0566666666666666</c:v>
                </c:pt>
                <c:pt idx="2666">
                  <c:v>1.0566666666666666</c:v>
                </c:pt>
                <c:pt idx="2667">
                  <c:v>1.0569999999999999</c:v>
                </c:pt>
                <c:pt idx="2668">
                  <c:v>1.05745</c:v>
                </c:pt>
                <c:pt idx="2669">
                  <c:v>1.0577749999999999</c:v>
                </c:pt>
                <c:pt idx="2670">
                  <c:v>1.0580000000000001</c:v>
                </c:pt>
                <c:pt idx="2671">
                  <c:v>1.0580000000000001</c:v>
                </c:pt>
                <c:pt idx="2672">
                  <c:v>1.0580799999999999</c:v>
                </c:pt>
                <c:pt idx="2673">
                  <c:v>1.0581826105905425</c:v>
                </c:pt>
                <c:pt idx="2674">
                  <c:v>1.0582</c:v>
                </c:pt>
                <c:pt idx="2675">
                  <c:v>1.0584090909090909</c:v>
                </c:pt>
                <c:pt idx="2676">
                  <c:v>1.0586</c:v>
                </c:pt>
                <c:pt idx="2677">
                  <c:v>1.0589999999999999</c:v>
                </c:pt>
                <c:pt idx="2678">
                  <c:v>1.0591914022517912</c:v>
                </c:pt>
                <c:pt idx="2679">
                  <c:v>1.0591999999999999</c:v>
                </c:pt>
                <c:pt idx="2680">
                  <c:v>1.0593333333333332</c:v>
                </c:pt>
                <c:pt idx="2681">
                  <c:v>1.0595454545454546</c:v>
                </c:pt>
                <c:pt idx="2682">
                  <c:v>1.0595918367346939</c:v>
                </c:pt>
                <c:pt idx="2683">
                  <c:v>1.05982</c:v>
                </c:pt>
                <c:pt idx="2684">
                  <c:v>1.06</c:v>
                </c:pt>
                <c:pt idx="2685">
                  <c:v>1.06</c:v>
                </c:pt>
                <c:pt idx="2686">
                  <c:v>1.06</c:v>
                </c:pt>
                <c:pt idx="2687">
                  <c:v>1.06</c:v>
                </c:pt>
                <c:pt idx="2688">
                  <c:v>1.06</c:v>
                </c:pt>
                <c:pt idx="2689">
                  <c:v>1.06</c:v>
                </c:pt>
                <c:pt idx="2690">
                  <c:v>1.06</c:v>
                </c:pt>
                <c:pt idx="2691">
                  <c:v>1.06</c:v>
                </c:pt>
                <c:pt idx="2692">
                  <c:v>1.0600260000000001</c:v>
                </c:pt>
                <c:pt idx="2693">
                  <c:v>1.0601933333333333</c:v>
                </c:pt>
                <c:pt idx="2694">
                  <c:v>1.0602150537634409</c:v>
                </c:pt>
                <c:pt idx="2695">
                  <c:v>1.0602199999999999</c:v>
                </c:pt>
                <c:pt idx="2696">
                  <c:v>1.0603</c:v>
                </c:pt>
                <c:pt idx="2697">
                  <c:v>1.0607500000000001</c:v>
                </c:pt>
                <c:pt idx="2698">
                  <c:v>1.0612068965517241</c:v>
                </c:pt>
                <c:pt idx="2699">
                  <c:v>1.0612433333333333</c:v>
                </c:pt>
                <c:pt idx="2700">
                  <c:v>1.0616782608695652</c:v>
                </c:pt>
                <c:pt idx="2701">
                  <c:v>1.0619047619047619</c:v>
                </c:pt>
                <c:pt idx="2702">
                  <c:v>1.0622116666666668</c:v>
                </c:pt>
                <c:pt idx="2703">
                  <c:v>1.0624</c:v>
                </c:pt>
                <c:pt idx="2704">
                  <c:v>1.0625</c:v>
                </c:pt>
                <c:pt idx="2705">
                  <c:v>1.0625</c:v>
                </c:pt>
                <c:pt idx="2706">
                  <c:v>1.0625</c:v>
                </c:pt>
                <c:pt idx="2707">
                  <c:v>1.0626666666666666</c:v>
                </c:pt>
                <c:pt idx="2708">
                  <c:v>1.0627272727272727</c:v>
                </c:pt>
                <c:pt idx="2709">
                  <c:v>1.0629949999999999</c:v>
                </c:pt>
                <c:pt idx="2710">
                  <c:v>1.0629999999999999</c:v>
                </c:pt>
                <c:pt idx="2711">
                  <c:v>1.06308</c:v>
                </c:pt>
                <c:pt idx="2712">
                  <c:v>1.0632110000000001</c:v>
                </c:pt>
                <c:pt idx="2713">
                  <c:v>1.0633333333333332</c:v>
                </c:pt>
                <c:pt idx="2714">
                  <c:v>1.0640000000000001</c:v>
                </c:pt>
                <c:pt idx="2715">
                  <c:v>1.0640000000000001</c:v>
                </c:pt>
                <c:pt idx="2716">
                  <c:v>1.0646666666666667</c:v>
                </c:pt>
                <c:pt idx="2717">
                  <c:v>1.0647599999999999</c:v>
                </c:pt>
                <c:pt idx="2718">
                  <c:v>1.064875</c:v>
                </c:pt>
                <c:pt idx="2719">
                  <c:v>1.0649999999999999</c:v>
                </c:pt>
                <c:pt idx="2720">
                  <c:v>1.0649999999999999</c:v>
                </c:pt>
                <c:pt idx="2721">
                  <c:v>1.0651999999999999</c:v>
                </c:pt>
                <c:pt idx="2722">
                  <c:v>1.06525</c:v>
                </c:pt>
                <c:pt idx="2723">
                  <c:v>1.0654545454545454</c:v>
                </c:pt>
                <c:pt idx="2724">
                  <c:v>1.0657142857142856</c:v>
                </c:pt>
                <c:pt idx="2725">
                  <c:v>1.0658000000000001</c:v>
                </c:pt>
                <c:pt idx="2726">
                  <c:v>1.0660000000000001</c:v>
                </c:pt>
                <c:pt idx="2727">
                  <c:v>1.0660000000000001</c:v>
                </c:pt>
                <c:pt idx="2728">
                  <c:v>1.0660000000000001</c:v>
                </c:pt>
                <c:pt idx="2729">
                  <c:v>1.0660499999999999</c:v>
                </c:pt>
                <c:pt idx="2730">
                  <c:v>1.0663570159857905</c:v>
                </c:pt>
                <c:pt idx="2731">
                  <c:v>1.0665777537961894</c:v>
                </c:pt>
                <c:pt idx="2732">
                  <c:v>1.0666666666666667</c:v>
                </c:pt>
                <c:pt idx="2733">
                  <c:v>1.0666666666666667</c:v>
                </c:pt>
                <c:pt idx="2734">
                  <c:v>1.0666666666666667</c:v>
                </c:pt>
                <c:pt idx="2735">
                  <c:v>1.0667450000000001</c:v>
                </c:pt>
                <c:pt idx="2736">
                  <c:v>1.0668</c:v>
                </c:pt>
                <c:pt idx="2737">
                  <c:v>1.0668444444444445</c:v>
                </c:pt>
                <c:pt idx="2738">
                  <c:v>1.0668571428571429</c:v>
                </c:pt>
                <c:pt idx="2739">
                  <c:v>1.0669999999999999</c:v>
                </c:pt>
                <c:pt idx="2740">
                  <c:v>1.0671250000000001</c:v>
                </c:pt>
                <c:pt idx="2741">
                  <c:v>1.0671428571428572</c:v>
                </c:pt>
                <c:pt idx="2742">
                  <c:v>1.0672648571428571</c:v>
                </c:pt>
                <c:pt idx="2743">
                  <c:v>1.0673325</c:v>
                </c:pt>
                <c:pt idx="2744">
                  <c:v>1.0673333333333332</c:v>
                </c:pt>
                <c:pt idx="2745">
                  <c:v>1.0673333333333332</c:v>
                </c:pt>
                <c:pt idx="2746">
                  <c:v>1.0675857142857144</c:v>
                </c:pt>
                <c:pt idx="2747">
                  <c:v>1.0676000000000001</c:v>
                </c:pt>
                <c:pt idx="2748">
                  <c:v>1.0680000000000001</c:v>
                </c:pt>
                <c:pt idx="2749">
                  <c:v>1.0680000000000001</c:v>
                </c:pt>
                <c:pt idx="2750">
                  <c:v>1.0680499999999999</c:v>
                </c:pt>
                <c:pt idx="2751">
                  <c:v>1.0681333333333334</c:v>
                </c:pt>
                <c:pt idx="2752">
                  <c:v>1.0685</c:v>
                </c:pt>
                <c:pt idx="2753">
                  <c:v>1.0686</c:v>
                </c:pt>
                <c:pt idx="2754">
                  <c:v>1.0699047619047619</c:v>
                </c:pt>
                <c:pt idx="2755">
                  <c:v>1.07</c:v>
                </c:pt>
                <c:pt idx="2756">
                  <c:v>1.07</c:v>
                </c:pt>
                <c:pt idx="2757">
                  <c:v>1.0702857142857143</c:v>
                </c:pt>
                <c:pt idx="2758">
                  <c:v>1.0704545454545455</c:v>
                </c:pt>
                <c:pt idx="2759">
                  <c:v>1.0705</c:v>
                </c:pt>
                <c:pt idx="2760">
                  <c:v>1.0708672667523933</c:v>
                </c:pt>
                <c:pt idx="2761">
                  <c:v>1.071</c:v>
                </c:pt>
                <c:pt idx="2762">
                  <c:v>1.071</c:v>
                </c:pt>
                <c:pt idx="2763">
                  <c:v>1.071842</c:v>
                </c:pt>
                <c:pt idx="2764">
                  <c:v>1.0720930232558139</c:v>
                </c:pt>
                <c:pt idx="2765">
                  <c:v>1.0721428571428571</c:v>
                </c:pt>
                <c:pt idx="2766">
                  <c:v>1.0721700000000001</c:v>
                </c:pt>
                <c:pt idx="2767">
                  <c:v>1.0724</c:v>
                </c:pt>
                <c:pt idx="2768">
                  <c:v>1.0724974999999999</c:v>
                </c:pt>
                <c:pt idx="2769">
                  <c:v>1.0725</c:v>
                </c:pt>
                <c:pt idx="2770">
                  <c:v>1.0725</c:v>
                </c:pt>
                <c:pt idx="2771">
                  <c:v>1.072505</c:v>
                </c:pt>
                <c:pt idx="2772">
                  <c:v>1.0726249999999999</c:v>
                </c:pt>
                <c:pt idx="2773">
                  <c:v>1.073</c:v>
                </c:pt>
                <c:pt idx="2774">
                  <c:v>1.0731250000000001</c:v>
                </c:pt>
                <c:pt idx="2775">
                  <c:v>1.0734999999999999</c:v>
                </c:pt>
                <c:pt idx="2776">
                  <c:v>1.0736666666666668</c:v>
                </c:pt>
                <c:pt idx="2777">
                  <c:v>1.0740000000000001</c:v>
                </c:pt>
                <c:pt idx="2778">
                  <c:v>1.0740000000000001</c:v>
                </c:pt>
                <c:pt idx="2779">
                  <c:v>1.0740000000000001</c:v>
                </c:pt>
                <c:pt idx="2780">
                  <c:v>1.0740000000000001</c:v>
                </c:pt>
                <c:pt idx="2781">
                  <c:v>1.0740000000000001</c:v>
                </c:pt>
                <c:pt idx="2782">
                  <c:v>1.0740000000000001</c:v>
                </c:pt>
                <c:pt idx="2783">
                  <c:v>1.074090909090909</c:v>
                </c:pt>
                <c:pt idx="2784">
                  <c:v>1.0742157000000001</c:v>
                </c:pt>
                <c:pt idx="2785">
                  <c:v>1.0742857142857143</c:v>
                </c:pt>
                <c:pt idx="2786">
                  <c:v>1.075</c:v>
                </c:pt>
                <c:pt idx="2787">
                  <c:v>1.075</c:v>
                </c:pt>
                <c:pt idx="2788">
                  <c:v>1.0751999999999999</c:v>
                </c:pt>
                <c:pt idx="2789">
                  <c:v>1.0752857142857142</c:v>
                </c:pt>
                <c:pt idx="2790">
                  <c:v>1.0753333333333333</c:v>
                </c:pt>
                <c:pt idx="2791">
                  <c:v>1.07538</c:v>
                </c:pt>
                <c:pt idx="2792">
                  <c:v>1.0755999999999999</c:v>
                </c:pt>
                <c:pt idx="2793">
                  <c:v>1.0760000000000001</c:v>
                </c:pt>
                <c:pt idx="2794">
                  <c:v>1.0761100000000001</c:v>
                </c:pt>
                <c:pt idx="2795">
                  <c:v>1.0763413333333334</c:v>
                </c:pt>
                <c:pt idx="2796">
                  <c:v>1.0763636363636364</c:v>
                </c:pt>
                <c:pt idx="2797">
                  <c:v>1.0765217391304347</c:v>
                </c:pt>
                <c:pt idx="2798">
                  <c:v>1.0765274999999999</c:v>
                </c:pt>
                <c:pt idx="2799">
                  <c:v>1.0765957446808512</c:v>
                </c:pt>
                <c:pt idx="2800">
                  <c:v>1.077</c:v>
                </c:pt>
                <c:pt idx="2801">
                  <c:v>1.0770464285714285</c:v>
                </c:pt>
                <c:pt idx="2802">
                  <c:v>1.0772727272727274</c:v>
                </c:pt>
                <c:pt idx="2803">
                  <c:v>1.0773299999999999</c:v>
                </c:pt>
                <c:pt idx="2804">
                  <c:v>1.0773333333333333</c:v>
                </c:pt>
                <c:pt idx="2805">
                  <c:v>1.0774999999999999</c:v>
                </c:pt>
                <c:pt idx="2806">
                  <c:v>1.0774999999999999</c:v>
                </c:pt>
                <c:pt idx="2807">
                  <c:v>1.077758</c:v>
                </c:pt>
                <c:pt idx="2808">
                  <c:v>1.0777777777777777</c:v>
                </c:pt>
                <c:pt idx="2809">
                  <c:v>1.0777777777777777</c:v>
                </c:pt>
                <c:pt idx="2810">
                  <c:v>1.0778267254038179</c:v>
                </c:pt>
                <c:pt idx="2811">
                  <c:v>1.0780000000000001</c:v>
                </c:pt>
                <c:pt idx="2812">
                  <c:v>1.0783333333333334</c:v>
                </c:pt>
                <c:pt idx="2813">
                  <c:v>1.0786500000000001</c:v>
                </c:pt>
                <c:pt idx="2814">
                  <c:v>1.0786666666666667</c:v>
                </c:pt>
                <c:pt idx="2815">
                  <c:v>1.0787731249999999</c:v>
                </c:pt>
                <c:pt idx="2816">
                  <c:v>1.0788</c:v>
                </c:pt>
                <c:pt idx="2817">
                  <c:v>1.0789146666666667</c:v>
                </c:pt>
                <c:pt idx="2818">
                  <c:v>1.0791200000000001</c:v>
                </c:pt>
                <c:pt idx="2819">
                  <c:v>1.0791999999999999</c:v>
                </c:pt>
                <c:pt idx="2820">
                  <c:v>1.0794999999999999</c:v>
                </c:pt>
                <c:pt idx="2821">
                  <c:v>1.08</c:v>
                </c:pt>
                <c:pt idx="2822">
                  <c:v>1.08</c:v>
                </c:pt>
                <c:pt idx="2823">
                  <c:v>1.08</c:v>
                </c:pt>
                <c:pt idx="2824">
                  <c:v>1.08</c:v>
                </c:pt>
                <c:pt idx="2825">
                  <c:v>1.08</c:v>
                </c:pt>
                <c:pt idx="2826">
                  <c:v>1.08</c:v>
                </c:pt>
                <c:pt idx="2827">
                  <c:v>1.08</c:v>
                </c:pt>
                <c:pt idx="2828">
                  <c:v>1.08</c:v>
                </c:pt>
                <c:pt idx="2829">
                  <c:v>1.0804450000000001</c:v>
                </c:pt>
                <c:pt idx="2830">
                  <c:v>1.0808333333333333</c:v>
                </c:pt>
                <c:pt idx="2831">
                  <c:v>1.0811999999999999</c:v>
                </c:pt>
                <c:pt idx="2832">
                  <c:v>1.0813333333333333</c:v>
                </c:pt>
                <c:pt idx="2833">
                  <c:v>1.0820000000000001</c:v>
                </c:pt>
                <c:pt idx="2834">
                  <c:v>1.0820000000000001</c:v>
                </c:pt>
                <c:pt idx="2835">
                  <c:v>1.0820000000000001</c:v>
                </c:pt>
                <c:pt idx="2836">
                  <c:v>1.0821333333333334</c:v>
                </c:pt>
                <c:pt idx="2837">
                  <c:v>1.0823529411764705</c:v>
                </c:pt>
                <c:pt idx="2838">
                  <c:v>1.082492</c:v>
                </c:pt>
                <c:pt idx="2839">
                  <c:v>1.0825</c:v>
                </c:pt>
                <c:pt idx="2840">
                  <c:v>1.0825925925925926</c:v>
                </c:pt>
                <c:pt idx="2841">
                  <c:v>1.0833333333333333</c:v>
                </c:pt>
                <c:pt idx="2842">
                  <c:v>1.0833333333333333</c:v>
                </c:pt>
                <c:pt idx="2843">
                  <c:v>1.08395</c:v>
                </c:pt>
                <c:pt idx="2844">
                  <c:v>1.0840000000000001</c:v>
                </c:pt>
                <c:pt idx="2845">
                  <c:v>1.084090909090909</c:v>
                </c:pt>
                <c:pt idx="2846">
                  <c:v>1.0842485875706214</c:v>
                </c:pt>
                <c:pt idx="2847">
                  <c:v>1.0843750000000001</c:v>
                </c:pt>
                <c:pt idx="2848">
                  <c:v>1.0846283333333333</c:v>
                </c:pt>
                <c:pt idx="2849">
                  <c:v>1.0849703703703704</c:v>
                </c:pt>
                <c:pt idx="2850">
                  <c:v>1.085</c:v>
                </c:pt>
                <c:pt idx="2851">
                  <c:v>1.085</c:v>
                </c:pt>
                <c:pt idx="2852">
                  <c:v>1.0850614285714286</c:v>
                </c:pt>
                <c:pt idx="2853">
                  <c:v>1.0851428571428572</c:v>
                </c:pt>
                <c:pt idx="2854">
                  <c:v>1.085175</c:v>
                </c:pt>
                <c:pt idx="2855">
                  <c:v>1.0854949999999999</c:v>
                </c:pt>
                <c:pt idx="2856">
                  <c:v>1.0857142857142856</c:v>
                </c:pt>
                <c:pt idx="2857">
                  <c:v>1.0860000000000001</c:v>
                </c:pt>
                <c:pt idx="2858">
                  <c:v>1.0860000000000001</c:v>
                </c:pt>
                <c:pt idx="2859">
                  <c:v>1.0860666666666667</c:v>
                </c:pt>
                <c:pt idx="2860">
                  <c:v>1.0861819426615318</c:v>
                </c:pt>
                <c:pt idx="2861">
                  <c:v>1.0864893617021276</c:v>
                </c:pt>
                <c:pt idx="2862">
                  <c:v>1.0865882352941176</c:v>
                </c:pt>
                <c:pt idx="2863">
                  <c:v>1.0866</c:v>
                </c:pt>
                <c:pt idx="2864">
                  <c:v>1.0867285714285715</c:v>
                </c:pt>
                <c:pt idx="2865">
                  <c:v>1.0870406189555126</c:v>
                </c:pt>
                <c:pt idx="2866">
                  <c:v>1.0871389999999999</c:v>
                </c:pt>
                <c:pt idx="2867">
                  <c:v>1.0874800874800874</c:v>
                </c:pt>
                <c:pt idx="2868">
                  <c:v>1.0874999999999999</c:v>
                </c:pt>
                <c:pt idx="2869">
                  <c:v>1.0874999999999999</c:v>
                </c:pt>
                <c:pt idx="2870">
                  <c:v>1.0878684000000001</c:v>
                </c:pt>
                <c:pt idx="2871">
                  <c:v>1.0880000000000001</c:v>
                </c:pt>
                <c:pt idx="2872">
                  <c:v>1.0880768571428572</c:v>
                </c:pt>
                <c:pt idx="2873">
                  <c:v>1.0881428571428571</c:v>
                </c:pt>
                <c:pt idx="2874">
                  <c:v>1.0883333333333334</c:v>
                </c:pt>
                <c:pt idx="2875">
                  <c:v>1.0888</c:v>
                </c:pt>
                <c:pt idx="2876">
                  <c:v>1.0888888888888888</c:v>
                </c:pt>
                <c:pt idx="2877">
                  <c:v>1.089324126984127</c:v>
                </c:pt>
                <c:pt idx="2878">
                  <c:v>1.0900000000000001</c:v>
                </c:pt>
                <c:pt idx="2879">
                  <c:v>1.0900000000000001</c:v>
                </c:pt>
                <c:pt idx="2880">
                  <c:v>1.0900000000000001</c:v>
                </c:pt>
                <c:pt idx="2881">
                  <c:v>1.0903333333333334</c:v>
                </c:pt>
                <c:pt idx="2882">
                  <c:v>1.0907407407407408</c:v>
                </c:pt>
                <c:pt idx="2883">
                  <c:v>1.091</c:v>
                </c:pt>
                <c:pt idx="2884">
                  <c:v>1.091</c:v>
                </c:pt>
                <c:pt idx="2885">
                  <c:v>1.0910714285714285</c:v>
                </c:pt>
                <c:pt idx="2886">
                  <c:v>1.0912500000000001</c:v>
                </c:pt>
                <c:pt idx="2887">
                  <c:v>1.0913513513513513</c:v>
                </c:pt>
                <c:pt idx="2888">
                  <c:v>1.0915333333333332</c:v>
                </c:pt>
                <c:pt idx="2889">
                  <c:v>1.0915999999999999</c:v>
                </c:pt>
                <c:pt idx="2890">
                  <c:v>1.0916666666666666</c:v>
                </c:pt>
                <c:pt idx="2891">
                  <c:v>1.0916666666666666</c:v>
                </c:pt>
                <c:pt idx="2892">
                  <c:v>1.0916666666666666</c:v>
                </c:pt>
                <c:pt idx="2893">
                  <c:v>1.0924</c:v>
                </c:pt>
                <c:pt idx="2894">
                  <c:v>1.0934166666666667</c:v>
                </c:pt>
                <c:pt idx="2895">
                  <c:v>1.0935829457364341</c:v>
                </c:pt>
                <c:pt idx="2896">
                  <c:v>1.0936440000000001</c:v>
                </c:pt>
                <c:pt idx="2897">
                  <c:v>1.09375</c:v>
                </c:pt>
                <c:pt idx="2898">
                  <c:v>1.0938000000000001</c:v>
                </c:pt>
                <c:pt idx="2899">
                  <c:v>1.0941176470588236</c:v>
                </c:pt>
                <c:pt idx="2900">
                  <c:v>1.0942666666666667</c:v>
                </c:pt>
                <c:pt idx="2901">
                  <c:v>1.0948792000000001</c:v>
                </c:pt>
                <c:pt idx="2902">
                  <c:v>1.095</c:v>
                </c:pt>
                <c:pt idx="2903">
                  <c:v>1.0951612903225807</c:v>
                </c:pt>
                <c:pt idx="2904">
                  <c:v>1.0952500000000001</c:v>
                </c:pt>
                <c:pt idx="2905">
                  <c:v>1.0954545454545455</c:v>
                </c:pt>
                <c:pt idx="2906">
                  <c:v>1.0954999999999999</c:v>
                </c:pt>
                <c:pt idx="2907">
                  <c:v>1.0954999999999999</c:v>
                </c:pt>
                <c:pt idx="2908">
                  <c:v>1.0955999999999999</c:v>
                </c:pt>
                <c:pt idx="2909">
                  <c:v>1.0962000000000001</c:v>
                </c:pt>
                <c:pt idx="2910">
                  <c:v>1.0963333333333334</c:v>
                </c:pt>
                <c:pt idx="2911">
                  <c:v>1.0965</c:v>
                </c:pt>
                <c:pt idx="2912">
                  <c:v>1.0966666666666667</c:v>
                </c:pt>
                <c:pt idx="2913">
                  <c:v>1.0967499999999999</c:v>
                </c:pt>
                <c:pt idx="2914">
                  <c:v>1.0967666666666667</c:v>
                </c:pt>
                <c:pt idx="2915">
                  <c:v>1.0968181818181819</c:v>
                </c:pt>
                <c:pt idx="2916">
                  <c:v>1.0973333333333333</c:v>
                </c:pt>
                <c:pt idx="2917">
                  <c:v>1.0976190476190477</c:v>
                </c:pt>
                <c:pt idx="2918">
                  <c:v>1.0976666666666666</c:v>
                </c:pt>
                <c:pt idx="2919">
                  <c:v>1.0977744436109027</c:v>
                </c:pt>
                <c:pt idx="2920">
                  <c:v>1.0984</c:v>
                </c:pt>
                <c:pt idx="2921">
                  <c:v>1.0988461538461538</c:v>
                </c:pt>
                <c:pt idx="2922">
                  <c:v>1.099283142857143</c:v>
                </c:pt>
                <c:pt idx="2923">
                  <c:v>1.1000000000000001</c:v>
                </c:pt>
                <c:pt idx="2924">
                  <c:v>1.1000000000000001</c:v>
                </c:pt>
                <c:pt idx="2925">
                  <c:v>1.1000000000000001</c:v>
                </c:pt>
                <c:pt idx="2926">
                  <c:v>1.1000000000000001</c:v>
                </c:pt>
                <c:pt idx="2927">
                  <c:v>1.1000000000000001</c:v>
                </c:pt>
                <c:pt idx="2928">
                  <c:v>1.1000000000000001</c:v>
                </c:pt>
                <c:pt idx="2929">
                  <c:v>1.1000000000000001</c:v>
                </c:pt>
                <c:pt idx="2930">
                  <c:v>1.1000666666666667</c:v>
                </c:pt>
                <c:pt idx="2931">
                  <c:v>1.1002000000000001</c:v>
                </c:pt>
                <c:pt idx="2932">
                  <c:v>1.1004</c:v>
                </c:pt>
                <c:pt idx="2933">
                  <c:v>1.10046</c:v>
                </c:pt>
                <c:pt idx="2934">
                  <c:v>1.1005454545454545</c:v>
                </c:pt>
                <c:pt idx="2935">
                  <c:v>1.101</c:v>
                </c:pt>
                <c:pt idx="2936">
                  <c:v>1.101</c:v>
                </c:pt>
                <c:pt idx="2937">
                  <c:v>1.1013360000000001</c:v>
                </c:pt>
                <c:pt idx="2938">
                  <c:v>1.1015569230769231</c:v>
                </c:pt>
                <c:pt idx="2939">
                  <c:v>1.1016142857142857</c:v>
                </c:pt>
                <c:pt idx="2940">
                  <c:v>1.1017999999999999</c:v>
                </c:pt>
                <c:pt idx="2941">
                  <c:v>1.1020000000000001</c:v>
                </c:pt>
                <c:pt idx="2942">
                  <c:v>1.1020000000000001</c:v>
                </c:pt>
                <c:pt idx="2943">
                  <c:v>1.1020000000000001</c:v>
                </c:pt>
                <c:pt idx="2944">
                  <c:v>1.1020000000000001</c:v>
                </c:pt>
                <c:pt idx="2945">
                  <c:v>1.1024425000000002</c:v>
                </c:pt>
                <c:pt idx="2946">
                  <c:v>1.1033333333333333</c:v>
                </c:pt>
                <c:pt idx="2947">
                  <c:v>1.1036948748510131</c:v>
                </c:pt>
                <c:pt idx="2948">
                  <c:v>1.1038153846153846</c:v>
                </c:pt>
                <c:pt idx="2949">
                  <c:v>1.1040080000000001</c:v>
                </c:pt>
                <c:pt idx="2950">
                  <c:v>1.10406125</c:v>
                </c:pt>
                <c:pt idx="2951">
                  <c:v>1.1044428571428573</c:v>
                </c:pt>
                <c:pt idx="2952">
                  <c:v>1.10446</c:v>
                </c:pt>
                <c:pt idx="2953">
                  <c:v>1.1048192771084338</c:v>
                </c:pt>
                <c:pt idx="2954">
                  <c:v>1.1052</c:v>
                </c:pt>
                <c:pt idx="2955">
                  <c:v>1.1052941176470588</c:v>
                </c:pt>
                <c:pt idx="2956">
                  <c:v>1.105675</c:v>
                </c:pt>
                <c:pt idx="2957">
                  <c:v>1.1060000000000001</c:v>
                </c:pt>
                <c:pt idx="2958">
                  <c:v>1.1063333333333334</c:v>
                </c:pt>
                <c:pt idx="2959">
                  <c:v>1.1065833333333333</c:v>
                </c:pt>
                <c:pt idx="2960">
                  <c:v>1.1066666666666667</c:v>
                </c:pt>
                <c:pt idx="2961">
                  <c:v>1.1066666666666667</c:v>
                </c:pt>
                <c:pt idx="2962">
                  <c:v>1.1066666666666667</c:v>
                </c:pt>
                <c:pt idx="2963">
                  <c:v>1.107</c:v>
                </c:pt>
                <c:pt idx="2964">
                  <c:v>1.107</c:v>
                </c:pt>
                <c:pt idx="2965">
                  <c:v>1.1070833333333334</c:v>
                </c:pt>
                <c:pt idx="2966">
                  <c:v>1.1071428571428572</c:v>
                </c:pt>
                <c:pt idx="2967">
                  <c:v>1.1071428571428572</c:v>
                </c:pt>
                <c:pt idx="2968">
                  <c:v>1.1073146853146854</c:v>
                </c:pt>
                <c:pt idx="2969">
                  <c:v>1.1073333333333333</c:v>
                </c:pt>
                <c:pt idx="2970">
                  <c:v>1.1073333333333333</c:v>
                </c:pt>
                <c:pt idx="2971">
                  <c:v>1.1074999999999999</c:v>
                </c:pt>
                <c:pt idx="2972">
                  <c:v>1.1076216216216217</c:v>
                </c:pt>
                <c:pt idx="2973">
                  <c:v>1.1077157238734421</c:v>
                </c:pt>
                <c:pt idx="2974">
                  <c:v>1.1080000000000001</c:v>
                </c:pt>
                <c:pt idx="2975">
                  <c:v>1.1083333333333334</c:v>
                </c:pt>
                <c:pt idx="2976">
                  <c:v>1.1085714285714285</c:v>
                </c:pt>
                <c:pt idx="2977">
                  <c:v>1.1091186666666666</c:v>
                </c:pt>
                <c:pt idx="2978">
                  <c:v>1.109423</c:v>
                </c:pt>
                <c:pt idx="2979">
                  <c:v>1.1096666666666666</c:v>
                </c:pt>
                <c:pt idx="2980">
                  <c:v>1.1100000000000001</c:v>
                </c:pt>
                <c:pt idx="2981">
                  <c:v>1.1100000000000001</c:v>
                </c:pt>
                <c:pt idx="2982">
                  <c:v>1.1107499999999999</c:v>
                </c:pt>
                <c:pt idx="2983">
                  <c:v>1.1107699999999998</c:v>
                </c:pt>
                <c:pt idx="2984">
                  <c:v>1.1108135252761968</c:v>
                </c:pt>
                <c:pt idx="2985">
                  <c:v>1.111</c:v>
                </c:pt>
                <c:pt idx="2986">
                  <c:v>1.111</c:v>
                </c:pt>
                <c:pt idx="2987">
                  <c:v>1.1115384615384616</c:v>
                </c:pt>
                <c:pt idx="2988">
                  <c:v>1.1116666666666666</c:v>
                </c:pt>
                <c:pt idx="2989">
                  <c:v>1.1120000000000001</c:v>
                </c:pt>
                <c:pt idx="2990">
                  <c:v>1.1122000000000001</c:v>
                </c:pt>
                <c:pt idx="2991">
                  <c:v>1.1125</c:v>
                </c:pt>
                <c:pt idx="2992">
                  <c:v>1.1131</c:v>
                </c:pt>
                <c:pt idx="2993">
                  <c:v>1.1131818181818183</c:v>
                </c:pt>
                <c:pt idx="2994">
                  <c:v>1.1140000000000001</c:v>
                </c:pt>
                <c:pt idx="2995">
                  <c:v>1.1140000000000001</c:v>
                </c:pt>
                <c:pt idx="2996">
                  <c:v>1.1140954545454547</c:v>
                </c:pt>
                <c:pt idx="2997">
                  <c:v>1.11425</c:v>
                </c:pt>
                <c:pt idx="2998">
                  <c:v>1.1142857142857143</c:v>
                </c:pt>
                <c:pt idx="2999">
                  <c:v>1.1152149999999998</c:v>
                </c:pt>
                <c:pt idx="3000">
                  <c:v>1.1159049999999999</c:v>
                </c:pt>
                <c:pt idx="3001">
                  <c:v>1.1160000000000001</c:v>
                </c:pt>
                <c:pt idx="3002">
                  <c:v>1.1166666666666667</c:v>
                </c:pt>
                <c:pt idx="3003">
                  <c:v>1.1166666666666667</c:v>
                </c:pt>
                <c:pt idx="3004">
                  <c:v>1.117</c:v>
                </c:pt>
                <c:pt idx="3005">
                  <c:v>1.1171428571428572</c:v>
                </c:pt>
                <c:pt idx="3006">
                  <c:v>1.1171428571428572</c:v>
                </c:pt>
                <c:pt idx="3007">
                  <c:v>1.1172500000000001</c:v>
                </c:pt>
                <c:pt idx="3008">
                  <c:v>1.1175999999999999</c:v>
                </c:pt>
                <c:pt idx="3009">
                  <c:v>1.1176666666666666</c:v>
                </c:pt>
                <c:pt idx="3010">
                  <c:v>1.1178571428571429</c:v>
                </c:pt>
                <c:pt idx="3011">
                  <c:v>1.1179285714285714</c:v>
                </c:pt>
                <c:pt idx="3012">
                  <c:v>1.1187499999999999</c:v>
                </c:pt>
                <c:pt idx="3013">
                  <c:v>1.1188571428571428</c:v>
                </c:pt>
                <c:pt idx="3014">
                  <c:v>1.118936170212766</c:v>
                </c:pt>
                <c:pt idx="3015">
                  <c:v>1.119</c:v>
                </c:pt>
                <c:pt idx="3016">
                  <c:v>1.1199130434782609</c:v>
                </c:pt>
                <c:pt idx="3017">
                  <c:v>1.1200000000000001</c:v>
                </c:pt>
                <c:pt idx="3018">
                  <c:v>1.1200000000000001</c:v>
                </c:pt>
                <c:pt idx="3019">
                  <c:v>1.1200000000000001</c:v>
                </c:pt>
                <c:pt idx="3020">
                  <c:v>1.121</c:v>
                </c:pt>
                <c:pt idx="3021">
                  <c:v>1.1210242048409682</c:v>
                </c:pt>
                <c:pt idx="3022">
                  <c:v>1.1210500000000001</c:v>
                </c:pt>
                <c:pt idx="3023">
                  <c:v>1.1210606060606061</c:v>
                </c:pt>
                <c:pt idx="3024">
                  <c:v>1.121664</c:v>
                </c:pt>
                <c:pt idx="3025">
                  <c:v>1.1225000000000001</c:v>
                </c:pt>
                <c:pt idx="3026">
                  <c:v>1.1226666666666667</c:v>
                </c:pt>
                <c:pt idx="3027">
                  <c:v>1.1226666666666667</c:v>
                </c:pt>
                <c:pt idx="3028">
                  <c:v>1.1229714285714285</c:v>
                </c:pt>
                <c:pt idx="3029">
                  <c:v>1.1230249999999999</c:v>
                </c:pt>
                <c:pt idx="3030">
                  <c:v>1.1232142857142857</c:v>
                </c:pt>
                <c:pt idx="3031">
                  <c:v>1.1236044444444444</c:v>
                </c:pt>
                <c:pt idx="3032">
                  <c:v>1.1240000000000001</c:v>
                </c:pt>
                <c:pt idx="3033">
                  <c:v>1.125</c:v>
                </c:pt>
                <c:pt idx="3034">
                  <c:v>1.125</c:v>
                </c:pt>
                <c:pt idx="3035">
                  <c:v>1.1253599999999999</c:v>
                </c:pt>
                <c:pt idx="3036">
                  <c:v>1.1263736263736264</c:v>
                </c:pt>
                <c:pt idx="3037">
                  <c:v>1.1268</c:v>
                </c:pt>
                <c:pt idx="3038">
                  <c:v>1.1268750000000001</c:v>
                </c:pt>
                <c:pt idx="3039">
                  <c:v>1.127</c:v>
                </c:pt>
                <c:pt idx="3040">
                  <c:v>1.1276666666666666</c:v>
                </c:pt>
                <c:pt idx="3041">
                  <c:v>1.127715</c:v>
                </c:pt>
                <c:pt idx="3042">
                  <c:v>1.1279999999999999</c:v>
                </c:pt>
                <c:pt idx="3043">
                  <c:v>1.12815</c:v>
                </c:pt>
                <c:pt idx="3044">
                  <c:v>1.1283333333333334</c:v>
                </c:pt>
                <c:pt idx="3045">
                  <c:v>1.1285000000000001</c:v>
                </c:pt>
                <c:pt idx="3046">
                  <c:v>1.1291099999999998</c:v>
                </c:pt>
                <c:pt idx="3047">
                  <c:v>1.1292</c:v>
                </c:pt>
                <c:pt idx="3048">
                  <c:v>1.1292857142857142</c:v>
                </c:pt>
                <c:pt idx="3049">
                  <c:v>1.1292973333333334</c:v>
                </c:pt>
                <c:pt idx="3050">
                  <c:v>1.1293199999999999</c:v>
                </c:pt>
                <c:pt idx="3051">
                  <c:v>1.1294117647058823</c:v>
                </c:pt>
                <c:pt idx="3052">
                  <c:v>1.1294999999999999</c:v>
                </c:pt>
                <c:pt idx="3053">
                  <c:v>1.1299999999999999</c:v>
                </c:pt>
                <c:pt idx="3054">
                  <c:v>1.1299999999999999</c:v>
                </c:pt>
                <c:pt idx="3055">
                  <c:v>1.1299999999999999</c:v>
                </c:pt>
                <c:pt idx="3056">
                  <c:v>1.1300013888888889</c:v>
                </c:pt>
                <c:pt idx="3057">
                  <c:v>1.13015</c:v>
                </c:pt>
                <c:pt idx="3058">
                  <c:v>1.130176111111111</c:v>
                </c:pt>
                <c:pt idx="3059">
                  <c:v>1.1303159999999999</c:v>
                </c:pt>
                <c:pt idx="3060">
                  <c:v>1.13104</c:v>
                </c:pt>
                <c:pt idx="3061">
                  <c:v>1.1325000000000001</c:v>
                </c:pt>
                <c:pt idx="3062">
                  <c:v>1.133</c:v>
                </c:pt>
                <c:pt idx="3063">
                  <c:v>1.1333333333333333</c:v>
                </c:pt>
                <c:pt idx="3064">
                  <c:v>1.1333333333333333</c:v>
                </c:pt>
                <c:pt idx="3065">
                  <c:v>1.1333333333333333</c:v>
                </c:pt>
                <c:pt idx="3066">
                  <c:v>1.1339285714285714</c:v>
                </c:pt>
                <c:pt idx="3067">
                  <c:v>1.1342219999999998</c:v>
                </c:pt>
                <c:pt idx="3068">
                  <c:v>1.1345714285714286</c:v>
                </c:pt>
                <c:pt idx="3069">
                  <c:v>1.1346000000000001</c:v>
                </c:pt>
                <c:pt idx="3070">
                  <c:v>1.1346153846153846</c:v>
                </c:pt>
                <c:pt idx="3071">
                  <c:v>1.1351849999999999</c:v>
                </c:pt>
                <c:pt idx="3072">
                  <c:v>1.1356666666666666</c:v>
                </c:pt>
                <c:pt idx="3073">
                  <c:v>1.1359142857142857</c:v>
                </c:pt>
                <c:pt idx="3074">
                  <c:v>1.13625</c:v>
                </c:pt>
                <c:pt idx="3075">
                  <c:v>1.1363000000000001</c:v>
                </c:pt>
                <c:pt idx="3076">
                  <c:v>1.1364000000000001</c:v>
                </c:pt>
                <c:pt idx="3077">
                  <c:v>1.1365000000000001</c:v>
                </c:pt>
                <c:pt idx="3078">
                  <c:v>1.1365714285714286</c:v>
                </c:pt>
                <c:pt idx="3079">
                  <c:v>1.1366666666666667</c:v>
                </c:pt>
                <c:pt idx="3080">
                  <c:v>1.1366666666666667</c:v>
                </c:pt>
                <c:pt idx="3081">
                  <c:v>1.1372727272727272</c:v>
                </c:pt>
                <c:pt idx="3082">
                  <c:v>1.1375714285714287</c:v>
                </c:pt>
                <c:pt idx="3083">
                  <c:v>1.1377333333333333</c:v>
                </c:pt>
                <c:pt idx="3084">
                  <c:v>1.1383571428571428</c:v>
                </c:pt>
                <c:pt idx="3085">
                  <c:v>1.1385000000000001</c:v>
                </c:pt>
                <c:pt idx="3086">
                  <c:v>1.1388888888888888</c:v>
                </c:pt>
                <c:pt idx="3087">
                  <c:v>1.1392</c:v>
                </c:pt>
                <c:pt idx="3088">
                  <c:v>1.1399999999999999</c:v>
                </c:pt>
                <c:pt idx="3089">
                  <c:v>1.1399999999999999</c:v>
                </c:pt>
                <c:pt idx="3090">
                  <c:v>1.1399999999999999</c:v>
                </c:pt>
                <c:pt idx="3091">
                  <c:v>1.1399999999999999</c:v>
                </c:pt>
                <c:pt idx="3092">
                  <c:v>1.1399999999999999</c:v>
                </c:pt>
                <c:pt idx="3093">
                  <c:v>1.1401428571428571</c:v>
                </c:pt>
                <c:pt idx="3094">
                  <c:v>1.1412500000000001</c:v>
                </c:pt>
                <c:pt idx="3095">
                  <c:v>1.1416238095238094</c:v>
                </c:pt>
                <c:pt idx="3096">
                  <c:v>1.1416666666666666</c:v>
                </c:pt>
                <c:pt idx="3097">
                  <c:v>1.1416866666666667</c:v>
                </c:pt>
                <c:pt idx="3098">
                  <c:v>1.1424000000000001</c:v>
                </c:pt>
                <c:pt idx="3099">
                  <c:v>1.1426000000000001</c:v>
                </c:pt>
                <c:pt idx="3100">
                  <c:v>1.142725</c:v>
                </c:pt>
                <c:pt idx="3101">
                  <c:v>1.1427586206896552</c:v>
                </c:pt>
                <c:pt idx="3102">
                  <c:v>1.1435</c:v>
                </c:pt>
                <c:pt idx="3103">
                  <c:v>1.1438333333333333</c:v>
                </c:pt>
                <c:pt idx="3104">
                  <c:v>1.1439999999999999</c:v>
                </c:pt>
                <c:pt idx="3105">
                  <c:v>1.1439999999999999</c:v>
                </c:pt>
                <c:pt idx="3106">
                  <c:v>1.1440638297872341</c:v>
                </c:pt>
                <c:pt idx="3107">
                  <c:v>1.1440928571428572</c:v>
                </c:pt>
                <c:pt idx="3108">
                  <c:v>1.145</c:v>
                </c:pt>
                <c:pt idx="3109">
                  <c:v>1.145</c:v>
                </c:pt>
                <c:pt idx="3110">
                  <c:v>1.145</c:v>
                </c:pt>
                <c:pt idx="3111">
                  <c:v>1.14534</c:v>
                </c:pt>
                <c:pt idx="3112">
                  <c:v>1.1457142857142857</c:v>
                </c:pt>
                <c:pt idx="3113">
                  <c:v>1.1466525000000001</c:v>
                </c:pt>
                <c:pt idx="3114">
                  <c:v>1.1466666666666667</c:v>
                </c:pt>
                <c:pt idx="3115">
                  <c:v>1.1466666666666667</c:v>
                </c:pt>
                <c:pt idx="3116">
                  <c:v>1.147</c:v>
                </c:pt>
                <c:pt idx="3117">
                  <c:v>1.1471959999999999</c:v>
                </c:pt>
                <c:pt idx="3118">
                  <c:v>1.1472</c:v>
                </c:pt>
                <c:pt idx="3119">
                  <c:v>1.1476</c:v>
                </c:pt>
                <c:pt idx="3120">
                  <c:v>1.148421052631579</c:v>
                </c:pt>
                <c:pt idx="3121">
                  <c:v>1.1488571428571428</c:v>
                </c:pt>
                <c:pt idx="3122">
                  <c:v>1.149</c:v>
                </c:pt>
                <c:pt idx="3123">
                  <c:v>1.14901155</c:v>
                </c:pt>
                <c:pt idx="3124">
                  <c:v>1.14977</c:v>
                </c:pt>
                <c:pt idx="3125">
                  <c:v>1.1499999999999999</c:v>
                </c:pt>
                <c:pt idx="3126">
                  <c:v>1.1499999999999999</c:v>
                </c:pt>
                <c:pt idx="3127">
                  <c:v>1.1499999999999999</c:v>
                </c:pt>
                <c:pt idx="3128">
                  <c:v>1.1499999999999999</c:v>
                </c:pt>
                <c:pt idx="3129">
                  <c:v>1.1504037499999999</c:v>
                </c:pt>
                <c:pt idx="3130">
                  <c:v>1.1506666666666667</c:v>
                </c:pt>
                <c:pt idx="3131">
                  <c:v>1.1508</c:v>
                </c:pt>
                <c:pt idx="3132">
                  <c:v>1.1512214285714286</c:v>
                </c:pt>
                <c:pt idx="3133">
                  <c:v>1.1516129032258065</c:v>
                </c:pt>
                <c:pt idx="3134">
                  <c:v>1.1530588235294117</c:v>
                </c:pt>
                <c:pt idx="3135">
                  <c:v>1.1533333333333333</c:v>
                </c:pt>
                <c:pt idx="3136">
                  <c:v>1.1533333333333333</c:v>
                </c:pt>
                <c:pt idx="3137">
                  <c:v>1.1542857142857144</c:v>
                </c:pt>
                <c:pt idx="3138">
                  <c:v>1.1545000000000001</c:v>
                </c:pt>
                <c:pt idx="3139">
                  <c:v>1.155</c:v>
                </c:pt>
                <c:pt idx="3140">
                  <c:v>1.155</c:v>
                </c:pt>
                <c:pt idx="3141">
                  <c:v>1.1550800000000001</c:v>
                </c:pt>
                <c:pt idx="3142">
                  <c:v>1.1551066666666667</c:v>
                </c:pt>
                <c:pt idx="3143">
                  <c:v>1.1554666666666666</c:v>
                </c:pt>
                <c:pt idx="3144">
                  <c:v>1.1555</c:v>
                </c:pt>
                <c:pt idx="3145">
                  <c:v>1.1565217391304348</c:v>
                </c:pt>
                <c:pt idx="3146">
                  <c:v>1.157092</c:v>
                </c:pt>
                <c:pt idx="3147">
                  <c:v>1.1575</c:v>
                </c:pt>
                <c:pt idx="3148">
                  <c:v>1.1575757575757575</c:v>
                </c:pt>
                <c:pt idx="3149">
                  <c:v>1.1585714285714286</c:v>
                </c:pt>
                <c:pt idx="3150">
                  <c:v>1.1588888888888889</c:v>
                </c:pt>
                <c:pt idx="3151">
                  <c:v>1.1593333333333333</c:v>
                </c:pt>
                <c:pt idx="3152">
                  <c:v>1.1599999999999999</c:v>
                </c:pt>
                <c:pt idx="3153">
                  <c:v>1.1599999999999999</c:v>
                </c:pt>
                <c:pt idx="3154">
                  <c:v>1.1602222222222223</c:v>
                </c:pt>
                <c:pt idx="3155">
                  <c:v>1.1602222222222223</c:v>
                </c:pt>
                <c:pt idx="3156">
                  <c:v>1.1605000000000001</c:v>
                </c:pt>
                <c:pt idx="3157">
                  <c:v>1.1608000000000001</c:v>
                </c:pt>
                <c:pt idx="3158">
                  <c:v>1.1615384615384616</c:v>
                </c:pt>
                <c:pt idx="3159">
                  <c:v>1.1616666666666666</c:v>
                </c:pt>
                <c:pt idx="3160">
                  <c:v>1.1619999999999999</c:v>
                </c:pt>
                <c:pt idx="3161">
                  <c:v>1.1620999999999999</c:v>
                </c:pt>
                <c:pt idx="3162">
                  <c:v>1.1625000000000001</c:v>
                </c:pt>
                <c:pt idx="3163">
                  <c:v>1.1625000000000001</c:v>
                </c:pt>
                <c:pt idx="3164">
                  <c:v>1.1625714285714286</c:v>
                </c:pt>
                <c:pt idx="3165">
                  <c:v>1.1626000000000001</c:v>
                </c:pt>
                <c:pt idx="3166">
                  <c:v>1.1629333333333334</c:v>
                </c:pt>
                <c:pt idx="3167">
                  <c:v>1.1632786885245903</c:v>
                </c:pt>
                <c:pt idx="3168">
                  <c:v>1.1635599999999999</c:v>
                </c:pt>
                <c:pt idx="3169">
                  <c:v>1.1652013333333333</c:v>
                </c:pt>
                <c:pt idx="3170">
                  <c:v>1.1656</c:v>
                </c:pt>
                <c:pt idx="3171">
                  <c:v>1.166166</c:v>
                </c:pt>
                <c:pt idx="3172">
                  <c:v>1.1663479999999999</c:v>
                </c:pt>
                <c:pt idx="3173">
                  <c:v>1.1666666666666667</c:v>
                </c:pt>
                <c:pt idx="3174">
                  <c:v>1.1666666666666667</c:v>
                </c:pt>
                <c:pt idx="3175">
                  <c:v>1.1675</c:v>
                </c:pt>
                <c:pt idx="3176">
                  <c:v>1.1679999999999999</c:v>
                </c:pt>
                <c:pt idx="3177">
                  <c:v>1.1683911999999999</c:v>
                </c:pt>
                <c:pt idx="3178">
                  <c:v>1.1684444444444444</c:v>
                </c:pt>
                <c:pt idx="3179">
                  <c:v>1.1686666666666667</c:v>
                </c:pt>
                <c:pt idx="3180">
                  <c:v>1.1691666666666667</c:v>
                </c:pt>
                <c:pt idx="3181">
                  <c:v>1.1692307692307693</c:v>
                </c:pt>
                <c:pt idx="3182">
                  <c:v>1.1694724999999999</c:v>
                </c:pt>
                <c:pt idx="3183">
                  <c:v>1.1696666666666666</c:v>
                </c:pt>
                <c:pt idx="3184">
                  <c:v>1.17</c:v>
                </c:pt>
                <c:pt idx="3185">
                  <c:v>1.17</c:v>
                </c:pt>
                <c:pt idx="3186">
                  <c:v>1.170404</c:v>
                </c:pt>
                <c:pt idx="3187">
                  <c:v>1.1707484768810599</c:v>
                </c:pt>
                <c:pt idx="3188">
                  <c:v>1.1712499999999999</c:v>
                </c:pt>
                <c:pt idx="3189">
                  <c:v>1.1714285714285715</c:v>
                </c:pt>
                <c:pt idx="3190">
                  <c:v>1.1725000000000001</c:v>
                </c:pt>
                <c:pt idx="3191">
                  <c:v>1.1727000000000001</c:v>
                </c:pt>
                <c:pt idx="3192">
                  <c:v>1.1739999999999999</c:v>
                </c:pt>
                <c:pt idx="3193">
                  <c:v>1.175</c:v>
                </c:pt>
                <c:pt idx="3194">
                  <c:v>1.1752499999999999</c:v>
                </c:pt>
                <c:pt idx="3195">
                  <c:v>1.177142857142857</c:v>
                </c:pt>
                <c:pt idx="3196">
                  <c:v>1.1773333333333333</c:v>
                </c:pt>
                <c:pt idx="3197">
                  <c:v>1.1783999999999999</c:v>
                </c:pt>
                <c:pt idx="3198">
                  <c:v>1.1786666666666668</c:v>
                </c:pt>
                <c:pt idx="3199">
                  <c:v>1.1790285714285715</c:v>
                </c:pt>
                <c:pt idx="3200">
                  <c:v>1.1796376666666666</c:v>
                </c:pt>
                <c:pt idx="3201">
                  <c:v>1.18</c:v>
                </c:pt>
                <c:pt idx="3202">
                  <c:v>1.1805000000000001</c:v>
                </c:pt>
                <c:pt idx="3203">
                  <c:v>1.1808107999999999</c:v>
                </c:pt>
                <c:pt idx="3204">
                  <c:v>1.1812400000000001</c:v>
                </c:pt>
                <c:pt idx="3205">
                  <c:v>1.1819999999999999</c:v>
                </c:pt>
                <c:pt idx="3206">
                  <c:v>1.1822050359712231</c:v>
                </c:pt>
                <c:pt idx="3207">
                  <c:v>1.1825000000000001</c:v>
                </c:pt>
                <c:pt idx="3208">
                  <c:v>1.1825757575757576</c:v>
                </c:pt>
                <c:pt idx="3209">
                  <c:v>1.1833333333333333</c:v>
                </c:pt>
                <c:pt idx="3210">
                  <c:v>1.1833333333333333</c:v>
                </c:pt>
                <c:pt idx="3211">
                  <c:v>1.1833333333333333</c:v>
                </c:pt>
                <c:pt idx="3212">
                  <c:v>1.1839285714285714</c:v>
                </c:pt>
                <c:pt idx="3213">
                  <c:v>1.1839999999999999</c:v>
                </c:pt>
                <c:pt idx="3214">
                  <c:v>1.1844444444444444</c:v>
                </c:pt>
                <c:pt idx="3215">
                  <c:v>1.1845454545454546</c:v>
                </c:pt>
                <c:pt idx="3216">
                  <c:v>1.1850000000000001</c:v>
                </c:pt>
                <c:pt idx="3217">
                  <c:v>1.1850000000000001</c:v>
                </c:pt>
                <c:pt idx="3218">
                  <c:v>1.1850000000000001</c:v>
                </c:pt>
                <c:pt idx="3219">
                  <c:v>1.1850000000000001</c:v>
                </c:pt>
                <c:pt idx="3220">
                  <c:v>1.1859999999999999</c:v>
                </c:pt>
                <c:pt idx="3221">
                  <c:v>1.1863774999999999</c:v>
                </c:pt>
                <c:pt idx="3222">
                  <c:v>1.1864285714285714</c:v>
                </c:pt>
                <c:pt idx="3223">
                  <c:v>1.1866666666666668</c:v>
                </c:pt>
                <c:pt idx="3224">
                  <c:v>1.187262</c:v>
                </c:pt>
                <c:pt idx="3225">
                  <c:v>1.1873499999999999</c:v>
                </c:pt>
                <c:pt idx="3226">
                  <c:v>1.1879999999999999</c:v>
                </c:pt>
                <c:pt idx="3227">
                  <c:v>1.1879999999999999</c:v>
                </c:pt>
                <c:pt idx="3228">
                  <c:v>1.1888888888888889</c:v>
                </c:pt>
                <c:pt idx="3229">
                  <c:v>1.1891891891891893</c:v>
                </c:pt>
                <c:pt idx="3230">
                  <c:v>1.1894444444444445</c:v>
                </c:pt>
                <c:pt idx="3231">
                  <c:v>1.1895833333333334</c:v>
                </c:pt>
                <c:pt idx="3232">
                  <c:v>1.19</c:v>
                </c:pt>
                <c:pt idx="3233">
                  <c:v>1.19</c:v>
                </c:pt>
                <c:pt idx="3234">
                  <c:v>1.1911764705882353</c:v>
                </c:pt>
                <c:pt idx="3235">
                  <c:v>1.1914771428571429</c:v>
                </c:pt>
                <c:pt idx="3236">
                  <c:v>1.1916249999999999</c:v>
                </c:pt>
                <c:pt idx="3237">
                  <c:v>1.1916666666666667</c:v>
                </c:pt>
                <c:pt idx="3238">
                  <c:v>1.1916666666666667</c:v>
                </c:pt>
                <c:pt idx="3239">
                  <c:v>1.19238</c:v>
                </c:pt>
                <c:pt idx="3240">
                  <c:v>1.1931742857142855</c:v>
                </c:pt>
                <c:pt idx="3241">
                  <c:v>1.1932315789473684</c:v>
                </c:pt>
                <c:pt idx="3242">
                  <c:v>1.1944999999999999</c:v>
                </c:pt>
                <c:pt idx="3243">
                  <c:v>1.1945714285714286</c:v>
                </c:pt>
                <c:pt idx="3244">
                  <c:v>1.196</c:v>
                </c:pt>
                <c:pt idx="3245">
                  <c:v>1.196</c:v>
                </c:pt>
                <c:pt idx="3246">
                  <c:v>1.1966666666666668</c:v>
                </c:pt>
                <c:pt idx="3247">
                  <c:v>1.1970000000000001</c:v>
                </c:pt>
                <c:pt idx="3248">
                  <c:v>1.1973333333333334</c:v>
                </c:pt>
                <c:pt idx="3249">
                  <c:v>1.1974347826086957</c:v>
                </c:pt>
                <c:pt idx="3250">
                  <c:v>1.1975</c:v>
                </c:pt>
                <c:pt idx="3251">
                  <c:v>1.19756</c:v>
                </c:pt>
                <c:pt idx="3252">
                  <c:v>1.1985454545454546</c:v>
                </c:pt>
                <c:pt idx="3253">
                  <c:v>1.1990000000000001</c:v>
                </c:pt>
                <c:pt idx="3254">
                  <c:v>1.199090909090909</c:v>
                </c:pt>
                <c:pt idx="3255">
                  <c:v>1.1997755555555556</c:v>
                </c:pt>
                <c:pt idx="3256">
                  <c:v>1.1998010000000001</c:v>
                </c:pt>
                <c:pt idx="3257">
                  <c:v>1.2</c:v>
                </c:pt>
                <c:pt idx="3258">
                  <c:v>1.2</c:v>
                </c:pt>
                <c:pt idx="3259">
                  <c:v>1.2</c:v>
                </c:pt>
                <c:pt idx="3260">
                  <c:v>1.2</c:v>
                </c:pt>
                <c:pt idx="3261">
                  <c:v>1.2</c:v>
                </c:pt>
                <c:pt idx="3262">
                  <c:v>1.2</c:v>
                </c:pt>
                <c:pt idx="3263">
                  <c:v>1.2</c:v>
                </c:pt>
                <c:pt idx="3264">
                  <c:v>1.2</c:v>
                </c:pt>
                <c:pt idx="3265">
                  <c:v>1.2</c:v>
                </c:pt>
                <c:pt idx="3266">
                  <c:v>1.2</c:v>
                </c:pt>
                <c:pt idx="3267">
                  <c:v>1.2</c:v>
                </c:pt>
                <c:pt idx="3268">
                  <c:v>1.2001999999999999</c:v>
                </c:pt>
                <c:pt idx="3269">
                  <c:v>1.2010400000000001</c:v>
                </c:pt>
                <c:pt idx="3270">
                  <c:v>1.2019070000000001</c:v>
                </c:pt>
                <c:pt idx="3271">
                  <c:v>1.2021700000000002</c:v>
                </c:pt>
                <c:pt idx="3272">
                  <c:v>1.2024900000000001</c:v>
                </c:pt>
                <c:pt idx="3273">
                  <c:v>1.2024999999999999</c:v>
                </c:pt>
                <c:pt idx="3274">
                  <c:v>1.2024999999999999</c:v>
                </c:pt>
                <c:pt idx="3275">
                  <c:v>1.2024999999999999</c:v>
                </c:pt>
                <c:pt idx="3276">
                  <c:v>1.2032608695652174</c:v>
                </c:pt>
                <c:pt idx="3277">
                  <c:v>1.2032608695652174</c:v>
                </c:pt>
                <c:pt idx="3278">
                  <c:v>1.2035</c:v>
                </c:pt>
                <c:pt idx="3279">
                  <c:v>1.203802</c:v>
                </c:pt>
                <c:pt idx="3280">
                  <c:v>1.2040040000000001</c:v>
                </c:pt>
                <c:pt idx="3281">
                  <c:v>1.2041660000000001</c:v>
                </c:pt>
                <c:pt idx="3282">
                  <c:v>1.2046777777777777</c:v>
                </c:pt>
                <c:pt idx="3283">
                  <c:v>1.2048000000000001</c:v>
                </c:pt>
                <c:pt idx="3284">
                  <c:v>1.2049622641509434</c:v>
                </c:pt>
                <c:pt idx="3285">
                  <c:v>1.2050000000000001</c:v>
                </c:pt>
                <c:pt idx="3286">
                  <c:v>1.2050000000000001</c:v>
                </c:pt>
                <c:pt idx="3287">
                  <c:v>1.20516</c:v>
                </c:pt>
                <c:pt idx="3288">
                  <c:v>1.2054285714285715</c:v>
                </c:pt>
                <c:pt idx="3289">
                  <c:v>1.2058763636363636</c:v>
                </c:pt>
                <c:pt idx="3290">
                  <c:v>1.206</c:v>
                </c:pt>
                <c:pt idx="3291">
                  <c:v>1.20601</c:v>
                </c:pt>
                <c:pt idx="3292">
                  <c:v>1.2088000000000001</c:v>
                </c:pt>
                <c:pt idx="3293">
                  <c:v>1.2105999999999999</c:v>
                </c:pt>
                <c:pt idx="3294">
                  <c:v>1.2110000000000001</c:v>
                </c:pt>
                <c:pt idx="3295">
                  <c:v>1.212</c:v>
                </c:pt>
                <c:pt idx="3296">
                  <c:v>1.212</c:v>
                </c:pt>
                <c:pt idx="3297">
                  <c:v>1.212</c:v>
                </c:pt>
                <c:pt idx="3298">
                  <c:v>1.212</c:v>
                </c:pt>
                <c:pt idx="3299">
                  <c:v>1.2123333333333333</c:v>
                </c:pt>
                <c:pt idx="3300">
                  <c:v>1.2133333333333334</c:v>
                </c:pt>
                <c:pt idx="3301">
                  <c:v>1.2136666666666667</c:v>
                </c:pt>
                <c:pt idx="3302">
                  <c:v>1.214</c:v>
                </c:pt>
                <c:pt idx="3303">
                  <c:v>1.215816111111111</c:v>
                </c:pt>
                <c:pt idx="3304">
                  <c:v>1.216</c:v>
                </c:pt>
                <c:pt idx="3305">
                  <c:v>1.2164999999999999</c:v>
                </c:pt>
                <c:pt idx="3306">
                  <c:v>1.2173333333333334</c:v>
                </c:pt>
                <c:pt idx="3307">
                  <c:v>1.2178</c:v>
                </c:pt>
                <c:pt idx="3308">
                  <c:v>1.218</c:v>
                </c:pt>
                <c:pt idx="3309">
                  <c:v>1.218</c:v>
                </c:pt>
                <c:pt idx="3310">
                  <c:v>1.22</c:v>
                </c:pt>
                <c:pt idx="3311">
                  <c:v>1.22</c:v>
                </c:pt>
                <c:pt idx="3312">
                  <c:v>1.2200090909090908</c:v>
                </c:pt>
                <c:pt idx="3313">
                  <c:v>1.2202</c:v>
                </c:pt>
                <c:pt idx="3314">
                  <c:v>1.2206666666666666</c:v>
                </c:pt>
                <c:pt idx="3315">
                  <c:v>1.2210714285714286</c:v>
                </c:pt>
                <c:pt idx="3316">
                  <c:v>1.2210975609756098</c:v>
                </c:pt>
                <c:pt idx="3317">
                  <c:v>1.2213333333333334</c:v>
                </c:pt>
                <c:pt idx="3318">
                  <c:v>1.2214285714285715</c:v>
                </c:pt>
                <c:pt idx="3319">
                  <c:v>1.2228571428571429</c:v>
                </c:pt>
                <c:pt idx="3320">
                  <c:v>1.224</c:v>
                </c:pt>
                <c:pt idx="3321">
                  <c:v>1.2240879999999998</c:v>
                </c:pt>
                <c:pt idx="3322">
                  <c:v>1.2267999999999999</c:v>
                </c:pt>
                <c:pt idx="3323">
                  <c:v>1.228</c:v>
                </c:pt>
                <c:pt idx="3324">
                  <c:v>1.2283299999999999</c:v>
                </c:pt>
                <c:pt idx="3325">
                  <c:v>1.2290000000000001</c:v>
                </c:pt>
                <c:pt idx="3326">
                  <c:v>1.2299154545454545</c:v>
                </c:pt>
                <c:pt idx="3327">
                  <c:v>1.23</c:v>
                </c:pt>
                <c:pt idx="3328">
                  <c:v>1.2307407407407407</c:v>
                </c:pt>
                <c:pt idx="3329">
                  <c:v>1.2314285714285715</c:v>
                </c:pt>
                <c:pt idx="3330">
                  <c:v>1.2324999999999999</c:v>
                </c:pt>
                <c:pt idx="3331">
                  <c:v>1.232608695652174</c:v>
                </c:pt>
                <c:pt idx="3332">
                  <c:v>1.2327586206896552</c:v>
                </c:pt>
                <c:pt idx="3333">
                  <c:v>1.2333333333333334</c:v>
                </c:pt>
                <c:pt idx="3334">
                  <c:v>1.2342857142857142</c:v>
                </c:pt>
                <c:pt idx="3335">
                  <c:v>1.2348756218905472</c:v>
                </c:pt>
                <c:pt idx="3336">
                  <c:v>1.2353000000000001</c:v>
                </c:pt>
                <c:pt idx="3337">
                  <c:v>1.2353333333333334</c:v>
                </c:pt>
                <c:pt idx="3338">
                  <c:v>1.236</c:v>
                </c:pt>
                <c:pt idx="3339">
                  <c:v>1.2361333333333333</c:v>
                </c:pt>
                <c:pt idx="3340">
                  <c:v>1.2362</c:v>
                </c:pt>
                <c:pt idx="3341">
                  <c:v>1.2364125714285714</c:v>
                </c:pt>
                <c:pt idx="3342">
                  <c:v>1.2366666666666666</c:v>
                </c:pt>
                <c:pt idx="3343">
                  <c:v>1.236801</c:v>
                </c:pt>
                <c:pt idx="3344">
                  <c:v>1.2394444444444443</c:v>
                </c:pt>
                <c:pt idx="3345">
                  <c:v>1.2394678492239468</c:v>
                </c:pt>
                <c:pt idx="3346">
                  <c:v>1.24</c:v>
                </c:pt>
                <c:pt idx="3347">
                  <c:v>1.24</c:v>
                </c:pt>
                <c:pt idx="3348">
                  <c:v>1.24</c:v>
                </c:pt>
                <c:pt idx="3349">
                  <c:v>1.2400610000000001</c:v>
                </c:pt>
                <c:pt idx="3350">
                  <c:v>1.2408571428571429</c:v>
                </c:pt>
                <c:pt idx="3351">
                  <c:v>1.2415933781686497</c:v>
                </c:pt>
                <c:pt idx="3352">
                  <c:v>1.242</c:v>
                </c:pt>
                <c:pt idx="3353">
                  <c:v>1.2433537832310839</c:v>
                </c:pt>
                <c:pt idx="3354">
                  <c:v>1.244</c:v>
                </c:pt>
                <c:pt idx="3355">
                  <c:v>1.2470000000000001</c:v>
                </c:pt>
                <c:pt idx="3356">
                  <c:v>1.248</c:v>
                </c:pt>
                <c:pt idx="3357">
                  <c:v>1.248</c:v>
                </c:pt>
                <c:pt idx="3358">
                  <c:v>1.2484324324324325</c:v>
                </c:pt>
                <c:pt idx="3359">
                  <c:v>1.25</c:v>
                </c:pt>
                <c:pt idx="3360">
                  <c:v>1.25</c:v>
                </c:pt>
                <c:pt idx="3361">
                  <c:v>1.25</c:v>
                </c:pt>
                <c:pt idx="3362">
                  <c:v>1.25</c:v>
                </c:pt>
                <c:pt idx="3363">
                  <c:v>1.2502285714285715</c:v>
                </c:pt>
                <c:pt idx="3364">
                  <c:v>1.2506666666666666</c:v>
                </c:pt>
                <c:pt idx="3365">
                  <c:v>1.2510239999999999</c:v>
                </c:pt>
                <c:pt idx="3366">
                  <c:v>1.25125</c:v>
                </c:pt>
                <c:pt idx="3367">
                  <c:v>1.25125</c:v>
                </c:pt>
                <c:pt idx="3368">
                  <c:v>1.2513333333333334</c:v>
                </c:pt>
                <c:pt idx="3369">
                  <c:v>1.2513700000000001</c:v>
                </c:pt>
                <c:pt idx="3370">
                  <c:v>1.2516</c:v>
                </c:pt>
                <c:pt idx="3371">
                  <c:v>1.252275</c:v>
                </c:pt>
                <c:pt idx="3372">
                  <c:v>1.2524999999999999</c:v>
                </c:pt>
                <c:pt idx="3373">
                  <c:v>1.2524999999999999</c:v>
                </c:pt>
                <c:pt idx="3374">
                  <c:v>1.2526086956521738</c:v>
                </c:pt>
                <c:pt idx="3375">
                  <c:v>1.2529999999999999</c:v>
                </c:pt>
                <c:pt idx="3376">
                  <c:v>1.2529999999999999</c:v>
                </c:pt>
                <c:pt idx="3377">
                  <c:v>1.2533333333333334</c:v>
                </c:pt>
                <c:pt idx="3378">
                  <c:v>1.2541538461538462</c:v>
                </c:pt>
                <c:pt idx="3379">
                  <c:v>1.2549999999999999</c:v>
                </c:pt>
                <c:pt idx="3380">
                  <c:v>1.2552941176470589</c:v>
                </c:pt>
                <c:pt idx="3381">
                  <c:v>1.2557142857142858</c:v>
                </c:pt>
                <c:pt idx="3382">
                  <c:v>1.256</c:v>
                </c:pt>
                <c:pt idx="3383">
                  <c:v>1.2560416666666667</c:v>
                </c:pt>
                <c:pt idx="3384">
                  <c:v>1.2569999999999999</c:v>
                </c:pt>
                <c:pt idx="3385">
                  <c:v>1.2576666666666667</c:v>
                </c:pt>
                <c:pt idx="3386">
                  <c:v>1.2589999999999999</c:v>
                </c:pt>
                <c:pt idx="3387">
                  <c:v>1.2593749999999999</c:v>
                </c:pt>
                <c:pt idx="3388">
                  <c:v>1.2594166666666666</c:v>
                </c:pt>
                <c:pt idx="3389">
                  <c:v>1.2595294117647058</c:v>
                </c:pt>
                <c:pt idx="3390">
                  <c:v>1.2598333333333334</c:v>
                </c:pt>
                <c:pt idx="3391">
                  <c:v>1.2599800000000001</c:v>
                </c:pt>
                <c:pt idx="3392">
                  <c:v>1.26</c:v>
                </c:pt>
                <c:pt idx="3393">
                  <c:v>1.26</c:v>
                </c:pt>
                <c:pt idx="3394">
                  <c:v>1.26</c:v>
                </c:pt>
                <c:pt idx="3395">
                  <c:v>1.2602</c:v>
                </c:pt>
                <c:pt idx="3396">
                  <c:v>1.2611835600000001</c:v>
                </c:pt>
                <c:pt idx="3397">
                  <c:v>1.26125</c:v>
                </c:pt>
                <c:pt idx="3398">
                  <c:v>1.2614444444444444</c:v>
                </c:pt>
                <c:pt idx="3399">
                  <c:v>1.2616000000000001</c:v>
                </c:pt>
                <c:pt idx="3400">
                  <c:v>1.2616666666666667</c:v>
                </c:pt>
                <c:pt idx="3401">
                  <c:v>1.262</c:v>
                </c:pt>
                <c:pt idx="3402">
                  <c:v>1.262</c:v>
                </c:pt>
                <c:pt idx="3403">
                  <c:v>1.2625</c:v>
                </c:pt>
                <c:pt idx="3404">
                  <c:v>1.2628571428571429</c:v>
                </c:pt>
                <c:pt idx="3405">
                  <c:v>1.2648920000000001</c:v>
                </c:pt>
                <c:pt idx="3406">
                  <c:v>1.266</c:v>
                </c:pt>
                <c:pt idx="3407">
                  <c:v>1.26732</c:v>
                </c:pt>
                <c:pt idx="3408">
                  <c:v>1.2682285714285715</c:v>
                </c:pt>
                <c:pt idx="3409">
                  <c:v>1.2684</c:v>
                </c:pt>
                <c:pt idx="3410">
                  <c:v>1.2685294117647059</c:v>
                </c:pt>
                <c:pt idx="3411">
                  <c:v>1.2686868686868686</c:v>
                </c:pt>
                <c:pt idx="3412">
                  <c:v>1.268842105263158</c:v>
                </c:pt>
                <c:pt idx="3413">
                  <c:v>1.2692857142857144</c:v>
                </c:pt>
                <c:pt idx="3414">
                  <c:v>1.27</c:v>
                </c:pt>
                <c:pt idx="3415">
                  <c:v>1.27</c:v>
                </c:pt>
                <c:pt idx="3416">
                  <c:v>1.27</c:v>
                </c:pt>
                <c:pt idx="3417">
                  <c:v>1.2714285714285714</c:v>
                </c:pt>
                <c:pt idx="3418">
                  <c:v>1.2715000000000001</c:v>
                </c:pt>
                <c:pt idx="3419">
                  <c:v>1.2716666666666667</c:v>
                </c:pt>
                <c:pt idx="3420">
                  <c:v>1.272</c:v>
                </c:pt>
                <c:pt idx="3421">
                  <c:v>1.272</c:v>
                </c:pt>
                <c:pt idx="3422">
                  <c:v>1.2725</c:v>
                </c:pt>
                <c:pt idx="3423">
                  <c:v>1.2729999999999999</c:v>
                </c:pt>
                <c:pt idx="3424">
                  <c:v>1.273042</c:v>
                </c:pt>
                <c:pt idx="3425">
                  <c:v>1.2734117647058822</c:v>
                </c:pt>
                <c:pt idx="3426">
                  <c:v>1.2749999999999999</c:v>
                </c:pt>
                <c:pt idx="3427">
                  <c:v>1.2749999999999999</c:v>
                </c:pt>
                <c:pt idx="3428">
                  <c:v>1.2749999999999999</c:v>
                </c:pt>
                <c:pt idx="3429">
                  <c:v>1.2753666666666665</c:v>
                </c:pt>
                <c:pt idx="3430">
                  <c:v>1.2757571428571428</c:v>
                </c:pt>
                <c:pt idx="3431">
                  <c:v>1.2774000000000001</c:v>
                </c:pt>
                <c:pt idx="3432">
                  <c:v>1.2775000000000001</c:v>
                </c:pt>
                <c:pt idx="3433">
                  <c:v>1.2775000000000001</c:v>
                </c:pt>
                <c:pt idx="3434">
                  <c:v>1.278</c:v>
                </c:pt>
                <c:pt idx="3435">
                  <c:v>1.2782222222222221</c:v>
                </c:pt>
                <c:pt idx="3436">
                  <c:v>1.2786666666666666</c:v>
                </c:pt>
                <c:pt idx="3437">
                  <c:v>1.2795000000000001</c:v>
                </c:pt>
                <c:pt idx="3438">
                  <c:v>1.2796000000000001</c:v>
                </c:pt>
                <c:pt idx="3439">
                  <c:v>1.28</c:v>
                </c:pt>
                <c:pt idx="3440">
                  <c:v>1.28</c:v>
                </c:pt>
                <c:pt idx="3441">
                  <c:v>1.28</c:v>
                </c:pt>
                <c:pt idx="3442">
                  <c:v>1.28</c:v>
                </c:pt>
                <c:pt idx="3443">
                  <c:v>1.28</c:v>
                </c:pt>
                <c:pt idx="3444">
                  <c:v>1.28</c:v>
                </c:pt>
                <c:pt idx="3445">
                  <c:v>1.2801818181818181</c:v>
                </c:pt>
                <c:pt idx="3446">
                  <c:v>1.2802667999999999</c:v>
                </c:pt>
                <c:pt idx="3447">
                  <c:v>1.2806</c:v>
                </c:pt>
                <c:pt idx="3448">
                  <c:v>1.2809523809523808</c:v>
                </c:pt>
                <c:pt idx="3449">
                  <c:v>1.282</c:v>
                </c:pt>
                <c:pt idx="3450">
                  <c:v>1.2829999999999999</c:v>
                </c:pt>
                <c:pt idx="3451">
                  <c:v>1.2833333333333334</c:v>
                </c:pt>
                <c:pt idx="3452">
                  <c:v>1.2840666000000001</c:v>
                </c:pt>
                <c:pt idx="3453">
                  <c:v>1.2845</c:v>
                </c:pt>
                <c:pt idx="3454">
                  <c:v>1.2869999999999999</c:v>
                </c:pt>
                <c:pt idx="3455">
                  <c:v>1.2875000000000001</c:v>
                </c:pt>
                <c:pt idx="3456">
                  <c:v>1.2891666666666666</c:v>
                </c:pt>
                <c:pt idx="3457">
                  <c:v>1.28925</c:v>
                </c:pt>
                <c:pt idx="3458">
                  <c:v>1.2895348837209302</c:v>
                </c:pt>
                <c:pt idx="3459">
                  <c:v>1.29</c:v>
                </c:pt>
                <c:pt idx="3460">
                  <c:v>1.2904</c:v>
                </c:pt>
                <c:pt idx="3461">
                  <c:v>1.2912912912912913</c:v>
                </c:pt>
                <c:pt idx="3462">
                  <c:v>1.2946666666666666</c:v>
                </c:pt>
                <c:pt idx="3463">
                  <c:v>1.2949999999999999</c:v>
                </c:pt>
                <c:pt idx="3464">
                  <c:v>1.2963636363636364</c:v>
                </c:pt>
                <c:pt idx="3465">
                  <c:v>1.29948</c:v>
                </c:pt>
                <c:pt idx="3466">
                  <c:v>1.3</c:v>
                </c:pt>
                <c:pt idx="3467">
                  <c:v>1.3</c:v>
                </c:pt>
                <c:pt idx="3468">
                  <c:v>1.3</c:v>
                </c:pt>
                <c:pt idx="3469">
                  <c:v>1.3</c:v>
                </c:pt>
                <c:pt idx="3470">
                  <c:v>1.3</c:v>
                </c:pt>
                <c:pt idx="3471">
                  <c:v>1.3</c:v>
                </c:pt>
                <c:pt idx="3472">
                  <c:v>1.3</c:v>
                </c:pt>
                <c:pt idx="3473">
                  <c:v>1.3000180000000001</c:v>
                </c:pt>
                <c:pt idx="3474">
                  <c:v>1.3025</c:v>
                </c:pt>
                <c:pt idx="3475">
                  <c:v>1.3026085714285716</c:v>
                </c:pt>
                <c:pt idx="3476">
                  <c:v>1.3026666666666666</c:v>
                </c:pt>
                <c:pt idx="3477">
                  <c:v>1.3033333333333332</c:v>
                </c:pt>
                <c:pt idx="3478">
                  <c:v>1.303625</c:v>
                </c:pt>
                <c:pt idx="3479">
                  <c:v>1.3041666666666667</c:v>
                </c:pt>
                <c:pt idx="3480">
                  <c:v>1.3045</c:v>
                </c:pt>
                <c:pt idx="3481">
                  <c:v>1.3046153846153845</c:v>
                </c:pt>
                <c:pt idx="3482">
                  <c:v>1.3055555555555556</c:v>
                </c:pt>
                <c:pt idx="3483">
                  <c:v>1.3065</c:v>
                </c:pt>
                <c:pt idx="3484">
                  <c:v>1.3065</c:v>
                </c:pt>
                <c:pt idx="3485">
                  <c:v>1.3076923076923077</c:v>
                </c:pt>
                <c:pt idx="3486">
                  <c:v>1.3083333333333333</c:v>
                </c:pt>
                <c:pt idx="3487">
                  <c:v>1.3098000000000001</c:v>
                </c:pt>
                <c:pt idx="3488">
                  <c:v>1.3101818181818181</c:v>
                </c:pt>
                <c:pt idx="3489">
                  <c:v>1.3116666666666668</c:v>
                </c:pt>
                <c:pt idx="3490">
                  <c:v>1.3118399999999999</c:v>
                </c:pt>
                <c:pt idx="3491">
                  <c:v>1.3120000000000001</c:v>
                </c:pt>
                <c:pt idx="3492">
                  <c:v>1.3120499999999999</c:v>
                </c:pt>
                <c:pt idx="3493">
                  <c:v>1.3128333333333333</c:v>
                </c:pt>
                <c:pt idx="3494">
                  <c:v>1.3138181818181818</c:v>
                </c:pt>
                <c:pt idx="3495">
                  <c:v>1.3142857142857143</c:v>
                </c:pt>
                <c:pt idx="3496">
                  <c:v>1.3144</c:v>
                </c:pt>
                <c:pt idx="3497">
                  <c:v>1.3162883248730965</c:v>
                </c:pt>
                <c:pt idx="3498">
                  <c:v>1.3166833333333334</c:v>
                </c:pt>
                <c:pt idx="3499">
                  <c:v>1.3180000000000001</c:v>
                </c:pt>
                <c:pt idx="3500">
                  <c:v>1.3183333333333334</c:v>
                </c:pt>
                <c:pt idx="3501">
                  <c:v>1.3187625000000001</c:v>
                </c:pt>
                <c:pt idx="3502">
                  <c:v>1.3193789333333332</c:v>
                </c:pt>
                <c:pt idx="3503">
                  <c:v>1.32</c:v>
                </c:pt>
                <c:pt idx="3504">
                  <c:v>1.3202400000000001</c:v>
                </c:pt>
                <c:pt idx="3505">
                  <c:v>1.3219000000000001</c:v>
                </c:pt>
                <c:pt idx="3506">
                  <c:v>1.3220000000000001</c:v>
                </c:pt>
                <c:pt idx="3507">
                  <c:v>1.3223333333333334</c:v>
                </c:pt>
                <c:pt idx="3508">
                  <c:v>1.3236666666666668</c:v>
                </c:pt>
                <c:pt idx="3509">
                  <c:v>1.3242499999999999</c:v>
                </c:pt>
                <c:pt idx="3510">
                  <c:v>1.3260000000000001</c:v>
                </c:pt>
                <c:pt idx="3511">
                  <c:v>1.3270650000000002</c:v>
                </c:pt>
                <c:pt idx="3512">
                  <c:v>1.3286666666666667</c:v>
                </c:pt>
                <c:pt idx="3513">
                  <c:v>1.3289249999999999</c:v>
                </c:pt>
                <c:pt idx="3514">
                  <c:v>1.33</c:v>
                </c:pt>
                <c:pt idx="3515">
                  <c:v>1.3304200000000002</c:v>
                </c:pt>
                <c:pt idx="3516">
                  <c:v>1.3310911999999999</c:v>
                </c:pt>
                <c:pt idx="3517">
                  <c:v>1.3315375</c:v>
                </c:pt>
                <c:pt idx="3518">
                  <c:v>1.3320000000000001</c:v>
                </c:pt>
                <c:pt idx="3519">
                  <c:v>1.3333333333333333</c:v>
                </c:pt>
                <c:pt idx="3520">
                  <c:v>1.3333333333333333</c:v>
                </c:pt>
                <c:pt idx="3521">
                  <c:v>1.3333333333333333</c:v>
                </c:pt>
                <c:pt idx="3522">
                  <c:v>1.3333333333333333</c:v>
                </c:pt>
                <c:pt idx="3523">
                  <c:v>1.3344333333333334</c:v>
                </c:pt>
                <c:pt idx="3524">
                  <c:v>1.3346666666666667</c:v>
                </c:pt>
                <c:pt idx="3525">
                  <c:v>1.3346666666666667</c:v>
                </c:pt>
                <c:pt idx="3526">
                  <c:v>1.3348133333333334</c:v>
                </c:pt>
                <c:pt idx="3527">
                  <c:v>1.3348307999999998</c:v>
                </c:pt>
                <c:pt idx="3528">
                  <c:v>1.335</c:v>
                </c:pt>
                <c:pt idx="3529">
                  <c:v>1.3360000000000001</c:v>
                </c:pt>
                <c:pt idx="3530">
                  <c:v>1.336044</c:v>
                </c:pt>
                <c:pt idx="3531">
                  <c:v>1.3367142857142857</c:v>
                </c:pt>
                <c:pt idx="3532">
                  <c:v>1.3405</c:v>
                </c:pt>
                <c:pt idx="3533">
                  <c:v>1.341</c:v>
                </c:pt>
                <c:pt idx="3534">
                  <c:v>1.3438124999999999</c:v>
                </c:pt>
                <c:pt idx="3535">
                  <c:v>1.3444929411764706</c:v>
                </c:pt>
                <c:pt idx="3536">
                  <c:v>1.3461099999999999</c:v>
                </c:pt>
                <c:pt idx="3537">
                  <c:v>1.3467833333333334</c:v>
                </c:pt>
                <c:pt idx="3538">
                  <c:v>1.348074</c:v>
                </c:pt>
                <c:pt idx="3539">
                  <c:v>1.3482571428571428</c:v>
                </c:pt>
                <c:pt idx="3540">
                  <c:v>1.3489</c:v>
                </c:pt>
                <c:pt idx="3541">
                  <c:v>1.35</c:v>
                </c:pt>
                <c:pt idx="3542">
                  <c:v>1.35</c:v>
                </c:pt>
                <c:pt idx="3543">
                  <c:v>1.35</c:v>
                </c:pt>
                <c:pt idx="3544">
                  <c:v>1.351</c:v>
                </c:pt>
                <c:pt idx="3545">
                  <c:v>1.3576026666666667</c:v>
                </c:pt>
                <c:pt idx="3546">
                  <c:v>1.359861</c:v>
                </c:pt>
                <c:pt idx="3547">
                  <c:v>1.36</c:v>
                </c:pt>
                <c:pt idx="3548">
                  <c:v>1.36</c:v>
                </c:pt>
                <c:pt idx="3549">
                  <c:v>1.36</c:v>
                </c:pt>
                <c:pt idx="3550">
                  <c:v>1.3613999999999999</c:v>
                </c:pt>
                <c:pt idx="3551">
                  <c:v>1.3616666666666666</c:v>
                </c:pt>
                <c:pt idx="3552">
                  <c:v>1.362168</c:v>
                </c:pt>
                <c:pt idx="3553">
                  <c:v>1.3633666666666666</c:v>
                </c:pt>
                <c:pt idx="3554">
                  <c:v>1.3640000000000001</c:v>
                </c:pt>
                <c:pt idx="3555">
                  <c:v>1.3660000000000001</c:v>
                </c:pt>
                <c:pt idx="3556">
                  <c:v>1.36625</c:v>
                </c:pt>
                <c:pt idx="3557">
                  <c:v>1.3666666666666667</c:v>
                </c:pt>
                <c:pt idx="3558">
                  <c:v>1.3680000000000001</c:v>
                </c:pt>
                <c:pt idx="3559">
                  <c:v>1.3680000000000001</c:v>
                </c:pt>
                <c:pt idx="3560">
                  <c:v>1.3700934579439252</c:v>
                </c:pt>
                <c:pt idx="3561">
                  <c:v>1.3711066666666665</c:v>
                </c:pt>
                <c:pt idx="3562">
                  <c:v>1.37375</c:v>
                </c:pt>
                <c:pt idx="3563">
                  <c:v>1.3740000000000001</c:v>
                </c:pt>
                <c:pt idx="3564">
                  <c:v>1.37416</c:v>
                </c:pt>
                <c:pt idx="3565">
                  <c:v>1.3746666666666667</c:v>
                </c:pt>
                <c:pt idx="3566">
                  <c:v>1.3757142857142857</c:v>
                </c:pt>
                <c:pt idx="3567">
                  <c:v>1.3765714285714286</c:v>
                </c:pt>
                <c:pt idx="3568">
                  <c:v>1.3792666666666666</c:v>
                </c:pt>
                <c:pt idx="3569">
                  <c:v>1.38</c:v>
                </c:pt>
                <c:pt idx="3570">
                  <c:v>1.3816666666666666</c:v>
                </c:pt>
                <c:pt idx="3571">
                  <c:v>1.3819999999999999</c:v>
                </c:pt>
                <c:pt idx="3572">
                  <c:v>1.3833333333333333</c:v>
                </c:pt>
                <c:pt idx="3573">
                  <c:v>1.3844033333333334</c:v>
                </c:pt>
                <c:pt idx="3574">
                  <c:v>1.385</c:v>
                </c:pt>
                <c:pt idx="3575">
                  <c:v>1.3862051149573753</c:v>
                </c:pt>
                <c:pt idx="3576">
                  <c:v>1.3864000000000001</c:v>
                </c:pt>
                <c:pt idx="3577">
                  <c:v>1.3864000000000001</c:v>
                </c:pt>
                <c:pt idx="3578">
                  <c:v>1.3870400000000001</c:v>
                </c:pt>
                <c:pt idx="3579">
                  <c:v>1.3896574712643677</c:v>
                </c:pt>
                <c:pt idx="3580">
                  <c:v>1.39</c:v>
                </c:pt>
                <c:pt idx="3581">
                  <c:v>1.3906666666666667</c:v>
                </c:pt>
                <c:pt idx="3582">
                  <c:v>1.391</c:v>
                </c:pt>
                <c:pt idx="3583">
                  <c:v>1.3919999999999999</c:v>
                </c:pt>
                <c:pt idx="3584">
                  <c:v>1.3975</c:v>
                </c:pt>
                <c:pt idx="3585">
                  <c:v>1.3996</c:v>
                </c:pt>
                <c:pt idx="3586">
                  <c:v>1.4</c:v>
                </c:pt>
                <c:pt idx="3587">
                  <c:v>1.4</c:v>
                </c:pt>
                <c:pt idx="3588">
                  <c:v>1.4005000000000001</c:v>
                </c:pt>
                <c:pt idx="3589">
                  <c:v>1.4013333333333333</c:v>
                </c:pt>
                <c:pt idx="3590">
                  <c:v>1.4019999999999999</c:v>
                </c:pt>
                <c:pt idx="3591">
                  <c:v>1.4044444444444444</c:v>
                </c:pt>
                <c:pt idx="3592">
                  <c:v>1.41</c:v>
                </c:pt>
                <c:pt idx="3593">
                  <c:v>1.4108235294117648</c:v>
                </c:pt>
                <c:pt idx="3594">
                  <c:v>1.4115384615384616</c:v>
                </c:pt>
                <c:pt idx="3595">
                  <c:v>1.411764705882353</c:v>
                </c:pt>
                <c:pt idx="3596">
                  <c:v>1.4132510432681749</c:v>
                </c:pt>
                <c:pt idx="3597">
                  <c:v>1.4144600000000001</c:v>
                </c:pt>
                <c:pt idx="3598">
                  <c:v>1.415</c:v>
                </c:pt>
                <c:pt idx="3599">
                  <c:v>1.4155</c:v>
                </c:pt>
                <c:pt idx="3600">
                  <c:v>1.4156666666666666</c:v>
                </c:pt>
                <c:pt idx="3601">
                  <c:v>1.4165000000000001</c:v>
                </c:pt>
                <c:pt idx="3602">
                  <c:v>1.4185714285714286</c:v>
                </c:pt>
                <c:pt idx="3603">
                  <c:v>1.4215</c:v>
                </c:pt>
                <c:pt idx="3604">
                  <c:v>1.4236363636363636</c:v>
                </c:pt>
                <c:pt idx="3605">
                  <c:v>1.4260827250608272</c:v>
                </c:pt>
                <c:pt idx="3606">
                  <c:v>1.4266666666666667</c:v>
                </c:pt>
                <c:pt idx="3607">
                  <c:v>1.4279999999999999</c:v>
                </c:pt>
                <c:pt idx="3608">
                  <c:v>1.4285714285714286</c:v>
                </c:pt>
                <c:pt idx="3609">
                  <c:v>1.4286666666666668</c:v>
                </c:pt>
                <c:pt idx="3610">
                  <c:v>1.4319999999999999</c:v>
                </c:pt>
                <c:pt idx="3611">
                  <c:v>1.4333333333333333</c:v>
                </c:pt>
                <c:pt idx="3612">
                  <c:v>1.4333333333333333</c:v>
                </c:pt>
                <c:pt idx="3613">
                  <c:v>1.4345666666666668</c:v>
                </c:pt>
                <c:pt idx="3614">
                  <c:v>1.436523076923077</c:v>
                </c:pt>
                <c:pt idx="3615">
                  <c:v>1.4394736842105262</c:v>
                </c:pt>
                <c:pt idx="3616">
                  <c:v>1.44</c:v>
                </c:pt>
                <c:pt idx="3617">
                  <c:v>1.4400583333333332</c:v>
                </c:pt>
                <c:pt idx="3618">
                  <c:v>1.4406666666666668</c:v>
                </c:pt>
                <c:pt idx="3619">
                  <c:v>1.4428571428571428</c:v>
                </c:pt>
                <c:pt idx="3620">
                  <c:v>1.4431375</c:v>
                </c:pt>
                <c:pt idx="3621">
                  <c:v>1.443746</c:v>
                </c:pt>
                <c:pt idx="3622">
                  <c:v>1.444</c:v>
                </c:pt>
                <c:pt idx="3623">
                  <c:v>1.4450000000000001</c:v>
                </c:pt>
                <c:pt idx="3624">
                  <c:v>1.445425</c:v>
                </c:pt>
                <c:pt idx="3625">
                  <c:v>1.4458441666666668</c:v>
                </c:pt>
                <c:pt idx="3626">
                  <c:v>1.4511000000000001</c:v>
                </c:pt>
                <c:pt idx="3627">
                  <c:v>1.4514</c:v>
                </c:pt>
                <c:pt idx="3628">
                  <c:v>1.4529411764705882</c:v>
                </c:pt>
                <c:pt idx="3629">
                  <c:v>1.4533333333333334</c:v>
                </c:pt>
                <c:pt idx="3630">
                  <c:v>1.454</c:v>
                </c:pt>
                <c:pt idx="3631">
                  <c:v>1.454</c:v>
                </c:pt>
                <c:pt idx="3632">
                  <c:v>1.4550000000000001</c:v>
                </c:pt>
                <c:pt idx="3633">
                  <c:v>1.4570000000000001</c:v>
                </c:pt>
                <c:pt idx="3634">
                  <c:v>1.4570000000000001</c:v>
                </c:pt>
                <c:pt idx="3635">
                  <c:v>1.4585714285714286</c:v>
                </c:pt>
                <c:pt idx="3636">
                  <c:v>1.4588000000000001</c:v>
                </c:pt>
                <c:pt idx="3637">
                  <c:v>1.46</c:v>
                </c:pt>
                <c:pt idx="3638">
                  <c:v>1.4608079999999999</c:v>
                </c:pt>
                <c:pt idx="3639">
                  <c:v>1.4612318374694613</c:v>
                </c:pt>
                <c:pt idx="3640">
                  <c:v>1.4638888888888888</c:v>
                </c:pt>
                <c:pt idx="3641">
                  <c:v>1.4650000000000001</c:v>
                </c:pt>
                <c:pt idx="3642">
                  <c:v>1.4653333333333334</c:v>
                </c:pt>
                <c:pt idx="3643">
                  <c:v>1.465395775862069</c:v>
                </c:pt>
                <c:pt idx="3644">
                  <c:v>1.466</c:v>
                </c:pt>
                <c:pt idx="3645">
                  <c:v>1.4688749999999999</c:v>
                </c:pt>
                <c:pt idx="3646">
                  <c:v>1.4697777777777778</c:v>
                </c:pt>
                <c:pt idx="3647">
                  <c:v>1.4723377</c:v>
                </c:pt>
                <c:pt idx="3648">
                  <c:v>1.473265306122449</c:v>
                </c:pt>
                <c:pt idx="3649">
                  <c:v>1.476</c:v>
                </c:pt>
                <c:pt idx="3650">
                  <c:v>1.4766666666666666</c:v>
                </c:pt>
                <c:pt idx="3651">
                  <c:v>1.4775</c:v>
                </c:pt>
                <c:pt idx="3652">
                  <c:v>1.4794</c:v>
                </c:pt>
                <c:pt idx="3653">
                  <c:v>1.48</c:v>
                </c:pt>
                <c:pt idx="3654">
                  <c:v>1.4804999999999999</c:v>
                </c:pt>
                <c:pt idx="3655">
                  <c:v>1.4810000000000001</c:v>
                </c:pt>
                <c:pt idx="3656">
                  <c:v>1.4813333333333334</c:v>
                </c:pt>
                <c:pt idx="3657">
                  <c:v>1.4830000000000001</c:v>
                </c:pt>
                <c:pt idx="3658">
                  <c:v>1.4833229411764706</c:v>
                </c:pt>
                <c:pt idx="3659">
                  <c:v>1.4888888888888889</c:v>
                </c:pt>
                <c:pt idx="3660">
                  <c:v>1.49</c:v>
                </c:pt>
                <c:pt idx="3661">
                  <c:v>1.4907142857142857</c:v>
                </c:pt>
                <c:pt idx="3662">
                  <c:v>1.4974666666666667</c:v>
                </c:pt>
                <c:pt idx="3663">
                  <c:v>1.5</c:v>
                </c:pt>
                <c:pt idx="3664">
                  <c:v>1.5</c:v>
                </c:pt>
                <c:pt idx="3665">
                  <c:v>1.5001875</c:v>
                </c:pt>
                <c:pt idx="3666">
                  <c:v>1.5034814814814814</c:v>
                </c:pt>
                <c:pt idx="3667">
                  <c:v>1.5075000000000001</c:v>
                </c:pt>
                <c:pt idx="3668">
                  <c:v>1.508</c:v>
                </c:pt>
                <c:pt idx="3669">
                  <c:v>1.5164</c:v>
                </c:pt>
                <c:pt idx="3670">
                  <c:v>1.5183333333333333</c:v>
                </c:pt>
                <c:pt idx="3671">
                  <c:v>1.52</c:v>
                </c:pt>
                <c:pt idx="3672">
                  <c:v>1.52</c:v>
                </c:pt>
                <c:pt idx="3673">
                  <c:v>1.5213333333333334</c:v>
                </c:pt>
                <c:pt idx="3674">
                  <c:v>1.5260429999999998</c:v>
                </c:pt>
                <c:pt idx="3675">
                  <c:v>1.5260869565217392</c:v>
                </c:pt>
                <c:pt idx="3676">
                  <c:v>1.5266666666666666</c:v>
                </c:pt>
                <c:pt idx="3677">
                  <c:v>1.5309999999999999</c:v>
                </c:pt>
                <c:pt idx="3678">
                  <c:v>1.532</c:v>
                </c:pt>
                <c:pt idx="3679">
                  <c:v>1.5331538461538461</c:v>
                </c:pt>
                <c:pt idx="3680">
                  <c:v>1.5331632653061225</c:v>
                </c:pt>
                <c:pt idx="3681">
                  <c:v>1.5333333333333334</c:v>
                </c:pt>
                <c:pt idx="3682">
                  <c:v>1.5333333333333334</c:v>
                </c:pt>
                <c:pt idx="3683">
                  <c:v>1.534</c:v>
                </c:pt>
                <c:pt idx="3684">
                  <c:v>1.5345200000000001</c:v>
                </c:pt>
                <c:pt idx="3685">
                  <c:v>1.5373333333333334</c:v>
                </c:pt>
                <c:pt idx="3686">
                  <c:v>1.538</c:v>
                </c:pt>
                <c:pt idx="3687">
                  <c:v>1.5390035000000002</c:v>
                </c:pt>
                <c:pt idx="3688">
                  <c:v>1.5405897142857143</c:v>
                </c:pt>
                <c:pt idx="3689">
                  <c:v>1.5415151515151515</c:v>
                </c:pt>
                <c:pt idx="3690">
                  <c:v>1.5443</c:v>
                </c:pt>
                <c:pt idx="3691">
                  <c:v>1.5457142857142858</c:v>
                </c:pt>
                <c:pt idx="3692">
                  <c:v>1.5469999999999999</c:v>
                </c:pt>
                <c:pt idx="3693">
                  <c:v>1.5473333333333332</c:v>
                </c:pt>
                <c:pt idx="3694">
                  <c:v>1.5493846153846154</c:v>
                </c:pt>
                <c:pt idx="3695">
                  <c:v>1.5497535999999998</c:v>
                </c:pt>
                <c:pt idx="3696">
                  <c:v>1.55</c:v>
                </c:pt>
                <c:pt idx="3697">
                  <c:v>1.55</c:v>
                </c:pt>
                <c:pt idx="3698">
                  <c:v>1.55175</c:v>
                </c:pt>
                <c:pt idx="3699">
                  <c:v>1.552</c:v>
                </c:pt>
                <c:pt idx="3700">
                  <c:v>1.552</c:v>
                </c:pt>
                <c:pt idx="3701">
                  <c:v>1.5529999999999999</c:v>
                </c:pt>
                <c:pt idx="3702">
                  <c:v>1.5533333333333332</c:v>
                </c:pt>
                <c:pt idx="3703">
                  <c:v>1.5551428571428572</c:v>
                </c:pt>
                <c:pt idx="3704">
                  <c:v>1.5553333333333332</c:v>
                </c:pt>
                <c:pt idx="3705">
                  <c:v>1.5571428571428572</c:v>
                </c:pt>
                <c:pt idx="3706">
                  <c:v>1.5575000000000001</c:v>
                </c:pt>
                <c:pt idx="3707">
                  <c:v>1.5590999999999999</c:v>
                </c:pt>
                <c:pt idx="3708">
                  <c:v>1.56</c:v>
                </c:pt>
                <c:pt idx="3709">
                  <c:v>1.5614399999999999</c:v>
                </c:pt>
                <c:pt idx="3710">
                  <c:v>1.5620000000000001</c:v>
                </c:pt>
                <c:pt idx="3711">
                  <c:v>1.5636363636363637</c:v>
                </c:pt>
                <c:pt idx="3712">
                  <c:v>1.5640000000000001</c:v>
                </c:pt>
                <c:pt idx="3713">
                  <c:v>1.5644444444444445</c:v>
                </c:pt>
                <c:pt idx="3714">
                  <c:v>1.5673440000000001</c:v>
                </c:pt>
                <c:pt idx="3715">
                  <c:v>1.5696000000000001</c:v>
                </c:pt>
                <c:pt idx="3716">
                  <c:v>1.5697000000000001</c:v>
                </c:pt>
                <c:pt idx="3717">
                  <c:v>1.57189</c:v>
                </c:pt>
                <c:pt idx="3718">
                  <c:v>1.5731829411764706</c:v>
                </c:pt>
                <c:pt idx="3719">
                  <c:v>1.5737692307692308</c:v>
                </c:pt>
                <c:pt idx="3720">
                  <c:v>1.579</c:v>
                </c:pt>
                <c:pt idx="3721">
                  <c:v>1.58</c:v>
                </c:pt>
                <c:pt idx="3722">
                  <c:v>1.5820000000000001</c:v>
                </c:pt>
                <c:pt idx="3723">
                  <c:v>1.5833333333333333</c:v>
                </c:pt>
                <c:pt idx="3724">
                  <c:v>1.5916819571865444</c:v>
                </c:pt>
                <c:pt idx="3725">
                  <c:v>1.592951</c:v>
                </c:pt>
                <c:pt idx="3726">
                  <c:v>1.5942857142857143</c:v>
                </c:pt>
                <c:pt idx="3727">
                  <c:v>1.599402985074627</c:v>
                </c:pt>
                <c:pt idx="3728">
                  <c:v>1.5997142857142856</c:v>
                </c:pt>
                <c:pt idx="3729">
                  <c:v>1.59996</c:v>
                </c:pt>
                <c:pt idx="3730">
                  <c:v>1.6</c:v>
                </c:pt>
                <c:pt idx="3731">
                  <c:v>1.6</c:v>
                </c:pt>
                <c:pt idx="3732">
                  <c:v>1.6022808571428573</c:v>
                </c:pt>
                <c:pt idx="3733">
                  <c:v>1.6054999999999999</c:v>
                </c:pt>
                <c:pt idx="3734">
                  <c:v>1.6088</c:v>
                </c:pt>
                <c:pt idx="3735">
                  <c:v>1.61</c:v>
                </c:pt>
                <c:pt idx="3736">
                  <c:v>1.6140000000000001</c:v>
                </c:pt>
                <c:pt idx="3737">
                  <c:v>1.61459</c:v>
                </c:pt>
                <c:pt idx="3738">
                  <c:v>1.6197999999999999</c:v>
                </c:pt>
                <c:pt idx="3739">
                  <c:v>1.6214066666666667</c:v>
                </c:pt>
                <c:pt idx="3740">
                  <c:v>1.623</c:v>
                </c:pt>
                <c:pt idx="3741">
                  <c:v>1.625</c:v>
                </c:pt>
                <c:pt idx="3742">
                  <c:v>1.6259999999999999</c:v>
                </c:pt>
                <c:pt idx="3743">
                  <c:v>1.6266666666666667</c:v>
                </c:pt>
                <c:pt idx="3744">
                  <c:v>1.6319999999999999</c:v>
                </c:pt>
                <c:pt idx="3745">
                  <c:v>1.64</c:v>
                </c:pt>
                <c:pt idx="3746">
                  <c:v>1.64</c:v>
                </c:pt>
                <c:pt idx="3747">
                  <c:v>1.6529333333333334</c:v>
                </c:pt>
                <c:pt idx="3748">
                  <c:v>1.6544000000000001</c:v>
                </c:pt>
                <c:pt idx="3749">
                  <c:v>1.6608000000000001</c:v>
                </c:pt>
                <c:pt idx="3750">
                  <c:v>1.6619999999999999</c:v>
                </c:pt>
                <c:pt idx="3751">
                  <c:v>1.6633076923076924</c:v>
                </c:pt>
                <c:pt idx="3752">
                  <c:v>1.6639999999999999</c:v>
                </c:pt>
                <c:pt idx="3753">
                  <c:v>1.6646153846153846</c:v>
                </c:pt>
                <c:pt idx="3754">
                  <c:v>1.665</c:v>
                </c:pt>
                <c:pt idx="3755">
                  <c:v>1.6668333333333334</c:v>
                </c:pt>
                <c:pt idx="3756">
                  <c:v>1.6741666666666666</c:v>
                </c:pt>
                <c:pt idx="3757">
                  <c:v>1.6742857142857144</c:v>
                </c:pt>
                <c:pt idx="3758">
                  <c:v>1.6750470000000002</c:v>
                </c:pt>
                <c:pt idx="3759">
                  <c:v>1.6798</c:v>
                </c:pt>
                <c:pt idx="3760">
                  <c:v>1.6801999999999999</c:v>
                </c:pt>
                <c:pt idx="3761">
                  <c:v>1.6828125</c:v>
                </c:pt>
                <c:pt idx="3762">
                  <c:v>1.6877142857142857</c:v>
                </c:pt>
                <c:pt idx="3763">
                  <c:v>1.6942857142857144</c:v>
                </c:pt>
                <c:pt idx="3764">
                  <c:v>1.6976511744127936</c:v>
                </c:pt>
                <c:pt idx="3765">
                  <c:v>1.6986000000000001</c:v>
                </c:pt>
                <c:pt idx="3766">
                  <c:v>1.7</c:v>
                </c:pt>
                <c:pt idx="3767">
                  <c:v>1.7028880000000002</c:v>
                </c:pt>
                <c:pt idx="3768">
                  <c:v>1.7029262962962963</c:v>
                </c:pt>
                <c:pt idx="3769">
                  <c:v>1.7044444444444444</c:v>
                </c:pt>
                <c:pt idx="3770">
                  <c:v>1.70625</c:v>
                </c:pt>
                <c:pt idx="3771">
                  <c:v>1.7065217391304348</c:v>
                </c:pt>
                <c:pt idx="3772">
                  <c:v>1.7066666666666668</c:v>
                </c:pt>
                <c:pt idx="3773">
                  <c:v>1.7070000000000001</c:v>
                </c:pt>
                <c:pt idx="3774">
                  <c:v>1.7092307692307693</c:v>
                </c:pt>
                <c:pt idx="3775">
                  <c:v>1.7104755366949576</c:v>
                </c:pt>
                <c:pt idx="3776">
                  <c:v>1.7132499999999999</c:v>
                </c:pt>
                <c:pt idx="3777">
                  <c:v>1.7133333333333334</c:v>
                </c:pt>
                <c:pt idx="3778">
                  <c:v>1.7142857142857142</c:v>
                </c:pt>
                <c:pt idx="3779">
                  <c:v>1.7142857142857142</c:v>
                </c:pt>
                <c:pt idx="3780">
                  <c:v>1.7173333333333334</c:v>
                </c:pt>
                <c:pt idx="3781">
                  <c:v>1.7176130000000001</c:v>
                </c:pt>
                <c:pt idx="3782">
                  <c:v>1.7194285714285715</c:v>
                </c:pt>
                <c:pt idx="3783">
                  <c:v>1.7227777777777777</c:v>
                </c:pt>
                <c:pt idx="3784">
                  <c:v>1.7243333333333333</c:v>
                </c:pt>
                <c:pt idx="3785">
                  <c:v>1.726845</c:v>
                </c:pt>
                <c:pt idx="3786">
                  <c:v>1.728</c:v>
                </c:pt>
                <c:pt idx="3787">
                  <c:v>1.728</c:v>
                </c:pt>
                <c:pt idx="3788">
                  <c:v>1.732</c:v>
                </c:pt>
                <c:pt idx="3789">
                  <c:v>1.7333333333333334</c:v>
                </c:pt>
                <c:pt idx="3790">
                  <c:v>1.74</c:v>
                </c:pt>
                <c:pt idx="3791">
                  <c:v>1.7400576923076922</c:v>
                </c:pt>
                <c:pt idx="3792">
                  <c:v>1.7423040000000001</c:v>
                </c:pt>
                <c:pt idx="3793">
                  <c:v>1.744</c:v>
                </c:pt>
                <c:pt idx="3794">
                  <c:v>1.748</c:v>
                </c:pt>
                <c:pt idx="3795">
                  <c:v>1.75</c:v>
                </c:pt>
                <c:pt idx="3796">
                  <c:v>1.75</c:v>
                </c:pt>
                <c:pt idx="3797">
                  <c:v>1.75</c:v>
                </c:pt>
                <c:pt idx="3798">
                  <c:v>1.7533333333333334</c:v>
                </c:pt>
                <c:pt idx="3799">
                  <c:v>1.7584040000000001</c:v>
                </c:pt>
                <c:pt idx="3800">
                  <c:v>1.7595744680851064</c:v>
                </c:pt>
                <c:pt idx="3801">
                  <c:v>1.7629999999999999</c:v>
                </c:pt>
                <c:pt idx="3802">
                  <c:v>1.76535</c:v>
                </c:pt>
                <c:pt idx="3803">
                  <c:v>1.7743366666666667</c:v>
                </c:pt>
                <c:pt idx="3804">
                  <c:v>1.7867599999999999</c:v>
                </c:pt>
                <c:pt idx="3805">
                  <c:v>1.789525</c:v>
                </c:pt>
                <c:pt idx="3806">
                  <c:v>1.7909909909909909</c:v>
                </c:pt>
                <c:pt idx="3807">
                  <c:v>1.7949999999999999</c:v>
                </c:pt>
                <c:pt idx="3808">
                  <c:v>1.7989999999999999</c:v>
                </c:pt>
                <c:pt idx="3809">
                  <c:v>1.8</c:v>
                </c:pt>
                <c:pt idx="3810">
                  <c:v>1.8</c:v>
                </c:pt>
                <c:pt idx="3811">
                  <c:v>1.8003333333333333</c:v>
                </c:pt>
                <c:pt idx="3812">
                  <c:v>1.8014285714285714</c:v>
                </c:pt>
                <c:pt idx="3813">
                  <c:v>1.8044444444444445</c:v>
                </c:pt>
                <c:pt idx="3814">
                  <c:v>1.8062799999999999</c:v>
                </c:pt>
                <c:pt idx="3815">
                  <c:v>1.8085714285714285</c:v>
                </c:pt>
                <c:pt idx="3816">
                  <c:v>1.8086666666666666</c:v>
                </c:pt>
                <c:pt idx="3817">
                  <c:v>1.8153547058823529</c:v>
                </c:pt>
                <c:pt idx="3818">
                  <c:v>1.8186315789473684</c:v>
                </c:pt>
                <c:pt idx="3819">
                  <c:v>1.82</c:v>
                </c:pt>
                <c:pt idx="3820">
                  <c:v>1.8281058823529412</c:v>
                </c:pt>
                <c:pt idx="3821">
                  <c:v>1.8344090909090909</c:v>
                </c:pt>
                <c:pt idx="3822">
                  <c:v>1.84</c:v>
                </c:pt>
                <c:pt idx="3823">
                  <c:v>1.84</c:v>
                </c:pt>
                <c:pt idx="3824">
                  <c:v>1.8455999999999999</c:v>
                </c:pt>
                <c:pt idx="3825">
                  <c:v>1.8461052631578947</c:v>
                </c:pt>
                <c:pt idx="3826">
                  <c:v>1.85</c:v>
                </c:pt>
                <c:pt idx="3827">
                  <c:v>1.8533333333333333</c:v>
                </c:pt>
                <c:pt idx="3828">
                  <c:v>1.855</c:v>
                </c:pt>
                <c:pt idx="3829">
                  <c:v>1.86</c:v>
                </c:pt>
                <c:pt idx="3830">
                  <c:v>1.8709899999999999</c:v>
                </c:pt>
                <c:pt idx="3831">
                  <c:v>1.8724499999999999</c:v>
                </c:pt>
                <c:pt idx="3832">
                  <c:v>1.873</c:v>
                </c:pt>
                <c:pt idx="3833">
                  <c:v>1.8839999999999999</c:v>
                </c:pt>
                <c:pt idx="3834">
                  <c:v>1.885046</c:v>
                </c:pt>
                <c:pt idx="3835">
                  <c:v>1.8866966666666667</c:v>
                </c:pt>
                <c:pt idx="3836">
                  <c:v>1.8946666666666667</c:v>
                </c:pt>
                <c:pt idx="3837">
                  <c:v>1.9</c:v>
                </c:pt>
                <c:pt idx="3838">
                  <c:v>1.9084810126582279</c:v>
                </c:pt>
                <c:pt idx="3839">
                  <c:v>1.9114</c:v>
                </c:pt>
                <c:pt idx="3840">
                  <c:v>1.9116676082790633</c:v>
                </c:pt>
                <c:pt idx="3841">
                  <c:v>1.913</c:v>
                </c:pt>
                <c:pt idx="3842">
                  <c:v>1.9233333333333333</c:v>
                </c:pt>
                <c:pt idx="3843">
                  <c:v>1.9292499999999999</c:v>
                </c:pt>
                <c:pt idx="3844">
                  <c:v>1.9413333333333334</c:v>
                </c:pt>
                <c:pt idx="3845">
                  <c:v>1.9530000000000001</c:v>
                </c:pt>
                <c:pt idx="3846">
                  <c:v>1.9537933333333333</c:v>
                </c:pt>
                <c:pt idx="3847">
                  <c:v>1.956</c:v>
                </c:pt>
                <c:pt idx="3848">
                  <c:v>1.964</c:v>
                </c:pt>
                <c:pt idx="3849">
                  <c:v>1.98</c:v>
                </c:pt>
                <c:pt idx="3850">
                  <c:v>1.9847237142857144</c:v>
                </c:pt>
                <c:pt idx="3851">
                  <c:v>1.9885074626865671</c:v>
                </c:pt>
                <c:pt idx="3852">
                  <c:v>1.99215125</c:v>
                </c:pt>
                <c:pt idx="3853">
                  <c:v>1.99244</c:v>
                </c:pt>
                <c:pt idx="3854">
                  <c:v>2</c:v>
                </c:pt>
                <c:pt idx="3855">
                  <c:v>2.0015333333333332</c:v>
                </c:pt>
                <c:pt idx="3856">
                  <c:v>2.0034000000000001</c:v>
                </c:pt>
                <c:pt idx="3857">
                  <c:v>2.0051866666666669</c:v>
                </c:pt>
                <c:pt idx="3858">
                  <c:v>2.0114999999999998</c:v>
                </c:pt>
                <c:pt idx="3859">
                  <c:v>2.0162</c:v>
                </c:pt>
                <c:pt idx="3860">
                  <c:v>2.0169999999999999</c:v>
                </c:pt>
                <c:pt idx="3861">
                  <c:v>2.0182666666666669</c:v>
                </c:pt>
                <c:pt idx="3862">
                  <c:v>2.02</c:v>
                </c:pt>
                <c:pt idx="3863">
                  <c:v>2.02</c:v>
                </c:pt>
                <c:pt idx="3864">
                  <c:v>2.022322</c:v>
                </c:pt>
                <c:pt idx="3865">
                  <c:v>2.0236666666666667</c:v>
                </c:pt>
                <c:pt idx="3866">
                  <c:v>2.0251494999999999</c:v>
                </c:pt>
                <c:pt idx="3867">
                  <c:v>2.0262500000000001</c:v>
                </c:pt>
                <c:pt idx="3868">
                  <c:v>2.0335000000000001</c:v>
                </c:pt>
                <c:pt idx="3869">
                  <c:v>2.03505</c:v>
                </c:pt>
                <c:pt idx="3870">
                  <c:v>2.0419999999999998</c:v>
                </c:pt>
                <c:pt idx="3871">
                  <c:v>2.0529999999999999</c:v>
                </c:pt>
                <c:pt idx="3872">
                  <c:v>2.0536666666666665</c:v>
                </c:pt>
                <c:pt idx="3873">
                  <c:v>2.0554838709677421</c:v>
                </c:pt>
                <c:pt idx="3874">
                  <c:v>2.0670670670670672</c:v>
                </c:pt>
                <c:pt idx="3875">
                  <c:v>2.0674309000000002</c:v>
                </c:pt>
                <c:pt idx="3876">
                  <c:v>2.0699999999999998</c:v>
                </c:pt>
                <c:pt idx="3877">
                  <c:v>2.0870837499999997</c:v>
                </c:pt>
                <c:pt idx="3878">
                  <c:v>2.1</c:v>
                </c:pt>
                <c:pt idx="3879">
                  <c:v>2.1074999999999999</c:v>
                </c:pt>
                <c:pt idx="3880">
                  <c:v>2.11</c:v>
                </c:pt>
                <c:pt idx="3881">
                  <c:v>2.1103642500000004</c:v>
                </c:pt>
                <c:pt idx="3882">
                  <c:v>2.1105</c:v>
                </c:pt>
                <c:pt idx="3883">
                  <c:v>2.1216666666666666</c:v>
                </c:pt>
                <c:pt idx="3884">
                  <c:v>2.124090909090909</c:v>
                </c:pt>
                <c:pt idx="3885">
                  <c:v>2.1244399999999999</c:v>
                </c:pt>
                <c:pt idx="3886">
                  <c:v>2.1314633333333335</c:v>
                </c:pt>
                <c:pt idx="3887">
                  <c:v>2.1320000000000001</c:v>
                </c:pt>
                <c:pt idx="3888">
                  <c:v>2.1356000000000002</c:v>
                </c:pt>
                <c:pt idx="3889">
                  <c:v>2.1398947368421051</c:v>
                </c:pt>
                <c:pt idx="3890">
                  <c:v>2.1459999999999999</c:v>
                </c:pt>
                <c:pt idx="3891">
                  <c:v>2.15</c:v>
                </c:pt>
                <c:pt idx="3892">
                  <c:v>2.1679422000000002</c:v>
                </c:pt>
                <c:pt idx="3893">
                  <c:v>2.1800000000000002</c:v>
                </c:pt>
                <c:pt idx="3894">
                  <c:v>2.1800000000000002</c:v>
                </c:pt>
                <c:pt idx="3895">
                  <c:v>2.1859999999999999</c:v>
                </c:pt>
                <c:pt idx="3896">
                  <c:v>2.1875</c:v>
                </c:pt>
                <c:pt idx="3897">
                  <c:v>2.1949999999999998</c:v>
                </c:pt>
                <c:pt idx="3898">
                  <c:v>2.2035999999999998</c:v>
                </c:pt>
                <c:pt idx="3899">
                  <c:v>2.21</c:v>
                </c:pt>
                <c:pt idx="3900">
                  <c:v>2.2270833333333333</c:v>
                </c:pt>
                <c:pt idx="3901">
                  <c:v>2.23</c:v>
                </c:pt>
                <c:pt idx="3902">
                  <c:v>2.2392500000000002</c:v>
                </c:pt>
                <c:pt idx="3903">
                  <c:v>2.25</c:v>
                </c:pt>
                <c:pt idx="3904">
                  <c:v>2.2566666666666668</c:v>
                </c:pt>
                <c:pt idx="3905">
                  <c:v>2.2594666666666665</c:v>
                </c:pt>
                <c:pt idx="3906">
                  <c:v>2.26239013671875</c:v>
                </c:pt>
                <c:pt idx="3907">
                  <c:v>2.2799999999999998</c:v>
                </c:pt>
                <c:pt idx="3908">
                  <c:v>2.2882507142857142</c:v>
                </c:pt>
                <c:pt idx="3909">
                  <c:v>2.3164705882352941</c:v>
                </c:pt>
                <c:pt idx="3910">
                  <c:v>2.3321535</c:v>
                </c:pt>
                <c:pt idx="3911">
                  <c:v>2.3333333333333335</c:v>
                </c:pt>
                <c:pt idx="3912">
                  <c:v>2.3442048</c:v>
                </c:pt>
                <c:pt idx="3913">
                  <c:v>2.3490000000000002</c:v>
                </c:pt>
                <c:pt idx="3914">
                  <c:v>2.3715000000000002</c:v>
                </c:pt>
                <c:pt idx="3915">
                  <c:v>2.38</c:v>
                </c:pt>
                <c:pt idx="3916">
                  <c:v>2.3940000000000001</c:v>
                </c:pt>
                <c:pt idx="3917">
                  <c:v>2.4</c:v>
                </c:pt>
                <c:pt idx="3918">
                  <c:v>2.4079999999999999</c:v>
                </c:pt>
                <c:pt idx="3919">
                  <c:v>2.42</c:v>
                </c:pt>
                <c:pt idx="3920">
                  <c:v>2.42</c:v>
                </c:pt>
                <c:pt idx="3921">
                  <c:v>2.4315000000000002</c:v>
                </c:pt>
                <c:pt idx="3922">
                  <c:v>2.4606080000000001</c:v>
                </c:pt>
                <c:pt idx="3923">
                  <c:v>2.4641999999999999</c:v>
                </c:pt>
                <c:pt idx="3924">
                  <c:v>2.4666666666666668</c:v>
                </c:pt>
                <c:pt idx="3925">
                  <c:v>2.4784000000000002</c:v>
                </c:pt>
                <c:pt idx="3926">
                  <c:v>2.4817133333333334</c:v>
                </c:pt>
                <c:pt idx="3927">
                  <c:v>2.5</c:v>
                </c:pt>
                <c:pt idx="3928">
                  <c:v>2.5030841666666666</c:v>
                </c:pt>
                <c:pt idx="3929">
                  <c:v>2.5066666666666668</c:v>
                </c:pt>
                <c:pt idx="3930">
                  <c:v>2.5248648648648651</c:v>
                </c:pt>
                <c:pt idx="3931">
                  <c:v>2.5253999999999999</c:v>
                </c:pt>
                <c:pt idx="3932">
                  <c:v>2.5329333333333333</c:v>
                </c:pt>
                <c:pt idx="3933">
                  <c:v>2.54</c:v>
                </c:pt>
                <c:pt idx="3934">
                  <c:v>2.5431499999999998</c:v>
                </c:pt>
                <c:pt idx="3935">
                  <c:v>2.5445000000000002</c:v>
                </c:pt>
                <c:pt idx="3936">
                  <c:v>2.5583333333333331</c:v>
                </c:pt>
                <c:pt idx="3937">
                  <c:v>2.5683081313131315</c:v>
                </c:pt>
                <c:pt idx="3938">
                  <c:v>2.5957748878923765</c:v>
                </c:pt>
                <c:pt idx="3939">
                  <c:v>2.6016666666666666</c:v>
                </c:pt>
                <c:pt idx="3940">
                  <c:v>2.6059999999999999</c:v>
                </c:pt>
                <c:pt idx="3941">
                  <c:v>2.6227999999999998</c:v>
                </c:pt>
                <c:pt idx="3942">
                  <c:v>2.625</c:v>
                </c:pt>
                <c:pt idx="3943">
                  <c:v>2.6302771750000002</c:v>
                </c:pt>
                <c:pt idx="3944">
                  <c:v>2.6462241666666664</c:v>
                </c:pt>
                <c:pt idx="3945">
                  <c:v>2.6524999999999999</c:v>
                </c:pt>
                <c:pt idx="3946">
                  <c:v>2.6566666666666667</c:v>
                </c:pt>
                <c:pt idx="3947">
                  <c:v>2.6713333333333331</c:v>
                </c:pt>
                <c:pt idx="3948">
                  <c:v>2.6729166666666666</c:v>
                </c:pt>
                <c:pt idx="3949">
                  <c:v>2.6991034482758622</c:v>
                </c:pt>
                <c:pt idx="3950">
                  <c:v>2.7067999999999999</c:v>
                </c:pt>
                <c:pt idx="3951">
                  <c:v>2.7069999999999999</c:v>
                </c:pt>
                <c:pt idx="3952">
                  <c:v>2.7185000000000001</c:v>
                </c:pt>
                <c:pt idx="3953">
                  <c:v>2.722777777777778</c:v>
                </c:pt>
                <c:pt idx="3954">
                  <c:v>2.7793846153846156</c:v>
                </c:pt>
                <c:pt idx="3955">
                  <c:v>2.7869999999999999</c:v>
                </c:pt>
                <c:pt idx="3956">
                  <c:v>2.80375</c:v>
                </c:pt>
                <c:pt idx="3957">
                  <c:v>2.8073000000000001</c:v>
                </c:pt>
                <c:pt idx="3958">
                  <c:v>2.8109999999999999</c:v>
                </c:pt>
                <c:pt idx="3959">
                  <c:v>2.8156666666666665</c:v>
                </c:pt>
                <c:pt idx="3960">
                  <c:v>2.8309000000000002</c:v>
                </c:pt>
                <c:pt idx="3961">
                  <c:v>2.8332000000000002</c:v>
                </c:pt>
                <c:pt idx="3962">
                  <c:v>2.8473999999999999</c:v>
                </c:pt>
                <c:pt idx="3963">
                  <c:v>2.8496600000000001</c:v>
                </c:pt>
                <c:pt idx="3964">
                  <c:v>2.8613861386138613</c:v>
                </c:pt>
                <c:pt idx="3965">
                  <c:v>2.8665822784810127</c:v>
                </c:pt>
                <c:pt idx="3966">
                  <c:v>2.87</c:v>
                </c:pt>
                <c:pt idx="3967">
                  <c:v>2.8816999999999999</c:v>
                </c:pt>
                <c:pt idx="3968">
                  <c:v>2.89</c:v>
                </c:pt>
                <c:pt idx="3969">
                  <c:v>2.9</c:v>
                </c:pt>
                <c:pt idx="3970">
                  <c:v>2.9250166666666666</c:v>
                </c:pt>
                <c:pt idx="3971">
                  <c:v>2.9289999999999998</c:v>
                </c:pt>
                <c:pt idx="3972">
                  <c:v>2.9403333333333332</c:v>
                </c:pt>
                <c:pt idx="3973">
                  <c:v>2.9420799999999998</c:v>
                </c:pt>
                <c:pt idx="3974">
                  <c:v>2.9472727272727273</c:v>
                </c:pt>
                <c:pt idx="3975">
                  <c:v>2.9687520259319289</c:v>
                </c:pt>
                <c:pt idx="3976">
                  <c:v>2.9849999999999999</c:v>
                </c:pt>
                <c:pt idx="3977">
                  <c:v>3</c:v>
                </c:pt>
                <c:pt idx="3978">
                  <c:v>3.0011791999999997</c:v>
                </c:pt>
                <c:pt idx="3979">
                  <c:v>3.0047639999999998</c:v>
                </c:pt>
                <c:pt idx="3980">
                  <c:v>3.0219999999999998</c:v>
                </c:pt>
                <c:pt idx="3981">
                  <c:v>3.0242</c:v>
                </c:pt>
                <c:pt idx="3982">
                  <c:v>3.038011142857143</c:v>
                </c:pt>
                <c:pt idx="3983">
                  <c:v>3.0418799999999999</c:v>
                </c:pt>
                <c:pt idx="3984">
                  <c:v>3.05158</c:v>
                </c:pt>
                <c:pt idx="3985">
                  <c:v>3.0546000000000002</c:v>
                </c:pt>
                <c:pt idx="3986">
                  <c:v>3.0683333333333334</c:v>
                </c:pt>
                <c:pt idx="3987">
                  <c:v>3.0865999999999998</c:v>
                </c:pt>
                <c:pt idx="3988">
                  <c:v>3.12</c:v>
                </c:pt>
                <c:pt idx="3989">
                  <c:v>3.15</c:v>
                </c:pt>
                <c:pt idx="3990">
                  <c:v>3.151388888888889</c:v>
                </c:pt>
                <c:pt idx="3991">
                  <c:v>3.1732719999999999</c:v>
                </c:pt>
                <c:pt idx="3992">
                  <c:v>3.1869988910451896</c:v>
                </c:pt>
                <c:pt idx="3993">
                  <c:v>3.2005299999999997</c:v>
                </c:pt>
                <c:pt idx="3994">
                  <c:v>3.2026666666666666</c:v>
                </c:pt>
                <c:pt idx="3995">
                  <c:v>3.2223999999999999</c:v>
                </c:pt>
                <c:pt idx="3996">
                  <c:v>3.2609166666666667</c:v>
                </c:pt>
                <c:pt idx="3997">
                  <c:v>3.2692000000000001</c:v>
                </c:pt>
                <c:pt idx="3998">
                  <c:v>3.3</c:v>
                </c:pt>
                <c:pt idx="3999">
                  <c:v>3.3203999999999998</c:v>
                </c:pt>
                <c:pt idx="4000">
                  <c:v>3.3558333333333334</c:v>
                </c:pt>
                <c:pt idx="4001">
                  <c:v>3.3870588235294119</c:v>
                </c:pt>
                <c:pt idx="4002">
                  <c:v>3.4209999999999998</c:v>
                </c:pt>
                <c:pt idx="4003">
                  <c:v>3.4660000000000002</c:v>
                </c:pt>
                <c:pt idx="4004">
                  <c:v>3.4801799999999998</c:v>
                </c:pt>
                <c:pt idx="4005">
                  <c:v>3.5016666666666665</c:v>
                </c:pt>
                <c:pt idx="4006">
                  <c:v>3.50844625</c:v>
                </c:pt>
                <c:pt idx="4007">
                  <c:v>3.5180366666666667</c:v>
                </c:pt>
                <c:pt idx="4008">
                  <c:v>3.5292777777777777</c:v>
                </c:pt>
                <c:pt idx="4009">
                  <c:v>3.5304799999999998</c:v>
                </c:pt>
                <c:pt idx="4010">
                  <c:v>3.5461999999999998</c:v>
                </c:pt>
                <c:pt idx="4011">
                  <c:v>3.5482402000000004</c:v>
                </c:pt>
                <c:pt idx="4012">
                  <c:v>3.6120000000000001</c:v>
                </c:pt>
                <c:pt idx="4013">
                  <c:v>3.7012999999999998</c:v>
                </c:pt>
                <c:pt idx="4014">
                  <c:v>3.7549600000000001</c:v>
                </c:pt>
                <c:pt idx="4015">
                  <c:v>3.7702</c:v>
                </c:pt>
                <c:pt idx="4016">
                  <c:v>3.7773333333333334</c:v>
                </c:pt>
                <c:pt idx="4017">
                  <c:v>3.80525</c:v>
                </c:pt>
                <c:pt idx="4018">
                  <c:v>3.8212909090909091</c:v>
                </c:pt>
                <c:pt idx="4019">
                  <c:v>3.8271818181818182</c:v>
                </c:pt>
                <c:pt idx="4020">
                  <c:v>3.8409090909090908</c:v>
                </c:pt>
                <c:pt idx="4021">
                  <c:v>3.8515000000000001</c:v>
                </c:pt>
                <c:pt idx="4022">
                  <c:v>3.868199871794872</c:v>
                </c:pt>
                <c:pt idx="4023">
                  <c:v>3.9249999999999998</c:v>
                </c:pt>
                <c:pt idx="4024">
                  <c:v>3.9859528571428569</c:v>
                </c:pt>
                <c:pt idx="4025">
                  <c:v>4.0232999999999999</c:v>
                </c:pt>
                <c:pt idx="4026">
                  <c:v>4.0357653061224488</c:v>
                </c:pt>
                <c:pt idx="4027">
                  <c:v>4.077</c:v>
                </c:pt>
                <c:pt idx="4028">
                  <c:v>4.0776923076923079</c:v>
                </c:pt>
                <c:pt idx="4029">
                  <c:v>4.1217692027666546</c:v>
                </c:pt>
                <c:pt idx="4030">
                  <c:v>4.1773333333333333</c:v>
                </c:pt>
                <c:pt idx="4031">
                  <c:v>4.2051249999999998</c:v>
                </c:pt>
                <c:pt idx="4032">
                  <c:v>4.24</c:v>
                </c:pt>
                <c:pt idx="4033">
                  <c:v>4.2720000000000002</c:v>
                </c:pt>
                <c:pt idx="4034">
                  <c:v>4.288397837837838</c:v>
                </c:pt>
                <c:pt idx="4035">
                  <c:v>4.5237333333333334</c:v>
                </c:pt>
                <c:pt idx="4036">
                  <c:v>4.5641449999999999</c:v>
                </c:pt>
                <c:pt idx="4037">
                  <c:v>4.577466666666667</c:v>
                </c:pt>
                <c:pt idx="4038">
                  <c:v>4.5979999999999999</c:v>
                </c:pt>
                <c:pt idx="4039">
                  <c:v>4.7327000000000004</c:v>
                </c:pt>
                <c:pt idx="4040">
                  <c:v>4.8402000000000003</c:v>
                </c:pt>
                <c:pt idx="4041">
                  <c:v>4.8490975000000001</c:v>
                </c:pt>
                <c:pt idx="4042">
                  <c:v>4.8927777777777779</c:v>
                </c:pt>
                <c:pt idx="4043">
                  <c:v>4.9321000000000002</c:v>
                </c:pt>
                <c:pt idx="4044">
                  <c:v>4.9491375</c:v>
                </c:pt>
                <c:pt idx="4045">
                  <c:v>4.9580000000000002</c:v>
                </c:pt>
                <c:pt idx="4046">
                  <c:v>4.9652000000000003</c:v>
                </c:pt>
                <c:pt idx="4047">
                  <c:v>5.0324999999999998</c:v>
                </c:pt>
                <c:pt idx="4048">
                  <c:v>5.0620938628158845</c:v>
                </c:pt>
                <c:pt idx="4049">
                  <c:v>5.0780000000000003</c:v>
                </c:pt>
                <c:pt idx="4050">
                  <c:v>5.2073254999999996</c:v>
                </c:pt>
                <c:pt idx="4051">
                  <c:v>5.2416666666666663</c:v>
                </c:pt>
                <c:pt idx="4052">
                  <c:v>5.2609431428571432</c:v>
                </c:pt>
                <c:pt idx="4053">
                  <c:v>5.3710714285714287</c:v>
                </c:pt>
                <c:pt idx="4054">
                  <c:v>5.3737000000000004</c:v>
                </c:pt>
                <c:pt idx="4055">
                  <c:v>5.4215</c:v>
                </c:pt>
                <c:pt idx="4056">
                  <c:v>5.4334915642458101</c:v>
                </c:pt>
                <c:pt idx="4057">
                  <c:v>5.5877142857142861</c:v>
                </c:pt>
                <c:pt idx="4058">
                  <c:v>5.7907999999999999</c:v>
                </c:pt>
                <c:pt idx="4059">
                  <c:v>5.8535000000000004</c:v>
                </c:pt>
                <c:pt idx="4060">
                  <c:v>6.3613999999999997</c:v>
                </c:pt>
                <c:pt idx="4061">
                  <c:v>6.4666666666666668</c:v>
                </c:pt>
                <c:pt idx="4062">
                  <c:v>6.6139999999999999</c:v>
                </c:pt>
                <c:pt idx="4063">
                  <c:v>6.6155466666666669</c:v>
                </c:pt>
                <c:pt idx="4064">
                  <c:v>6.7447999999999997</c:v>
                </c:pt>
                <c:pt idx="4065">
                  <c:v>6.9894800000000004</c:v>
                </c:pt>
                <c:pt idx="4066">
                  <c:v>7.0418124999999998</c:v>
                </c:pt>
                <c:pt idx="4067">
                  <c:v>7.2024800000000004</c:v>
                </c:pt>
                <c:pt idx="4068">
                  <c:v>7.7949999999999999</c:v>
                </c:pt>
                <c:pt idx="4069">
                  <c:v>7.8608020000000005</c:v>
                </c:pt>
                <c:pt idx="4070">
                  <c:v>7.8805550000000002</c:v>
                </c:pt>
                <c:pt idx="4071">
                  <c:v>8.0021100000000001</c:v>
                </c:pt>
                <c:pt idx="4072">
                  <c:v>8.0640000000000001</c:v>
                </c:pt>
                <c:pt idx="4073">
                  <c:v>8.1918387755102042</c:v>
                </c:pt>
                <c:pt idx="4074">
                  <c:v>8.1956399999999991</c:v>
                </c:pt>
                <c:pt idx="4075">
                  <c:v>8.7759999999999998</c:v>
                </c:pt>
                <c:pt idx="4076">
                  <c:v>8.85</c:v>
                </c:pt>
                <c:pt idx="4077">
                  <c:v>9.2154220000000002</c:v>
                </c:pt>
                <c:pt idx="4078">
                  <c:v>9.4483338095238096</c:v>
                </c:pt>
                <c:pt idx="4079">
                  <c:v>9.5103109999999997</c:v>
                </c:pt>
                <c:pt idx="4080">
                  <c:v>9.56</c:v>
                </c:pt>
                <c:pt idx="4081">
                  <c:v>9.7511200000000002</c:v>
                </c:pt>
                <c:pt idx="4082">
                  <c:v>9.7813466666666677</c:v>
                </c:pt>
                <c:pt idx="4083">
                  <c:v>10.146425000000001</c:v>
                </c:pt>
                <c:pt idx="4084">
                  <c:v>10.2684514</c:v>
                </c:pt>
                <c:pt idx="4085">
                  <c:v>10.812401666666668</c:v>
                </c:pt>
                <c:pt idx="4086">
                  <c:v>11.053811999999999</c:v>
                </c:pt>
                <c:pt idx="4087">
                  <c:v>11.318</c:v>
                </c:pt>
                <c:pt idx="4088">
                  <c:v>11.65</c:v>
                </c:pt>
                <c:pt idx="4089">
                  <c:v>11.744899999999999</c:v>
                </c:pt>
                <c:pt idx="4090">
                  <c:v>11.8161422</c:v>
                </c:pt>
                <c:pt idx="4091">
                  <c:v>12.121296000000001</c:v>
                </c:pt>
                <c:pt idx="4092">
                  <c:v>12.5375</c:v>
                </c:pt>
                <c:pt idx="4093">
                  <c:v>13.566000000000001</c:v>
                </c:pt>
                <c:pt idx="4094">
                  <c:v>13.600976000000001</c:v>
                </c:pt>
                <c:pt idx="4095">
                  <c:v>13.794206249999998</c:v>
                </c:pt>
                <c:pt idx="4096">
                  <c:v>14.355717142857143</c:v>
                </c:pt>
                <c:pt idx="4097">
                  <c:v>14.604850000000001</c:v>
                </c:pt>
                <c:pt idx="4098">
                  <c:v>14.62</c:v>
                </c:pt>
                <c:pt idx="4099">
                  <c:v>16.783738373837384</c:v>
                </c:pt>
                <c:pt idx="4100">
                  <c:v>17.052499999999998</c:v>
                </c:pt>
                <c:pt idx="4101">
                  <c:v>18.016400000000001</c:v>
                </c:pt>
                <c:pt idx="4102">
                  <c:v>18.569700000000001</c:v>
                </c:pt>
                <c:pt idx="4103">
                  <c:v>18.670999999999999</c:v>
                </c:pt>
                <c:pt idx="4104">
                  <c:v>26.47025</c:v>
                </c:pt>
                <c:pt idx="4105">
                  <c:v>27.02</c:v>
                </c:pt>
                <c:pt idx="4106">
                  <c:v>27.906363636363636</c:v>
                </c:pt>
                <c:pt idx="4107">
                  <c:v>65</c:v>
                </c:pt>
                <c:pt idx="4108">
                  <c:v>78.137822333333332</c:v>
                </c:pt>
                <c:pt idx="4109">
                  <c:v>215.35021</c:v>
                </c:pt>
                <c:pt idx="4110">
                  <c:v>3038.3319999999999</c:v>
                </c:pt>
                <c:pt idx="4111">
                  <c:v>9302.5</c:v>
                </c:pt>
                <c:pt idx="4112">
                  <c:v>22603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13-4292-83AA-182446FCF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434616"/>
        <c:axId val="592430136"/>
      </c:scatterChart>
      <c:valAx>
        <c:axId val="592434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430136"/>
        <c:crosses val="autoZero"/>
        <c:crossBetween val="midCat"/>
      </c:valAx>
      <c:valAx>
        <c:axId val="5924301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1.36858823529412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434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[StarterBook_Ganeshkumar_Gurunathan.xlsx]Data subset Pivot - Report!PivotTable1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Backers by Category</a:t>
            </a:r>
          </a:p>
        </c:rich>
      </c:tx>
      <c:layout>
        <c:manualLayout>
          <c:xMode val="edge"/>
          <c:yMode val="edge"/>
          <c:x val="0.29477186212650569"/>
          <c:y val="8.90484544354235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'Data subset Pivot - Report'!$B$3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D6A-4C4E-B62C-88C2CEF50FE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D6A-4C4E-B62C-88C2CEF50FE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D6A-4C4E-B62C-88C2CEF50FE5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D6A-4C4E-B62C-88C2CEF50FE5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FD6A-4C4E-B62C-88C2CEF50FE5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FD6A-4C4E-B62C-88C2CEF50FE5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FD6A-4C4E-B62C-88C2CEF50FE5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FD6A-4C4E-B62C-88C2CEF50FE5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FD6A-4C4E-B62C-88C2CEF50FE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subset Pivot - Report'!$A$4:$A$13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'Data subset Pivot - Report'!$B$4:$B$13</c:f>
              <c:numCache>
                <c:formatCode>General</c:formatCode>
                <c:ptCount val="9"/>
                <c:pt idx="0">
                  <c:v>58346</c:v>
                </c:pt>
                <c:pt idx="1">
                  <c:v>12998</c:v>
                </c:pt>
                <c:pt idx="2">
                  <c:v>48822</c:v>
                </c:pt>
                <c:pt idx="3">
                  <c:v>315</c:v>
                </c:pt>
                <c:pt idx="4">
                  <c:v>47297</c:v>
                </c:pt>
                <c:pt idx="5">
                  <c:v>21803</c:v>
                </c:pt>
                <c:pt idx="6">
                  <c:v>34672</c:v>
                </c:pt>
                <c:pt idx="7">
                  <c:v>174797</c:v>
                </c:pt>
                <c:pt idx="8">
                  <c:v>64196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68-4441-9713-C1D484ADB34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</xdr:row>
      <xdr:rowOff>3810</xdr:rowOff>
    </xdr:from>
    <xdr:to>
      <xdr:col>18</xdr:col>
      <xdr:colOff>449580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8E8D38-DECD-409C-BF29-1F6A3E289E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0</xdr:row>
      <xdr:rowOff>0</xdr:rowOff>
    </xdr:from>
    <xdr:to>
      <xdr:col>17</xdr:col>
      <xdr:colOff>198120</xdr:colOff>
      <xdr:row>26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0FB445-EAB9-4A42-82BB-BF3A587C1E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0</xdr:row>
      <xdr:rowOff>171450</xdr:rowOff>
    </xdr:from>
    <xdr:to>
      <xdr:col>16</xdr:col>
      <xdr:colOff>565150</xdr:colOff>
      <xdr:row>20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221EB6-1DD8-454C-B9BD-3EAD54247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57150</xdr:colOff>
      <xdr:row>21</xdr:row>
      <xdr:rowOff>63500</xdr:rowOff>
    </xdr:from>
    <xdr:to>
      <xdr:col>16</xdr:col>
      <xdr:colOff>565150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1868C8-0AB4-4548-8F26-F8CE8CE198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15874</xdr:colOff>
      <xdr:row>13</xdr:row>
      <xdr:rowOff>101600</xdr:rowOff>
    </xdr:from>
    <xdr:to>
      <xdr:col>11</xdr:col>
      <xdr:colOff>6349</xdr:colOff>
      <xdr:row>33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2CA4EF-E9E4-41B3-8AB3-0676389AE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247650</xdr:colOff>
      <xdr:row>0</xdr:row>
      <xdr:rowOff>177800</xdr:rowOff>
    </xdr:from>
    <xdr:to>
      <xdr:col>15</xdr:col>
      <xdr:colOff>247650</xdr:colOff>
      <xdr:row>10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C11A37-9047-46D1-84F6-63AC6DE534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95250</xdr:colOff>
      <xdr:row>0</xdr:row>
      <xdr:rowOff>0</xdr:rowOff>
    </xdr:from>
    <xdr:to>
      <xdr:col>10</xdr:col>
      <xdr:colOff>304800</xdr:colOff>
      <xdr:row>19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B98D9C-D9B1-4024-8136-E2E63E2964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nesh G" refreshedDate="43708.988733101854" createdVersion="6" refreshedVersion="6" minRefreshableVersion="3" recordCount="4114" xr:uid="{635EE84C-99B4-4422-AA9A-F81D5F87FB43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5000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73067996217656661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70122159284788099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95238095238095233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.962463907603464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81306401696495034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91093394077448742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93907735649724144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98792535675082327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9995659028079234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7936633914824045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99502487562189057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82987551867219922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049850770347664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62511162707626367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9075297225891679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0.9380863039399625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99758915953113314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99337748344370858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.9405470786137464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68825910931174084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99800399201596801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9162951956414066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85365853658536583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8438818565400844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.9190527244792843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75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64432989690721654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89505482210785414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99651220727453915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81081081081081086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98716926744636591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99754558204768584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97947761194029848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76650943396226412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0060060060060061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70348223707351387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54513467304309038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90876045074518352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76347533974652615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98667982239763197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70493454179254789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32398107950495691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83333333333333337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0.96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9292730297088587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92635479388605835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78113904274960944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86051114361930992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91213134691395559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99009900990099009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77547339945897209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0.93229227362778233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9813542688910696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97172286463900492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99874457806537187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96808961498000357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67430883344571813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646273158121499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8809136836727053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57692307692307687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0.9299853859439352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84317032040472173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86021505376344087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78636959370904325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90136945060630624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78616352201257866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80681308830121024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92243186582809222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88548861261644185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8663366336633663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65217391304347827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25477707006369427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4E-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78740157480314965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93240093240093236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5050505050505050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99987501562304715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97560975609756095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79681274900398402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0.93926111458985595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9560229445506691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97222222222222221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86906141367323286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99601593625498008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83333333333333337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0.9505703422053232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9041591320072333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96153846153846156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76086956521739135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87209302325581395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94117647058823528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94117647058823528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4322419181407169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78277886497064575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95098756400877837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83333333333333337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93101988997037666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99502487562189057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97592713077423554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40540540540540543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45558086560364464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76470588235294112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64695009242144175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96153846153846156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70921985815602839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967741935483871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71202531645569622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8798391151332327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9950864840719823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88470834704631274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.95641682116476856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.23841059602648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.142857142857143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.024513338139869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.10526315789474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.561863952865558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.450685826257349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.4441687344913152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.833616298811545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.2807424593967518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.623188405797101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.3136094674556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.91304347826087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.69565217391305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.31721572794899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.7142857142858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.666666666666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.27576601671308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.5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.666666666668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.607843137254903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.375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.4367816091954024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.5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.6666666666666667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.615384615384617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.464285714285714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.76923076923077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.42020046260601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5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.992518703241895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.74099722991689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.788933511825078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.411764705882351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.181818181818183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.25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.2753623188405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.529411764706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.33333333333337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.3890784982935154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.5419847328244281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.605734767025083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.8178867996563901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.710526315789473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.3512064343163539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.9715440475799297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.1538461538461542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.572769953051643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.9603960396039604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.2421524663677128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.7953824200462347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.3731055848614258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.6721497447532618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.88888888888889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.6923076923076925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.363636363636367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.4937655860349128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9290733051225385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8878048780487805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88135593220338981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.9747348721147848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87906567876428476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96413420748168144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32737510639690959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74571215510812827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98684592432633256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88558271342543393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.94711917916337807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79635949943117179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54182921543129603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99272005294506949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85508637441239532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.93691515998997499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71890726096333568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.93697454133088409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52317672909908963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75793236858311719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93984962406015038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.93109869646182497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41666666666666669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84687572302014846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8460236886632825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90009000900090008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6872852233676976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75971197275217806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89766606822262118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67919200873549601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6552706552706553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95529231944975157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56359090063704553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92785207811029935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64102564102564108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.922551778218552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6775067750677507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90594859787032389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66512292457013356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63565398138132101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6404344707449534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82927241146386188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98825079609091904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8751011835743508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.95578399855103147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43701504986185646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91614242960972336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5672149744753260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96889254225970156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.95401640908223617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9373437760373271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83319446758873517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98515438025908253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98634294385432475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75126332440632171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84227407261413234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99364069952305245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.91800041441161562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55880750478478924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.9830653235110689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842211647787088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9954210631096953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7274490785645004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43169121381411885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7672634271099744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34141345168999659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89832584728460596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.94726870855699397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840728631480616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96034726156978367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96059956782625433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893854748603351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.95478798090424033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25963910164870829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98767383059418457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87894058361654748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99203068681591222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35295778624876467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8874689385871494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93826233814974669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.97406211733273962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92668099933278969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81251880830574785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98425196850393704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.95789110693896318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88550638568171591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73313782991202348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96511681773961921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.94786729857819907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98204264870931535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.93804230570798741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88483829580144224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79854664510590723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98823994465856313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97309673726388091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85587772314615174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98845159058335108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9079881162515344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9252120277563608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79985374103021167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93708165997322623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996349375886750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.9801170194380074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97958944967541961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81118881118881114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5872376809279295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89613363144712144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970873786407767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.93777223294728651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87138375740676188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78529194382852918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85792724776938911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.92065607125602222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96206706981858159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86016220201523719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97378189622601086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57471264367816088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9700450100884681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.95369458128078821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9864364981504315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90027638485014905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8054166666666666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98684210526315785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90775874366189879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96178507309566552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9870129870129870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0.96758493702473436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0.96050407253726755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90780601442433928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8195377806916899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87589706457697092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978723404255319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9375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76540375047837739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83333333333333337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94375963020030817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87412587412587417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8947211452430659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86147484493452786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70671378091872794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.95483624558388236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39087947882736157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48377723970944309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89202087328843493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94355645298258195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99833610648918469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46731270598652169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79264426125554854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55085653330429996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99393698439518929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91053731183371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90541984318128321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89370602776193198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.92554456728477608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.9375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.96246137663532971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798977309044423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9362857544122466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89045212706751853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96327977497784456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70596540769502292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9500285008550256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9700127487389834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92885375494071143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92846508142307171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98473658296405708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9858270925001561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73099415204678364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77942322681215903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98960910440376049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78839482812992745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95160211136718464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.97225141896153033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9789799029411353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83182910902784124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99752992589777689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99370064767988642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99564405724953331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.58620689655172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.833887043189371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.023255813953483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.718954248366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.713094654242274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.3333333333339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.187969924812023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.751479289940828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.66666666666666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.2289156626506026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.52631578947368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.666666666664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.660980810234541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.5407263488267824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.70757180156658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.484087306426044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.444444444444443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.26262626262626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.5625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.038461538461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.95121951219512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.4444444444443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.70491803278688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.18026796589524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.7101449275362319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.57894736842104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.6349942062572422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.039215686274517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.408500229322733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.6737588652482271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.84320557491289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.837657110131474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.0712530712530715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.1519835136527563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.393442622950818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.99203187250996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.91275167785238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.564756987664476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.82325581395349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.16129032258061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.33333333333334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.7461589846359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.471204188481675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.232558139534884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.956521739130437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.017543859649123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.13432835820896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.76923076923077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.25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.333333333333336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.27272727272725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.181844297615628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.9349316457750194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.170731707317074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.3703568827385286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97943192948090108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.95565749235474007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87209302325581395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8291873963515754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.92019297761301933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8771929824561403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99157164105106599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86466165413533835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76677316293929709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92779291553133514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8113590263691683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99800399201596801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.95541401273885351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97560975609756095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8456117873158232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82987551867219922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.3306659612459493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99360120821906917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.2857142857142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.333333333333329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.6517674554484372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.8461538461538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.1111111111111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.76470588235294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.85714285714286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.836022216344883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.2520325203252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.7330508474576272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.8096632503660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.3333333333339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.72727272727275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.9411764705883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.591549295774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.8490566037735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.9017341040462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.75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.66023166023166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.571428571429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.571428571428569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.57142857142858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.009174311926605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.90033222591362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.421524663677129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.34426229508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.3478260869565215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.53846153846155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.7417840375586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.3333333333335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.9411764705882355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.9032258064517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.42857142857143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.42286702145690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.16793893129771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.6694045174538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.680917459822125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.333333333333336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.78544061302682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.59530791788856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.7537399309551205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.42857142857144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.9000000000001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.463768115942031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.0321285140562253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.111111111111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69306930693069302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83919018147487678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1E-2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.94510812036897018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.33320236259134411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35880875493362036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75828665131136197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.93414292386735176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7885013967739028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71448985424406974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88967971530249113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9947477319751710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99535500995355009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7069835838411832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.37412314886983633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6807931239894476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.468252481738153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79554494828957834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.95728534976969215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9943652635067948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.701111837802486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.26315789473684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.71428571428572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.274336283185841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.3648068669527893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.9800399201596814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.92982456140351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.6495408578402886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.4156893999772286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.5363544132566789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.6236360273719255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.80487804878049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.3333333333335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.7340067340067344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.980965329707686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.9086929330831768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.173285198555956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.4574600657074885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.859215807347947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.3962264150943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.449664429530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.362284950726574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.616636528028933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.169014084507044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.3700506918755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.7346429887898698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.1037277147487838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.3076923076923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.313935681470138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.829814930103571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.23728813559322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.33962264150943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.1561017680034498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.4977257959714096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.21326671690213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.220843672456574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.7593984962406015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.24534131254584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.921146953405017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.34511434511434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.35414534288638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.26698788535995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.5264229942288106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.90163934426229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.9593678790210411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.9047619047619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.62814070351759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.6696309470875947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.798416126709864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.79020979020979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.86885245901641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.33333333333334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.319587628865975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69469835466179164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81893538400079902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75743804156819972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9142439202779301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.94812278460952915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99651220727453915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98619329388560162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64302774205401436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.94727469071481352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76540375047837739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7564868749527196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79365079365079361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25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83001328021248344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79662605435801315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87407710475907086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.31732040546496254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81699346405228757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.93691442848219864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63157894736842102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93109869646182497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.97789947193428517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90322580645161288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67567567567567566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.97732603596559808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5583501006036217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90024110910186861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99957161216621448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99750623441396513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.94732853353543012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.97477516999341962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8438818565400844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89525514771709935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78125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96385542168674698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9812810820782748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8495145631067960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.42016806722689076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98039215686274506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9811616954474097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.276595744680851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.7766759222530744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.248587570621471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.4154589371980677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.46875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4245014245014245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.823529411764703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.9455252918287937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.85714285714286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.5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96153846153846156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7510115186391671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67506750675067506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97560975609756095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55362402285359968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7002801120448178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87591240875912413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49138841797498833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91397849462365588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69264261165052587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.96277278562259305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99557566175914236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97295882084466978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94955489614243327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89456869009584661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.98667982239763197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.92994420334779915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87043024123352397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9998000399920016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6573181419807187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8966880825670386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98684210526315785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81128747795414458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95238095238095233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.95751047277079593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.95124851367419738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.96362322331968198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95238095238095233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96153846153846156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65861690450054888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6250156253906347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78554595443833464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93457943925233644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86864262181161622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7293378584695574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64220183486238536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91954022988505746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7459903021260723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8391608391608391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5571030640668523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74415143481698531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995698582125219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9856630824372759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967741935483871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93457943925233644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96153846153846156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.92735703245749612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4285714285714285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99396596395481829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0.9836065573770491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7632528448515126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85287846481876328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9078176644499572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82101806239737274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68775790921595603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85751085179982955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83045028675448407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98697196999605208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.95858895705521474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374344896431245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51510989010989006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8307013944153606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8196660233530301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8340283569641368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64443370388271304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76657723265619016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.95264017419706037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845876958372508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9666666666666666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0.45871559633027525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69441631415394056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.95533795080009554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.511811023622047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.55445544554455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.11764705882354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.222222222222221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.407407407407407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.888888888888886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.4687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.1631973355537051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.4615384615384617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.580645161290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.46153846153846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.07692307692308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.77777777777777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.1095890410958908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.4510108864696734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.4803849000740192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.9230769230769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.2608695652173911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.45132743362832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.9668874172185431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.4987506246876561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.3333333333333333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.4390243902439024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.888888888888889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.59178416485900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.76923076923077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.45398773006134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.552974214960428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.025641025641029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.5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.714285714285715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.6785714285714284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.0952380952381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.33333333333331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.25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.12582781456956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.163265306122447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.76923076923077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.4715447154471546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.66666666666667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.136226034308779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.33333333333333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.6666666666666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897959183673468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.2362459546925568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.753521126760563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.454545454545453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.1743119266055047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.5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.2063492063492056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.6086956521739131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.267175572519085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.879073135409123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.666666666666668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.2894736842105261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.5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.75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.8290155440414511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.066322136089575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.22754491017964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.380622837370241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.5041272699984995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.257648953301128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.447552447552447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.3333333333333339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.260073260073256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.56633380884450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.6048450117218027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.503576537911302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.04761904761905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.303793580095223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.663683466792275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.072009291521489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.50214592274678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.827468785471055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.5733401955738548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.169167803547067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.370318620724070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.5112359550561796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.838196286472154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.14220705346985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.892617449664428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.756756756756757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.614823133071308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.47169811320755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.1428571428571428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.1777003484320558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.47787610619469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.8880866425992782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.661800486618006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.57142857142858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.358266206367475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.92107995846313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.9702970297029703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.7773585681535473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.2074728077123704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.7294751009421265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.727272727273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.333333333333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.3891255568924588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.33962264150943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.889830508474576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.843137254901960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.5642965204236008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.9630292188431726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.53846153846155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.584905660377359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.13276231263384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.9861055748533682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.835724994645531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.77410468319559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.53846153846154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.9230769230769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.7076988757649068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.83916802191218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.132163034705407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96153846153846156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.3780405405405407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.2285892245406416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.2164266251459712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.332427282781042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.094017094017094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.256317689530686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.6161462300076161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.86363636363637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.66666666666669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4.6435989080298549E-3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.896200185356812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.2679738562091503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.5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.186488388458834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.3708586114656365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.206119162640903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.112676056338028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.48650345260514755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.28424945353042558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8703220191470844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42167404596247099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84290202739010145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.90968373935117708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99991714972188017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.96999870684081213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85273300929478979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894774516821760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29231218941829873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.93109869646182497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.92168415590799546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97218155197657397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76922011849066707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.92891760904684972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88999291961188398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97943192948090108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68807339449541283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7800312012480499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.713716762328687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.6666666666667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.59398496240601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.754716981132077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.047368421052631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.1427510214188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.037037037037038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.697089685210848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.8461538461538463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.6666666666666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.5882352941176472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.85714285714286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.5882352941176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.849721162312886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.222222222222221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.5932361813315206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.4041394335511983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.333333333333334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.34808259587021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.982976386600768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.666666666667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.57142857142858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.95121951219512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.239766081871345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.0507055406010961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.776831345826235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.800000000000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.23809523809524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.1005917159763312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.4644642851721761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.861762135536665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.5762081784386615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.6595744680849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.86577925679423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.024390243902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.823529411764707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.72839506172839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.19522046449007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.93081761006295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.4242424242424243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129692832764505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.2222222222222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.0784313725490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.813936146672584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.71698113207549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.806632310105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.048192771084338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.284403669724767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.689655172413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.54545454545456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.7647058823529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.8290598290598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.38095238095241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.54545454545456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.9541029207232263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.518518518518519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.5316455696202533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.93548387096774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.320754716981131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.47945205479451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.6666666666666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.9206349206349209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.563117453347971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.38461538461538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.9787234042553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.22516556291390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.28571428571428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.974025974025974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.285714285714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.8297512678097076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.2246603970741905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28702757916241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.647058823529413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.23529411764707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.666666666667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.930022573363431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.188034188034187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.7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.5106382978723403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.80952380952381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.95295850298882434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.9484066767830045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93691442848219864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.96037756558006804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2285892245406416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.92783505154639179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7407407407407407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.91680814940577249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.34482758620689657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.96193486326783018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.3103277060575968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7407407407407407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.37049339499706163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.39479917881770804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.38372985418265543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98700334199777195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796151932327085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.97620182647361731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50189717130754252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.9760479041916168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.97138160352686242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99145820622330694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86956521739130432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0.95999080248332946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64391500321957507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94339622641509435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.39321314118317835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98911968348170132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77495350278983266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.97817908201655379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75872534142640369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.1272134827973023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68634179821551133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.97465886939571145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5804579168010318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62826621580079922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.9637006103437199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89758915712298193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.35666518056174767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8920124341127179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.150943396226415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.727272727272727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.81311306143521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.412969283276450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.6206896551724146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.87619047619047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.61797752808988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.195020746887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.9708316909735908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.2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.0963926670609103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96339113680154143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83160083160083165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85470085470085466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8187134502923976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65945660775520976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.957487552661815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.49961696033041336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.98231827111984282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72644250726442505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8E-4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50288973954814986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49415252841377039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8477179292059454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33929673041332509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.46916124915746454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95932463545663849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87976539589442815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98765432098765427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79735034347399414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84033613445378152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0073937153419599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83929432133462178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99528548978522791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0.98231827111984282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8571428571428571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.92039557426808971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871687587168758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98231827111984282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94339622641509435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.96618357487922701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64526386646238476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1674842009613051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.95766177301500655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.94229096060281492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64541753549796443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9027586938129004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90161677920847672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90322580645161288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80897422068816738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4738213693437574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99009900990099009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98376783079193308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.9230769230769231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.41322314049586778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99552015928322546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7995735607675905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.92105263157894735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68634179821551133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90909090909090906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.9781545484186501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81967213114754101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98077677520596307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70833333333333337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.91303355398310893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95556617295747726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80645161290322576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7407407407407407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97323600973236013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76769032688254113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.5235000946312534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.849608623123316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.5326524640871662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.6850790342192106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.80281690140845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89292646944638554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.4516129032258061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.1222680154864495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.2857142857142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.213883978788366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.757396449704146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.475002475002475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.441353449027645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.5252854812398047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.6210045662100461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.80715705765408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.756936368167473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.1886792452830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.261261261261261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.16260162601626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.152263374485599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.495575221238937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.152492668621701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.906178489702519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.54901960784314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.4455734789787886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.16359379572725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.2987485142976993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.0607287449392713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.177204609933252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.0250293629257623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.272452068617557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.073861923424781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.4212620807276861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.9775362177168663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.26473702788563358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8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67876437179664773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97847358121330719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98162071846282373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.48971596474045054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96107640557424312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.98750802350269096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73453797561333922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7485029940119760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76775431861804222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8151287903488750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54701426741918668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79808459696727851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89552238805970152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86387434554973819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57736720554272514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79375578780261935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91659028414298804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84286574352799515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99734042553191493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79058133026376953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87519691930684407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90334236675700086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0.94923443773259697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96463022508038587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0.9338225483655771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80645161290322576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0.95229025807065992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52779732582688244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58368597694440394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39606080068507815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86092715231788075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.4917629702483403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8960573476702509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23584905660377359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93370681605975725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95819858665708468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0.47078964262786216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80589454294266638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90574685054837312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45714285714285713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73193046660567251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74179904070548053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68775790921595603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916530278232405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90744101633393826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87997184090109115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.97703957010258913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81877729257641918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89376915219611852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93196644920782856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87834870443566093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.91172813924575213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79274200651810089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5972696245733788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.20140175622331427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.9160864785635763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.97489641725566656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.165975103734439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.0952380952381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.888888888888889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.5714285714285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.875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.5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.81818181818181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.15730337078651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.666666666666664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.53846153846155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.911591355599214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.933174224343675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.222222222222221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.406947890818859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.1301786043085986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.906832298136646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.01221001221001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.87012987012986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.7174721189591078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.333333333333336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.138888888888889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.10891089108911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.666666666667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.66666666666667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.5238095238095237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.482758620689658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.98770699869425127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92151035547261961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67720090293453727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1274509803921573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219099086466358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.92697896974398586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86896072297532156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.9768637532133676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92229771978823627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79914757591901975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.96301423455415447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72095974160802856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82976534236118027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89073634204275531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5300269076993475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0.15115908788590915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89839187853741798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31E-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7279344858962693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85440582909832852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.6190476190476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.666666666666664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.66666666666669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.66666666666666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.2402234636871508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.33333333333334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.235955056179776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.631578947368418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.9942938659058487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012116727558618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0.98575141141679357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0.92685736035967015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.359791874238901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.96542569239123877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89766606822262118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46511627906976744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90283539114733302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8087915175794302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.98975602513980299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8945115328094051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.1789640537914813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666583343748698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.93917878207295535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63617683171214268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.92031182330012995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73601679219656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.48693393929556888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.96745585982639537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.96644295302013428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.9362127075271501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71960178725924362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8010045029442327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.48309178743961351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57469358885094446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83107497741644087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90543389685814435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35515567657156388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99325631240524859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74169827714085912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56831922611850061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0.2066030329325234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68898994074686515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.23938716884774977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75514442137058713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.39950714135661308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5558643690939411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97438752783964366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73536927671284047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84841628959276016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.4602076124567476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.666666666666666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.9411764705882355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.4257425742574261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.0330969267139478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.2156573116691285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.42857142857142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.59574468085106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.25373134328359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.58823529411765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.7058823529411766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.285714285714285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.3313782991202343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.4154589371980677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.2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.35874439461883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.762845849802371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.3649061545176782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.6923076923076925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.8181818181818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.253658536585366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.03571428571429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.75268817204301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.3333333333333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.2658227848101267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.823529411764703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.4213098729227762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.333333333333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.8780487804878048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.1428571428571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.333333333333336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.62397820163487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0.92379435598600268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99833610648918469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99967010886407481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81895291020766303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99311440677966101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9900585743404044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68913238233064567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98765432098765427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84507042253521125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36784991723376864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79920079920079923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90909090909090906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98522167487684731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.97370983446932813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8762322015334063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.95969289827255277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68560235063663078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95177664974619292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75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88495575221238942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82508250825082508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98304601795127511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98944591029023743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84745762711864403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64377682403433478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882643607164917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85470085470085466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9083477830071831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.96463022508038587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.3770028275212064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64139567699313704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98400984009840098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99502487562189057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79808459696727851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0.96566523605150212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96339113680154143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95238095238095233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58872012245378547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98619329388560162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8019246190858059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.91324200913242004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90252707581227432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90744101633393826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9549274255156607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7983339118361679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99415801356764066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7064641469445425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99255583126550873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99337748344370858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57395265120208638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83396512509476872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6999533364442370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99666184725293416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.95298178470616712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7562389715149987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88652482269503541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19E-2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.9755495183996048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97430276458409448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92592592592592593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8169347301827973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83712030614685484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2158130283441071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78831439833062833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.97430276458409448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7155635062611807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97465886939571145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9933100567676697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8854166666666666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7806691449814126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495785820525532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7277172963847004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86705202312138729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89552238805970152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84459459459459463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5714285714285714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8510638297872340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.98597817681410116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.605263157894737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0.91638029782359676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97222222222222221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.77777777777777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.2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.25733634311512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.9370078740157481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.987452698665604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.092050209205020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.714285714285714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.5409252669039137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.9485352335708628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.63425925925926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.8372985418265539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.039215686274517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.5360983102918586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.266940451745381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.588235294117649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.05882352941177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.5238095238095237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.709710218607016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.54545454545456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.333333333333334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.3405017921146953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.66666666666669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.28571428571429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.777777777777779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.38461538461538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.42857142857142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.821428571428571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.9599271402550089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.4619883040935673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.0909090909090917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.36363636363637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.7058823529411766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90225563909774431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.91954022988505746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99585062240663902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8442056792018418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87708307229670468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67521944632005404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.95278424730044464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76953858466463509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8097981547882841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49598254141454223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.97181729834791064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38436899423446508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92592592592592593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90473656200106445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83333333333333337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.97248744607115067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86206896551724133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87183958151700092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9380863039399625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0444874274661509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64516129032258063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11299435028248588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9812740207703001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.1020408163265305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.6815811705957373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.1872265966754156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.737967914438503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.00277520814061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.7694641051567239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.6927374301675977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.410256410256410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.982951518380395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.1777003484320558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.536062009641743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.925373134328359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.3732718894009217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.251256281407038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.7596588058203713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.5161452654533254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.88143966125617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.4551825894503869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.2207449614857024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.5150905432595572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.9453946012775605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.0994475138121547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.5231572080887146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.368421052631575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.171149144254279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.03738317757009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.6360185851711275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.0270812437311942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.5815969020837173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.5346062052505971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.4803849000740192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.3327222731439043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.281970499785196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.8900634249471455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.2186836518046711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.0624631703005303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.2467532467532467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.8429933969185619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.7469173483091196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.840947546531304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.0415913200723335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.4150422632396067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.2105263157894743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.5144508670520231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.0332090816672315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.115913555992144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.911030894999469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.231400117164617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74134479946623177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86313193588162762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99933377748167884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.95192765349833408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99009900990099009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99341860176331798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99840255591054317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59994000599940001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.98489822718319109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970873786407767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7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3809523809523809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84709868699703517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96153846153846156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.49915144254766897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32590983161325365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99851221679697255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4870920603994154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91836734693877553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98280098280098283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7984031936127744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80641194263830562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98619329388560162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72502295906037029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82726671078755787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93138776777398324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99667774086378735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.9850060194812301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9992313604919292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8549444286121402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98159509202453987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0.97920495086023163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64910208780904677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98765432098765427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0.91955706730888598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75853350189633373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7492507492507493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.371134020618557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.3314203730272598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.542317173377157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.695290858725762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.3930561508786969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.33962264150943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.2222222222222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.8461538461543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.0784313725490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.33333333333337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.9800796812749004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57909076958267824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99112426035502954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95415472779369626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74019245003700962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85963923337091319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97959183673469385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8995502248875562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0211946050096343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.9380863039399625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6916374689987913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0.94741828517290383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7320644216691069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96153846153846156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8733624454148472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.9830949284785435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80679785330948117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.97602213341530897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69204152249134943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75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.91437433022080306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.078651685393261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.333333333333329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.1459227467811157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.23809523809518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.3386342376052385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.9411764705882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.736720554272516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.0864547479246811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.5383742459535328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.6863406408094435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.35321821036106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.1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.5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.0784313725490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.9022070479209852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.15384615384616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.109704641350211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.32396002788752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73099415204678364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8654262224145391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0.41528239202657807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87412587412587417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9063444108761329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51182486035711727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967741935483871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96958174904942962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99688473520249221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78740157480314965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8291805208912032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0.93466263129784588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57993427411560028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80893059375505583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.92250922509225097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85822078244560884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53405965446340353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862564692351926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90334236675700086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58505850585058505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79290599062360123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72233284615995819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8E-2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.1268946159248936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0.28734145934980376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66779449737334162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9937024109704745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.12496703994321498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.9433730870752226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.49870668732420587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.47071228182485736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50384846656598337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4425823203115779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0.14307215987455432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25088104045385101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34009749461512301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59699817378258635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6E-2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63802202962463883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84815586681529587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4E-2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5183361409874303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78812012609922022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.38524141853145971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.3812719231355802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.48369210308310667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.27017534379812497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35091905701031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.1726877115424466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3E-2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38018806896273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.1482623650812477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.38936138067230952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.26631442145855083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.4791374567503580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.2885170225043277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24855218353093231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E-2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87031327056721053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.281829849061515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.685039370078741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.255813953488371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.728877679697351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.37254901960784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.3544520547945207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.8939096267190569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.285714285714286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.820512820512821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.816793893129771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.35593220338984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.26169167011623867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.46126691016024318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32051282051282054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42658388891619026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80853750926786128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40348612007746931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86423551454854064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85415443175638928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.32769909358430716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.31244825075846816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.1220160963634322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0.4257130693912303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.20205540864443552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7E-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8849546645099993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.1085137501028167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79934517643146741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.97805794707442562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.20622394167162034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5199306759098787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0.3557452863749555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79912415992072683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935228138412846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.17083796019475528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0.49714143673875216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74915861995392985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83160774725777342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79260237780713338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0.2768549280177187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.44201041357541748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83090984628167841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.32874406616960566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55967225592692915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2585181823957801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4738518480873621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75948405716383338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.33280483924860654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.23780505930263665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73412383788196467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4029474261061578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5498639810152226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80951995466688254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1975467123092283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0.9241005421389847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.122072714979393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82576383154417832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0.97088340482865887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67416202651518908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83201112898086127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0.21129587761742769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76709176335219098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.28324760372527247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98990298950702826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8803481147973941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59731209556993525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65166957745744603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.49448109648216254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59424326833797581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69707461021911377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50916496945010181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92661230541141582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86973916522434924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67544748395812226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52310349124983502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50196991819772718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45745654162854527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78821656050955413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0.95035461532116094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7787758049309903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0.31513214120945193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.3562141559505575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90308564788501133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65528952984942102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97560975609756095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4E-2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.18404371998667193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86574090106312984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76216607598795783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.34701738557101713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19692792437967704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87281795511221949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90307043949428056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88235294117647056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0.9230769230769231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8094981111710739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99304865938430986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96587250482936249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86572091466300372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83056202471088125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86926003153240772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83009749033858748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98732927431298334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97592713077423554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8295804693055226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9836065573770491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99667774086378735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75547720977083854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73170731707317072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88300220750551872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73529411764705888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68435410066877855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77220077220077221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39370078740157483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.9341825902335456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.92822069375214655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0.9318578916715201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.9387467730579676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99651220727453915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.9389671361502347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.9536784741144414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.95510983763132762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44313146233382572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9103935252095632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6768189509306260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74288133956363156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99255583126550873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99127307962524913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.05633802816902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.06451612903226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.5652173913043477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.422535211267601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.4670629024269441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.4745762711864412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.11764705882354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.326300645057479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.5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.692307692307693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.460251046025105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.5005242189138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.5203830176723225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.8125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.450184501845019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.8571428571428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.470881863560731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.8888888888888893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.484349258649097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.28587075575027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.59351988217966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.45679012345678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.35593220338984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.55882352941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.478260869565219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.508372404554585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.547105561861521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.174422398256763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.46153846153845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.64705882352941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86393088552915764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89073634204275531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75642965204236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.97431355181576618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72129255626081934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68212824010914053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83333333333333337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82249280204563102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55292259083728279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94272920103700208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78784468204839619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97110949259529011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4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79352483732740831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99880143827407109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72129255626081934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957868649318459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.93297333002438787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6531678641410843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0.19077901430842609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2043828772567276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.35119758376062371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E-2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.9117848187827672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74E-2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0.24261426363435637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19870839542970692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54168092142775692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83518930957683746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77E-2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.2210563546333412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.1860915198094422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83107497741644087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87845893204492687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.10514903245540549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75248791316289487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68037496220139104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.18445079774970027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26128886671892443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0.14200889330694336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0.91282519397535367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7526342197691922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65789473684210531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97345132743362828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98425196850393704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66312997347480107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8974646623289207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5112474437627812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87425324202243915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5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341878393855305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63953488372093026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94637223974763407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9882352941176471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81411347113560695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98522167487684731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98870056497175141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.92489826119126894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1500615006150061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.94517958412098302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.41126876413736374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.10583876693602969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.92197480857498026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63541717581504475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3E-2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58463274016314548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7939473192602278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E-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.20169423154497781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30116853391157694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35E-2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65225026340876024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.1861825919276547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.28334408991452453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72780203784570596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78108719213838873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.36943992906753365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1240079365079365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2E-2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7E-4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.2652379184128163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5E-2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99880143827407109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.95735872490167662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.93271152564956694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59251735229388858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.10255232219478377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74377482348473378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.36727198530912059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88740987243483083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21748586341887777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34884747858341431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44901777362020578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.15719810104693935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6825938566552901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E-2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30588523186100575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.12828736369467608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64871240416748577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865451188552965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55545269394556562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.33500837520938026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31223980016652791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.26279482294198803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.97465886939571145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2E-2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0.13884106585509437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.35324455120279769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8E-2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0.45380286803412595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83612040133779264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2452367477834371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.94501647446457993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70880587058038691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0.3694126339120797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6501950585175552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.24778447807233789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54054054054054057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53956834532374098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9915192057270150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94143194937606589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82394946443284811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99933377748167884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83348922668869552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99900099900099903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.9310986964618249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96092248558616267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57870370370370372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.93239658556370353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9239130434782608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68455265852870462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7984031936127744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6708193579300431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99403578528827041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.95171626165852419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2855782960495002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98765432098765427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7484783435276083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585987261146496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.91442537934476109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99304537224305767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0.9878711376982602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.93669293867337511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0.93757815259204103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.98710622111850588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.93743115739937843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.2331873202566925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0.96051227321237997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.92707045735475901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56869752343602487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63706440721156909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97465886939571145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0.9611441459913882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96153846153846156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82603667602841568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9285051067780872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0.92030185900975525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.5561743341404357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.76470588235294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.0833333333333335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.823151125401929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.5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.88888888888889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.19007998620127917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.39300451955197485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0.9441087613293051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0.9763445659451015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69293466492278111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0.94066297926778797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47132757266300079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9808729769494850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.97778473091364204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.19203715995860063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9036825062128172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0.9886959100945852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.3398955840765716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.94538063387771498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.333333333333336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.4615384615386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.666666666666671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.25925925925924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.45454545454547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.811989100817438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.5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.5057034220532319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.626865671641795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.8780487804878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.555555555555557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.1931480403272765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.72727272727275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.96499045194143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.988505747126435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.487309644670049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.1988304093567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.91360691144709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.33333333333337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.6666666666667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.30348258706468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.76923076923077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.9405940594059405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.4404973357015987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.4163568773234201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.9589706676264171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.347826086956523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.5629139072847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.60869565217391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.104477611940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.7453018792483004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.645161290322577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.82543640897755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.85714285714286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.23076923076928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.24836601307189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.9269558769002596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79401839475947855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.49379070532817454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.92081031307550643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57870370370370372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59530896535301825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.23408239700374531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93023255813953487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92592592592592593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.98489628713797672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86617583369423989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74906367041198507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64641241111829351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99161378059836813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5494505494505495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5528934758569849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.97747556311092221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907605736068251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.97799511002444983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99217929263452787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.96339113680154143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90327436958976293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86021505376344087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90009000900090008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55511498810467885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8438818565400844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.93268791329733147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87976539589442815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96933038656895809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78125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73659254254067463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9999640012959533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0.9549274255156607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.95217691447070874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58365758754863817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78431372549019607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74938176004796042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88565330215833715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99900099900099903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87929656274980017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83810052896116249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96852300242130751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.37641154328732745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9994935899144433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.9372071227741330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74810302447365606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82372322899505768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96899224806201545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8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77700077700077697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9900467302056658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78408823606283162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88674886828675692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94696969696969702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4935225169648365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88235294117647056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.145907473309606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.069767441860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.6666666666666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.6666666666666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.142857142857146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.376344086021505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.186757215619695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.6923076923076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.91334276877303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63920454545454541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98425196850393704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99676052828308004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88534749889331565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97919216646266827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.93240310583474562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.95892600287677798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99601593625498008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79286422200198214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90361445783132532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95238095238095233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.96362322331968198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86206896551724133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90909090909090906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88481785287150438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99750623441396513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96711798839458418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.93432995194874535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96551724137931039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63938618925831203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99186669311644515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5120327700972862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8951406649616368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83434466019417475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.98183603338242509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97273853779429986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99160945842868042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.9733810091378625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9389671361502347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64294899271324479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81433224755700329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0.9315323707498836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94783715012722647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84427767354596628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0.91844232182218954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898876404494382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99900099900099903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.33333333333334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.827586206896555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.6440677966101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.02166064981952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.6666666666666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.433962264150944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.084634346754314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.75107296137339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.692307692307693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.219178082191781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.2393410852713176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.647058823529413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.5641025641025643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.45555555555555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.425851125216388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.15119443604475355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.30666223710101964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98536036036036034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.9595271450229327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.9309117340213887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90864034363125723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.2452783909737552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.44657809534442333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.32916271632221045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70758836850916274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49E-2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58220332519607154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98996832101372756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98039215686274506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58904916102443328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87310318333420645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113947128532360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94888663967611331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5307855626326963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69612525970826999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6854949273375377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76228808391267233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8771929824561403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7E-2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.10460251046025104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8928571428571429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15463917525773196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90604751619870405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7828401440425865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6333122229259025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87210379779401348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72987721691678031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.28199199142744347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9432048681541581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53390282968499736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0168471720818295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98300283286118983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097560975609756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.94637223974763407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.9797616673387521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.70920603994154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.5238095238095237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.880316738748508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.444444444444443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.20754716981132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.0645161290323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.5977653631285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.506592776609978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.99435028248588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.6793737236215112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.784313725490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.754358161648177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.7438064704167875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.336767839925427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.9230769230769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.759189797449359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.6315789473683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97181729834791064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.93632958801498123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.95605722002461846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.96685082872928174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81206496519721583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6277657002632222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90361445783132532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5858230814294083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79920079920079923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.58637274549098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.8152327221438647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.01295570955106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.6258158085569252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.5913430935709738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.178703215603585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.9848771266540643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.7101024890190333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.727272727273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.03030303030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.94202898550725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.45454545454547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.5335689045936394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.66666666666669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.5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.67567567567562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.3174935942231532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.1428571428571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.26760563380282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.699115044247787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.7947533410328327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.5740099961553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.84285714285716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.1656050955414012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.9061319383900028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.96385542168674698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.593886462882097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.4882116158711902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89049460614695708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2850264557993442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.42878824228336598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.98419384682006972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64977110188508336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99288979177247338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7611403265983947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.97807801150219742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85943140018563713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.37789693427962928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83347155069882417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8326117364950376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.96540627514078836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.91883614088820831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8465680132741864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4E-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.39597687495050288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71403070332024277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33684187539580285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6918380407146687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0.94567119012719281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.20275339105046533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.4954746647288101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957487552661815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5872244748201407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.95874213032501354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84566596194503174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.92990384794212277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5E-5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1022354113475854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8136696501220505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.40640362056857487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67594970934162502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26035502958579881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967741935483871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.57142857142858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.419972640218878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.16167664670658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.5688178183894914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.7453183520599249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.5714285714285716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.33962264150943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.909090909090907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.7272727272727266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.2631578947368425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.9230769230769231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.5419847328244281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.5470085470085468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.5238095238095237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.88888888888889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.77777777777777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.888888888888886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.64705882352941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.9860279441117763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.6049945971905384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.0175438596491224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.333333333333336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.688821752265861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.9145907473309607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.169811320754718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94984802431610937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83333333333333337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8733624454148472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84033613445378152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.95529231944975157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8486082824168363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83542188805346695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97560975609756095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9884678747940691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.94936708860759489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97560975609756095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.92936802973977695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90442489881746446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66666666666666663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95890410958904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86580086580086579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.97423038843783372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98619329388560162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85737704355818334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75187969924812026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7507507507507507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98199672667757776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78155529503712384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86956521739130432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90909090909090906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89206066012488849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79365079365079361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99756151629350476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9765625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.92421441774491686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997307270370001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88261253309796994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78384824697938482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.92821782178217827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.41322314049586778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70638097480574524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76923076923076927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.94312930302744502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.9541984732824427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73529411764705888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80645161290322576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85526315789473684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.967741935483871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92807424593967514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83160083160083165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9962248322147651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938790837401426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90361445783132532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87169062653635476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.92370851864522752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58823529411764708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53447640019454945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92783505154639179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83160083160083165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89743589743589747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96153846153846156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.33333333333333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.1699070160608622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.723472668810288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.631578947368418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.3980815347721824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.547945205479451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.0666666666666664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.142857142857146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.037593984962406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.125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.90909090909091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.5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.1111111111111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.9603174603174605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.3802874117706798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.99435028248588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.666666666666667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.41327623126338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.6232948583420774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.450184501845019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.1428571428573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.2307692307692299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.6190476190476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.2068965517241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.2857142857142856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.9761904761904763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.2410901467505244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.24324324324326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.076923076923077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.6269702276707529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.23809523809524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.630036630036628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.739130434782609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.8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.818181818181817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.734177215189874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.6152716593245227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.205128205128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.62700964630225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.619469026548673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.363636363636367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.7397260273972601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.1133004926108372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.6366612111292962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.758620689655173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.5766590389016022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.6710719530102791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.76470588235294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.7257824143070044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77519379844961245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.96899224806201545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0.97612421853121933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8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76433121019108285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9797257992419371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9088386841062226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94339622641509435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0.9515039901780233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9731413001167769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92592592592592593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99122061738884171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78125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75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9864364981504315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97205346294046169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93248787765759045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.8959608323133414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.32089552238806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.333333333332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.62043795620437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.46105919003115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.15702479338847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.678321678321678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.9757942511346442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.5714285714285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.91224229155263636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82101806239737274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.93589143659335516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99291258993305787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9174311926605505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88004928275983452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8778089887640449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94339622641509435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1538461538461542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94339622641509435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99843993759750393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94921689606074988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57208237986270027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98039215686274506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99875156054931336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58333333333333337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8805400645729381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77239958805355302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98619329388560162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91603053435114501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77564475470234628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.97981579463060942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68240950088157304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99649234693877553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82203041512535968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0.94786729857819907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9057905377497264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.56645990879995467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0.96810933940774491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.9569377990430622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99700897308075775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.21846144883632868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0.9527439024390244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58158856763044198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.9640412609659693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0.9706005105358684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8411214953271027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.31377481894009879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0.92160680830446728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9884678747940691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88640694943048348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82990150791538131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0.92807424593967514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5555555555555555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9884678747940691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83503123016800829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63291139240506333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80862533692722371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85378868729989332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63710499490316008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88414202857547042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.96921322690992018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0.97454712221967443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.9448142581060768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992907801418439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824855650261204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99431818181818177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86190384983719592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9912767644726407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970873786407767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0.40581121662202746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.3309066843150231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69767441860465118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76080340839926963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5951672419950006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.911770963134060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.93733261917514732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78616352201257866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6824385805277525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88860453543754891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0.91922883319342674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78906669191680079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.46904315196998125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99502487562189057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.9198455763246467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.93023255813953487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90512540894220284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78125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9090358160111508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.91456443868607573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75354259211116259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52397691848510974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67114093959731547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009615384615384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.9375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94339622641509435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.2321644498186215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.6666666666666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.259423503325941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.71641791044772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.4961101137043686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.1107325383304945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.8537362767087711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.34326579261025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.5714285714287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.0921985815602833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.940119760479043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.6729401923881222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.085271317829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.3636363636363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.57407407407407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.640106241699867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.52380952380952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.07042253521126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.80153215749154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.148936170212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.5111745126010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.1428571428571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.6361702127659576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.983606557377051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.8730158730159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.2705842159207377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.68159552134359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.2814070351758797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.517279557805594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.395604395604396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.39999999999998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.157232704402517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.830903790087463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.716154721274176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.194244604316546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.5681444991789819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.3333333333333339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.556727388942154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.72727272727275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.3755274261603376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.3606623586429727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.39024390243902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.06008855154965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.0769230769231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.9951756369666818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.7537537537537538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.1132437619961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.565264293419634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.333333333333336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.7441860465116279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.580645161290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.2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.7155172413793103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.4672739224340314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.23076923077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.03846153846154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0.92075379043643735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.666666666666668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.3565891472868215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92592592592592593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.4444444444444446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.7962962962962967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78247261345852892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.518518518518519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.16666666666667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.9379844961240309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.111111111111114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.3262599469496021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.5238095238095237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8508827908955541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76238881829733163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96153846153846156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99009900990099009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99601593625498008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0.94380094380094381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.29798857710454435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8855154965211891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5304910331100674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.982142857142857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99009900990099009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8771929824561403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74916842305041398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98489822718319109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0.95147478591817314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78647267007471489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89965397923875434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0.93668040464593483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1475409836065575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2411030846562832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86083213773314204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80515297906602257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.97075597621647858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89086859688195996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.9189969804384928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86956521739130432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970873786407767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98879367172050103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0.91274187659729833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87076076993583873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85178875638841567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5822981366459627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8759452909598275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83507306889352817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9174311926605505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99122061738884171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9174311926605505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0.93275488069414314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9785932721712538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8598945196055950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.538461538461538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.11209439528023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.834437086092716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.039215686274517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.5178875638841571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.6908212560386473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.6666666666667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.7336244541484724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.72727272727275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.91717791411042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.8341892883345561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.30402930402930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.1568627450980391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.96618357487922701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8380602874105700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7951232441028359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83511855052467232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79207920792079212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99883469285833193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0.97911227154046998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9964980212396434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99950024987506247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86190384983719592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0.97943192948090108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9989012086704625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99166997223324083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.96688421561518012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80128205128205132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.91310751104565535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.98007187193727541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.97703957010258913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96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8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0.97710776102735897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0.927084781903305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.91004550227511372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211180124223602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7621951219512195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84175084175084181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99608786491056378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0.96892965570699563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99403578528827041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99218610916768624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890302066772655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0.9441164249200352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9943652635067948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86725844301601873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78552003783064506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.97240792512458973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.97146326654523374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.95872899926953981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89911886351375647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0.94464386926128852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99214551467548573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0.95304106740599548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0.98471718922325513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90307043949428056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78233657858136296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0.98207709305180457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0.98757929122193944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5714285714285714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78088396064344834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0.9407381972633926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.950441276306856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.94190494131522695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0.91541559868180156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9954751131221719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0.97048763026012252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89153258016660963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970873786407767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6097560975609756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7617113114129744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0.97943192948090108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78125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0.98522167487684731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0.9836065573770491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76923076923076927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64754257592436704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0.93109869646182497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0.98694683221903856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99722991689750695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8558387219475085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0.92081031307550643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0.96711798839458418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87507543753771877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970873786407767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82236842105263153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0.97421473578353579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0.95465393794749398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98425196850393704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89204139900071378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0.98264002620373403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99735799866154562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75164233850964357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82508250825082508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8771929824561403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0.34948096885813151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58670143415906129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84507042253521125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.97220871932334274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6941230911614992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99927325581395354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0.9829942003342180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86058519793459554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73439412484700117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749250749250749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0.9671848013816926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86289549376797703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0.95678520172221337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98015192354814995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57034220532319391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.9373828271466067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81775700934579443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62724014336917566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9992313604919292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.9104151493080845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99960015993602558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86169754416199917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0.47449584816132861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90909090909090906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0.99913340903944603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.94170403587443952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79617834394904463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92592592592592593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99009900990099009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0.9310986964618249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9850746268656716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79428117553613975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0.9836065573770491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88888888888888884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0.9864364981504315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.98765432098765427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68311195445920303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85616438356164382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0.94102885821831872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0.95675468809797171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0.95628415300546443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72139396198285499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99681020733652315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90744101633393826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0.97866510080250535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0.95831336847149018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72376357056694818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0.9836065573770491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58333333333333337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9857612267250821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76923076923076927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90909090909090906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8371703641691083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99709934735315442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65189048239895697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0.95759233926128595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0.98911968348170132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0.93005952380952384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0.31746031746031744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98103335513407453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79185520361990946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.98619329388560162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99009900990099009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0.9709680551509855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0.94117647058823528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0.98640946953090747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88136788295434509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0.45871559633027525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.98600508905852413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0.94398993077407178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96153846153846156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0.45248868778280543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84269662921348309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.9560229445506691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0.962463907603464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84937712344280858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72202166064981954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.96618357487922701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99750623441396513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0.93833780160857905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99987501562304715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98960910440376049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0.92905405405405406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.964785335262904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0.95754867539099908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.97799511002444983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99262620533182078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8951406649616368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99989001209866912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95238095238095233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85567598402738165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96339113680154143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8733624454148472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0.9765625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0.44843049327354262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0.94517958412098302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70242656449552998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54347826086956519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9584664536741214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8928571428571429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90029259509340531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0.96385542168674698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9959167413604223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.98171970209884907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0.91102338293349527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81967213114754101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72689511941848395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99690958030106669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0.93370681605975725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0.47393364928909953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80906148867313921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.92165898617511521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0.9655616350177019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76923076923076927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0.96618357487922701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83612040133779264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0.99999411768166069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99132589838909546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0.93856655290102387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72463768115942029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0.9886307464162135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0.91659028414298804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7142857142857143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0.96540627514078836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0.97115350375998266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0.92478421701602964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0.97323600973236013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76923076923076927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0.92123869755272947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0.91199270405836752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9973753280839895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0.94741828517290383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8928571428571429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0.94428706326723322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99009900990099009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.95969289827255277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74250993107032803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.95040411182834938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.97465886939571145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53908355795148244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0.34602076124567471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.92421441774491686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0.92764378478664189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0.91106290672451196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5860805860805861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65789473684210531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0.9878419452887538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65274151436031336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77922077922077926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992907801418439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99354197714853454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52273915316257191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71326676176890158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80427631578947367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79239302694136293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52631578947368418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71942446043165464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0.49504950495049505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0.967305088024763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0.97729165119288208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970873786407767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7865168539325843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99009900990099009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82115289866973229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88188976377952755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66666666666666663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0.46598322460391428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0.97991180793728561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99009900990099009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88235294117647056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96153846153846156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86705202312138729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88613203367301729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78206465067778941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7009345794392523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84175084175084181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7228915662650602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62523329600597233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8753501400560224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99397590361445787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64432989690721654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78277886497064575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82508250825082508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88731144631765746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78431372549019607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63211125158027814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0.94994775287359201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0.93580385551188472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8038585209003215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0.91992882562277578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0.97633136094674555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0.94786729857819907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0.94073377234242705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99337748344370858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0.9487666034155597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0.9297136481963554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0.96376252891287584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98522167487684731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0.95785440613026818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5555555555555555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0.94043887147335425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99447513812154698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.98814229249011853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84464555052790347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90909090909090906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.97402597402597402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90871090271341071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0.98667982239763197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99255583126550873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5902192242833052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87989441267047952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0.9846396218983851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94339622641509435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98039215686274506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85531004989308623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0.98861593768723788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75757575757575757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78125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84063047285464099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79239302694136293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640204865556978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.96946194861851676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65217391304347827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5541871921182266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7785130400934215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83565459610027859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81300813008130079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95238095238095233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0.978125555753156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0.95541401273885351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99601593625498008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0.97777777777777775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87405492810898211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98130841121495327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98039215686274506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.9541984732824427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.98199672667757776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.94097519247219841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88166161474561422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9954751131221719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.9996401295533607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69444444444444442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0.96618357487922701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0.9221902017291066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0.9765625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67164179104477617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.94795715233671429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99502487562189057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76595744680851063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0.95465393794749398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0.91911764705882348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9009009009009009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99522292993630568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87450808919982514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81922446750409617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.97276264591439687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0.94232331437855399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0.9868745682423764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76923076923076927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99986668444207438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878048780487804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.34843205574912894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.92165898617511521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86580086580086579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8395061728395061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0.91385402705007923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7898894154818325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99502487562189057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78431372549019607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99940035978412955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5714285714285714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78585461689587421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90388671286532085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794044665012407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8438818565400844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0.92827004219409281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0.97465886939571145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90826521344232514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0.49504950495049505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76923076923076927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0.95831336847149018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99950024987506247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5859375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8862629246676514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54347826086956519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76765609007164792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0.94827586206896552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65224625623960064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161429451632778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73529411764705888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69252077562326875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99206349206349209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0.93632958801498123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80128205128205132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84090909090909094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99009900990099009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88495575221238942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0.9506564056133997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0.9113001215066828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901097913066061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83333333333333337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0.95298602287166456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0.97402597402597402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.98207709305180457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.959885386819484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.8376844494892168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.547880690737834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.7429467084639501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.2397408207343412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.27777777777777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181818181818183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.666666666666664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.0901339829476244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.79002079002079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.666666666666668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99618957487609894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96153846153846156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96153846153846156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0.39893617021276595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99502487562189057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5733944954128440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860141063134354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0.945000945000945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90293453724604966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99337748344370858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98007187193727541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9009009009009009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0.98595020951441947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96153846153846156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.91428571428571426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8683473389355742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.96927088213342982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.96618357487922701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72358900144717797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.91286307053941906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991501416430594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0.98489822718319109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88008800880088012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7142857142857143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77669902912621358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0.97177794873871315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0.97560975609756095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90826521344232514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88678687555424185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89365504915102767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7183908045977011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90206185567010311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7190795781399808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0.94607379375591294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0.9859154929577465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9975559878298169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0.91603053435114501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84507042253521125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83333333333333337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78149421694279464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79365079365079361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77441860465116275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0.93085106382978722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99875156054931336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64516129032258063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92592592592592593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90481360839667024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99206349206349209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82508250825082508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99667774086378735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0.91603053435114501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810185185185185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73347839906114765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0.96649572649572646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82417582417582413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5376344086021505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0.33333333333333331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0.92378752886836024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70844686648501365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8771929824561403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65047701647875111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98522167487684731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0.97703957010258913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97493036211699169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6420545746388443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99255583126550873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0.41771094402673348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0.47619047619047616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0.95679907219483906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99206349206349209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8992805755395683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.97996515679442509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.97515619507659512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78740157480314965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.29524140326502257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99255583126550873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.741138560687434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.812154696132596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.870967741935484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.4885496183206106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.512880562060889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.5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.66666666666666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.5555555555555554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.9689440993788816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.5865921787709496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.079207920792079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0.96599690880989186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95238095238095233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99552015928322546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75414781297134237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88495575221238942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0.9676795045480937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83333333333333337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77138849929873776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98901098901098905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.92153765139547128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.9771986970684039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90707678631765365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0.98994806732438811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0.9412650602409639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8813900780659783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0.9741831717650543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85653104925053536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0.92891263808866942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68493150684931503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90744101633393826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0.92421441774491686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99750623441396513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0.93709734098629494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6983240223463687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0.95200317334391116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.96172340834775916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83333333333333337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0.91185410334346506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.98280098280098283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77569489334195219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86956521739130432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66334991708126034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9011715229798738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9971509971509972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.603448275862068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.1428571428571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.676245210727969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.1152416356877324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.29268292682927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.875621890547265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.971623155505107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.737089201877934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.089058524173028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.2967032967032965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0.98765432098765427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8214676889375685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0.30303030303030304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0.91282519397535367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99057071023919929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71360608943862991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0.99999000009999905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83865881682014121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0.93240093240093236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0.43859649122807015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0.93984962406015038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69767441860465118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0.95654550423613005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90892564988183966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94339622641509435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92592592592592593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0.94858660595712385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8391608391608391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65502183406113534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99800399201596801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0.44444444444444442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0.94320046782743205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95541401273885351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8571428571428571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0.917150718434729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25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88888888888888884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97943192948090108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0.9918273426961834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.98765432098765427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E-2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.467889908256881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.557885141294439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.694835680751174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.410231185440236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.505938242280287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.037037037037038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.1873895109015908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.106153123532174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.19782300047326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.315789473684209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.9342723004694835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.153846153846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.1521252796420578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.23076923076923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.660377358490565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.333333333333329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.7123076923076921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.8181818181818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.9681274900398407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.006637168141594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.666666666666667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.5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.894123360854783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.145044319097501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.6530612244897958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.142857142857146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.6900369003690039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.79661016949153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.94294770206022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.076923076923077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.6403712296983759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.846153846153847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.4117647058823533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.6818181818181817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.0712530712530715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.518518518518519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.0477815699658701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.3333333333335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.6705202312138727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.4851485148514851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.535947712418300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.538461538461538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.44444444444446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.4324324324324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.672903441363180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.7502750275027501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.555555555555557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.518518518518519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.295081967213115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.309248554913294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.5502183406113534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.33333333333331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.680491551459293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.150110375275936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.3520871143375679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.0909090909090917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.281368821292775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.160965794768611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.1989924433249364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.54545454545456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.8058361391694726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.76923076923077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.702970297029704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.3411540900443883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.117647058823529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.1201248049921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.1095890410958908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.666666666666671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.0952380952381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.111111111111111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.87301587301587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.017543859649122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.6666666666666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.146341463414634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.4876660341555983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.38862559241706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.6363636363637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.9411764705882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.7393364928909953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.2804097311139564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.125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.096774193548387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.965517241379317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.3457943925233646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.545454545454547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.5555555555555554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.489795918367346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.8733556873871549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.78947368421052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.1201248049921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.245901639344263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.649006622516556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.875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.913043478260871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.484288354898336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.666666666668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.8571428571428572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.0362173038229372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.7482517482517483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.0553633217993079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.649006622516556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.347826086956523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.9502487562189046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.666666666666668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.73333333333333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.133180252583237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.157894736842104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.9230769230769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.142857142857143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.23809523809524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.538461538461538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.68965517241379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.4375848574395016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.953488372093023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.5650623885918002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.25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.6440677966101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.891246973700706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.5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.7137042062415198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.1253985122210413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.75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.30564784053156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.6666666666666667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.2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.0952380952381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.1904761904762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.666666666666666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.17391304347826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.454545454545453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.6647784071976011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.6642984014209592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.5454545454545459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.6753688989784337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.8867924528301887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.5161290322580649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.473684210526315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.087719298245617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.816326530612244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.370370370370367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.1948051948051948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.14814814814815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.6420361247947455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.999999999999986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.9069767441860463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.0606060606060606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.594594594594597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.7414965986394559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.4722222222222223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.235955056179776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.3542857142857141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.6113306982872198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.276595744680851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.2592592592592595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.83333333333333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.25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.843137254901960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.66666666666666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.7397260273972601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.5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.75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.6496350364963503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.6801872074882995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.34782608695652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.4164305949008498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.780487804878049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.847457627118644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.488372093023255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.914893617021278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C0C3E0-8543-4C2D-98EA-3156B17DDA2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 colHeaderCaption="Funding Status">
  <location ref="A3:F14" firstHeaderRow="1" firstDataRow="2" firstDataCol="1" rowPageCount="1" colPageCount="1"/>
  <pivotFields count="22">
    <pivotField dataField="1" showAll="0"/>
    <pivotField showAll="0"/>
    <pivotField showAll="0"/>
    <pivotField numFmtId="44" showAll="0"/>
    <pivotField numFmtId="4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" fld="0" subtotal="count" baseField="16" baseItem="8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B6E8BE-B7F7-493A-AD10-78BC986AC51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 Category" colHeaderCaption="Funding Status">
  <location ref="A4:F47" firstHeaderRow="1" firstDataRow="2" firstDataCol="1" rowPageCount="2" colPageCount="1"/>
  <pivotFields count="22">
    <pivotField dataField="1" showAll="0"/>
    <pivotField showAll="0"/>
    <pivotField showAll="0"/>
    <pivotField numFmtId="44" showAll="0"/>
    <pivotField numFmtId="4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0" subtotal="count" baseField="17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CEBC55-D6C3-4C82-B3FE-8AA30F3C4341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 rowHeaderCaption="Created Month" colHeaderCaption="Funding Status">
  <location ref="A4:E18" firstHeaderRow="1" firstDataRow="2" firstDataCol="1" rowPageCount="2" colPageCount="1"/>
  <pivotFields count="22">
    <pivotField dataField="1" showAll="0"/>
    <pivotField showAll="0"/>
    <pivotField showAll="0"/>
    <pivotField numFmtId="44" showAll="0"/>
    <pivotField numFmtId="44"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name="Years Created"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0" subtotal="count" baseField="20" baseItem="1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66729F-63D2-4BCF-BFC2-7567AA8DA6C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 rowHeaderCaption="Category">
  <location ref="A3:B13" firstHeaderRow="1" firstDataRow="1" firstDataCol="1"/>
  <pivotFields count="22">
    <pivotField showAll="0"/>
    <pivotField showAll="0"/>
    <pivotField showAll="0"/>
    <pivotField numFmtId="44" showAll="0"/>
    <pivotField numFmtId="44" showAll="0"/>
    <pivotField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10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backers Count" fld="11" baseField="0" baseItem="0"/>
  </dataFields>
  <chartFormats count="3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7" format="5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8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8" format="13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8" format="15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8" format="16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8" format="17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8" format="18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8" format="19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8" format="20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9EE83D-21DE-4A5C-B951-3F902F415CA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97" firstHeaderRow="1" firstDataRow="2" firstDataCol="1"/>
  <pivotFields count="22">
    <pivotField showAll="0"/>
    <pivotField showAll="0"/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numFmtId="10" showAll="0"/>
    <pivotField numFmtId="44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2">
    <field x="6"/>
    <field x="17"/>
  </rowFields>
  <rowItems count="293">
    <i>
      <x/>
    </i>
    <i r="1">
      <x v="12"/>
    </i>
    <i r="1">
      <x v="22"/>
    </i>
    <i r="1">
      <x v="24"/>
    </i>
    <i r="1">
      <x v="25"/>
    </i>
    <i r="1">
      <x v="31"/>
    </i>
    <i r="1">
      <x v="38"/>
    </i>
    <i>
      <x v="1"/>
    </i>
    <i r="1">
      <x/>
    </i>
    <i r="1">
      <x v="3"/>
    </i>
    <i r="1">
      <x v="4"/>
    </i>
    <i r="1">
      <x v="5"/>
    </i>
    <i r="1">
      <x v="6"/>
    </i>
    <i r="1">
      <x v="9"/>
    </i>
    <i r="1">
      <x v="10"/>
    </i>
    <i r="1">
      <x v="12"/>
    </i>
    <i r="1">
      <x v="15"/>
    </i>
    <i r="1">
      <x v="17"/>
    </i>
    <i r="1">
      <x v="18"/>
    </i>
    <i r="1">
      <x v="19"/>
    </i>
    <i r="1">
      <x v="20"/>
    </i>
    <i r="1">
      <x v="22"/>
    </i>
    <i r="1">
      <x v="24"/>
    </i>
    <i r="1">
      <x v="29"/>
    </i>
    <i r="1">
      <x v="30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>
      <x v="2"/>
    </i>
    <i r="1">
      <x v="10"/>
    </i>
    <i r="1">
      <x v="22"/>
    </i>
    <i>
      <x v="3"/>
    </i>
    <i r="1">
      <x/>
    </i>
    <i r="1"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7"/>
    </i>
    <i r="1">
      <x v="28"/>
    </i>
    <i r="1">
      <x v="29"/>
    </i>
    <i r="1">
      <x v="30"/>
    </i>
    <i r="1">
      <x v="32"/>
    </i>
    <i r="1">
      <x v="33"/>
    </i>
    <i r="1">
      <x v="34"/>
    </i>
    <i r="1">
      <x v="36"/>
    </i>
    <i r="1">
      <x v="37"/>
    </i>
    <i r="1">
      <x v="38"/>
    </i>
    <i r="1">
      <x v="39"/>
    </i>
    <i>
      <x v="4"/>
    </i>
    <i r="1">
      <x v="22"/>
    </i>
    <i r="1">
      <x v="24"/>
    </i>
    <i r="1">
      <x v="37"/>
    </i>
    <i r="1">
      <x v="38"/>
    </i>
    <i r="1">
      <x v="39"/>
    </i>
    <i>
      <x v="5"/>
    </i>
    <i r="1">
      <x/>
    </i>
    <i r="1">
      <x v="2"/>
    </i>
    <i r="1">
      <x v="5"/>
    </i>
    <i r="1">
      <x v="6"/>
    </i>
    <i r="1">
      <x v="8"/>
    </i>
    <i r="1">
      <x v="10"/>
    </i>
    <i r="1">
      <x v="12"/>
    </i>
    <i r="1">
      <x v="16"/>
    </i>
    <i r="1">
      <x v="17"/>
    </i>
    <i r="1">
      <x v="18"/>
    </i>
    <i r="1">
      <x v="22"/>
    </i>
    <i r="1">
      <x v="24"/>
    </i>
    <i r="1">
      <x v="27"/>
    </i>
    <i r="1">
      <x v="28"/>
    </i>
    <i r="1">
      <x v="32"/>
    </i>
    <i r="1">
      <x v="33"/>
    </i>
    <i r="1">
      <x v="34"/>
    </i>
    <i r="1">
      <x v="36"/>
    </i>
    <i r="1">
      <x v="37"/>
    </i>
    <i r="1">
      <x v="38"/>
    </i>
    <i r="1">
      <x v="39"/>
    </i>
    <i>
      <x v="6"/>
    </i>
    <i r="1">
      <x v="10"/>
    </i>
    <i r="1">
      <x v="12"/>
    </i>
    <i r="1">
      <x v="18"/>
    </i>
    <i r="1">
      <x v="22"/>
    </i>
    <i r="1">
      <x v="24"/>
    </i>
    <i r="1">
      <x v="28"/>
    </i>
    <i r="1">
      <x v="29"/>
    </i>
    <i r="1">
      <x v="36"/>
    </i>
    <i r="1">
      <x v="38"/>
    </i>
    <i>
      <x v="7"/>
    </i>
    <i r="1">
      <x v="5"/>
    </i>
    <i r="1">
      <x v="6"/>
    </i>
    <i r="1">
      <x v="12"/>
    </i>
    <i r="1">
      <x v="13"/>
    </i>
    <i r="1">
      <x v="15"/>
    </i>
    <i r="1">
      <x v="16"/>
    </i>
    <i r="1">
      <x v="17"/>
    </i>
    <i r="1">
      <x v="24"/>
    </i>
    <i r="1">
      <x v="25"/>
    </i>
    <i r="1">
      <x v="33"/>
    </i>
    <i r="1">
      <x v="34"/>
    </i>
    <i r="1">
      <x v="35"/>
    </i>
    <i r="1">
      <x v="36"/>
    </i>
    <i r="1">
      <x v="38"/>
    </i>
    <i>
      <x v="8"/>
    </i>
    <i r="1">
      <x v="4"/>
    </i>
    <i r="1">
      <x v="8"/>
    </i>
    <i r="1">
      <x v="10"/>
    </i>
    <i r="1">
      <x v="16"/>
    </i>
    <i r="1">
      <x v="17"/>
    </i>
    <i r="1">
      <x v="24"/>
    </i>
    <i r="1">
      <x v="28"/>
    </i>
    <i r="1">
      <x v="30"/>
    </i>
    <i r="1">
      <x v="33"/>
    </i>
    <i r="1">
      <x v="36"/>
    </i>
    <i r="1">
      <x v="37"/>
    </i>
    <i r="1">
      <x v="38"/>
    </i>
    <i r="1">
      <x v="39"/>
    </i>
    <i>
      <x v="9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>
      <x v="10"/>
    </i>
    <i r="1">
      <x v="11"/>
    </i>
    <i r="1">
      <x v="21"/>
    </i>
    <i r="1">
      <x v="29"/>
    </i>
    <i>
      <x v="11"/>
    </i>
    <i r="1">
      <x v="3"/>
    </i>
    <i r="1">
      <x v="12"/>
    </i>
    <i r="1">
      <x v="22"/>
    </i>
    <i r="1">
      <x v="24"/>
    </i>
    <i r="1">
      <x v="33"/>
    </i>
    <i r="1">
      <x v="34"/>
    </i>
    <i r="1">
      <x v="39"/>
    </i>
    <i>
      <x v="12"/>
    </i>
    <i r="1">
      <x v="3"/>
    </i>
    <i r="1">
      <x v="12"/>
    </i>
    <i r="1">
      <x v="22"/>
    </i>
    <i r="1">
      <x v="23"/>
    </i>
    <i r="1">
      <x v="24"/>
    </i>
    <i r="1">
      <x v="25"/>
    </i>
    <i r="1">
      <x v="32"/>
    </i>
    <i r="1">
      <x v="33"/>
    </i>
    <i r="1">
      <x v="34"/>
    </i>
    <i r="1">
      <x v="36"/>
    </i>
    <i r="1">
      <x v="38"/>
    </i>
    <i r="1">
      <x v="39"/>
    </i>
    <i>
      <x v="13"/>
    </i>
    <i r="1">
      <x v="22"/>
    </i>
    <i r="1">
      <x v="24"/>
    </i>
    <i>
      <x v="14"/>
    </i>
    <i r="1">
      <x v="9"/>
    </i>
    <i r="1">
      <x v="24"/>
    </i>
    <i r="1">
      <x v="33"/>
    </i>
    <i r="1">
      <x v="37"/>
    </i>
    <i r="1">
      <x v="38"/>
    </i>
    <i>
      <x v="15"/>
    </i>
    <i r="1">
      <x v="6"/>
    </i>
    <i r="1">
      <x v="11"/>
    </i>
    <i r="1">
      <x v="12"/>
    </i>
    <i r="1">
      <x v="20"/>
    </i>
    <i r="1">
      <x v="22"/>
    </i>
    <i r="1">
      <x v="24"/>
    </i>
    <i r="1">
      <x v="33"/>
    </i>
    <i r="1">
      <x v="38"/>
    </i>
    <i r="1">
      <x v="39"/>
    </i>
    <i>
      <x v="16"/>
    </i>
    <i r="1">
      <x v="6"/>
    </i>
    <i r="1">
      <x v="10"/>
    </i>
    <i r="1">
      <x v="18"/>
    </i>
    <i r="1">
      <x v="22"/>
    </i>
    <i r="1">
      <x v="24"/>
    </i>
    <i r="1">
      <x v="37"/>
    </i>
    <i>
      <x v="17"/>
    </i>
    <i r="1">
      <x v="11"/>
    </i>
    <i r="1">
      <x v="18"/>
    </i>
    <i r="1">
      <x v="24"/>
    </i>
    <i r="1">
      <x v="33"/>
    </i>
    <i r="1">
      <x v="35"/>
    </i>
    <i r="1">
      <x v="36"/>
    </i>
    <i r="1">
      <x v="39"/>
    </i>
    <i>
      <x v="18"/>
    </i>
    <i r="1">
      <x/>
    </i>
    <i r="1">
      <x v="6"/>
    </i>
    <i r="1">
      <x v="7"/>
    </i>
    <i r="1">
      <x v="10"/>
    </i>
    <i r="1">
      <x v="12"/>
    </i>
    <i r="1">
      <x v="18"/>
    </i>
    <i r="1">
      <x v="22"/>
    </i>
    <i r="1">
      <x v="24"/>
    </i>
    <i r="1">
      <x v="33"/>
    </i>
    <i r="1">
      <x v="34"/>
    </i>
    <i r="1">
      <x v="36"/>
    </i>
    <i r="1">
      <x v="38"/>
    </i>
    <i r="1">
      <x v="39"/>
    </i>
    <i>
      <x v="19"/>
    </i>
    <i r="1">
      <x v="24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4CAF21E-0DF8-42DB-AC93-42851F8E3BB9}" name="Table1" displayName="Table1" ref="A1:U4115" totalsRowShown="0" headerRowDxfId="18">
  <autoFilter ref="A1:U4115" xr:uid="{5578420F-92DB-4CE8-815F-E24FECF6D214}"/>
  <tableColumns count="21">
    <tableColumn id="1" xr3:uid="{CF71034F-7C9C-4002-9A8C-B1E806983A6B}" name="id"/>
    <tableColumn id="2" xr3:uid="{A7724287-C4CA-421D-8142-822ABDD6CE9F}" name="name" dataDxfId="17"/>
    <tableColumn id="3" xr3:uid="{D319957D-3012-45C0-A034-537F2744441C}" name="blurb" dataDxfId="16"/>
    <tableColumn id="4" xr3:uid="{2541A314-BCE8-4E43-A8D8-E31DA98E35DE}" name="goal" dataCellStyle="Currency"/>
    <tableColumn id="5" xr3:uid="{F98299EF-472D-48AA-B0CC-CC9A638B261B}" name="pledged" dataCellStyle="Currency"/>
    <tableColumn id="6" xr3:uid="{7D531F90-3E83-410A-A94E-951B6A7F5315}" name="state"/>
    <tableColumn id="7" xr3:uid="{9B7A0DED-C47A-4D09-9DE8-DE0E4CD6E733}" name="country"/>
    <tableColumn id="8" xr3:uid="{0B04FA5B-7003-4A2D-8FF4-97FC6E4271C6}" name="currency"/>
    <tableColumn id="9" xr3:uid="{6D5FA8AF-65F4-4FC3-A217-2D941111F139}" name="deadline"/>
    <tableColumn id="10" xr3:uid="{6A59747A-DE38-4940-AE67-22091AA9D890}" name="launched_at"/>
    <tableColumn id="11" xr3:uid="{98D584EF-4F36-4DE3-902A-8962479C0746}" name="staff_pick"/>
    <tableColumn id="12" xr3:uid="{5BB9DABA-7A21-4DC1-B713-2104F6547DD9}" name="backers_count"/>
    <tableColumn id="13" xr3:uid="{85569057-69B1-4CE1-AE09-04D49AB9F4A3}" name="spotlight"/>
    <tableColumn id="14" xr3:uid="{C36AC308-80EA-4C2A-A605-84C0BC288375}" name="Category and Sub-Category"/>
    <tableColumn id="15" xr3:uid="{D69EC42E-5B38-401B-9A27-3CFDD602EA3E}" name="Percent Funded" dataDxfId="15" dataCellStyle="Percent">
      <calculatedColumnFormula>IF(Table1[[#This Row],[goal]] &lt;= 0,0,Table1[[#This Row],[pledged]]/Table1[[#This Row],[goal]])</calculatedColumnFormula>
    </tableColumn>
    <tableColumn id="16" xr3:uid="{18942379-273A-448C-BDC6-76E255AEE08A}" name="Average Donation" dataDxfId="14">
      <calculatedColumnFormula>IF(Table1[[#This Row],[backers_count]] &lt;= 0,0,Table1[[#This Row],[pledged]]/Table1[[#This Row],[backers_count]])</calculatedColumnFormula>
    </tableColumn>
    <tableColumn id="17" xr3:uid="{882FCF66-9FC7-4A28-8C2D-1852966CCD12}" name="Category" dataDxfId="13">
      <calculatedColumnFormula>TRIM(MID(Table1[[#This Row],[Category and Sub-Category]],1,SEARCH("/",Table1[[#This Row],[Category and Sub-Category]],1)-1))</calculatedColumnFormula>
    </tableColumn>
    <tableColumn id="18" xr3:uid="{7284C02A-4F93-495A-BCC7-1439A5ACD633}" name="Sub-Category" dataDxfId="12">
      <calculatedColumnFormula>TRIM(MID(Table1[[#This Row],[Category and Sub-Category]],SEARCH("/",Table1[[#This Row],[Category and Sub-Category]],1)+1,LEN(Table1[[#This Row],[Category and Sub-Category]])))</calculatedColumnFormula>
    </tableColumn>
    <tableColumn id="20" xr3:uid="{62EF16DF-8123-48A9-B30F-9A1268B1CA02}" name="Date Created Conversion" dataDxfId="11">
      <calculatedColumnFormula>DATE(1970,1,1)+(Table1[[#This Row],[launched_at]]/(24*60*60))</calculatedColumnFormula>
    </tableColumn>
    <tableColumn id="21" xr3:uid="{E7B01309-9BF4-4DE4-9819-63CE6A00467E}" name="Date Ended Conversion" dataDxfId="10">
      <calculatedColumnFormula>DATE(1970,1,1)+(Table1[[#This Row],[deadline]]/(24*60*60))</calculatedColumnFormula>
    </tableColumn>
    <tableColumn id="19" xr3:uid="{8FD484DB-5C6C-487B-994D-9FBF3B991C1A}" name="Fundraising Period" dataDxfId="9">
      <calculatedColumnFormula>_xlfn.DAYS(Table1[[#This Row],[Date Ended Conversion]],Table1[[#This Row],[Date Created Conversion]])</calculatedColumnFormula>
    </tableColumn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FD6A7AE-D875-45CD-AC51-3B6356E1E9F8}" name="Table2" displayName="Table2" ref="A1:J13" totalsRowShown="0">
  <autoFilter ref="A1:J13" xr:uid="{0A32721C-8CCE-436C-A33F-917FD580186F}"/>
  <tableColumns count="10">
    <tableColumn id="1" xr3:uid="{7F249C0B-0561-42EA-A9F3-E067467313D6}" name="Goal Low Range" dataDxfId="8" dataCellStyle="Comma">
      <calculatedColumnFormula>B1+1</calculatedColumnFormula>
    </tableColumn>
    <tableColumn id="2" xr3:uid="{B97E53A3-BE2A-48C1-88A6-1C0E98324CB4}" name="Goal Up Range" dataDxfId="7" dataCellStyle="Comma"/>
    <tableColumn id="3" xr3:uid="{E6E584A0-4692-475C-B116-0B3C92AED040}" name="Goal" dataDxfId="6"/>
    <tableColumn id="4" xr3:uid="{6DE8B2C2-B1F0-4F65-8005-9F424E959678}" name="Number Successful" dataDxfId="5">
      <calculatedColumnFormula>IF(Table2[[#This Row],[Goal Low Range]]="",(COUNTIFS(Table1[state],"Successful",Table1[goal],"&lt;=" &amp; Table2[[#This Row],[Goal Up Range]])),(IF(Table2[[#This Row],[Goal Up Range]]="",(COUNTIFS(Table1[state],"Successful",Table1[goal],"&gt;=" &amp; Table2[[#This Row],[Goal Low Range]])),(COUNTIFS(Table1[state],"Successful",Table1[goal],"&gt;=" &amp; Table2[[#This Row],[Goal Low Range]],Table1[goal],"&lt;=" &amp; Table2[[#This Row],[Goal Up Range]])))))</calculatedColumnFormula>
    </tableColumn>
    <tableColumn id="5" xr3:uid="{E86EECA0-8024-4823-AC2C-31668316779F}" name="Number Failed" dataDxfId="4">
      <calculatedColumnFormula>IF(Table2[[#This Row],[Goal Low Range]]="",(COUNTIFS(Table1[state],"failed",Table1[goal],"&lt;=" &amp; Table2[[#This Row],[Goal Up Range]])),(IF(Table2[[#This Row],[Goal Up Range]]="",(COUNTIFS(Table1[state],"failed",Table1[goal],"&gt;=" &amp; Table2[[#This Row],[Goal Low Range]])),(COUNTIFS(Table1[state],"failed",Table1[goal],"&gt;=" &amp; Table2[[#This Row],[Goal Low Range]],Table1[goal],"&lt;=" &amp; Table2[[#This Row],[Goal Up Range]])))))</calculatedColumnFormula>
    </tableColumn>
    <tableColumn id="6" xr3:uid="{968EAD04-43ED-4516-B4A2-3DA14C62364D}" name="Number Canceled" dataDxfId="3">
      <calculatedColumnFormula>IF(Table2[[#This Row],[Goal Low Range]]="",(COUNTIFS(Table1[state],"canceled",Table1[goal],"&lt;=" &amp; Table2[[#This Row],[Goal Up Range]])),(IF(Table2[[#This Row],[Goal Up Range]]="",(COUNTIFS(Table1[state],"canceled",Table1[goal],"&gt;=" &amp; Table2[[#This Row],[Goal Low Range]])),(COUNTIFS(Table1[state],"canceled",Table1[goal],"&gt;=" &amp; Table2[[#This Row],[Goal Low Range]],Table1[goal],"&lt;=" &amp; Table2[[#This Row],[Goal Up Range]])))))</calculatedColumnFormula>
    </tableColumn>
    <tableColumn id="7" xr3:uid="{1F795AF3-BAED-4196-9345-3A11C57C8FBF}" name="Total Projects" dataDxfId="2">
      <calculatedColumnFormula>SUM(Table2[[#This Row],[Number Successful]:[Number Canceled]])</calculatedColumnFormula>
    </tableColumn>
    <tableColumn id="8" xr3:uid="{F8EC6F12-9387-42BF-85E5-DB7DB8A14546}" name="Percentage Successful" dataCellStyle="Percent">
      <calculatedColumnFormula>IF(Table2[[#This Row],[Total Projects]]&lt;&gt;0,Table2[[#This Row],[Number Successful]]/Table2[[#This Row],[Total Projects]],"")</calculatedColumnFormula>
    </tableColumn>
    <tableColumn id="9" xr3:uid="{5E5B72F4-3074-4692-9686-64B7C539183A}" name="Percentage Failed" dataDxfId="1">
      <calculatedColumnFormula>IF(Table2[[#This Row],[Total Projects]]&lt;&gt;0,Table2[[#This Row],[Number Failed]]/Table2[[#This Row],[Total Projects]],"")</calculatedColumnFormula>
    </tableColumn>
    <tableColumn id="10" xr3:uid="{FF1A6692-7AF0-477E-AB31-BC364912610D}" name="Percentage Canceled" dataDxfId="0">
      <calculatedColumnFormula>IF(Table2[[#This Row],[Total Projects]]&lt;&gt;0,Table2[[#This Row],[Number Canceled]]/Table2[[#This Row],[Total Projects]],"")</calculatedColumnFormula>
    </tableColumn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A2" zoomScale="71" zoomScaleNormal="80" workbookViewId="0">
      <selection activeCell="P2" sqref="A2:U4115"/>
    </sheetView>
  </sheetViews>
  <sheetFormatPr defaultRowHeight="14.5" x14ac:dyDescent="0.35"/>
  <cols>
    <col min="1" max="1" width="8.1796875" bestFit="1" customWidth="1"/>
    <col min="2" max="2" width="40.08984375" style="3" bestFit="1" customWidth="1"/>
    <col min="3" max="3" width="43.81640625" style="3" bestFit="1" customWidth="1"/>
    <col min="4" max="4" width="15.81640625" style="6" bestFit="1" customWidth="1"/>
    <col min="5" max="5" width="15" style="6" bestFit="1" customWidth="1"/>
    <col min="6" max="6" width="10.81640625" bestFit="1" customWidth="1"/>
    <col min="7" max="7" width="13" bestFit="1" customWidth="1"/>
    <col min="8" max="8" width="13.90625" bestFit="1" customWidth="1"/>
    <col min="9" max="9" width="14.08984375" bestFit="1" customWidth="1"/>
    <col min="10" max="10" width="17.08984375" bestFit="1" customWidth="1"/>
    <col min="11" max="11" width="14.90625" customWidth="1"/>
    <col min="12" max="12" width="19" bestFit="1" customWidth="1"/>
    <col min="13" max="13" width="14.08984375" customWidth="1"/>
    <col min="14" max="14" width="30.08984375" bestFit="1" customWidth="1"/>
    <col min="15" max="15" width="20.1796875" style="19" bestFit="1" customWidth="1"/>
    <col min="16" max="16" width="22.08984375" bestFit="1" customWidth="1"/>
    <col min="17" max="17" width="14.08984375" bestFit="1" customWidth="1"/>
    <col min="18" max="18" width="18" bestFit="1" customWidth="1"/>
    <col min="19" max="19" width="28.36328125" style="8" bestFit="1" customWidth="1"/>
    <col min="20" max="20" width="26.90625" bestFit="1" customWidth="1"/>
    <col min="21" max="21" width="23.906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8" t="s">
        <v>8306</v>
      </c>
      <c r="P1" s="1" t="s">
        <v>8307</v>
      </c>
      <c r="Q1" s="1" t="s">
        <v>8308</v>
      </c>
      <c r="R1" s="1" t="s">
        <v>8309</v>
      </c>
      <c r="S1" s="12" t="s">
        <v>8363</v>
      </c>
      <c r="T1" s="1" t="s">
        <v>8364</v>
      </c>
      <c r="U1" s="1" t="s">
        <v>8394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9">
        <f>IF(Table1[[#This Row],[goal]] &lt;= 0,0,Table1[[#This Row],[pledged]]/Table1[[#This Row],[goal]])</f>
        <v>1.3685882352941177</v>
      </c>
      <c r="P2" s="7">
        <f>IF(Table1[[#This Row],[backers_count]] &lt;= 0,0,Table1[[#This Row],[pledged]]/Table1[[#This Row],[backers_count]])</f>
        <v>63.917582417582416</v>
      </c>
      <c r="Q2" t="str">
        <f>TRIM(MID(Table1[[#This Row],[Category and Sub-Category]],1,SEARCH("/",Table1[[#This Row],[Category and Sub-Category]],1)-1))</f>
        <v>film &amp; video</v>
      </c>
      <c r="R2" t="str">
        <f>TRIM(MID(Table1[[#This Row],[Category and Sub-Category]],SEARCH("/",Table1[[#This Row],[Category and Sub-Category]],1)+1,LEN(Table1[[#This Row],[Category and Sub-Category]])))</f>
        <v>television</v>
      </c>
      <c r="S2" s="8">
        <f>DATE(1970,1,1)+(Table1[[#This Row],[launched_at]]/(24*60*60))</f>
        <v>42177.007071759261</v>
      </c>
      <c r="T2" s="8">
        <f>DATE(1970,1,1)+(Table1[[#This Row],[deadline]]/(24*60*60))</f>
        <v>42208.125</v>
      </c>
      <c r="U2">
        <f>_xlfn.DAYS(Table1[[#This Row],[Date Ended Conversion]],Table1[[#This Row],[Date Created Conversion]])</f>
        <v>31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9">
        <f>IF(Table1[[#This Row],[goal]] &lt;= 0,0,Table1[[#This Row],[pledged]]/Table1[[#This Row],[goal]])</f>
        <v>1.4260827250608272</v>
      </c>
      <c r="P3" s="7">
        <f>IF(Table1[[#This Row],[backers_count]] &lt;= 0,0,Table1[[#This Row],[pledged]]/Table1[[#This Row],[backers_count]])</f>
        <v>185.48101265822785</v>
      </c>
      <c r="Q3" t="str">
        <f>TRIM(MID(Table1[[#This Row],[Category and Sub-Category]],1,SEARCH("/",Table1[[#This Row],[Category and Sub-Category]],1)-1))</f>
        <v>film &amp; video</v>
      </c>
      <c r="R3" t="str">
        <f>TRIM(MID(Table1[[#This Row],[Category and Sub-Category]],SEARCH("/",Table1[[#This Row],[Category and Sub-Category]],1)+1,LEN(Table1[[#This Row],[Category and Sub-Category]])))</f>
        <v>television</v>
      </c>
      <c r="S3" s="8">
        <f>DATE(1970,1,1)+(Table1[[#This Row],[launched_at]]/(24*60*60))</f>
        <v>42766.600497685184</v>
      </c>
      <c r="T3" s="8">
        <f>DATE(1970,1,1)+(Table1[[#This Row],[deadline]]/(24*60*60))</f>
        <v>42796.600497685184</v>
      </c>
      <c r="U3">
        <f>_xlfn.DAYS(Table1[[#This Row],[Date Ended Conversion]],Table1[[#This Row],[Date Created Conversion]])</f>
        <v>30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9">
        <f>IF(Table1[[#This Row],[goal]] &lt;= 0,0,Table1[[#This Row],[pledged]]/Table1[[#This Row],[goal]])</f>
        <v>1.05</v>
      </c>
      <c r="P4" s="7">
        <f>IF(Table1[[#This Row],[backers_count]] &lt;= 0,0,Table1[[#This Row],[pledged]]/Table1[[#This Row],[backers_count]])</f>
        <v>15</v>
      </c>
      <c r="Q4" t="str">
        <f>TRIM(MID(Table1[[#This Row],[Category and Sub-Category]],1,SEARCH("/",Table1[[#This Row],[Category and Sub-Category]],1)-1))</f>
        <v>film &amp; video</v>
      </c>
      <c r="R4" t="str">
        <f>TRIM(MID(Table1[[#This Row],[Category and Sub-Category]],SEARCH("/",Table1[[#This Row],[Category and Sub-Category]],1)+1,LEN(Table1[[#This Row],[Category and Sub-Category]])))</f>
        <v>television</v>
      </c>
      <c r="S4" s="8">
        <f>DATE(1970,1,1)+(Table1[[#This Row],[launched_at]]/(24*60*60))</f>
        <v>42405.702349537038</v>
      </c>
      <c r="T4" s="8">
        <f>DATE(1970,1,1)+(Table1[[#This Row],[deadline]]/(24*60*60))</f>
        <v>42415.702349537038</v>
      </c>
      <c r="U4">
        <f>_xlfn.DAYS(Table1[[#This Row],[Date Ended Conversion]],Table1[[#This Row],[Date Created Conversion]])</f>
        <v>10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9">
        <f>IF(Table1[[#This Row],[goal]] &lt;= 0,0,Table1[[#This Row],[pledged]]/Table1[[#This Row],[goal]])</f>
        <v>1.0389999999999999</v>
      </c>
      <c r="P5" s="7">
        <f>IF(Table1[[#This Row],[backers_count]] &lt;= 0,0,Table1[[#This Row],[pledged]]/Table1[[#This Row],[backers_count]])</f>
        <v>69.266666666666666</v>
      </c>
      <c r="Q5" t="str">
        <f>TRIM(MID(Table1[[#This Row],[Category and Sub-Category]],1,SEARCH("/",Table1[[#This Row],[Category and Sub-Category]],1)-1))</f>
        <v>film &amp; video</v>
      </c>
      <c r="R5" t="str">
        <f>TRIM(MID(Table1[[#This Row],[Category and Sub-Category]],SEARCH("/",Table1[[#This Row],[Category and Sub-Category]],1)+1,LEN(Table1[[#This Row],[Category and Sub-Category]])))</f>
        <v>television</v>
      </c>
      <c r="S5" s="8">
        <f>DATE(1970,1,1)+(Table1[[#This Row],[launched_at]]/(24*60*60))</f>
        <v>41828.515127314815</v>
      </c>
      <c r="T5" s="8">
        <f>DATE(1970,1,1)+(Table1[[#This Row],[deadline]]/(24*60*60))</f>
        <v>41858.515127314815</v>
      </c>
      <c r="U5">
        <f>_xlfn.DAYS(Table1[[#This Row],[Date Ended Conversion]],Table1[[#This Row],[Date Created Conversion]])</f>
        <v>30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9">
        <f>IF(Table1[[#This Row],[goal]] &lt;= 0,0,Table1[[#This Row],[pledged]]/Table1[[#This Row],[goal]])</f>
        <v>1.2299154545454545</v>
      </c>
      <c r="P6" s="7">
        <f>IF(Table1[[#This Row],[backers_count]] &lt;= 0,0,Table1[[#This Row],[pledged]]/Table1[[#This Row],[backers_count]])</f>
        <v>190.55028169014085</v>
      </c>
      <c r="Q6" t="str">
        <f>TRIM(MID(Table1[[#This Row],[Category and Sub-Category]],1,SEARCH("/",Table1[[#This Row],[Category and Sub-Category]],1)-1))</f>
        <v>film &amp; video</v>
      </c>
      <c r="R6" t="str">
        <f>TRIM(MID(Table1[[#This Row],[Category and Sub-Category]],SEARCH("/",Table1[[#This Row],[Category and Sub-Category]],1)+1,LEN(Table1[[#This Row],[Category and Sub-Category]])))</f>
        <v>television</v>
      </c>
      <c r="S6" s="8">
        <f>DATE(1970,1,1)+(Table1[[#This Row],[launched_at]]/(24*60*60))</f>
        <v>42327.834247685183</v>
      </c>
      <c r="T6" s="8">
        <f>DATE(1970,1,1)+(Table1[[#This Row],[deadline]]/(24*60*60))</f>
        <v>42357.834247685183</v>
      </c>
      <c r="U6">
        <f>_xlfn.DAYS(Table1[[#This Row],[Date Ended Conversion]],Table1[[#This Row],[Date Created Conversion]])</f>
        <v>30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9">
        <f>IF(Table1[[#This Row],[goal]] &lt;= 0,0,Table1[[#This Row],[pledged]]/Table1[[#This Row],[goal]])</f>
        <v>1.0977744436109027</v>
      </c>
      <c r="P7" s="7">
        <f>IF(Table1[[#This Row],[backers_count]] &lt;= 0,0,Table1[[#This Row],[pledged]]/Table1[[#This Row],[backers_count]])</f>
        <v>93.40425531914893</v>
      </c>
      <c r="Q7" t="str">
        <f>TRIM(MID(Table1[[#This Row],[Category and Sub-Category]],1,SEARCH("/",Table1[[#This Row],[Category and Sub-Category]],1)-1))</f>
        <v>film &amp; video</v>
      </c>
      <c r="R7" t="str">
        <f>TRIM(MID(Table1[[#This Row],[Category and Sub-Category]],SEARCH("/",Table1[[#This Row],[Category and Sub-Category]],1)+1,LEN(Table1[[#This Row],[Category and Sub-Category]])))</f>
        <v>television</v>
      </c>
      <c r="S7" s="8">
        <f>DATE(1970,1,1)+(Table1[[#This Row],[launched_at]]/(24*60*60))</f>
        <v>42563.932951388888</v>
      </c>
      <c r="T7" s="8">
        <f>DATE(1970,1,1)+(Table1[[#This Row],[deadline]]/(24*60*60))</f>
        <v>42580.232638888891</v>
      </c>
      <c r="U7">
        <f>_xlfn.DAYS(Table1[[#This Row],[Date Ended Conversion]],Table1[[#This Row],[Date Created Conversion]])</f>
        <v>17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9">
        <f>IF(Table1[[#This Row],[goal]] &lt;= 0,0,Table1[[#This Row],[pledged]]/Table1[[#This Row],[goal]])</f>
        <v>1.064875</v>
      </c>
      <c r="P8" s="7">
        <f>IF(Table1[[#This Row],[backers_count]] &lt;= 0,0,Table1[[#This Row],[pledged]]/Table1[[#This Row],[backers_count]])</f>
        <v>146.87931034482759</v>
      </c>
      <c r="Q8" t="str">
        <f>TRIM(MID(Table1[[#This Row],[Category and Sub-Category]],1,SEARCH("/",Table1[[#This Row],[Category and Sub-Category]],1)-1))</f>
        <v>film &amp; video</v>
      </c>
      <c r="R8" t="str">
        <f>TRIM(MID(Table1[[#This Row],[Category and Sub-Category]],SEARCH("/",Table1[[#This Row],[Category and Sub-Category]],1)+1,LEN(Table1[[#This Row],[Category and Sub-Category]])))</f>
        <v>television</v>
      </c>
      <c r="S8" s="8">
        <f>DATE(1970,1,1)+(Table1[[#This Row],[launched_at]]/(24*60*60))</f>
        <v>41794.072337962964</v>
      </c>
      <c r="T8" s="8">
        <f>DATE(1970,1,1)+(Table1[[#This Row],[deadline]]/(24*60*60))</f>
        <v>41804.072337962964</v>
      </c>
      <c r="U8">
        <f>_xlfn.DAYS(Table1[[#This Row],[Date Ended Conversion]],Table1[[#This Row],[Date Created Conversion]])</f>
        <v>10</v>
      </c>
    </row>
    <row r="9" spans="1:21" ht="43.5" x14ac:dyDescent="0.3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9">
        <f>IF(Table1[[#This Row],[goal]] &lt;= 0,0,Table1[[#This Row],[pledged]]/Table1[[#This Row],[goal]])</f>
        <v>1.0122222222222221</v>
      </c>
      <c r="P9" s="7">
        <f>IF(Table1[[#This Row],[backers_count]] &lt;= 0,0,Table1[[#This Row],[pledged]]/Table1[[#This Row],[backers_count]])</f>
        <v>159.82456140350877</v>
      </c>
      <c r="Q9" t="str">
        <f>TRIM(MID(Table1[[#This Row],[Category and Sub-Category]],1,SEARCH("/",Table1[[#This Row],[Category and Sub-Category]],1)-1))</f>
        <v>film &amp; video</v>
      </c>
      <c r="R9" t="str">
        <f>TRIM(MID(Table1[[#This Row],[Category and Sub-Category]],SEARCH("/",Table1[[#This Row],[Category and Sub-Category]],1)+1,LEN(Table1[[#This Row],[Category and Sub-Category]])))</f>
        <v>television</v>
      </c>
      <c r="S9" s="8">
        <f>DATE(1970,1,1)+(Table1[[#This Row],[launched_at]]/(24*60*60))</f>
        <v>42516.047071759254</v>
      </c>
      <c r="T9" s="8">
        <f>DATE(1970,1,1)+(Table1[[#This Row],[deadline]]/(24*60*60))</f>
        <v>42556.047071759254</v>
      </c>
      <c r="U9">
        <f>_xlfn.DAYS(Table1[[#This Row],[Date Ended Conversion]],Table1[[#This Row],[Date Created Conversion]])</f>
        <v>40</v>
      </c>
    </row>
    <row r="10" spans="1:21" x14ac:dyDescent="0.3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9">
        <f>IF(Table1[[#This Row],[goal]] &lt;= 0,0,Table1[[#This Row],[pledged]]/Table1[[#This Row],[goal]])</f>
        <v>1.0004342857142856</v>
      </c>
      <c r="P10" s="7">
        <f>IF(Table1[[#This Row],[backers_count]] &lt;= 0,0,Table1[[#This Row],[pledged]]/Table1[[#This Row],[backers_count]])</f>
        <v>291.79333333333335</v>
      </c>
      <c r="Q10" t="str">
        <f>TRIM(MID(Table1[[#This Row],[Category and Sub-Category]],1,SEARCH("/",Table1[[#This Row],[Category and Sub-Category]],1)-1))</f>
        <v>film &amp; video</v>
      </c>
      <c r="R10" t="str">
        <f>TRIM(MID(Table1[[#This Row],[Category and Sub-Category]],SEARCH("/",Table1[[#This Row],[Category and Sub-Category]],1)+1,LEN(Table1[[#This Row],[Category and Sub-Category]])))</f>
        <v>television</v>
      </c>
      <c r="S10" s="8">
        <f>DATE(1970,1,1)+(Table1[[#This Row],[launched_at]]/(24*60*60))</f>
        <v>42468.94458333333</v>
      </c>
      <c r="T10" s="8">
        <f>DATE(1970,1,1)+(Table1[[#This Row],[deadline]]/(24*60*60))</f>
        <v>42475.875</v>
      </c>
      <c r="U10">
        <f>_xlfn.DAYS(Table1[[#This Row],[Date Ended Conversion]],Table1[[#This Row],[Date Created Conversion]])</f>
        <v>7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9">
        <f>IF(Table1[[#This Row],[goal]] &lt;= 0,0,Table1[[#This Row],[pledged]]/Table1[[#This Row],[goal]])</f>
        <v>1.2599800000000001</v>
      </c>
      <c r="P11" s="7">
        <f>IF(Table1[[#This Row],[backers_count]] &lt;= 0,0,Table1[[#This Row],[pledged]]/Table1[[#This Row],[backers_count]])</f>
        <v>31.499500000000001</v>
      </c>
      <c r="Q11" t="str">
        <f>TRIM(MID(Table1[[#This Row],[Category and Sub-Category]],1,SEARCH("/",Table1[[#This Row],[Category and Sub-Category]],1)-1))</f>
        <v>film &amp; video</v>
      </c>
      <c r="R11" t="str">
        <f>TRIM(MID(Table1[[#This Row],[Category and Sub-Category]],SEARCH("/",Table1[[#This Row],[Category and Sub-Category]],1)+1,LEN(Table1[[#This Row],[Category and Sub-Category]])))</f>
        <v>television</v>
      </c>
      <c r="S11" s="8">
        <f>DATE(1970,1,1)+(Table1[[#This Row],[launched_at]]/(24*60*60))</f>
        <v>42447.103518518517</v>
      </c>
      <c r="T11" s="8">
        <f>DATE(1970,1,1)+(Table1[[#This Row],[deadline]]/(24*60*60))</f>
        <v>42477.103518518517</v>
      </c>
      <c r="U11">
        <f>_xlfn.DAYS(Table1[[#This Row],[Date Ended Conversion]],Table1[[#This Row],[Date Created Conversion]])</f>
        <v>30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9">
        <f>IF(Table1[[#This Row],[goal]] &lt;= 0,0,Table1[[#This Row],[pledged]]/Table1[[#This Row],[goal]])</f>
        <v>1.0049999999999999</v>
      </c>
      <c r="P12" s="7">
        <f>IF(Table1[[#This Row],[backers_count]] &lt;= 0,0,Table1[[#This Row],[pledged]]/Table1[[#This Row],[backers_count]])</f>
        <v>158.68421052631578</v>
      </c>
      <c r="Q12" t="str">
        <f>TRIM(MID(Table1[[#This Row],[Category and Sub-Category]],1,SEARCH("/",Table1[[#This Row],[Category and Sub-Category]],1)-1))</f>
        <v>film &amp; video</v>
      </c>
      <c r="R12" t="str">
        <f>TRIM(MID(Table1[[#This Row],[Category and Sub-Category]],SEARCH("/",Table1[[#This Row],[Category and Sub-Category]],1)+1,LEN(Table1[[#This Row],[Category and Sub-Category]])))</f>
        <v>television</v>
      </c>
      <c r="S12" s="8">
        <f>DATE(1970,1,1)+(Table1[[#This Row],[launched_at]]/(24*60*60))</f>
        <v>41780.068043981482</v>
      </c>
      <c r="T12" s="8">
        <f>DATE(1970,1,1)+(Table1[[#This Row],[deadline]]/(24*60*60))</f>
        <v>41815.068043981482</v>
      </c>
      <c r="U12">
        <f>_xlfn.DAYS(Table1[[#This Row],[Date Ended Conversion]],Table1[[#This Row],[Date Created Conversion]])</f>
        <v>35</v>
      </c>
    </row>
    <row r="13" spans="1:21" ht="43.5" x14ac:dyDescent="0.3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9">
        <f>IF(Table1[[#This Row],[goal]] &lt;= 0,0,Table1[[#This Row],[pledged]]/Table1[[#This Row],[goal]])</f>
        <v>1.2050000000000001</v>
      </c>
      <c r="P13" s="7">
        <f>IF(Table1[[#This Row],[backers_count]] &lt;= 0,0,Table1[[#This Row],[pledged]]/Table1[[#This Row],[backers_count]])</f>
        <v>80.333333333333329</v>
      </c>
      <c r="Q13" t="str">
        <f>TRIM(MID(Table1[[#This Row],[Category and Sub-Category]],1,SEARCH("/",Table1[[#This Row],[Category and Sub-Category]],1)-1))</f>
        <v>film &amp; video</v>
      </c>
      <c r="R13" t="str">
        <f>TRIM(MID(Table1[[#This Row],[Category and Sub-Category]],SEARCH("/",Table1[[#This Row],[Category and Sub-Category]],1)+1,LEN(Table1[[#This Row],[Category and Sub-Category]])))</f>
        <v>television</v>
      </c>
      <c r="S13" s="8">
        <f>DATE(1970,1,1)+(Table1[[#This Row],[launched_at]]/(24*60*60))</f>
        <v>42572.778495370367</v>
      </c>
      <c r="T13" s="8">
        <f>DATE(1970,1,1)+(Table1[[#This Row],[deadline]]/(24*60*60))</f>
        <v>42604.125</v>
      </c>
      <c r="U13">
        <f>_xlfn.DAYS(Table1[[#This Row],[Date Ended Conversion]],Table1[[#This Row],[Date Created Conversion]])</f>
        <v>32</v>
      </c>
    </row>
    <row r="14" spans="1:21" ht="43.5" x14ac:dyDescent="0.3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9">
        <f>IF(Table1[[#This Row],[goal]] &lt;= 0,0,Table1[[#This Row],[pledged]]/Table1[[#This Row],[goal]])</f>
        <v>1.6529333333333334</v>
      </c>
      <c r="P14" s="7">
        <f>IF(Table1[[#This Row],[backers_count]] &lt;= 0,0,Table1[[#This Row],[pledged]]/Table1[[#This Row],[backers_count]])</f>
        <v>59.961305925030231</v>
      </c>
      <c r="Q14" t="str">
        <f>TRIM(MID(Table1[[#This Row],[Category and Sub-Category]],1,SEARCH("/",Table1[[#This Row],[Category and Sub-Category]],1)-1))</f>
        <v>film &amp; video</v>
      </c>
      <c r="R14" t="str">
        <f>TRIM(MID(Table1[[#This Row],[Category and Sub-Category]],SEARCH("/",Table1[[#This Row],[Category and Sub-Category]],1)+1,LEN(Table1[[#This Row],[Category and Sub-Category]])))</f>
        <v>television</v>
      </c>
      <c r="S14" s="8">
        <f>DATE(1970,1,1)+(Table1[[#This Row],[launched_at]]/(24*60*60))</f>
        <v>41791.713252314818</v>
      </c>
      <c r="T14" s="8">
        <f>DATE(1970,1,1)+(Table1[[#This Row],[deadline]]/(24*60*60))</f>
        <v>41836.125</v>
      </c>
      <c r="U14">
        <f>_xlfn.DAYS(Table1[[#This Row],[Date Ended Conversion]],Table1[[#This Row],[Date Created Conversion]])</f>
        <v>45</v>
      </c>
    </row>
    <row r="15" spans="1:21" ht="29" x14ac:dyDescent="0.3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9">
        <f>IF(Table1[[#This Row],[goal]] &lt;= 0,0,Table1[[#This Row],[pledged]]/Table1[[#This Row],[goal]])</f>
        <v>1.5997142857142856</v>
      </c>
      <c r="P15" s="7">
        <f>IF(Table1[[#This Row],[backers_count]] &lt;= 0,0,Table1[[#This Row],[pledged]]/Table1[[#This Row],[backers_count]])</f>
        <v>109.78431372549019</v>
      </c>
      <c r="Q15" t="str">
        <f>TRIM(MID(Table1[[#This Row],[Category and Sub-Category]],1,SEARCH("/",Table1[[#This Row],[Category and Sub-Category]],1)-1))</f>
        <v>film &amp; video</v>
      </c>
      <c r="R15" t="str">
        <f>TRIM(MID(Table1[[#This Row],[Category and Sub-Category]],SEARCH("/",Table1[[#This Row],[Category and Sub-Category]],1)+1,LEN(Table1[[#This Row],[Category and Sub-Category]])))</f>
        <v>television</v>
      </c>
      <c r="S15" s="8">
        <f>DATE(1970,1,1)+(Table1[[#This Row],[launched_at]]/(24*60*60))</f>
        <v>42508.677187499998</v>
      </c>
      <c r="T15" s="8">
        <f>DATE(1970,1,1)+(Table1[[#This Row],[deadline]]/(24*60*60))</f>
        <v>42544.852083333331</v>
      </c>
      <c r="U15">
        <f>_xlfn.DAYS(Table1[[#This Row],[Date Ended Conversion]],Table1[[#This Row],[Date Created Conversion]])</f>
        <v>36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9">
        <f>IF(Table1[[#This Row],[goal]] &lt;= 0,0,Table1[[#This Row],[pledged]]/Table1[[#This Row],[goal]])</f>
        <v>1.0093333333333334</v>
      </c>
      <c r="P16" s="7">
        <f>IF(Table1[[#This Row],[backers_count]] &lt;= 0,0,Table1[[#This Row],[pledged]]/Table1[[#This Row],[backers_count]])</f>
        <v>147.70731707317074</v>
      </c>
      <c r="Q16" t="str">
        <f>TRIM(MID(Table1[[#This Row],[Category and Sub-Category]],1,SEARCH("/",Table1[[#This Row],[Category and Sub-Category]],1)-1))</f>
        <v>film &amp; video</v>
      </c>
      <c r="R16" t="str">
        <f>TRIM(MID(Table1[[#This Row],[Category and Sub-Category]],SEARCH("/",Table1[[#This Row],[Category and Sub-Category]],1)+1,LEN(Table1[[#This Row],[Category and Sub-Category]])))</f>
        <v>television</v>
      </c>
      <c r="S16" s="8">
        <f>DATE(1970,1,1)+(Table1[[#This Row],[launched_at]]/(24*60*60))</f>
        <v>41808.02648148148</v>
      </c>
      <c r="T16" s="8">
        <f>DATE(1970,1,1)+(Table1[[#This Row],[deadline]]/(24*60*60))</f>
        <v>41833.582638888889</v>
      </c>
      <c r="U16">
        <f>_xlfn.DAYS(Table1[[#This Row],[Date Ended Conversion]],Table1[[#This Row],[Date Created Conversion]])</f>
        <v>25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9">
        <f>IF(Table1[[#This Row],[goal]] &lt;= 0,0,Table1[[#This Row],[pledged]]/Table1[[#This Row],[goal]])</f>
        <v>1.0660000000000001</v>
      </c>
      <c r="P17" s="7">
        <f>IF(Table1[[#This Row],[backers_count]] &lt;= 0,0,Table1[[#This Row],[pledged]]/Table1[[#This Row],[backers_count]])</f>
        <v>21.755102040816325</v>
      </c>
      <c r="Q17" t="str">
        <f>TRIM(MID(Table1[[#This Row],[Category and Sub-Category]],1,SEARCH("/",Table1[[#This Row],[Category and Sub-Category]],1)-1))</f>
        <v>film &amp; video</v>
      </c>
      <c r="R17" t="str">
        <f>TRIM(MID(Table1[[#This Row],[Category and Sub-Category]],SEARCH("/",Table1[[#This Row],[Category and Sub-Category]],1)+1,LEN(Table1[[#This Row],[Category and Sub-Category]])))</f>
        <v>television</v>
      </c>
      <c r="S17" s="8">
        <f>DATE(1970,1,1)+(Table1[[#This Row],[launched_at]]/(24*60*60))</f>
        <v>42256.391875000001</v>
      </c>
      <c r="T17" s="8">
        <f>DATE(1970,1,1)+(Table1[[#This Row],[deadline]]/(24*60*60))</f>
        <v>42274.843055555553</v>
      </c>
      <c r="U17">
        <f>_xlfn.DAYS(Table1[[#This Row],[Date Ended Conversion]],Table1[[#This Row],[Date Created Conversion]])</f>
        <v>18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9">
        <f>IF(Table1[[#This Row],[goal]] &lt;= 0,0,Table1[[#This Row],[pledged]]/Table1[[#This Row],[goal]])</f>
        <v>1.0024166666666667</v>
      </c>
      <c r="P18" s="7">
        <f>IF(Table1[[#This Row],[backers_count]] &lt;= 0,0,Table1[[#This Row],[pledged]]/Table1[[#This Row],[backers_count]])</f>
        <v>171.84285714285716</v>
      </c>
      <c r="Q18" t="str">
        <f>TRIM(MID(Table1[[#This Row],[Category and Sub-Category]],1,SEARCH("/",Table1[[#This Row],[Category and Sub-Category]],1)-1))</f>
        <v>film &amp; video</v>
      </c>
      <c r="R18" t="str">
        <f>TRIM(MID(Table1[[#This Row],[Category and Sub-Category]],SEARCH("/",Table1[[#This Row],[Category and Sub-Category]],1)+1,LEN(Table1[[#This Row],[Category and Sub-Category]])))</f>
        <v>television</v>
      </c>
      <c r="S18" s="8">
        <f>DATE(1970,1,1)+(Table1[[#This Row],[launched_at]]/(24*60*60))</f>
        <v>41760.796423611115</v>
      </c>
      <c r="T18" s="8">
        <f>DATE(1970,1,1)+(Table1[[#This Row],[deadline]]/(24*60*60))</f>
        <v>41806.229166666664</v>
      </c>
      <c r="U18">
        <f>_xlfn.DAYS(Table1[[#This Row],[Date Ended Conversion]],Table1[[#This Row],[Date Created Conversion]])</f>
        <v>46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9">
        <f>IF(Table1[[#This Row],[goal]] &lt;= 0,0,Table1[[#This Row],[pledged]]/Table1[[#This Row],[goal]])</f>
        <v>1.0066666666666666</v>
      </c>
      <c r="P19" s="7">
        <f>IF(Table1[[#This Row],[backers_count]] &lt;= 0,0,Table1[[#This Row],[pledged]]/Table1[[#This Row],[backers_count]])</f>
        <v>41.944444444444443</v>
      </c>
      <c r="Q19" t="str">
        <f>TRIM(MID(Table1[[#This Row],[Category and Sub-Category]],1,SEARCH("/",Table1[[#This Row],[Category and Sub-Category]],1)-1))</f>
        <v>film &amp; video</v>
      </c>
      <c r="R19" t="str">
        <f>TRIM(MID(Table1[[#This Row],[Category and Sub-Category]],SEARCH("/",Table1[[#This Row],[Category and Sub-Category]],1)+1,LEN(Table1[[#This Row],[Category and Sub-Category]])))</f>
        <v>television</v>
      </c>
      <c r="S19" s="8">
        <f>DATE(1970,1,1)+(Table1[[#This Row],[launched_at]]/(24*60*60))</f>
        <v>41917.731736111113</v>
      </c>
      <c r="T19" s="8">
        <f>DATE(1970,1,1)+(Table1[[#This Row],[deadline]]/(24*60*60))</f>
        <v>41947.773402777777</v>
      </c>
      <c r="U19">
        <f>_xlfn.DAYS(Table1[[#This Row],[Date Ended Conversion]],Table1[[#This Row],[Date Created Conversion]])</f>
        <v>30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9">
        <f>IF(Table1[[#This Row],[goal]] &lt;= 0,0,Table1[[#This Row],[pledged]]/Table1[[#This Row],[goal]])</f>
        <v>1.0632110000000001</v>
      </c>
      <c r="P20" s="7">
        <f>IF(Table1[[#This Row],[backers_count]] &lt;= 0,0,Table1[[#This Row],[pledged]]/Table1[[#This Row],[backers_count]])</f>
        <v>93.264122807017543</v>
      </c>
      <c r="Q20" t="str">
        <f>TRIM(MID(Table1[[#This Row],[Category and Sub-Category]],1,SEARCH("/",Table1[[#This Row],[Category and Sub-Category]],1)-1))</f>
        <v>film &amp; video</v>
      </c>
      <c r="R20" t="str">
        <f>TRIM(MID(Table1[[#This Row],[Category and Sub-Category]],SEARCH("/",Table1[[#This Row],[Category and Sub-Category]],1)+1,LEN(Table1[[#This Row],[Category and Sub-Category]])))</f>
        <v>television</v>
      </c>
      <c r="S20" s="8">
        <f>DATE(1970,1,1)+(Table1[[#This Row],[launched_at]]/(24*60*60))</f>
        <v>41869.542314814811</v>
      </c>
      <c r="T20" s="8">
        <f>DATE(1970,1,1)+(Table1[[#This Row],[deadline]]/(24*60*60))</f>
        <v>41899.542314814811</v>
      </c>
      <c r="U20">
        <f>_xlfn.DAYS(Table1[[#This Row],[Date Ended Conversion]],Table1[[#This Row],[Date Created Conversion]])</f>
        <v>30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9">
        <f>IF(Table1[[#This Row],[goal]] &lt;= 0,0,Table1[[#This Row],[pledged]]/Table1[[#This Row],[goal]])</f>
        <v>1.4529411764705882</v>
      </c>
      <c r="P21" s="7">
        <f>IF(Table1[[#This Row],[backers_count]] &lt;= 0,0,Table1[[#This Row],[pledged]]/Table1[[#This Row],[backers_count]])</f>
        <v>56.136363636363633</v>
      </c>
      <c r="Q21" t="str">
        <f>TRIM(MID(Table1[[#This Row],[Category and Sub-Category]],1,SEARCH("/",Table1[[#This Row],[Category and Sub-Category]],1)-1))</f>
        <v>film &amp; video</v>
      </c>
      <c r="R21" t="str">
        <f>TRIM(MID(Table1[[#This Row],[Category and Sub-Category]],SEARCH("/",Table1[[#This Row],[Category and Sub-Category]],1)+1,LEN(Table1[[#This Row],[Category and Sub-Category]])))</f>
        <v>television</v>
      </c>
      <c r="S21" s="8">
        <f>DATE(1970,1,1)+(Table1[[#This Row],[launched_at]]/(24*60*60))</f>
        <v>42175.816365740742</v>
      </c>
      <c r="T21" s="8">
        <f>DATE(1970,1,1)+(Table1[[#This Row],[deadline]]/(24*60*60))</f>
        <v>42205.816365740742</v>
      </c>
      <c r="U21">
        <f>_xlfn.DAYS(Table1[[#This Row],[Date Ended Conversion]],Table1[[#This Row],[Date Created Conversion]])</f>
        <v>30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9">
        <f>IF(Table1[[#This Row],[goal]] &lt;= 0,0,Table1[[#This Row],[pledged]]/Table1[[#This Row],[goal]])</f>
        <v>1.002</v>
      </c>
      <c r="P22" s="7">
        <f>IF(Table1[[#This Row],[backers_count]] &lt;= 0,0,Table1[[#This Row],[pledged]]/Table1[[#This Row],[backers_count]])</f>
        <v>80.16</v>
      </c>
      <c r="Q22" t="str">
        <f>TRIM(MID(Table1[[#This Row],[Category and Sub-Category]],1,SEARCH("/",Table1[[#This Row],[Category and Sub-Category]],1)-1))</f>
        <v>film &amp; video</v>
      </c>
      <c r="R22" t="str">
        <f>TRIM(MID(Table1[[#This Row],[Category and Sub-Category]],SEARCH("/",Table1[[#This Row],[Category and Sub-Category]],1)+1,LEN(Table1[[#This Row],[Category and Sub-Category]])))</f>
        <v>television</v>
      </c>
      <c r="S22" s="8">
        <f>DATE(1970,1,1)+(Table1[[#This Row],[launched_at]]/(24*60*60))</f>
        <v>42200.758240740739</v>
      </c>
      <c r="T22" s="8">
        <f>DATE(1970,1,1)+(Table1[[#This Row],[deadline]]/(24*60*60))</f>
        <v>42260.758240740739</v>
      </c>
      <c r="U22">
        <f>_xlfn.DAYS(Table1[[#This Row],[Date Ended Conversion]],Table1[[#This Row],[Date Created Conversion]])</f>
        <v>60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9">
        <f>IF(Table1[[#This Row],[goal]] &lt;= 0,0,Table1[[#This Row],[pledged]]/Table1[[#This Row],[goal]])</f>
        <v>1.0913513513513513</v>
      </c>
      <c r="P23" s="7">
        <f>IF(Table1[[#This Row],[backers_count]] &lt;= 0,0,Table1[[#This Row],[pledged]]/Table1[[#This Row],[backers_count]])</f>
        <v>199.9009900990099</v>
      </c>
      <c r="Q23" t="str">
        <f>TRIM(MID(Table1[[#This Row],[Category and Sub-Category]],1,SEARCH("/",Table1[[#This Row],[Category and Sub-Category]],1)-1))</f>
        <v>film &amp; video</v>
      </c>
      <c r="R23" t="str">
        <f>TRIM(MID(Table1[[#This Row],[Category and Sub-Category]],SEARCH("/",Table1[[#This Row],[Category and Sub-Category]],1)+1,LEN(Table1[[#This Row],[Category and Sub-Category]])))</f>
        <v>television</v>
      </c>
      <c r="S23" s="8">
        <f>DATE(1970,1,1)+(Table1[[#This Row],[launched_at]]/(24*60*60))</f>
        <v>41878.627187500002</v>
      </c>
      <c r="T23" s="8">
        <f>DATE(1970,1,1)+(Table1[[#This Row],[deadline]]/(24*60*60))</f>
        <v>41908.627187500002</v>
      </c>
      <c r="U23">
        <f>_xlfn.DAYS(Table1[[#This Row],[Date Ended Conversion]],Table1[[#This Row],[Date Created Conversion]])</f>
        <v>30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9">
        <f>IF(Table1[[#This Row],[goal]] &lt;= 0,0,Table1[[#This Row],[pledged]]/Table1[[#This Row],[goal]])</f>
        <v>1.1714285714285715</v>
      </c>
      <c r="P24" s="7">
        <f>IF(Table1[[#This Row],[backers_count]] &lt;= 0,0,Table1[[#This Row],[pledged]]/Table1[[#This Row],[backers_count]])</f>
        <v>51.25</v>
      </c>
      <c r="Q24" t="str">
        <f>TRIM(MID(Table1[[#This Row],[Category and Sub-Category]],1,SEARCH("/",Table1[[#This Row],[Category and Sub-Category]],1)-1))</f>
        <v>film &amp; video</v>
      </c>
      <c r="R24" t="str">
        <f>TRIM(MID(Table1[[#This Row],[Category and Sub-Category]],SEARCH("/",Table1[[#This Row],[Category and Sub-Category]],1)+1,LEN(Table1[[#This Row],[Category and Sub-Category]])))</f>
        <v>television</v>
      </c>
      <c r="S24" s="8">
        <f>DATE(1970,1,1)+(Table1[[#This Row],[launched_at]]/(24*60*60))</f>
        <v>41989.91134259259</v>
      </c>
      <c r="T24" s="8">
        <f>DATE(1970,1,1)+(Table1[[#This Row],[deadline]]/(24*60*60))</f>
        <v>42005.332638888889</v>
      </c>
      <c r="U24">
        <f>_xlfn.DAYS(Table1[[#This Row],[Date Ended Conversion]],Table1[[#This Row],[Date Created Conversion]])</f>
        <v>16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9">
        <f>IF(Table1[[#This Row],[goal]] &lt;= 0,0,Table1[[#This Row],[pledged]]/Table1[[#This Row],[goal]])</f>
        <v>1.1850000000000001</v>
      </c>
      <c r="P25" s="7">
        <f>IF(Table1[[#This Row],[backers_count]] &lt;= 0,0,Table1[[#This Row],[pledged]]/Table1[[#This Row],[backers_count]])</f>
        <v>103.04347826086956</v>
      </c>
      <c r="Q25" t="str">
        <f>TRIM(MID(Table1[[#This Row],[Category and Sub-Category]],1,SEARCH("/",Table1[[#This Row],[Category and Sub-Category]],1)-1))</f>
        <v>film &amp; video</v>
      </c>
      <c r="R25" t="str">
        <f>TRIM(MID(Table1[[#This Row],[Category and Sub-Category]],SEARCH("/",Table1[[#This Row],[Category and Sub-Category]],1)+1,LEN(Table1[[#This Row],[Category and Sub-Category]])))</f>
        <v>television</v>
      </c>
      <c r="S25" s="8">
        <f>DATE(1970,1,1)+(Table1[[#This Row],[launched_at]]/(24*60*60))</f>
        <v>42097.778946759259</v>
      </c>
      <c r="T25" s="8">
        <f>DATE(1970,1,1)+(Table1[[#This Row],[deadline]]/(24*60*60))</f>
        <v>42124.638888888891</v>
      </c>
      <c r="U25">
        <f>_xlfn.DAYS(Table1[[#This Row],[Date Ended Conversion]],Table1[[#This Row],[Date Created Conversion]])</f>
        <v>27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9">
        <f>IF(Table1[[#This Row],[goal]] &lt;= 0,0,Table1[[#This Row],[pledged]]/Table1[[#This Row],[goal]])</f>
        <v>1.0880768571428572</v>
      </c>
      <c r="P26" s="7">
        <f>IF(Table1[[#This Row],[backers_count]] &lt;= 0,0,Table1[[#This Row],[pledged]]/Table1[[#This Row],[backers_count]])</f>
        <v>66.346149825783982</v>
      </c>
      <c r="Q26" t="str">
        <f>TRIM(MID(Table1[[#This Row],[Category and Sub-Category]],1,SEARCH("/",Table1[[#This Row],[Category and Sub-Category]],1)-1))</f>
        <v>film &amp; video</v>
      </c>
      <c r="R26" t="str">
        <f>TRIM(MID(Table1[[#This Row],[Category and Sub-Category]],SEARCH("/",Table1[[#This Row],[Category and Sub-Category]],1)+1,LEN(Table1[[#This Row],[Category and Sub-Category]])))</f>
        <v>television</v>
      </c>
      <c r="S26" s="8">
        <f>DATE(1970,1,1)+(Table1[[#This Row],[launched_at]]/(24*60*60))</f>
        <v>42229.820173611108</v>
      </c>
      <c r="T26" s="8">
        <f>DATE(1970,1,1)+(Table1[[#This Row],[deadline]]/(24*60*60))</f>
        <v>42262.818749999999</v>
      </c>
      <c r="U26">
        <f>_xlfn.DAYS(Table1[[#This Row],[Date Ended Conversion]],Table1[[#This Row],[Date Created Conversion]])</f>
        <v>33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9">
        <f>IF(Table1[[#This Row],[goal]] &lt;= 0,0,Table1[[#This Row],[pledged]]/Table1[[#This Row],[goal]])</f>
        <v>1.3333333333333333</v>
      </c>
      <c r="P27" s="7">
        <f>IF(Table1[[#This Row],[backers_count]] &lt;= 0,0,Table1[[#This Row],[pledged]]/Table1[[#This Row],[backers_count]])</f>
        <v>57.142857142857146</v>
      </c>
      <c r="Q27" t="str">
        <f>TRIM(MID(Table1[[#This Row],[Category and Sub-Category]],1,SEARCH("/",Table1[[#This Row],[Category and Sub-Category]],1)-1))</f>
        <v>film &amp; video</v>
      </c>
      <c r="R27" t="str">
        <f>TRIM(MID(Table1[[#This Row],[Category and Sub-Category]],SEARCH("/",Table1[[#This Row],[Category and Sub-Category]],1)+1,LEN(Table1[[#This Row],[Category and Sub-Category]])))</f>
        <v>television</v>
      </c>
      <c r="S27" s="8">
        <f>DATE(1970,1,1)+(Table1[[#This Row],[launched_at]]/(24*60*60))</f>
        <v>42318.025011574078</v>
      </c>
      <c r="T27" s="8">
        <f>DATE(1970,1,1)+(Table1[[#This Row],[deadline]]/(24*60*60))</f>
        <v>42378.025011574078</v>
      </c>
      <c r="U27">
        <f>_xlfn.DAYS(Table1[[#This Row],[Date Ended Conversion]],Table1[[#This Row],[Date Created Conversion]])</f>
        <v>60</v>
      </c>
    </row>
    <row r="28" spans="1:21" ht="29" x14ac:dyDescent="0.3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9">
        <f>IF(Table1[[#This Row],[goal]] &lt;= 0,0,Table1[[#This Row],[pledged]]/Table1[[#This Row],[goal]])</f>
        <v>1.552</v>
      </c>
      <c r="P28" s="7">
        <f>IF(Table1[[#This Row],[backers_count]] &lt;= 0,0,Table1[[#This Row],[pledged]]/Table1[[#This Row],[backers_count]])</f>
        <v>102.10526315789474</v>
      </c>
      <c r="Q28" t="str">
        <f>TRIM(MID(Table1[[#This Row],[Category and Sub-Category]],1,SEARCH("/",Table1[[#This Row],[Category and Sub-Category]],1)-1))</f>
        <v>film &amp; video</v>
      </c>
      <c r="R28" t="str">
        <f>TRIM(MID(Table1[[#This Row],[Category and Sub-Category]],SEARCH("/",Table1[[#This Row],[Category and Sub-Category]],1)+1,LEN(Table1[[#This Row],[Category and Sub-Category]])))</f>
        <v>television</v>
      </c>
      <c r="S28" s="8">
        <f>DATE(1970,1,1)+(Table1[[#This Row],[launched_at]]/(24*60*60))</f>
        <v>41828.515555555554</v>
      </c>
      <c r="T28" s="8">
        <f>DATE(1970,1,1)+(Table1[[#This Row],[deadline]]/(24*60*60))</f>
        <v>41868.515555555554</v>
      </c>
      <c r="U28">
        <f>_xlfn.DAYS(Table1[[#This Row],[Date Ended Conversion]],Table1[[#This Row],[Date Created Conversion]])</f>
        <v>40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9">
        <f>IF(Table1[[#This Row],[goal]] &lt;= 0,0,Table1[[#This Row],[pledged]]/Table1[[#This Row],[goal]])</f>
        <v>1.1172500000000001</v>
      </c>
      <c r="P29" s="7">
        <f>IF(Table1[[#This Row],[backers_count]] &lt;= 0,0,Table1[[#This Row],[pledged]]/Table1[[#This Row],[backers_count]])</f>
        <v>148.96666666666667</v>
      </c>
      <c r="Q29" t="str">
        <f>TRIM(MID(Table1[[#This Row],[Category and Sub-Category]],1,SEARCH("/",Table1[[#This Row],[Category and Sub-Category]],1)-1))</f>
        <v>film &amp; video</v>
      </c>
      <c r="R29" t="str">
        <f>TRIM(MID(Table1[[#This Row],[Category and Sub-Category]],SEARCH("/",Table1[[#This Row],[Category and Sub-Category]],1)+1,LEN(Table1[[#This Row],[Category and Sub-Category]])))</f>
        <v>television</v>
      </c>
      <c r="S29" s="8">
        <f>DATE(1970,1,1)+(Table1[[#This Row],[launched_at]]/(24*60*60))</f>
        <v>41929.164733796293</v>
      </c>
      <c r="T29" s="8">
        <f>DATE(1970,1,1)+(Table1[[#This Row],[deadline]]/(24*60*60))</f>
        <v>41959.206400462965</v>
      </c>
      <c r="U29">
        <f>_xlfn.DAYS(Table1[[#This Row],[Date Ended Conversion]],Table1[[#This Row],[Date Created Conversion]])</f>
        <v>30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9">
        <f>IF(Table1[[#This Row],[goal]] &lt;= 0,0,Table1[[#This Row],[pledged]]/Table1[[#This Row],[goal]])</f>
        <v>1.0035000000000001</v>
      </c>
      <c r="P30" s="7">
        <f>IF(Table1[[#This Row],[backers_count]] &lt;= 0,0,Table1[[#This Row],[pledged]]/Table1[[#This Row],[backers_count]])</f>
        <v>169.6056338028169</v>
      </c>
      <c r="Q30" t="str">
        <f>TRIM(MID(Table1[[#This Row],[Category and Sub-Category]],1,SEARCH("/",Table1[[#This Row],[Category and Sub-Category]],1)-1))</f>
        <v>film &amp; video</v>
      </c>
      <c r="R30" t="str">
        <f>TRIM(MID(Table1[[#This Row],[Category and Sub-Category]],SEARCH("/",Table1[[#This Row],[Category and Sub-Category]],1)+1,LEN(Table1[[#This Row],[Category and Sub-Category]])))</f>
        <v>television</v>
      </c>
      <c r="S30" s="8">
        <f>DATE(1970,1,1)+(Table1[[#This Row],[launched_at]]/(24*60*60))</f>
        <v>42324.96393518518</v>
      </c>
      <c r="T30" s="8">
        <f>DATE(1970,1,1)+(Table1[[#This Row],[deadline]]/(24*60*60))</f>
        <v>42354.96393518518</v>
      </c>
      <c r="U30">
        <f>_xlfn.DAYS(Table1[[#This Row],[Date Ended Conversion]],Table1[[#This Row],[Date Created Conversion]])</f>
        <v>30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9">
        <f>IF(Table1[[#This Row],[goal]] &lt;= 0,0,Table1[[#This Row],[pledged]]/Table1[[#This Row],[goal]])</f>
        <v>1.2333333333333334</v>
      </c>
      <c r="P31" s="7">
        <f>IF(Table1[[#This Row],[backers_count]] &lt;= 0,0,Table1[[#This Row],[pledged]]/Table1[[#This Row],[backers_count]])</f>
        <v>31.623931623931625</v>
      </c>
      <c r="Q31" t="str">
        <f>TRIM(MID(Table1[[#This Row],[Category and Sub-Category]],1,SEARCH("/",Table1[[#This Row],[Category and Sub-Category]],1)-1))</f>
        <v>film &amp; video</v>
      </c>
      <c r="R31" t="str">
        <f>TRIM(MID(Table1[[#This Row],[Category and Sub-Category]],SEARCH("/",Table1[[#This Row],[Category and Sub-Category]],1)+1,LEN(Table1[[#This Row],[Category and Sub-Category]])))</f>
        <v>television</v>
      </c>
      <c r="S31" s="8">
        <f>DATE(1970,1,1)+(Table1[[#This Row],[launched_at]]/(24*60*60))</f>
        <v>41812.67324074074</v>
      </c>
      <c r="T31" s="8">
        <f>DATE(1970,1,1)+(Table1[[#This Row],[deadline]]/(24*60*60))</f>
        <v>41842.67324074074</v>
      </c>
      <c r="U31">
        <f>_xlfn.DAYS(Table1[[#This Row],[Date Ended Conversion]],Table1[[#This Row],[Date Created Conversion]])</f>
        <v>30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9">
        <f>IF(Table1[[#This Row],[goal]] &lt;= 0,0,Table1[[#This Row],[pledged]]/Table1[[#This Row],[goal]])</f>
        <v>1.0129975</v>
      </c>
      <c r="P32" s="7">
        <f>IF(Table1[[#This Row],[backers_count]] &lt;= 0,0,Table1[[#This Row],[pledged]]/Table1[[#This Row],[backers_count]])</f>
        <v>76.45264150943396</v>
      </c>
      <c r="Q32" t="str">
        <f>TRIM(MID(Table1[[#This Row],[Category and Sub-Category]],1,SEARCH("/",Table1[[#This Row],[Category and Sub-Category]],1)-1))</f>
        <v>film &amp; video</v>
      </c>
      <c r="R32" t="str">
        <f>TRIM(MID(Table1[[#This Row],[Category and Sub-Category]],SEARCH("/",Table1[[#This Row],[Category and Sub-Category]],1)+1,LEN(Table1[[#This Row],[Category and Sub-Category]])))</f>
        <v>television</v>
      </c>
      <c r="S32" s="8">
        <f>DATE(1970,1,1)+(Table1[[#This Row],[launched_at]]/(24*60*60))</f>
        <v>41842.292997685188</v>
      </c>
      <c r="T32" s="8">
        <f>DATE(1970,1,1)+(Table1[[#This Row],[deadline]]/(24*60*60))</f>
        <v>41872.292997685188</v>
      </c>
      <c r="U32">
        <f>_xlfn.DAYS(Table1[[#This Row],[Date Ended Conversion]],Table1[[#This Row],[Date Created Conversion]])</f>
        <v>30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9">
        <f>IF(Table1[[#This Row],[goal]] &lt;= 0,0,Table1[[#This Row],[pledged]]/Table1[[#This Row],[goal]])</f>
        <v>1</v>
      </c>
      <c r="P33" s="7">
        <f>IF(Table1[[#This Row],[backers_count]] &lt;= 0,0,Table1[[#This Row],[pledged]]/Table1[[#This Row],[backers_count]])</f>
        <v>13</v>
      </c>
      <c r="Q33" t="str">
        <f>TRIM(MID(Table1[[#This Row],[Category and Sub-Category]],1,SEARCH("/",Table1[[#This Row],[Category and Sub-Category]],1)-1))</f>
        <v>film &amp; video</v>
      </c>
      <c r="R33" t="str">
        <f>TRIM(MID(Table1[[#This Row],[Category and Sub-Category]],SEARCH("/",Table1[[#This Row],[Category and Sub-Category]],1)+1,LEN(Table1[[#This Row],[Category and Sub-Category]])))</f>
        <v>television</v>
      </c>
      <c r="S33" s="8">
        <f>DATE(1970,1,1)+(Table1[[#This Row],[launched_at]]/(24*60*60))</f>
        <v>42376.79206018518</v>
      </c>
      <c r="T33" s="8">
        <f>DATE(1970,1,1)+(Table1[[#This Row],[deadline]]/(24*60*60))</f>
        <v>42394.79206018518</v>
      </c>
      <c r="U33">
        <f>_xlfn.DAYS(Table1[[#This Row],[Date Ended Conversion]],Table1[[#This Row],[Date Created Conversion]])</f>
        <v>18</v>
      </c>
    </row>
    <row r="34" spans="1:21" ht="43.5" x14ac:dyDescent="0.3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9">
        <f>IF(Table1[[#This Row],[goal]] &lt;= 0,0,Table1[[#This Row],[pledged]]/Table1[[#This Row],[goal]])</f>
        <v>1.0024604569420035</v>
      </c>
      <c r="P34" s="7">
        <f>IF(Table1[[#This Row],[backers_count]] &lt;= 0,0,Table1[[#This Row],[pledged]]/Table1[[#This Row],[backers_count]])</f>
        <v>320.44943820224717</v>
      </c>
      <c r="Q34" t="str">
        <f>TRIM(MID(Table1[[#This Row],[Category and Sub-Category]],1,SEARCH("/",Table1[[#This Row],[Category and Sub-Category]],1)-1))</f>
        <v>film &amp; video</v>
      </c>
      <c r="R34" t="str">
        <f>TRIM(MID(Table1[[#This Row],[Category and Sub-Category]],SEARCH("/",Table1[[#This Row],[Category and Sub-Category]],1)+1,LEN(Table1[[#This Row],[Category and Sub-Category]])))</f>
        <v>television</v>
      </c>
      <c r="S34" s="8">
        <f>DATE(1970,1,1)+(Table1[[#This Row],[launched_at]]/(24*60*60))</f>
        <v>42461.627511574072</v>
      </c>
      <c r="T34" s="8">
        <f>DATE(1970,1,1)+(Table1[[#This Row],[deadline]]/(24*60*60))</f>
        <v>42503.165972222225</v>
      </c>
      <c r="U34">
        <f>_xlfn.DAYS(Table1[[#This Row],[Date Ended Conversion]],Table1[[#This Row],[Date Created Conversion]])</f>
        <v>42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9">
        <f>IF(Table1[[#This Row],[goal]] &lt;= 0,0,Table1[[#This Row],[pledged]]/Table1[[#This Row],[goal]])</f>
        <v>1.0209523809523811</v>
      </c>
      <c r="P35" s="7">
        <f>IF(Table1[[#This Row],[backers_count]] &lt;= 0,0,Table1[[#This Row],[pledged]]/Table1[[#This Row],[backers_count]])</f>
        <v>83.75</v>
      </c>
      <c r="Q35" t="str">
        <f>TRIM(MID(Table1[[#This Row],[Category and Sub-Category]],1,SEARCH("/",Table1[[#This Row],[Category and Sub-Category]],1)-1))</f>
        <v>film &amp; video</v>
      </c>
      <c r="R35" t="str">
        <f>TRIM(MID(Table1[[#This Row],[Category and Sub-Category]],SEARCH("/",Table1[[#This Row],[Category and Sub-Category]],1)+1,LEN(Table1[[#This Row],[Category and Sub-Category]])))</f>
        <v>television</v>
      </c>
      <c r="S35" s="8">
        <f>DATE(1970,1,1)+(Table1[[#This Row],[launched_at]]/(24*60*60))</f>
        <v>42286.660891203705</v>
      </c>
      <c r="T35" s="8">
        <f>DATE(1970,1,1)+(Table1[[#This Row],[deadline]]/(24*60*60))</f>
        <v>42316.702557870369</v>
      </c>
      <c r="U35">
        <f>_xlfn.DAYS(Table1[[#This Row],[Date Ended Conversion]],Table1[[#This Row],[Date Created Conversion]])</f>
        <v>30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9">
        <f>IF(Table1[[#This Row],[goal]] &lt;= 0,0,Table1[[#This Row],[pledged]]/Table1[[#This Row],[goal]])</f>
        <v>1.3046153846153845</v>
      </c>
      <c r="P36" s="7">
        <f>IF(Table1[[#This Row],[backers_count]] &lt;= 0,0,Table1[[#This Row],[pledged]]/Table1[[#This Row],[backers_count]])</f>
        <v>49.882352941176471</v>
      </c>
      <c r="Q36" t="str">
        <f>TRIM(MID(Table1[[#This Row],[Category and Sub-Category]],1,SEARCH("/",Table1[[#This Row],[Category and Sub-Category]],1)-1))</f>
        <v>film &amp; video</v>
      </c>
      <c r="R36" t="str">
        <f>TRIM(MID(Table1[[#This Row],[Category and Sub-Category]],SEARCH("/",Table1[[#This Row],[Category and Sub-Category]],1)+1,LEN(Table1[[#This Row],[Category and Sub-Category]])))</f>
        <v>television</v>
      </c>
      <c r="S36" s="8">
        <f>DATE(1970,1,1)+(Table1[[#This Row],[launched_at]]/(24*60*60))</f>
        <v>41841.321770833332</v>
      </c>
      <c r="T36" s="8">
        <f>DATE(1970,1,1)+(Table1[[#This Row],[deadline]]/(24*60*60))</f>
        <v>41856.321770833332</v>
      </c>
      <c r="U36">
        <f>_xlfn.DAYS(Table1[[#This Row],[Date Ended Conversion]],Table1[[#This Row],[Date Created Conversion]])</f>
        <v>15</v>
      </c>
    </row>
    <row r="37" spans="1:21" ht="29" x14ac:dyDescent="0.3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9">
        <f>IF(Table1[[#This Row],[goal]] &lt;= 0,0,Table1[[#This Row],[pledged]]/Table1[[#This Row],[goal]])</f>
        <v>1.665</v>
      </c>
      <c r="P37" s="7">
        <f>IF(Table1[[#This Row],[backers_count]] &lt;= 0,0,Table1[[#This Row],[pledged]]/Table1[[#This Row],[backers_count]])</f>
        <v>59.464285714285715</v>
      </c>
      <c r="Q37" t="str">
        <f>TRIM(MID(Table1[[#This Row],[Category and Sub-Category]],1,SEARCH("/",Table1[[#This Row],[Category and Sub-Category]],1)-1))</f>
        <v>film &amp; video</v>
      </c>
      <c r="R37" t="str">
        <f>TRIM(MID(Table1[[#This Row],[Category and Sub-Category]],SEARCH("/",Table1[[#This Row],[Category and Sub-Category]],1)+1,LEN(Table1[[#This Row],[Category and Sub-Category]])))</f>
        <v>television</v>
      </c>
      <c r="S37" s="8">
        <f>DATE(1970,1,1)+(Table1[[#This Row],[launched_at]]/(24*60*60))</f>
        <v>42098.291828703703</v>
      </c>
      <c r="T37" s="8">
        <f>DATE(1970,1,1)+(Table1[[#This Row],[deadline]]/(24*60*60))</f>
        <v>42122</v>
      </c>
      <c r="U37">
        <f>_xlfn.DAYS(Table1[[#This Row],[Date Ended Conversion]],Table1[[#This Row],[Date Created Conversion]])</f>
        <v>24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9">
        <f>IF(Table1[[#This Row],[goal]] &lt;= 0,0,Table1[[#This Row],[pledged]]/Table1[[#This Row],[goal]])</f>
        <v>1.4215</v>
      </c>
      <c r="P38" s="7">
        <f>IF(Table1[[#This Row],[backers_count]] &lt;= 0,0,Table1[[#This Row],[pledged]]/Table1[[#This Row],[backers_count]])</f>
        <v>193.84090909090909</v>
      </c>
      <c r="Q38" t="str">
        <f>TRIM(MID(Table1[[#This Row],[Category and Sub-Category]],1,SEARCH("/",Table1[[#This Row],[Category and Sub-Category]],1)-1))</f>
        <v>film &amp; video</v>
      </c>
      <c r="R38" t="str">
        <f>TRIM(MID(Table1[[#This Row],[Category and Sub-Category]],SEARCH("/",Table1[[#This Row],[Category and Sub-Category]],1)+1,LEN(Table1[[#This Row],[Category and Sub-Category]])))</f>
        <v>television</v>
      </c>
      <c r="S38" s="8">
        <f>DATE(1970,1,1)+(Table1[[#This Row],[launched_at]]/(24*60*60))</f>
        <v>42068.307002314818</v>
      </c>
      <c r="T38" s="8">
        <f>DATE(1970,1,1)+(Table1[[#This Row],[deadline]]/(24*60*60))</f>
        <v>42098.265335648146</v>
      </c>
      <c r="U38">
        <f>_xlfn.DAYS(Table1[[#This Row],[Date Ended Conversion]],Table1[[#This Row],[Date Created Conversion]])</f>
        <v>30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9">
        <f>IF(Table1[[#This Row],[goal]] &lt;= 0,0,Table1[[#This Row],[pledged]]/Table1[[#This Row],[goal]])</f>
        <v>1.8344090909090909</v>
      </c>
      <c r="P39" s="7">
        <f>IF(Table1[[#This Row],[backers_count]] &lt;= 0,0,Table1[[#This Row],[pledged]]/Table1[[#This Row],[backers_count]])</f>
        <v>159.51383399209487</v>
      </c>
      <c r="Q39" t="str">
        <f>TRIM(MID(Table1[[#This Row],[Category and Sub-Category]],1,SEARCH("/",Table1[[#This Row],[Category and Sub-Category]],1)-1))</f>
        <v>film &amp; video</v>
      </c>
      <c r="R39" t="str">
        <f>TRIM(MID(Table1[[#This Row],[Category and Sub-Category]],SEARCH("/",Table1[[#This Row],[Category and Sub-Category]],1)+1,LEN(Table1[[#This Row],[Category and Sub-Category]])))</f>
        <v>television</v>
      </c>
      <c r="S39" s="8">
        <f>DATE(1970,1,1)+(Table1[[#This Row],[launched_at]]/(24*60*60))</f>
        <v>42032.693043981482</v>
      </c>
      <c r="T39" s="8">
        <f>DATE(1970,1,1)+(Table1[[#This Row],[deadline]]/(24*60*60))</f>
        <v>42062.693043981482</v>
      </c>
      <c r="U39">
        <f>_xlfn.DAYS(Table1[[#This Row],[Date Ended Conversion]],Table1[[#This Row],[Date Created Conversion]])</f>
        <v>30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9">
        <f>IF(Table1[[#This Row],[goal]] &lt;= 0,0,Table1[[#This Row],[pledged]]/Table1[[#This Row],[goal]])</f>
        <v>1.1004</v>
      </c>
      <c r="P40" s="7">
        <f>IF(Table1[[#This Row],[backers_count]] &lt;= 0,0,Table1[[#This Row],[pledged]]/Table1[[#This Row],[backers_count]])</f>
        <v>41.68181818181818</v>
      </c>
      <c r="Q40" t="str">
        <f>TRIM(MID(Table1[[#This Row],[Category and Sub-Category]],1,SEARCH("/",Table1[[#This Row],[Category and Sub-Category]],1)-1))</f>
        <v>film &amp; video</v>
      </c>
      <c r="R40" t="str">
        <f>TRIM(MID(Table1[[#This Row],[Category and Sub-Category]],SEARCH("/",Table1[[#This Row],[Category and Sub-Category]],1)+1,LEN(Table1[[#This Row],[Category and Sub-Category]])))</f>
        <v>television</v>
      </c>
      <c r="S40" s="8">
        <f>DATE(1970,1,1)+(Table1[[#This Row],[launched_at]]/(24*60*60))</f>
        <v>41375.057222222225</v>
      </c>
      <c r="T40" s="8">
        <f>DATE(1970,1,1)+(Table1[[#This Row],[deadline]]/(24*60*60))</f>
        <v>41405.057222222225</v>
      </c>
      <c r="U40">
        <f>_xlfn.DAYS(Table1[[#This Row],[Date Ended Conversion]],Table1[[#This Row],[Date Created Conversion]])</f>
        <v>30</v>
      </c>
    </row>
    <row r="41" spans="1:21" ht="43.5" x14ac:dyDescent="0.3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9">
        <f>IF(Table1[[#This Row],[goal]] &lt;= 0,0,Table1[[#This Row],[pledged]]/Table1[[#This Row],[goal]])</f>
        <v>1.3098000000000001</v>
      </c>
      <c r="P41" s="7">
        <f>IF(Table1[[#This Row],[backers_count]] &lt;= 0,0,Table1[[#This Row],[pledged]]/Table1[[#This Row],[backers_count]])</f>
        <v>150.89861751152074</v>
      </c>
      <c r="Q41" t="str">
        <f>TRIM(MID(Table1[[#This Row],[Category and Sub-Category]],1,SEARCH("/",Table1[[#This Row],[Category and Sub-Category]],1)-1))</f>
        <v>film &amp; video</v>
      </c>
      <c r="R41" t="str">
        <f>TRIM(MID(Table1[[#This Row],[Category and Sub-Category]],SEARCH("/",Table1[[#This Row],[Category and Sub-Category]],1)+1,LEN(Table1[[#This Row],[Category and Sub-Category]])))</f>
        <v>television</v>
      </c>
      <c r="S41" s="8">
        <f>DATE(1970,1,1)+(Table1[[#This Row],[launched_at]]/(24*60*60))</f>
        <v>41754.047083333331</v>
      </c>
      <c r="T41" s="8">
        <f>DATE(1970,1,1)+(Table1[[#This Row],[deadline]]/(24*60*60))</f>
        <v>41784.957638888889</v>
      </c>
      <c r="U41">
        <f>_xlfn.DAYS(Table1[[#This Row],[Date Ended Conversion]],Table1[[#This Row],[Date Created Conversion]])</f>
        <v>30</v>
      </c>
    </row>
    <row r="42" spans="1:21" ht="43.5" x14ac:dyDescent="0.3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9">
        <f>IF(Table1[[#This Row],[goal]] &lt;= 0,0,Table1[[#This Row],[pledged]]/Table1[[#This Row],[goal]])</f>
        <v>1.0135000000000001</v>
      </c>
      <c r="P42" s="7">
        <f>IF(Table1[[#This Row],[backers_count]] &lt;= 0,0,Table1[[#This Row],[pledged]]/Table1[[#This Row],[backers_count]])</f>
        <v>126.6875</v>
      </c>
      <c r="Q42" t="str">
        <f>TRIM(MID(Table1[[#This Row],[Category and Sub-Category]],1,SEARCH("/",Table1[[#This Row],[Category and Sub-Category]],1)-1))</f>
        <v>film &amp; video</v>
      </c>
      <c r="R42" t="str">
        <f>TRIM(MID(Table1[[#This Row],[Category and Sub-Category]],SEARCH("/",Table1[[#This Row],[Category and Sub-Category]],1)+1,LEN(Table1[[#This Row],[Category and Sub-Category]])))</f>
        <v>television</v>
      </c>
      <c r="S42" s="8">
        <f>DATE(1970,1,1)+(Table1[[#This Row],[launched_at]]/(24*60*60))</f>
        <v>41789.21398148148</v>
      </c>
      <c r="T42" s="8">
        <f>DATE(1970,1,1)+(Table1[[#This Row],[deadline]]/(24*60*60))</f>
        <v>41809.166666666664</v>
      </c>
      <c r="U42">
        <f>_xlfn.DAYS(Table1[[#This Row],[Date Ended Conversion]],Table1[[#This Row],[Date Created Conversion]])</f>
        <v>20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9">
        <f>IF(Table1[[#This Row],[goal]] &lt;= 0,0,Table1[[#This Row],[pledged]]/Table1[[#This Row],[goal]])</f>
        <v>1</v>
      </c>
      <c r="P43" s="7">
        <f>IF(Table1[[#This Row],[backers_count]] &lt;= 0,0,Table1[[#This Row],[pledged]]/Table1[[#This Row],[backers_count]])</f>
        <v>105.26315789473684</v>
      </c>
      <c r="Q43" t="str">
        <f>TRIM(MID(Table1[[#This Row],[Category and Sub-Category]],1,SEARCH("/",Table1[[#This Row],[Category and Sub-Category]],1)-1))</f>
        <v>film &amp; video</v>
      </c>
      <c r="R43" t="str">
        <f>TRIM(MID(Table1[[#This Row],[Category and Sub-Category]],SEARCH("/",Table1[[#This Row],[Category and Sub-Category]],1)+1,LEN(Table1[[#This Row],[Category and Sub-Category]])))</f>
        <v>television</v>
      </c>
      <c r="S43" s="8">
        <f>DATE(1970,1,1)+(Table1[[#This Row],[launched_at]]/(24*60*60))</f>
        <v>41887.568912037037</v>
      </c>
      <c r="T43" s="8">
        <f>DATE(1970,1,1)+(Table1[[#This Row],[deadline]]/(24*60*60))</f>
        <v>41917.568912037037</v>
      </c>
      <c r="U43">
        <f>_xlfn.DAYS(Table1[[#This Row],[Date Ended Conversion]],Table1[[#This Row],[Date Created Conversion]])</f>
        <v>30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9">
        <f>IF(Table1[[#This Row],[goal]] &lt;= 0,0,Table1[[#This Row],[pledged]]/Table1[[#This Row],[goal]])</f>
        <v>1.4185714285714286</v>
      </c>
      <c r="P44" s="7">
        <f>IF(Table1[[#This Row],[backers_count]] &lt;= 0,0,Table1[[#This Row],[pledged]]/Table1[[#This Row],[backers_count]])</f>
        <v>117.51479289940828</v>
      </c>
      <c r="Q44" t="str">
        <f>TRIM(MID(Table1[[#This Row],[Category and Sub-Category]],1,SEARCH("/",Table1[[#This Row],[Category and Sub-Category]],1)-1))</f>
        <v>film &amp; video</v>
      </c>
      <c r="R44" t="str">
        <f>TRIM(MID(Table1[[#This Row],[Category and Sub-Category]],SEARCH("/",Table1[[#This Row],[Category and Sub-Category]],1)+1,LEN(Table1[[#This Row],[Category and Sub-Category]])))</f>
        <v>television</v>
      </c>
      <c r="S44" s="8">
        <f>DATE(1970,1,1)+(Table1[[#This Row],[launched_at]]/(24*60*60))</f>
        <v>41971.639189814814</v>
      </c>
      <c r="T44" s="8">
        <f>DATE(1970,1,1)+(Table1[[#This Row],[deadline]]/(24*60*60))</f>
        <v>42001.639189814814</v>
      </c>
      <c r="U44">
        <f>_xlfn.DAYS(Table1[[#This Row],[Date Ended Conversion]],Table1[[#This Row],[Date Created Conversion]])</f>
        <v>30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9">
        <f>IF(Table1[[#This Row],[goal]] &lt;= 0,0,Table1[[#This Row],[pledged]]/Table1[[#This Row],[goal]])</f>
        <v>3.0865999999999998</v>
      </c>
      <c r="P45" s="7">
        <f>IF(Table1[[#This Row],[backers_count]] &lt;= 0,0,Table1[[#This Row],[pledged]]/Table1[[#This Row],[backers_count]])</f>
        <v>117.36121673003802</v>
      </c>
      <c r="Q45" t="str">
        <f>TRIM(MID(Table1[[#This Row],[Category and Sub-Category]],1,SEARCH("/",Table1[[#This Row],[Category and Sub-Category]],1)-1))</f>
        <v>film &amp; video</v>
      </c>
      <c r="R45" t="str">
        <f>TRIM(MID(Table1[[#This Row],[Category and Sub-Category]],SEARCH("/",Table1[[#This Row],[Category and Sub-Category]],1)+1,LEN(Table1[[#This Row],[Category and Sub-Category]])))</f>
        <v>television</v>
      </c>
      <c r="S45" s="8">
        <f>DATE(1970,1,1)+(Table1[[#This Row],[launched_at]]/(24*60*60))</f>
        <v>41802.790347222224</v>
      </c>
      <c r="T45" s="8">
        <f>DATE(1970,1,1)+(Table1[[#This Row],[deadline]]/(24*60*60))</f>
        <v>41833</v>
      </c>
      <c r="U45">
        <f>_xlfn.DAYS(Table1[[#This Row],[Date Ended Conversion]],Table1[[#This Row],[Date Created Conversion]])</f>
        <v>31</v>
      </c>
    </row>
    <row r="46" spans="1:21" ht="43.5" x14ac:dyDescent="0.3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9">
        <f>IF(Table1[[#This Row],[goal]] &lt;= 0,0,Table1[[#This Row],[pledged]]/Table1[[#This Row],[goal]])</f>
        <v>1</v>
      </c>
      <c r="P46" s="7">
        <f>IF(Table1[[#This Row],[backers_count]] &lt;= 0,0,Table1[[#This Row],[pledged]]/Table1[[#This Row],[backers_count]])</f>
        <v>133.33333333333334</v>
      </c>
      <c r="Q46" t="str">
        <f>TRIM(MID(Table1[[#This Row],[Category and Sub-Category]],1,SEARCH("/",Table1[[#This Row],[Category and Sub-Category]],1)-1))</f>
        <v>film &amp; video</v>
      </c>
      <c r="R46" t="str">
        <f>TRIM(MID(Table1[[#This Row],[Category and Sub-Category]],SEARCH("/",Table1[[#This Row],[Category and Sub-Category]],1)+1,LEN(Table1[[#This Row],[Category and Sub-Category]])))</f>
        <v>television</v>
      </c>
      <c r="S46" s="8">
        <f>DATE(1970,1,1)+(Table1[[#This Row],[launched_at]]/(24*60*60))</f>
        <v>41874.098807870367</v>
      </c>
      <c r="T46" s="8">
        <f>DATE(1970,1,1)+(Table1[[#This Row],[deadline]]/(24*60*60))</f>
        <v>41919.098807870367</v>
      </c>
      <c r="U46">
        <f>_xlfn.DAYS(Table1[[#This Row],[Date Ended Conversion]],Table1[[#This Row],[Date Created Conversion]])</f>
        <v>45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9">
        <f>IF(Table1[[#This Row],[goal]] &lt;= 0,0,Table1[[#This Row],[pledged]]/Table1[[#This Row],[goal]])</f>
        <v>1.2</v>
      </c>
      <c r="P47" s="7">
        <f>IF(Table1[[#This Row],[backers_count]] &lt;= 0,0,Table1[[#This Row],[pledged]]/Table1[[#This Row],[backers_count]])</f>
        <v>98.360655737704917</v>
      </c>
      <c r="Q47" t="str">
        <f>TRIM(MID(Table1[[#This Row],[Category and Sub-Category]],1,SEARCH("/",Table1[[#This Row],[Category and Sub-Category]],1)-1))</f>
        <v>film &amp; video</v>
      </c>
      <c r="R47" t="str">
        <f>TRIM(MID(Table1[[#This Row],[Category and Sub-Category]],SEARCH("/",Table1[[#This Row],[Category and Sub-Category]],1)+1,LEN(Table1[[#This Row],[Category and Sub-Category]])))</f>
        <v>television</v>
      </c>
      <c r="S47" s="8">
        <f>DATE(1970,1,1)+(Table1[[#This Row],[launched_at]]/(24*60*60))</f>
        <v>42457.623923611114</v>
      </c>
      <c r="T47" s="8">
        <f>DATE(1970,1,1)+(Table1[[#This Row],[deadline]]/(24*60*60))</f>
        <v>42487.623923611114</v>
      </c>
      <c r="U47">
        <f>_xlfn.DAYS(Table1[[#This Row],[Date Ended Conversion]],Table1[[#This Row],[Date Created Conversion]])</f>
        <v>30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9">
        <f>IF(Table1[[#This Row],[goal]] &lt;= 0,0,Table1[[#This Row],[pledged]]/Table1[[#This Row],[goal]])</f>
        <v>1.0416666666666667</v>
      </c>
      <c r="P48" s="7">
        <f>IF(Table1[[#This Row],[backers_count]] &lt;= 0,0,Table1[[#This Row],[pledged]]/Table1[[#This Row],[backers_count]])</f>
        <v>194.44444444444446</v>
      </c>
      <c r="Q48" t="str">
        <f>TRIM(MID(Table1[[#This Row],[Category and Sub-Category]],1,SEARCH("/",Table1[[#This Row],[Category and Sub-Category]],1)-1))</f>
        <v>film &amp; video</v>
      </c>
      <c r="R48" t="str">
        <f>TRIM(MID(Table1[[#This Row],[Category and Sub-Category]],SEARCH("/",Table1[[#This Row],[Category and Sub-Category]],1)+1,LEN(Table1[[#This Row],[Category and Sub-Category]])))</f>
        <v>television</v>
      </c>
      <c r="S48" s="8">
        <f>DATE(1970,1,1)+(Table1[[#This Row],[launched_at]]/(24*60*60))</f>
        <v>42323.96497685185</v>
      </c>
      <c r="T48" s="8">
        <f>DATE(1970,1,1)+(Table1[[#This Row],[deadline]]/(24*60*60))</f>
        <v>42353.96497685185</v>
      </c>
      <c r="U48">
        <f>_xlfn.DAYS(Table1[[#This Row],[Date Ended Conversion]],Table1[[#This Row],[Date Created Conversion]])</f>
        <v>30</v>
      </c>
    </row>
    <row r="49" spans="1:21" ht="43.5" x14ac:dyDescent="0.3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9">
        <f>IF(Table1[[#This Row],[goal]] &lt;= 0,0,Table1[[#This Row],[pledged]]/Table1[[#This Row],[goal]])</f>
        <v>1.0761100000000001</v>
      </c>
      <c r="P49" s="7">
        <f>IF(Table1[[#This Row],[backers_count]] &lt;= 0,0,Table1[[#This Row],[pledged]]/Table1[[#This Row],[backers_count]])</f>
        <v>76.865000000000009</v>
      </c>
      <c r="Q49" t="str">
        <f>TRIM(MID(Table1[[#This Row],[Category and Sub-Category]],1,SEARCH("/",Table1[[#This Row],[Category and Sub-Category]],1)-1))</f>
        <v>film &amp; video</v>
      </c>
      <c r="R49" t="str">
        <f>TRIM(MID(Table1[[#This Row],[Category and Sub-Category]],SEARCH("/",Table1[[#This Row],[Category and Sub-Category]],1)+1,LEN(Table1[[#This Row],[Category and Sub-Category]])))</f>
        <v>television</v>
      </c>
      <c r="S49" s="8">
        <f>DATE(1970,1,1)+(Table1[[#This Row],[launched_at]]/(24*60*60))</f>
        <v>41932.819525462961</v>
      </c>
      <c r="T49" s="8">
        <f>DATE(1970,1,1)+(Table1[[#This Row],[deadline]]/(24*60*60))</f>
        <v>41992.861192129625</v>
      </c>
      <c r="U49">
        <f>_xlfn.DAYS(Table1[[#This Row],[Date Ended Conversion]],Table1[[#This Row],[Date Created Conversion]])</f>
        <v>60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9">
        <f>IF(Table1[[#This Row],[goal]] &lt;= 0,0,Table1[[#This Row],[pledged]]/Table1[[#This Row],[goal]])</f>
        <v>1.0794999999999999</v>
      </c>
      <c r="P50" s="7">
        <f>IF(Table1[[#This Row],[backers_count]] &lt;= 0,0,Table1[[#This Row],[pledged]]/Table1[[#This Row],[backers_count]])</f>
        <v>56.815789473684212</v>
      </c>
      <c r="Q50" t="str">
        <f>TRIM(MID(Table1[[#This Row],[Category and Sub-Category]],1,SEARCH("/",Table1[[#This Row],[Category and Sub-Category]],1)-1))</f>
        <v>film &amp; video</v>
      </c>
      <c r="R50" t="str">
        <f>TRIM(MID(Table1[[#This Row],[Category and Sub-Category]],SEARCH("/",Table1[[#This Row],[Category and Sub-Category]],1)+1,LEN(Table1[[#This Row],[Category and Sub-Category]])))</f>
        <v>television</v>
      </c>
      <c r="S50" s="8">
        <f>DATE(1970,1,1)+(Table1[[#This Row],[launched_at]]/(24*60*60))</f>
        <v>42033.516898148147</v>
      </c>
      <c r="T50" s="8">
        <f>DATE(1970,1,1)+(Table1[[#This Row],[deadline]]/(24*60*60))</f>
        <v>42064.5</v>
      </c>
      <c r="U50">
        <f>_xlfn.DAYS(Table1[[#This Row],[Date Ended Conversion]],Table1[[#This Row],[Date Created Conversion]])</f>
        <v>31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9">
        <f>IF(Table1[[#This Row],[goal]] &lt;= 0,0,Table1[[#This Row],[pledged]]/Table1[[#This Row],[goal]])</f>
        <v>1</v>
      </c>
      <c r="P51" s="7">
        <f>IF(Table1[[#This Row],[backers_count]] &lt;= 0,0,Table1[[#This Row],[pledged]]/Table1[[#This Row],[backers_count]])</f>
        <v>137.93103448275863</v>
      </c>
      <c r="Q51" t="str">
        <f>TRIM(MID(Table1[[#This Row],[Category and Sub-Category]],1,SEARCH("/",Table1[[#This Row],[Category and Sub-Category]],1)-1))</f>
        <v>film &amp; video</v>
      </c>
      <c r="R51" t="str">
        <f>TRIM(MID(Table1[[#This Row],[Category and Sub-Category]],SEARCH("/",Table1[[#This Row],[Category and Sub-Category]],1)+1,LEN(Table1[[#This Row],[Category and Sub-Category]])))</f>
        <v>television</v>
      </c>
      <c r="S51" s="8">
        <f>DATE(1970,1,1)+(Table1[[#This Row],[launched_at]]/(24*60*60))</f>
        <v>42271.176446759258</v>
      </c>
      <c r="T51" s="8">
        <f>DATE(1970,1,1)+(Table1[[#This Row],[deadline]]/(24*60*60))</f>
        <v>42301.176446759258</v>
      </c>
      <c r="U51">
        <f>_xlfn.DAYS(Table1[[#This Row],[Date Ended Conversion]],Table1[[#This Row],[Date Created Conversion]])</f>
        <v>30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9">
        <f>IF(Table1[[#This Row],[goal]] &lt;= 0,0,Table1[[#This Row],[pledged]]/Table1[[#This Row],[goal]])</f>
        <v>1</v>
      </c>
      <c r="P52" s="7">
        <f>IF(Table1[[#This Row],[backers_count]] &lt;= 0,0,Table1[[#This Row],[pledged]]/Table1[[#This Row],[backers_count]])</f>
        <v>27.272727272727273</v>
      </c>
      <c r="Q52" t="str">
        <f>TRIM(MID(Table1[[#This Row],[Category and Sub-Category]],1,SEARCH("/",Table1[[#This Row],[Category and Sub-Category]],1)-1))</f>
        <v>film &amp; video</v>
      </c>
      <c r="R52" t="str">
        <f>TRIM(MID(Table1[[#This Row],[Category and Sub-Category]],SEARCH("/",Table1[[#This Row],[Category and Sub-Category]],1)+1,LEN(Table1[[#This Row],[Category and Sub-Category]])))</f>
        <v>television</v>
      </c>
      <c r="S52" s="8">
        <f>DATE(1970,1,1)+(Table1[[#This Row],[launched_at]]/(24*60*60))</f>
        <v>41995.752986111111</v>
      </c>
      <c r="T52" s="8">
        <f>DATE(1970,1,1)+(Table1[[#This Row],[deadline]]/(24*60*60))</f>
        <v>42034.708333333328</v>
      </c>
      <c r="U52">
        <f>_xlfn.DAYS(Table1[[#This Row],[Date Ended Conversion]],Table1[[#This Row],[Date Created Conversion]])</f>
        <v>39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9">
        <f>IF(Table1[[#This Row],[goal]] &lt;= 0,0,Table1[[#This Row],[pledged]]/Table1[[#This Row],[goal]])</f>
        <v>1.2801818181818181</v>
      </c>
      <c r="P53" s="7">
        <f>IF(Table1[[#This Row],[backers_count]] &lt;= 0,0,Table1[[#This Row],[pledged]]/Table1[[#This Row],[backers_count]])</f>
        <v>118.33613445378151</v>
      </c>
      <c r="Q53" t="str">
        <f>TRIM(MID(Table1[[#This Row],[Category and Sub-Category]],1,SEARCH("/",Table1[[#This Row],[Category and Sub-Category]],1)-1))</f>
        <v>film &amp; video</v>
      </c>
      <c r="R53" t="str">
        <f>TRIM(MID(Table1[[#This Row],[Category and Sub-Category]],SEARCH("/",Table1[[#This Row],[Category and Sub-Category]],1)+1,LEN(Table1[[#This Row],[Category and Sub-Category]])))</f>
        <v>television</v>
      </c>
      <c r="S53" s="8">
        <f>DATE(1970,1,1)+(Table1[[#This Row],[launched_at]]/(24*60*60))</f>
        <v>42196.928668981476</v>
      </c>
      <c r="T53" s="8">
        <f>DATE(1970,1,1)+(Table1[[#This Row],[deadline]]/(24*60*60))</f>
        <v>42226.928668981476</v>
      </c>
      <c r="U53">
        <f>_xlfn.DAYS(Table1[[#This Row],[Date Ended Conversion]],Table1[[#This Row],[Date Created Conversion]])</f>
        <v>30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9">
        <f>IF(Table1[[#This Row],[goal]] &lt;= 0,0,Table1[[#This Row],[pledged]]/Table1[[#This Row],[goal]])</f>
        <v>1.1620999999999999</v>
      </c>
      <c r="P54" s="7">
        <f>IF(Table1[[#This Row],[backers_count]] &lt;= 0,0,Table1[[#This Row],[pledged]]/Table1[[#This Row],[backers_count]])</f>
        <v>223.48076923076923</v>
      </c>
      <c r="Q54" t="str">
        <f>TRIM(MID(Table1[[#This Row],[Category and Sub-Category]],1,SEARCH("/",Table1[[#This Row],[Category and Sub-Category]],1)-1))</f>
        <v>film &amp; video</v>
      </c>
      <c r="R54" t="str">
        <f>TRIM(MID(Table1[[#This Row],[Category and Sub-Category]],SEARCH("/",Table1[[#This Row],[Category and Sub-Category]],1)+1,LEN(Table1[[#This Row],[Category and Sub-Category]])))</f>
        <v>television</v>
      </c>
      <c r="S54" s="8">
        <f>DATE(1970,1,1)+(Table1[[#This Row],[launched_at]]/(24*60*60))</f>
        <v>41807.701921296299</v>
      </c>
      <c r="T54" s="8">
        <f>DATE(1970,1,1)+(Table1[[#This Row],[deadline]]/(24*60*60))</f>
        <v>41837.701921296299</v>
      </c>
      <c r="U54">
        <f>_xlfn.DAYS(Table1[[#This Row],[Date Ended Conversion]],Table1[[#This Row],[Date Created Conversion]])</f>
        <v>30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9">
        <f>IF(Table1[[#This Row],[goal]] &lt;= 0,0,Table1[[#This Row],[pledged]]/Table1[[#This Row],[goal]])</f>
        <v>1.0963333333333334</v>
      </c>
      <c r="P55" s="7">
        <f>IF(Table1[[#This Row],[backers_count]] &lt;= 0,0,Table1[[#This Row],[pledged]]/Table1[[#This Row],[backers_count]])</f>
        <v>28.111111111111111</v>
      </c>
      <c r="Q55" t="str">
        <f>TRIM(MID(Table1[[#This Row],[Category and Sub-Category]],1,SEARCH("/",Table1[[#This Row],[Category and Sub-Category]],1)-1))</f>
        <v>film &amp; video</v>
      </c>
      <c r="R55" t="str">
        <f>TRIM(MID(Table1[[#This Row],[Category and Sub-Category]],SEARCH("/",Table1[[#This Row],[Category and Sub-Category]],1)+1,LEN(Table1[[#This Row],[Category and Sub-Category]])))</f>
        <v>television</v>
      </c>
      <c r="S55" s="8">
        <f>DATE(1970,1,1)+(Table1[[#This Row],[launched_at]]/(24*60*60))</f>
        <v>41719.549131944441</v>
      </c>
      <c r="T55" s="8">
        <f>DATE(1970,1,1)+(Table1[[#This Row],[deadline]]/(24*60*60))</f>
        <v>41733.916666666664</v>
      </c>
      <c r="U55">
        <f>_xlfn.DAYS(Table1[[#This Row],[Date Ended Conversion]],Table1[[#This Row],[Date Created Conversion]])</f>
        <v>14</v>
      </c>
    </row>
    <row r="56" spans="1:21" ht="43.5" x14ac:dyDescent="0.3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9">
        <f>IF(Table1[[#This Row],[goal]] &lt;= 0,0,Table1[[#This Row],[pledged]]/Table1[[#This Row],[goal]])</f>
        <v>1.01</v>
      </c>
      <c r="P56" s="7">
        <f>IF(Table1[[#This Row],[backers_count]] &lt;= 0,0,Table1[[#This Row],[pledged]]/Table1[[#This Row],[backers_count]])</f>
        <v>194.23076923076923</v>
      </c>
      <c r="Q56" t="str">
        <f>TRIM(MID(Table1[[#This Row],[Category and Sub-Category]],1,SEARCH("/",Table1[[#This Row],[Category and Sub-Category]],1)-1))</f>
        <v>film &amp; video</v>
      </c>
      <c r="R56" t="str">
        <f>TRIM(MID(Table1[[#This Row],[Category and Sub-Category]],SEARCH("/",Table1[[#This Row],[Category and Sub-Category]],1)+1,LEN(Table1[[#This Row],[Category and Sub-Category]])))</f>
        <v>television</v>
      </c>
      <c r="S56" s="8">
        <f>DATE(1970,1,1)+(Table1[[#This Row],[launched_at]]/(24*60*60))</f>
        <v>42333.713206018518</v>
      </c>
      <c r="T56" s="8">
        <f>DATE(1970,1,1)+(Table1[[#This Row],[deadline]]/(24*60*60))</f>
        <v>42363.713206018518</v>
      </c>
      <c r="U56">
        <f>_xlfn.DAYS(Table1[[#This Row],[Date Ended Conversion]],Table1[[#This Row],[Date Created Conversion]])</f>
        <v>30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9">
        <f>IF(Table1[[#This Row],[goal]] &lt;= 0,0,Table1[[#This Row],[pledged]]/Table1[[#This Row],[goal]])</f>
        <v>1.2895348837209302</v>
      </c>
      <c r="P57" s="7">
        <f>IF(Table1[[#This Row],[backers_count]] &lt;= 0,0,Table1[[#This Row],[pledged]]/Table1[[#This Row],[backers_count]])</f>
        <v>128.95348837209303</v>
      </c>
      <c r="Q57" t="str">
        <f>TRIM(MID(Table1[[#This Row],[Category and Sub-Category]],1,SEARCH("/",Table1[[#This Row],[Category and Sub-Category]],1)-1))</f>
        <v>film &amp; video</v>
      </c>
      <c r="R57" t="str">
        <f>TRIM(MID(Table1[[#This Row],[Category and Sub-Category]],SEARCH("/",Table1[[#This Row],[Category and Sub-Category]],1)+1,LEN(Table1[[#This Row],[Category and Sub-Category]])))</f>
        <v>television</v>
      </c>
      <c r="S57" s="8">
        <f>DATE(1970,1,1)+(Table1[[#This Row],[launched_at]]/(24*60*60))</f>
        <v>42496.968935185185</v>
      </c>
      <c r="T57" s="8">
        <f>DATE(1970,1,1)+(Table1[[#This Row],[deadline]]/(24*60*60))</f>
        <v>42517.968935185185</v>
      </c>
      <c r="U57">
        <f>_xlfn.DAYS(Table1[[#This Row],[Date Ended Conversion]],Table1[[#This Row],[Date Created Conversion]])</f>
        <v>21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9">
        <f>IF(Table1[[#This Row],[goal]] &lt;= 0,0,Table1[[#This Row],[pledged]]/Table1[[#This Row],[goal]])</f>
        <v>1.0726249999999999</v>
      </c>
      <c r="P58" s="7">
        <f>IF(Table1[[#This Row],[backers_count]] &lt;= 0,0,Table1[[#This Row],[pledged]]/Table1[[#This Row],[backers_count]])</f>
        <v>49.316091954022987</v>
      </c>
      <c r="Q58" t="str">
        <f>TRIM(MID(Table1[[#This Row],[Category and Sub-Category]],1,SEARCH("/",Table1[[#This Row],[Category and Sub-Category]],1)-1))</f>
        <v>film &amp; video</v>
      </c>
      <c r="R58" t="str">
        <f>TRIM(MID(Table1[[#This Row],[Category and Sub-Category]],SEARCH("/",Table1[[#This Row],[Category and Sub-Category]],1)+1,LEN(Table1[[#This Row],[Category and Sub-Category]])))</f>
        <v>television</v>
      </c>
      <c r="S58" s="8">
        <f>DATE(1970,1,1)+(Table1[[#This Row],[launched_at]]/(24*60*60))</f>
        <v>42149.548888888894</v>
      </c>
      <c r="T58" s="8">
        <f>DATE(1970,1,1)+(Table1[[#This Row],[deadline]]/(24*60*60))</f>
        <v>42163.666666666672</v>
      </c>
      <c r="U58">
        <f>_xlfn.DAYS(Table1[[#This Row],[Date Ended Conversion]],Table1[[#This Row],[Date Created Conversion]])</f>
        <v>14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9">
        <f>IF(Table1[[#This Row],[goal]] &lt;= 0,0,Table1[[#This Row],[pledged]]/Table1[[#This Row],[goal]])</f>
        <v>1.0189999999999999</v>
      </c>
      <c r="P59" s="7">
        <f>IF(Table1[[#This Row],[backers_count]] &lt;= 0,0,Table1[[#This Row],[pledged]]/Table1[[#This Row],[backers_count]])</f>
        <v>221.52173913043478</v>
      </c>
      <c r="Q59" t="str">
        <f>TRIM(MID(Table1[[#This Row],[Category and Sub-Category]],1,SEARCH("/",Table1[[#This Row],[Category and Sub-Category]],1)-1))</f>
        <v>film &amp; video</v>
      </c>
      <c r="R59" t="str">
        <f>TRIM(MID(Table1[[#This Row],[Category and Sub-Category]],SEARCH("/",Table1[[#This Row],[Category and Sub-Category]],1)+1,LEN(Table1[[#This Row],[Category and Sub-Category]])))</f>
        <v>television</v>
      </c>
      <c r="S59" s="8">
        <f>DATE(1970,1,1)+(Table1[[#This Row],[launched_at]]/(24*60*60))</f>
        <v>42089.83289351852</v>
      </c>
      <c r="T59" s="8">
        <f>DATE(1970,1,1)+(Table1[[#This Row],[deadline]]/(24*60*60))</f>
        <v>42119.83289351852</v>
      </c>
      <c r="U59">
        <f>_xlfn.DAYS(Table1[[#This Row],[Date Ended Conversion]],Table1[[#This Row],[Date Created Conversion]])</f>
        <v>30</v>
      </c>
    </row>
    <row r="60" spans="1:21" ht="29" x14ac:dyDescent="0.3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9">
        <f>IF(Table1[[#This Row],[goal]] &lt;= 0,0,Table1[[#This Row],[pledged]]/Table1[[#This Row],[goal]])</f>
        <v>1.0290999999999999</v>
      </c>
      <c r="P60" s="7">
        <f>IF(Table1[[#This Row],[backers_count]] &lt;= 0,0,Table1[[#This Row],[pledged]]/Table1[[#This Row],[backers_count]])</f>
        <v>137.21333333333334</v>
      </c>
      <c r="Q60" t="str">
        <f>TRIM(MID(Table1[[#This Row],[Category and Sub-Category]],1,SEARCH("/",Table1[[#This Row],[Category and Sub-Category]],1)-1))</f>
        <v>film &amp; video</v>
      </c>
      <c r="R60" t="str">
        <f>TRIM(MID(Table1[[#This Row],[Category and Sub-Category]],SEARCH("/",Table1[[#This Row],[Category and Sub-Category]],1)+1,LEN(Table1[[#This Row],[Category and Sub-Category]])))</f>
        <v>television</v>
      </c>
      <c r="S60" s="8">
        <f>DATE(1970,1,1)+(Table1[[#This Row],[launched_at]]/(24*60*60))</f>
        <v>41932.745046296295</v>
      </c>
      <c r="T60" s="8">
        <f>DATE(1970,1,1)+(Table1[[#This Row],[deadline]]/(24*60*60))</f>
        <v>41962.786712962959</v>
      </c>
      <c r="U60">
        <f>_xlfn.DAYS(Table1[[#This Row],[Date Ended Conversion]],Table1[[#This Row],[Date Created Conversion]])</f>
        <v>30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9">
        <f>IF(Table1[[#This Row],[goal]] &lt;= 0,0,Table1[[#This Row],[pledged]]/Table1[[#This Row],[goal]])</f>
        <v>1.0012570000000001</v>
      </c>
      <c r="P61" s="7">
        <f>IF(Table1[[#This Row],[backers_count]] &lt;= 0,0,Table1[[#This Row],[pledged]]/Table1[[#This Row],[backers_count]])</f>
        <v>606.82242424242418</v>
      </c>
      <c r="Q61" t="str">
        <f>TRIM(MID(Table1[[#This Row],[Category and Sub-Category]],1,SEARCH("/",Table1[[#This Row],[Category and Sub-Category]],1)-1))</f>
        <v>film &amp; video</v>
      </c>
      <c r="R61" t="str">
        <f>TRIM(MID(Table1[[#This Row],[Category and Sub-Category]],SEARCH("/",Table1[[#This Row],[Category and Sub-Category]],1)+1,LEN(Table1[[#This Row],[Category and Sub-Category]])))</f>
        <v>television</v>
      </c>
      <c r="S61" s="8">
        <f>DATE(1970,1,1)+(Table1[[#This Row],[launched_at]]/(24*60*60))</f>
        <v>42230.235833333332</v>
      </c>
      <c r="T61" s="8">
        <f>DATE(1970,1,1)+(Table1[[#This Row],[deadline]]/(24*60*60))</f>
        <v>42261.875</v>
      </c>
      <c r="U61">
        <f>_xlfn.DAYS(Table1[[#This Row],[Date Ended Conversion]],Table1[[#This Row],[Date Created Conversion]])</f>
        <v>31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9">
        <f>IF(Table1[[#This Row],[goal]] &lt;= 0,0,Table1[[#This Row],[pledged]]/Table1[[#This Row],[goal]])</f>
        <v>1.0329622222222221</v>
      </c>
      <c r="P62" s="7">
        <f>IF(Table1[[#This Row],[backers_count]] &lt;= 0,0,Table1[[#This Row],[pledged]]/Table1[[#This Row],[backers_count]])</f>
        <v>43.040092592592593</v>
      </c>
      <c r="Q62" t="str">
        <f>TRIM(MID(Table1[[#This Row],[Category and Sub-Category]],1,SEARCH("/",Table1[[#This Row],[Category and Sub-Category]],1)-1))</f>
        <v>film &amp; video</v>
      </c>
      <c r="R62" t="str">
        <f>TRIM(MID(Table1[[#This Row],[Category and Sub-Category]],SEARCH("/",Table1[[#This Row],[Category and Sub-Category]],1)+1,LEN(Table1[[#This Row],[Category and Sub-Category]])))</f>
        <v>shorts</v>
      </c>
      <c r="S62" s="8">
        <f>DATE(1970,1,1)+(Table1[[#This Row],[launched_at]]/(24*60*60))</f>
        <v>41701.901817129634</v>
      </c>
      <c r="T62" s="8">
        <f>DATE(1970,1,1)+(Table1[[#This Row],[deadline]]/(24*60*60))</f>
        <v>41721</v>
      </c>
      <c r="U62">
        <f>_xlfn.DAYS(Table1[[#This Row],[Date Ended Conversion]],Table1[[#This Row],[Date Created Conversion]])</f>
        <v>20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9">
        <f>IF(Table1[[#This Row],[goal]] &lt;= 0,0,Table1[[#This Row],[pledged]]/Table1[[#This Row],[goal]])</f>
        <v>1.4830000000000001</v>
      </c>
      <c r="P63" s="7">
        <f>IF(Table1[[#This Row],[backers_count]] &lt;= 0,0,Table1[[#This Row],[pledged]]/Table1[[#This Row],[backers_count]])</f>
        <v>322.39130434782606</v>
      </c>
      <c r="Q63" t="str">
        <f>TRIM(MID(Table1[[#This Row],[Category and Sub-Category]],1,SEARCH("/",Table1[[#This Row],[Category and Sub-Category]],1)-1))</f>
        <v>film &amp; video</v>
      </c>
      <c r="R63" t="str">
        <f>TRIM(MID(Table1[[#This Row],[Category and Sub-Category]],SEARCH("/",Table1[[#This Row],[Category and Sub-Category]],1)+1,LEN(Table1[[#This Row],[Category and Sub-Category]])))</f>
        <v>shorts</v>
      </c>
      <c r="S63" s="8">
        <f>DATE(1970,1,1)+(Table1[[#This Row],[launched_at]]/(24*60*60))</f>
        <v>41409.814317129625</v>
      </c>
      <c r="T63" s="8">
        <f>DATE(1970,1,1)+(Table1[[#This Row],[deadline]]/(24*60*60))</f>
        <v>41431.814317129625</v>
      </c>
      <c r="U63">
        <f>_xlfn.DAYS(Table1[[#This Row],[Date Ended Conversion]],Table1[[#This Row],[Date Created Conversion]])</f>
        <v>22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9">
        <f>IF(Table1[[#This Row],[goal]] &lt;= 0,0,Table1[[#This Row],[pledged]]/Table1[[#This Row],[goal]])</f>
        <v>1.5473333333333332</v>
      </c>
      <c r="P64" s="7">
        <f>IF(Table1[[#This Row],[backers_count]] &lt;= 0,0,Table1[[#This Row],[pledged]]/Table1[[#This Row],[backers_count]])</f>
        <v>96.708333333333329</v>
      </c>
      <c r="Q64" t="str">
        <f>TRIM(MID(Table1[[#This Row],[Category and Sub-Category]],1,SEARCH("/",Table1[[#This Row],[Category and Sub-Category]],1)-1))</f>
        <v>film &amp; video</v>
      </c>
      <c r="R64" t="str">
        <f>TRIM(MID(Table1[[#This Row],[Category and Sub-Category]],SEARCH("/",Table1[[#This Row],[Category and Sub-Category]],1)+1,LEN(Table1[[#This Row],[Category and Sub-Category]])))</f>
        <v>shorts</v>
      </c>
      <c r="S64" s="8">
        <f>DATE(1970,1,1)+(Table1[[#This Row],[launched_at]]/(24*60*60))</f>
        <v>41311.799513888887</v>
      </c>
      <c r="T64" s="8">
        <f>DATE(1970,1,1)+(Table1[[#This Row],[deadline]]/(24*60*60))</f>
        <v>41336.799513888887</v>
      </c>
      <c r="U64">
        <f>_xlfn.DAYS(Table1[[#This Row],[Date Ended Conversion]],Table1[[#This Row],[Date Created Conversion]])</f>
        <v>25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9">
        <f>IF(Table1[[#This Row],[goal]] &lt;= 0,0,Table1[[#This Row],[pledged]]/Table1[[#This Row],[goal]])</f>
        <v>1.1351849999999999</v>
      </c>
      <c r="P65" s="7">
        <f>IF(Table1[[#This Row],[backers_count]] &lt;= 0,0,Table1[[#This Row],[pledged]]/Table1[[#This Row],[backers_count]])</f>
        <v>35.474531249999998</v>
      </c>
      <c r="Q65" t="str">
        <f>TRIM(MID(Table1[[#This Row],[Category and Sub-Category]],1,SEARCH("/",Table1[[#This Row],[Category and Sub-Category]],1)-1))</f>
        <v>film &amp; video</v>
      </c>
      <c r="R65" t="str">
        <f>TRIM(MID(Table1[[#This Row],[Category and Sub-Category]],SEARCH("/",Table1[[#This Row],[Category and Sub-Category]],1)+1,LEN(Table1[[#This Row],[Category and Sub-Category]])))</f>
        <v>shorts</v>
      </c>
      <c r="S65" s="8">
        <f>DATE(1970,1,1)+(Table1[[#This Row],[launched_at]]/(24*60*60))</f>
        <v>41612.912187499998</v>
      </c>
      <c r="T65" s="8">
        <f>DATE(1970,1,1)+(Table1[[#This Row],[deadline]]/(24*60*60))</f>
        <v>41636.207638888889</v>
      </c>
      <c r="U65">
        <f>_xlfn.DAYS(Table1[[#This Row],[Date Ended Conversion]],Table1[[#This Row],[Date Created Conversion]])</f>
        <v>24</v>
      </c>
    </row>
    <row r="66" spans="1:21" ht="43.5" x14ac:dyDescent="0.3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9">
        <f>IF(Table1[[#This Row],[goal]] &lt;= 0,0,Table1[[#This Row],[pledged]]/Table1[[#This Row],[goal]])</f>
        <v>1.7333333333333334</v>
      </c>
      <c r="P66" s="7">
        <f>IF(Table1[[#This Row],[backers_count]] &lt;= 0,0,Table1[[#This Row],[pledged]]/Table1[[#This Row],[backers_count]])</f>
        <v>86.666666666666671</v>
      </c>
      <c r="Q66" t="str">
        <f>TRIM(MID(Table1[[#This Row],[Category and Sub-Category]],1,SEARCH("/",Table1[[#This Row],[Category and Sub-Category]],1)-1))</f>
        <v>film &amp; video</v>
      </c>
      <c r="R66" t="str">
        <f>TRIM(MID(Table1[[#This Row],[Category and Sub-Category]],SEARCH("/",Table1[[#This Row],[Category and Sub-Category]],1)+1,LEN(Table1[[#This Row],[Category and Sub-Category]])))</f>
        <v>shorts</v>
      </c>
      <c r="S66" s="8">
        <f>DATE(1970,1,1)+(Table1[[#This Row],[launched_at]]/(24*60*60))</f>
        <v>41433.01829861111</v>
      </c>
      <c r="T66" s="8">
        <f>DATE(1970,1,1)+(Table1[[#This Row],[deadline]]/(24*60*60))</f>
        <v>41463.01829861111</v>
      </c>
      <c r="U66">
        <f>_xlfn.DAYS(Table1[[#This Row],[Date Ended Conversion]],Table1[[#This Row],[Date Created Conversion]])</f>
        <v>30</v>
      </c>
    </row>
    <row r="67" spans="1:21" ht="29" x14ac:dyDescent="0.3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9">
        <f>IF(Table1[[#This Row],[goal]] &lt;= 0,0,Table1[[#This Row],[pledged]]/Table1[[#This Row],[goal]])</f>
        <v>1.0752857142857142</v>
      </c>
      <c r="P67" s="7">
        <f>IF(Table1[[#This Row],[backers_count]] &lt;= 0,0,Table1[[#This Row],[pledged]]/Table1[[#This Row],[backers_count]])</f>
        <v>132.05263157894737</v>
      </c>
      <c r="Q67" t="str">
        <f>TRIM(MID(Table1[[#This Row],[Category and Sub-Category]],1,SEARCH("/",Table1[[#This Row],[Category and Sub-Category]],1)-1))</f>
        <v>film &amp; video</v>
      </c>
      <c r="R67" t="str">
        <f>TRIM(MID(Table1[[#This Row],[Category and Sub-Category]],SEARCH("/",Table1[[#This Row],[Category and Sub-Category]],1)+1,LEN(Table1[[#This Row],[Category and Sub-Category]])))</f>
        <v>shorts</v>
      </c>
      <c r="S67" s="8">
        <f>DATE(1970,1,1)+(Table1[[#This Row],[launched_at]]/(24*60*60))</f>
        <v>41835.821226851855</v>
      </c>
      <c r="T67" s="8">
        <f>DATE(1970,1,1)+(Table1[[#This Row],[deadline]]/(24*60*60))</f>
        <v>41862.249305555553</v>
      </c>
      <c r="U67">
        <f>_xlfn.DAYS(Table1[[#This Row],[Date Ended Conversion]],Table1[[#This Row],[Date Created Conversion]])</f>
        <v>27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9">
        <f>IF(Table1[[#This Row],[goal]] &lt;= 0,0,Table1[[#This Row],[pledged]]/Table1[[#This Row],[goal]])</f>
        <v>1.1859999999999999</v>
      </c>
      <c r="P68" s="7">
        <f>IF(Table1[[#This Row],[backers_count]] &lt;= 0,0,Table1[[#This Row],[pledged]]/Table1[[#This Row],[backers_count]])</f>
        <v>91.230769230769226</v>
      </c>
      <c r="Q68" t="str">
        <f>TRIM(MID(Table1[[#This Row],[Category and Sub-Category]],1,SEARCH("/",Table1[[#This Row],[Category and Sub-Category]],1)-1))</f>
        <v>film &amp; video</v>
      </c>
      <c r="R68" t="str">
        <f>TRIM(MID(Table1[[#This Row],[Category and Sub-Category]],SEARCH("/",Table1[[#This Row],[Category and Sub-Category]],1)+1,LEN(Table1[[#This Row],[Category and Sub-Category]])))</f>
        <v>shorts</v>
      </c>
      <c r="S68" s="8">
        <f>DATE(1970,1,1)+(Table1[[#This Row],[launched_at]]/(24*60*60))</f>
        <v>42539.849768518514</v>
      </c>
      <c r="T68" s="8">
        <f>DATE(1970,1,1)+(Table1[[#This Row],[deadline]]/(24*60*60))</f>
        <v>42569.849768518514</v>
      </c>
      <c r="U68">
        <f>_xlfn.DAYS(Table1[[#This Row],[Date Ended Conversion]],Table1[[#This Row],[Date Created Conversion]])</f>
        <v>30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9">
        <f>IF(Table1[[#This Row],[goal]] &lt;= 0,0,Table1[[#This Row],[pledged]]/Table1[[#This Row],[goal]])</f>
        <v>1.1625000000000001</v>
      </c>
      <c r="P69" s="7">
        <f>IF(Table1[[#This Row],[backers_count]] &lt;= 0,0,Table1[[#This Row],[pledged]]/Table1[[#This Row],[backers_count]])</f>
        <v>116.25</v>
      </c>
      <c r="Q69" t="str">
        <f>TRIM(MID(Table1[[#This Row],[Category and Sub-Category]],1,SEARCH("/",Table1[[#This Row],[Category and Sub-Category]],1)-1))</f>
        <v>film &amp; video</v>
      </c>
      <c r="R69" t="str">
        <f>TRIM(MID(Table1[[#This Row],[Category and Sub-Category]],SEARCH("/",Table1[[#This Row],[Category and Sub-Category]],1)+1,LEN(Table1[[#This Row],[Category and Sub-Category]])))</f>
        <v>shorts</v>
      </c>
      <c r="S69" s="8">
        <f>DATE(1970,1,1)+(Table1[[#This Row],[launched_at]]/(24*60*60))</f>
        <v>41075.583379629628</v>
      </c>
      <c r="T69" s="8">
        <f>DATE(1970,1,1)+(Table1[[#This Row],[deadline]]/(24*60*60))</f>
        <v>41105.583379629628</v>
      </c>
      <c r="U69">
        <f>_xlfn.DAYS(Table1[[#This Row],[Date Ended Conversion]],Table1[[#This Row],[Date Created Conversion]])</f>
        <v>30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9">
        <f>IF(Table1[[#This Row],[goal]] &lt;= 0,0,Table1[[#This Row],[pledged]]/Table1[[#This Row],[goal]])</f>
        <v>1.2716666666666667</v>
      </c>
      <c r="P70" s="7">
        <f>IF(Table1[[#This Row],[backers_count]] &lt;= 0,0,Table1[[#This Row],[pledged]]/Table1[[#This Row],[backers_count]])</f>
        <v>21.194444444444443</v>
      </c>
      <c r="Q70" t="str">
        <f>TRIM(MID(Table1[[#This Row],[Category and Sub-Category]],1,SEARCH("/",Table1[[#This Row],[Category and Sub-Category]],1)-1))</f>
        <v>film &amp; video</v>
      </c>
      <c r="R70" t="str">
        <f>TRIM(MID(Table1[[#This Row],[Category and Sub-Category]],SEARCH("/",Table1[[#This Row],[Category and Sub-Category]],1)+1,LEN(Table1[[#This Row],[Category and Sub-Category]])))</f>
        <v>shorts</v>
      </c>
      <c r="S70" s="8">
        <f>DATE(1970,1,1)+(Table1[[#This Row],[launched_at]]/(24*60*60))</f>
        <v>41663.569340277776</v>
      </c>
      <c r="T70" s="8">
        <f>DATE(1970,1,1)+(Table1[[#This Row],[deadline]]/(24*60*60))</f>
        <v>41693.569340277776</v>
      </c>
      <c r="U70">
        <f>_xlfn.DAYS(Table1[[#This Row],[Date Ended Conversion]],Table1[[#This Row],[Date Created Conversion]])</f>
        <v>30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9">
        <f>IF(Table1[[#This Row],[goal]] &lt;= 0,0,Table1[[#This Row],[pledged]]/Table1[[#This Row],[goal]])</f>
        <v>1.109423</v>
      </c>
      <c r="P71" s="7">
        <f>IF(Table1[[#This Row],[backers_count]] &lt;= 0,0,Table1[[#This Row],[pledged]]/Table1[[#This Row],[backers_count]])</f>
        <v>62.327134831460668</v>
      </c>
      <c r="Q71" t="str">
        <f>TRIM(MID(Table1[[#This Row],[Category and Sub-Category]],1,SEARCH("/",Table1[[#This Row],[Category and Sub-Category]],1)-1))</f>
        <v>film &amp; video</v>
      </c>
      <c r="R71" t="str">
        <f>TRIM(MID(Table1[[#This Row],[Category and Sub-Category]],SEARCH("/",Table1[[#This Row],[Category and Sub-Category]],1)+1,LEN(Table1[[#This Row],[Category and Sub-Category]])))</f>
        <v>shorts</v>
      </c>
      <c r="S71" s="8">
        <f>DATE(1970,1,1)+(Table1[[#This Row],[launched_at]]/(24*60*60))</f>
        <v>40786.187789351854</v>
      </c>
      <c r="T71" s="8">
        <f>DATE(1970,1,1)+(Table1[[#This Row],[deadline]]/(24*60*60))</f>
        <v>40818.290972222225</v>
      </c>
      <c r="U71">
        <f>_xlfn.DAYS(Table1[[#This Row],[Date Ended Conversion]],Table1[[#This Row],[Date Created Conversion]])</f>
        <v>32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9">
        <f>IF(Table1[[#This Row],[goal]] &lt;= 0,0,Table1[[#This Row],[pledged]]/Table1[[#This Row],[goal]])</f>
        <v>1.272</v>
      </c>
      <c r="P72" s="7">
        <f>IF(Table1[[#This Row],[backers_count]] &lt;= 0,0,Table1[[#This Row],[pledged]]/Table1[[#This Row],[backers_count]])</f>
        <v>37.411764705882355</v>
      </c>
      <c r="Q72" t="str">
        <f>TRIM(MID(Table1[[#This Row],[Category and Sub-Category]],1,SEARCH("/",Table1[[#This Row],[Category and Sub-Category]],1)-1))</f>
        <v>film &amp; video</v>
      </c>
      <c r="R72" t="str">
        <f>TRIM(MID(Table1[[#This Row],[Category and Sub-Category]],SEARCH("/",Table1[[#This Row],[Category and Sub-Category]],1)+1,LEN(Table1[[#This Row],[Category and Sub-Category]])))</f>
        <v>shorts</v>
      </c>
      <c r="S72" s="8">
        <f>DATE(1970,1,1)+(Table1[[#This Row],[launched_at]]/(24*60*60))</f>
        <v>40730.896354166667</v>
      </c>
      <c r="T72" s="8">
        <f>DATE(1970,1,1)+(Table1[[#This Row],[deadline]]/(24*60*60))</f>
        <v>40790.896354166667</v>
      </c>
      <c r="U72">
        <f>_xlfn.DAYS(Table1[[#This Row],[Date Ended Conversion]],Table1[[#This Row],[Date Created Conversion]])</f>
        <v>60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9">
        <f>IF(Table1[[#This Row],[goal]] &lt;= 0,0,Table1[[#This Row],[pledged]]/Table1[[#This Row],[goal]])</f>
        <v>1.2394444444444443</v>
      </c>
      <c r="P73" s="7">
        <f>IF(Table1[[#This Row],[backers_count]] &lt;= 0,0,Table1[[#This Row],[pledged]]/Table1[[#This Row],[backers_count]])</f>
        <v>69.71875</v>
      </c>
      <c r="Q73" t="str">
        <f>TRIM(MID(Table1[[#This Row],[Category and Sub-Category]],1,SEARCH("/",Table1[[#This Row],[Category and Sub-Category]],1)-1))</f>
        <v>film &amp; video</v>
      </c>
      <c r="R73" t="str">
        <f>TRIM(MID(Table1[[#This Row],[Category and Sub-Category]],SEARCH("/",Table1[[#This Row],[Category and Sub-Category]],1)+1,LEN(Table1[[#This Row],[Category and Sub-Category]])))</f>
        <v>shorts</v>
      </c>
      <c r="S73" s="8">
        <f>DATE(1970,1,1)+(Table1[[#This Row],[launched_at]]/(24*60*60))</f>
        <v>40997.271493055552</v>
      </c>
      <c r="T73" s="8">
        <f>DATE(1970,1,1)+(Table1[[#This Row],[deadline]]/(24*60*60))</f>
        <v>41057.271493055552</v>
      </c>
      <c r="U73">
        <f>_xlfn.DAYS(Table1[[#This Row],[Date Ended Conversion]],Table1[[#This Row],[Date Created Conversion]])</f>
        <v>60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9">
        <f>IF(Table1[[#This Row],[goal]] &lt;= 0,0,Table1[[#This Row],[pledged]]/Table1[[#This Row],[goal]])</f>
        <v>1.084090909090909</v>
      </c>
      <c r="P74" s="7">
        <f>IF(Table1[[#This Row],[backers_count]] &lt;= 0,0,Table1[[#This Row],[pledged]]/Table1[[#This Row],[backers_count]])</f>
        <v>58.170731707317074</v>
      </c>
      <c r="Q74" t="str">
        <f>TRIM(MID(Table1[[#This Row],[Category and Sub-Category]],1,SEARCH("/",Table1[[#This Row],[Category and Sub-Category]],1)-1))</f>
        <v>film &amp; video</v>
      </c>
      <c r="R74" t="str">
        <f>TRIM(MID(Table1[[#This Row],[Category and Sub-Category]],SEARCH("/",Table1[[#This Row],[Category and Sub-Category]],1)+1,LEN(Table1[[#This Row],[Category and Sub-Category]])))</f>
        <v>shorts</v>
      </c>
      <c r="S74" s="8">
        <f>DATE(1970,1,1)+(Table1[[#This Row],[launched_at]]/(24*60*60))</f>
        <v>41208.010196759264</v>
      </c>
      <c r="T74" s="8">
        <f>DATE(1970,1,1)+(Table1[[#This Row],[deadline]]/(24*60*60))</f>
        <v>41228</v>
      </c>
      <c r="U74">
        <f>_xlfn.DAYS(Table1[[#This Row],[Date Ended Conversion]],Table1[[#This Row],[Date Created Conversion]])</f>
        <v>20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9">
        <f>IF(Table1[[#This Row],[goal]] &lt;= 0,0,Table1[[#This Row],[pledged]]/Table1[[#This Row],[goal]])</f>
        <v>1</v>
      </c>
      <c r="P75" s="7">
        <f>IF(Table1[[#This Row],[backers_count]] &lt;= 0,0,Table1[[#This Row],[pledged]]/Table1[[#This Row],[backers_count]])</f>
        <v>50</v>
      </c>
      <c r="Q75" t="str">
        <f>TRIM(MID(Table1[[#This Row],[Category and Sub-Category]],1,SEARCH("/",Table1[[#This Row],[Category and Sub-Category]],1)-1))</f>
        <v>film &amp; video</v>
      </c>
      <c r="R75" t="str">
        <f>TRIM(MID(Table1[[#This Row],[Category and Sub-Category]],SEARCH("/",Table1[[#This Row],[Category and Sub-Category]],1)+1,LEN(Table1[[#This Row],[Category and Sub-Category]])))</f>
        <v>shorts</v>
      </c>
      <c r="S75" s="8">
        <f>DATE(1970,1,1)+(Table1[[#This Row],[launched_at]]/(24*60*60))</f>
        <v>40587.75675925926</v>
      </c>
      <c r="T75" s="8">
        <f>DATE(1970,1,1)+(Table1[[#This Row],[deadline]]/(24*60*60))</f>
        <v>40666.165972222225</v>
      </c>
      <c r="U75">
        <f>_xlfn.DAYS(Table1[[#This Row],[Date Ended Conversion]],Table1[[#This Row],[Date Created Conversion]])</f>
        <v>79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9">
        <f>IF(Table1[[#This Row],[goal]] &lt;= 0,0,Table1[[#This Row],[pledged]]/Table1[[#This Row],[goal]])</f>
        <v>1.1293199999999999</v>
      </c>
      <c r="P76" s="7">
        <f>IF(Table1[[#This Row],[backers_count]] &lt;= 0,0,Table1[[#This Row],[pledged]]/Table1[[#This Row],[backers_count]])</f>
        <v>19.471034482758618</v>
      </c>
      <c r="Q76" t="str">
        <f>TRIM(MID(Table1[[#This Row],[Category and Sub-Category]],1,SEARCH("/",Table1[[#This Row],[Category and Sub-Category]],1)-1))</f>
        <v>film &amp; video</v>
      </c>
      <c r="R76" t="str">
        <f>TRIM(MID(Table1[[#This Row],[Category and Sub-Category]],SEARCH("/",Table1[[#This Row],[Category and Sub-Category]],1)+1,LEN(Table1[[#This Row],[Category and Sub-Category]])))</f>
        <v>shorts</v>
      </c>
      <c r="S76" s="8">
        <f>DATE(1970,1,1)+(Table1[[#This Row],[launched_at]]/(24*60*60))</f>
        <v>42360.487210648149</v>
      </c>
      <c r="T76" s="8">
        <f>DATE(1970,1,1)+(Table1[[#This Row],[deadline]]/(24*60*60))</f>
        <v>42390.487210648149</v>
      </c>
      <c r="U76">
        <f>_xlfn.DAYS(Table1[[#This Row],[Date Ended Conversion]],Table1[[#This Row],[Date Created Conversion]])</f>
        <v>30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9">
        <f>IF(Table1[[#This Row],[goal]] &lt;= 0,0,Table1[[#This Row],[pledged]]/Table1[[#This Row],[goal]])</f>
        <v>1.1542857142857144</v>
      </c>
      <c r="P77" s="7">
        <f>IF(Table1[[#This Row],[backers_count]] &lt;= 0,0,Table1[[#This Row],[pledged]]/Table1[[#This Row],[backers_count]])</f>
        <v>85.957446808510639</v>
      </c>
      <c r="Q77" t="str">
        <f>TRIM(MID(Table1[[#This Row],[Category and Sub-Category]],1,SEARCH("/",Table1[[#This Row],[Category and Sub-Category]],1)-1))</f>
        <v>film &amp; video</v>
      </c>
      <c r="R77" t="str">
        <f>TRIM(MID(Table1[[#This Row],[Category and Sub-Category]],SEARCH("/",Table1[[#This Row],[Category and Sub-Category]],1)+1,LEN(Table1[[#This Row],[Category and Sub-Category]])))</f>
        <v>shorts</v>
      </c>
      <c r="S77" s="8">
        <f>DATE(1970,1,1)+(Table1[[#This Row],[launched_at]]/(24*60*60))</f>
        <v>41357.209166666667</v>
      </c>
      <c r="T77" s="8">
        <f>DATE(1970,1,1)+(Table1[[#This Row],[deadline]]/(24*60*60))</f>
        <v>41387.209166666667</v>
      </c>
      <c r="U77">
        <f>_xlfn.DAYS(Table1[[#This Row],[Date Ended Conversion]],Table1[[#This Row],[Date Created Conversion]])</f>
        <v>30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9">
        <f>IF(Table1[[#This Row],[goal]] &lt;= 0,0,Table1[[#This Row],[pledged]]/Table1[[#This Row],[goal]])</f>
        <v>1.5333333333333334</v>
      </c>
      <c r="P78" s="7">
        <f>IF(Table1[[#This Row],[backers_count]] &lt;= 0,0,Table1[[#This Row],[pledged]]/Table1[[#This Row],[backers_count]])</f>
        <v>30.666666666666668</v>
      </c>
      <c r="Q78" t="str">
        <f>TRIM(MID(Table1[[#This Row],[Category and Sub-Category]],1,SEARCH("/",Table1[[#This Row],[Category and Sub-Category]],1)-1))</f>
        <v>film &amp; video</v>
      </c>
      <c r="R78" t="str">
        <f>TRIM(MID(Table1[[#This Row],[Category and Sub-Category]],SEARCH("/",Table1[[#This Row],[Category and Sub-Category]],1)+1,LEN(Table1[[#This Row],[Category and Sub-Category]])))</f>
        <v>shorts</v>
      </c>
      <c r="S78" s="8">
        <f>DATE(1970,1,1)+(Table1[[#This Row],[launched_at]]/(24*60*60))</f>
        <v>40844.691643518519</v>
      </c>
      <c r="T78" s="8">
        <f>DATE(1970,1,1)+(Table1[[#This Row],[deadline]]/(24*60*60))</f>
        <v>40904.733310185184</v>
      </c>
      <c r="U78">
        <f>_xlfn.DAYS(Table1[[#This Row],[Date Ended Conversion]],Table1[[#This Row],[Date Created Conversion]])</f>
        <v>60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9">
        <f>IF(Table1[[#This Row],[goal]] &lt;= 0,0,Table1[[#This Row],[pledged]]/Table1[[#This Row],[goal]])</f>
        <v>3.9249999999999998</v>
      </c>
      <c r="P79" s="7">
        <f>IF(Table1[[#This Row],[backers_count]] &lt;= 0,0,Table1[[#This Row],[pledged]]/Table1[[#This Row],[backers_count]])</f>
        <v>60.384615384615387</v>
      </c>
      <c r="Q79" t="str">
        <f>TRIM(MID(Table1[[#This Row],[Category and Sub-Category]],1,SEARCH("/",Table1[[#This Row],[Category and Sub-Category]],1)-1))</f>
        <v>film &amp; video</v>
      </c>
      <c r="R79" t="str">
        <f>TRIM(MID(Table1[[#This Row],[Category and Sub-Category]],SEARCH("/",Table1[[#This Row],[Category and Sub-Category]],1)+1,LEN(Table1[[#This Row],[Category and Sub-Category]])))</f>
        <v>shorts</v>
      </c>
      <c r="S79" s="8">
        <f>DATE(1970,1,1)+(Table1[[#This Row],[launched_at]]/(24*60*60))</f>
        <v>40997.144872685181</v>
      </c>
      <c r="T79" s="8">
        <f>DATE(1970,1,1)+(Table1[[#This Row],[deadline]]/(24*60*60))</f>
        <v>41050.124305555553</v>
      </c>
      <c r="U79">
        <f>_xlfn.DAYS(Table1[[#This Row],[Date Ended Conversion]],Table1[[#This Row],[Date Created Conversion]])</f>
        <v>53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9">
        <f>IF(Table1[[#This Row],[goal]] &lt;= 0,0,Table1[[#This Row],[pledged]]/Table1[[#This Row],[goal]])</f>
        <v>27.02</v>
      </c>
      <c r="P80" s="7">
        <f>IF(Table1[[#This Row],[backers_count]] &lt;= 0,0,Table1[[#This Row],[pledged]]/Table1[[#This Row],[backers_count]])</f>
        <v>38.6</v>
      </c>
      <c r="Q80" t="str">
        <f>TRIM(MID(Table1[[#This Row],[Category and Sub-Category]],1,SEARCH("/",Table1[[#This Row],[Category and Sub-Category]],1)-1))</f>
        <v>film &amp; video</v>
      </c>
      <c r="R80" t="str">
        <f>TRIM(MID(Table1[[#This Row],[Category and Sub-Category]],SEARCH("/",Table1[[#This Row],[Category and Sub-Category]],1)+1,LEN(Table1[[#This Row],[Category and Sub-Category]])))</f>
        <v>shorts</v>
      </c>
      <c r="S80" s="8">
        <f>DATE(1970,1,1)+(Table1[[#This Row],[launched_at]]/(24*60*60))</f>
        <v>42604.730567129634</v>
      </c>
      <c r="T80" s="8">
        <f>DATE(1970,1,1)+(Table1[[#This Row],[deadline]]/(24*60*60))</f>
        <v>42614.730567129634</v>
      </c>
      <c r="U80">
        <f>_xlfn.DAYS(Table1[[#This Row],[Date Ended Conversion]],Table1[[#This Row],[Date Created Conversion]])</f>
        <v>10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9">
        <f>IF(Table1[[#This Row],[goal]] &lt;= 0,0,Table1[[#This Row],[pledged]]/Table1[[#This Row],[goal]])</f>
        <v>1.27</v>
      </c>
      <c r="P81" s="7">
        <f>IF(Table1[[#This Row],[backers_count]] &lt;= 0,0,Table1[[#This Row],[pledged]]/Table1[[#This Row],[backers_count]])</f>
        <v>40.268292682926827</v>
      </c>
      <c r="Q81" t="str">
        <f>TRIM(MID(Table1[[#This Row],[Category and Sub-Category]],1,SEARCH("/",Table1[[#This Row],[Category and Sub-Category]],1)-1))</f>
        <v>film &amp; video</v>
      </c>
      <c r="R81" t="str">
        <f>TRIM(MID(Table1[[#This Row],[Category and Sub-Category]],SEARCH("/",Table1[[#This Row],[Category and Sub-Category]],1)+1,LEN(Table1[[#This Row],[Category and Sub-Category]])))</f>
        <v>shorts</v>
      </c>
      <c r="S81" s="8">
        <f>DATE(1970,1,1)+(Table1[[#This Row],[launched_at]]/(24*60*60))</f>
        <v>41724.776539351849</v>
      </c>
      <c r="T81" s="8">
        <f>DATE(1970,1,1)+(Table1[[#This Row],[deadline]]/(24*60*60))</f>
        <v>41754.776539351849</v>
      </c>
      <c r="U81">
        <f>_xlfn.DAYS(Table1[[#This Row],[Date Ended Conversion]],Table1[[#This Row],[Date Created Conversion]])</f>
        <v>30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9">
        <f>IF(Table1[[#This Row],[goal]] &lt;= 0,0,Table1[[#This Row],[pledged]]/Table1[[#This Row],[goal]])</f>
        <v>1.0725</v>
      </c>
      <c r="P82" s="7">
        <f>IF(Table1[[#This Row],[backers_count]] &lt;= 0,0,Table1[[#This Row],[pledged]]/Table1[[#This Row],[backers_count]])</f>
        <v>273.82978723404256</v>
      </c>
      <c r="Q82" t="str">
        <f>TRIM(MID(Table1[[#This Row],[Category and Sub-Category]],1,SEARCH("/",Table1[[#This Row],[Category and Sub-Category]],1)-1))</f>
        <v>film &amp; video</v>
      </c>
      <c r="R82" t="str">
        <f>TRIM(MID(Table1[[#This Row],[Category and Sub-Category]],SEARCH("/",Table1[[#This Row],[Category and Sub-Category]],1)+1,LEN(Table1[[#This Row],[Category and Sub-Category]])))</f>
        <v>shorts</v>
      </c>
      <c r="S82" s="8">
        <f>DATE(1970,1,1)+(Table1[[#This Row],[launched_at]]/(24*60*60))</f>
        <v>41583.083981481483</v>
      </c>
      <c r="T82" s="8">
        <f>DATE(1970,1,1)+(Table1[[#This Row],[deadline]]/(24*60*60))</f>
        <v>41618.083981481483</v>
      </c>
      <c r="U82">
        <f>_xlfn.DAYS(Table1[[#This Row],[Date Ended Conversion]],Table1[[#This Row],[Date Created Conversion]])</f>
        <v>35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9">
        <f>IF(Table1[[#This Row],[goal]] &lt;= 0,0,Table1[[#This Row],[pledged]]/Table1[[#This Row],[goal]])</f>
        <v>1.98</v>
      </c>
      <c r="P83" s="7">
        <f>IF(Table1[[#This Row],[backers_count]] &lt;= 0,0,Table1[[#This Row],[pledged]]/Table1[[#This Row],[backers_count]])</f>
        <v>53.035714285714285</v>
      </c>
      <c r="Q83" t="str">
        <f>TRIM(MID(Table1[[#This Row],[Category and Sub-Category]],1,SEARCH("/",Table1[[#This Row],[Category and Sub-Category]],1)-1))</f>
        <v>film &amp; video</v>
      </c>
      <c r="R83" t="str">
        <f>TRIM(MID(Table1[[#This Row],[Category and Sub-Category]],SEARCH("/",Table1[[#This Row],[Category and Sub-Category]],1)+1,LEN(Table1[[#This Row],[Category and Sub-Category]])))</f>
        <v>shorts</v>
      </c>
      <c r="S83" s="8">
        <f>DATE(1970,1,1)+(Table1[[#This Row],[launched_at]]/(24*60*60))</f>
        <v>41100.158877314811</v>
      </c>
      <c r="T83" s="8">
        <f>DATE(1970,1,1)+(Table1[[#This Row],[deadline]]/(24*60*60))</f>
        <v>41104.126388888893</v>
      </c>
      <c r="U83">
        <f>_xlfn.DAYS(Table1[[#This Row],[Date Ended Conversion]],Table1[[#This Row],[Date Created Conversion]])</f>
        <v>4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9">
        <f>IF(Table1[[#This Row],[goal]] &lt;= 0,0,Table1[[#This Row],[pledged]]/Table1[[#This Row],[goal]])</f>
        <v>1.0001249999999999</v>
      </c>
      <c r="P84" s="7">
        <f>IF(Table1[[#This Row],[backers_count]] &lt;= 0,0,Table1[[#This Row],[pledged]]/Table1[[#This Row],[backers_count]])</f>
        <v>40.005000000000003</v>
      </c>
      <c r="Q84" t="str">
        <f>TRIM(MID(Table1[[#This Row],[Category and Sub-Category]],1,SEARCH("/",Table1[[#This Row],[Category and Sub-Category]],1)-1))</f>
        <v>film &amp; video</v>
      </c>
      <c r="R84" t="str">
        <f>TRIM(MID(Table1[[#This Row],[Category and Sub-Category]],SEARCH("/",Table1[[#This Row],[Category and Sub-Category]],1)+1,LEN(Table1[[#This Row],[Category and Sub-Category]])))</f>
        <v>shorts</v>
      </c>
      <c r="S84" s="8">
        <f>DATE(1970,1,1)+(Table1[[#This Row],[launched_at]]/(24*60*60))</f>
        <v>40795.820150462961</v>
      </c>
      <c r="T84" s="8">
        <f>DATE(1970,1,1)+(Table1[[#This Row],[deadline]]/(24*60*60))</f>
        <v>40825.820150462961</v>
      </c>
      <c r="U84">
        <f>_xlfn.DAYS(Table1[[#This Row],[Date Ended Conversion]],Table1[[#This Row],[Date Created Conversion]])</f>
        <v>30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9">
        <f>IF(Table1[[#This Row],[goal]] &lt;= 0,0,Table1[[#This Row],[pledged]]/Table1[[#This Row],[goal]])</f>
        <v>1.0249999999999999</v>
      </c>
      <c r="P85" s="7">
        <f>IF(Table1[[#This Row],[backers_count]] &lt;= 0,0,Table1[[#This Row],[pledged]]/Table1[[#This Row],[backers_count]])</f>
        <v>15.76923076923077</v>
      </c>
      <c r="Q85" t="str">
        <f>TRIM(MID(Table1[[#This Row],[Category and Sub-Category]],1,SEARCH("/",Table1[[#This Row],[Category and Sub-Category]],1)-1))</f>
        <v>film &amp; video</v>
      </c>
      <c r="R85" t="str">
        <f>TRIM(MID(Table1[[#This Row],[Category and Sub-Category]],SEARCH("/",Table1[[#This Row],[Category and Sub-Category]],1)+1,LEN(Table1[[#This Row],[Category and Sub-Category]])))</f>
        <v>shorts</v>
      </c>
      <c r="S85" s="8">
        <f>DATE(1970,1,1)+(Table1[[#This Row],[launched_at]]/(24*60*60))</f>
        <v>42042.615613425922</v>
      </c>
      <c r="T85" s="8">
        <f>DATE(1970,1,1)+(Table1[[#This Row],[deadline]]/(24*60*60))</f>
        <v>42057.479166666672</v>
      </c>
      <c r="U85">
        <f>_xlfn.DAYS(Table1[[#This Row],[Date Ended Conversion]],Table1[[#This Row],[Date Created Conversion]])</f>
        <v>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9">
        <f>IF(Table1[[#This Row],[goal]] &lt;= 0,0,Table1[[#This Row],[pledged]]/Table1[[#This Row],[goal]])</f>
        <v>1</v>
      </c>
      <c r="P86" s="7">
        <f>IF(Table1[[#This Row],[backers_count]] &lt;= 0,0,Table1[[#This Row],[pledged]]/Table1[[#This Row],[backers_count]])</f>
        <v>71.428571428571431</v>
      </c>
      <c r="Q86" t="str">
        <f>TRIM(MID(Table1[[#This Row],[Category and Sub-Category]],1,SEARCH("/",Table1[[#This Row],[Category and Sub-Category]],1)-1))</f>
        <v>film &amp; video</v>
      </c>
      <c r="R86" t="str">
        <f>TRIM(MID(Table1[[#This Row],[Category and Sub-Category]],SEARCH("/",Table1[[#This Row],[Category and Sub-Category]],1)+1,LEN(Table1[[#This Row],[Category and Sub-Category]])))</f>
        <v>shorts</v>
      </c>
      <c r="S86" s="8">
        <f>DATE(1970,1,1)+(Table1[[#This Row],[launched_at]]/(24*60*60))</f>
        <v>40648.757939814815</v>
      </c>
      <c r="T86" s="8">
        <f>DATE(1970,1,1)+(Table1[[#This Row],[deadline]]/(24*60*60))</f>
        <v>40678.757939814815</v>
      </c>
      <c r="U86">
        <f>_xlfn.DAYS(Table1[[#This Row],[Date Ended Conversion]],Table1[[#This Row],[Date Created Conversion]])</f>
        <v>30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9">
        <f>IF(Table1[[#This Row],[goal]] &lt;= 0,0,Table1[[#This Row],[pledged]]/Table1[[#This Row],[goal]])</f>
        <v>1.2549999999999999</v>
      </c>
      <c r="P87" s="7">
        <f>IF(Table1[[#This Row],[backers_count]] &lt;= 0,0,Table1[[#This Row],[pledged]]/Table1[[#This Row],[backers_count]])</f>
        <v>71.714285714285708</v>
      </c>
      <c r="Q87" t="str">
        <f>TRIM(MID(Table1[[#This Row],[Category and Sub-Category]],1,SEARCH("/",Table1[[#This Row],[Category and Sub-Category]],1)-1))</f>
        <v>film &amp; video</v>
      </c>
      <c r="R87" t="str">
        <f>TRIM(MID(Table1[[#This Row],[Category and Sub-Category]],SEARCH("/",Table1[[#This Row],[Category and Sub-Category]],1)+1,LEN(Table1[[#This Row],[Category and Sub-Category]])))</f>
        <v>shorts</v>
      </c>
      <c r="S87" s="8">
        <f>DATE(1970,1,1)+(Table1[[#This Row],[launched_at]]/(24*60*60))</f>
        <v>40779.125428240739</v>
      </c>
      <c r="T87" s="8">
        <f>DATE(1970,1,1)+(Table1[[#This Row],[deadline]]/(24*60*60))</f>
        <v>40809.125428240739</v>
      </c>
      <c r="U87">
        <f>_xlfn.DAYS(Table1[[#This Row],[Date Ended Conversion]],Table1[[#This Row],[Date Created Conversion]])</f>
        <v>30</v>
      </c>
    </row>
    <row r="88" spans="1:21" ht="43.5" x14ac:dyDescent="0.3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9">
        <f>IF(Table1[[#This Row],[goal]] &lt;= 0,0,Table1[[#This Row],[pledged]]/Table1[[#This Row],[goal]])</f>
        <v>1.0646666666666667</v>
      </c>
      <c r="P88" s="7">
        <f>IF(Table1[[#This Row],[backers_count]] &lt;= 0,0,Table1[[#This Row],[pledged]]/Table1[[#This Row],[backers_count]])</f>
        <v>375.76470588235293</v>
      </c>
      <c r="Q88" t="str">
        <f>TRIM(MID(Table1[[#This Row],[Category and Sub-Category]],1,SEARCH("/",Table1[[#This Row],[Category and Sub-Category]],1)-1))</f>
        <v>film &amp; video</v>
      </c>
      <c r="R88" t="str">
        <f>TRIM(MID(Table1[[#This Row],[Category and Sub-Category]],SEARCH("/",Table1[[#This Row],[Category and Sub-Category]],1)+1,LEN(Table1[[#This Row],[Category and Sub-Category]])))</f>
        <v>shorts</v>
      </c>
      <c r="S88" s="8">
        <f>DATE(1970,1,1)+(Table1[[#This Row],[launched_at]]/(24*60*60))</f>
        <v>42291.556076388893</v>
      </c>
      <c r="T88" s="8">
        <f>DATE(1970,1,1)+(Table1[[#This Row],[deadline]]/(24*60*60))</f>
        <v>42365.59774305555</v>
      </c>
      <c r="U88">
        <f>_xlfn.DAYS(Table1[[#This Row],[Date Ended Conversion]],Table1[[#This Row],[Date Created Conversion]])</f>
        <v>74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9">
        <f>IF(Table1[[#This Row],[goal]] &lt;= 0,0,Table1[[#This Row],[pledged]]/Table1[[#This Row],[goal]])</f>
        <v>1.046</v>
      </c>
      <c r="P89" s="7">
        <f>IF(Table1[[#This Row],[backers_count]] &lt;= 0,0,Table1[[#This Row],[pledged]]/Table1[[#This Row],[backers_count]])</f>
        <v>104.6</v>
      </c>
      <c r="Q89" t="str">
        <f>TRIM(MID(Table1[[#This Row],[Category and Sub-Category]],1,SEARCH("/",Table1[[#This Row],[Category and Sub-Category]],1)-1))</f>
        <v>film &amp; video</v>
      </c>
      <c r="R89" t="str">
        <f>TRIM(MID(Table1[[#This Row],[Category and Sub-Category]],SEARCH("/",Table1[[#This Row],[Category and Sub-Category]],1)+1,LEN(Table1[[#This Row],[Category and Sub-Category]])))</f>
        <v>shorts</v>
      </c>
      <c r="S89" s="8">
        <f>DATE(1970,1,1)+(Table1[[#This Row],[launched_at]]/(24*60*60))</f>
        <v>40322.539386574077</v>
      </c>
      <c r="T89" s="8">
        <f>DATE(1970,1,1)+(Table1[[#This Row],[deadline]]/(24*60*60))</f>
        <v>40332.070138888885</v>
      </c>
      <c r="U89">
        <f>_xlfn.DAYS(Table1[[#This Row],[Date Ended Conversion]],Table1[[#This Row],[Date Created Conversion]])</f>
        <v>10</v>
      </c>
    </row>
    <row r="90" spans="1:21" ht="43.5" x14ac:dyDescent="0.3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9">
        <f>IF(Table1[[#This Row],[goal]] &lt;= 0,0,Table1[[#This Row],[pledged]]/Table1[[#This Row],[goal]])</f>
        <v>1.0285714285714285</v>
      </c>
      <c r="P90" s="7">
        <f>IF(Table1[[#This Row],[backers_count]] &lt;= 0,0,Table1[[#This Row],[pledged]]/Table1[[#This Row],[backers_count]])</f>
        <v>60</v>
      </c>
      <c r="Q90" t="str">
        <f>TRIM(MID(Table1[[#This Row],[Category and Sub-Category]],1,SEARCH("/",Table1[[#This Row],[Category and Sub-Category]],1)-1))</f>
        <v>film &amp; video</v>
      </c>
      <c r="R90" t="str">
        <f>TRIM(MID(Table1[[#This Row],[Category and Sub-Category]],SEARCH("/",Table1[[#This Row],[Category and Sub-Category]],1)+1,LEN(Table1[[#This Row],[Category and Sub-Category]])))</f>
        <v>shorts</v>
      </c>
      <c r="S90" s="8">
        <f>DATE(1970,1,1)+(Table1[[#This Row],[launched_at]]/(24*60*60))</f>
        <v>41786.65892361111</v>
      </c>
      <c r="T90" s="8">
        <f>DATE(1970,1,1)+(Table1[[#This Row],[deadline]]/(24*60*60))</f>
        <v>41812.65892361111</v>
      </c>
      <c r="U90">
        <f>_xlfn.DAYS(Table1[[#This Row],[Date Ended Conversion]],Table1[[#This Row],[Date Created Conversion]])</f>
        <v>26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9">
        <f>IF(Table1[[#This Row],[goal]] &lt;= 0,0,Table1[[#This Row],[pledged]]/Table1[[#This Row],[goal]])</f>
        <v>1.1506666666666667</v>
      </c>
      <c r="P91" s="7">
        <f>IF(Table1[[#This Row],[backers_count]] &lt;= 0,0,Table1[[#This Row],[pledged]]/Table1[[#This Row],[backers_count]])</f>
        <v>123.28571428571429</v>
      </c>
      <c r="Q91" t="str">
        <f>TRIM(MID(Table1[[#This Row],[Category and Sub-Category]],1,SEARCH("/",Table1[[#This Row],[Category and Sub-Category]],1)-1))</f>
        <v>film &amp; video</v>
      </c>
      <c r="R91" t="str">
        <f>TRIM(MID(Table1[[#This Row],[Category and Sub-Category]],SEARCH("/",Table1[[#This Row],[Category and Sub-Category]],1)+1,LEN(Table1[[#This Row],[Category and Sub-Category]])))</f>
        <v>shorts</v>
      </c>
      <c r="S91" s="8">
        <f>DATE(1970,1,1)+(Table1[[#This Row],[launched_at]]/(24*60*60))</f>
        <v>41402.752222222218</v>
      </c>
      <c r="T91" s="8">
        <f>DATE(1970,1,1)+(Table1[[#This Row],[deadline]]/(24*60*60))</f>
        <v>41427.752222222218</v>
      </c>
      <c r="U91">
        <f>_xlfn.DAYS(Table1[[#This Row],[Date Ended Conversion]],Table1[[#This Row],[Date Created Conversion]])</f>
        <v>25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9">
        <f>IF(Table1[[#This Row],[goal]] &lt;= 0,0,Table1[[#This Row],[pledged]]/Table1[[#This Row],[goal]])</f>
        <v>1.004</v>
      </c>
      <c r="P92" s="7">
        <f>IF(Table1[[#This Row],[backers_count]] &lt;= 0,0,Table1[[#This Row],[pledged]]/Table1[[#This Row],[backers_count]])</f>
        <v>31.375</v>
      </c>
      <c r="Q92" t="str">
        <f>TRIM(MID(Table1[[#This Row],[Category and Sub-Category]],1,SEARCH("/",Table1[[#This Row],[Category and Sub-Category]],1)-1))</f>
        <v>film &amp; video</v>
      </c>
      <c r="R92" t="str">
        <f>TRIM(MID(Table1[[#This Row],[Category and Sub-Category]],SEARCH("/",Table1[[#This Row],[Category and Sub-Category]],1)+1,LEN(Table1[[#This Row],[Category and Sub-Category]])))</f>
        <v>shorts</v>
      </c>
      <c r="S92" s="8">
        <f>DATE(1970,1,1)+(Table1[[#This Row],[launched_at]]/(24*60*60))</f>
        <v>40706.297442129631</v>
      </c>
      <c r="T92" s="8">
        <f>DATE(1970,1,1)+(Table1[[#This Row],[deadline]]/(24*60*60))</f>
        <v>40736.297442129631</v>
      </c>
      <c r="U92">
        <f>_xlfn.DAYS(Table1[[#This Row],[Date Ended Conversion]],Table1[[#This Row],[Date Created Conversion]])</f>
        <v>30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9">
        <f>IF(Table1[[#This Row],[goal]] &lt;= 0,0,Table1[[#This Row],[pledged]]/Table1[[#This Row],[goal]])</f>
        <v>1.2</v>
      </c>
      <c r="P93" s="7">
        <f>IF(Table1[[#This Row],[backers_count]] &lt;= 0,0,Table1[[#This Row],[pledged]]/Table1[[#This Row],[backers_count]])</f>
        <v>78.260869565217391</v>
      </c>
      <c r="Q93" t="str">
        <f>TRIM(MID(Table1[[#This Row],[Category and Sub-Category]],1,SEARCH("/",Table1[[#This Row],[Category and Sub-Category]],1)-1))</f>
        <v>film &amp; video</v>
      </c>
      <c r="R93" t="str">
        <f>TRIM(MID(Table1[[#This Row],[Category and Sub-Category]],SEARCH("/",Table1[[#This Row],[Category and Sub-Category]],1)+1,LEN(Table1[[#This Row],[Category and Sub-Category]])))</f>
        <v>shorts</v>
      </c>
      <c r="S93" s="8">
        <f>DATE(1970,1,1)+(Table1[[#This Row],[launched_at]]/(24*60*60))</f>
        <v>40619.402361111112</v>
      </c>
      <c r="T93" s="8">
        <f>DATE(1970,1,1)+(Table1[[#This Row],[deadline]]/(24*60*60))</f>
        <v>40680.402361111112</v>
      </c>
      <c r="U93">
        <f>_xlfn.DAYS(Table1[[#This Row],[Date Ended Conversion]],Table1[[#This Row],[Date Created Conversion]])</f>
        <v>61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9">
        <f>IF(Table1[[#This Row],[goal]] &lt;= 0,0,Table1[[#This Row],[pledged]]/Table1[[#This Row],[goal]])</f>
        <v>1.052</v>
      </c>
      <c r="P94" s="7">
        <f>IF(Table1[[#This Row],[backers_count]] &lt;= 0,0,Table1[[#This Row],[pledged]]/Table1[[#This Row],[backers_count]])</f>
        <v>122.32558139534883</v>
      </c>
      <c r="Q94" t="str">
        <f>TRIM(MID(Table1[[#This Row],[Category and Sub-Category]],1,SEARCH("/",Table1[[#This Row],[Category and Sub-Category]],1)-1))</f>
        <v>film &amp; video</v>
      </c>
      <c r="R94" t="str">
        <f>TRIM(MID(Table1[[#This Row],[Category and Sub-Category]],SEARCH("/",Table1[[#This Row],[Category and Sub-Category]],1)+1,LEN(Table1[[#This Row],[Category and Sub-Category]])))</f>
        <v>shorts</v>
      </c>
      <c r="S94" s="8">
        <f>DATE(1970,1,1)+(Table1[[#This Row],[launched_at]]/(24*60*60))</f>
        <v>42721.198877314819</v>
      </c>
      <c r="T94" s="8">
        <f>DATE(1970,1,1)+(Table1[[#This Row],[deadline]]/(24*60*60))</f>
        <v>42767.333333333328</v>
      </c>
      <c r="U94">
        <f>_xlfn.DAYS(Table1[[#This Row],[Date Ended Conversion]],Table1[[#This Row],[Date Created Conversion]])</f>
        <v>46</v>
      </c>
    </row>
    <row r="95" spans="1:21" ht="43.5" x14ac:dyDescent="0.3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9">
        <f>IF(Table1[[#This Row],[goal]] &lt;= 0,0,Table1[[#This Row],[pledged]]/Table1[[#This Row],[goal]])</f>
        <v>1.1060000000000001</v>
      </c>
      <c r="P95" s="7">
        <f>IF(Table1[[#This Row],[backers_count]] &lt;= 0,0,Table1[[#This Row],[pledged]]/Table1[[#This Row],[backers_count]])</f>
        <v>73.733333333333334</v>
      </c>
      <c r="Q95" t="str">
        <f>TRIM(MID(Table1[[#This Row],[Category and Sub-Category]],1,SEARCH("/",Table1[[#This Row],[Category and Sub-Category]],1)-1))</f>
        <v>film &amp; video</v>
      </c>
      <c r="R95" t="str">
        <f>TRIM(MID(Table1[[#This Row],[Category and Sub-Category]],SEARCH("/",Table1[[#This Row],[Category and Sub-Category]],1)+1,LEN(Table1[[#This Row],[Category and Sub-Category]])))</f>
        <v>shorts</v>
      </c>
      <c r="S95" s="8">
        <f>DATE(1970,1,1)+(Table1[[#This Row],[launched_at]]/(24*60*60))</f>
        <v>41065.858067129629</v>
      </c>
      <c r="T95" s="8">
        <f>DATE(1970,1,1)+(Table1[[#This Row],[deadline]]/(24*60*60))</f>
        <v>41093.875</v>
      </c>
      <c r="U95">
        <f>_xlfn.DAYS(Table1[[#This Row],[Date Ended Conversion]],Table1[[#This Row],[Date Created Conversion]])</f>
        <v>28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9">
        <f>IF(Table1[[#This Row],[goal]] &lt;= 0,0,Table1[[#This Row],[pledged]]/Table1[[#This Row],[goal]])</f>
        <v>1.04</v>
      </c>
      <c r="P96" s="7">
        <f>IF(Table1[[#This Row],[backers_count]] &lt;= 0,0,Table1[[#This Row],[pledged]]/Table1[[#This Row],[backers_count]])</f>
        <v>21.666666666666668</v>
      </c>
      <c r="Q96" t="str">
        <f>TRIM(MID(Table1[[#This Row],[Category and Sub-Category]],1,SEARCH("/",Table1[[#This Row],[Category and Sub-Category]],1)-1))</f>
        <v>film &amp; video</v>
      </c>
      <c r="R96" t="str">
        <f>TRIM(MID(Table1[[#This Row],[Category and Sub-Category]],SEARCH("/",Table1[[#This Row],[Category and Sub-Category]],1)+1,LEN(Table1[[#This Row],[Category and Sub-Category]])))</f>
        <v>shorts</v>
      </c>
      <c r="S96" s="8">
        <f>DATE(1970,1,1)+(Table1[[#This Row],[launched_at]]/(24*60*60))</f>
        <v>41716.717847222222</v>
      </c>
      <c r="T96" s="8">
        <f>DATE(1970,1,1)+(Table1[[#This Row],[deadline]]/(24*60*60))</f>
        <v>41736.717847222222</v>
      </c>
      <c r="U96">
        <f>_xlfn.DAYS(Table1[[#This Row],[Date Ended Conversion]],Table1[[#This Row],[Date Created Conversion]])</f>
        <v>20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9">
        <f>IF(Table1[[#This Row],[goal]] &lt;= 0,0,Table1[[#This Row],[pledged]]/Table1[[#This Row],[goal]])</f>
        <v>1.3142857142857143</v>
      </c>
      <c r="P97" s="7">
        <f>IF(Table1[[#This Row],[backers_count]] &lt;= 0,0,Table1[[#This Row],[pledged]]/Table1[[#This Row],[backers_count]])</f>
        <v>21.904761904761905</v>
      </c>
      <c r="Q97" t="str">
        <f>TRIM(MID(Table1[[#This Row],[Category and Sub-Category]],1,SEARCH("/",Table1[[#This Row],[Category and Sub-Category]],1)-1))</f>
        <v>film &amp; video</v>
      </c>
      <c r="R97" t="str">
        <f>TRIM(MID(Table1[[#This Row],[Category and Sub-Category]],SEARCH("/",Table1[[#This Row],[Category and Sub-Category]],1)+1,LEN(Table1[[#This Row],[Category and Sub-Category]])))</f>
        <v>shorts</v>
      </c>
      <c r="S97" s="8">
        <f>DATE(1970,1,1)+(Table1[[#This Row],[launched_at]]/(24*60*60))</f>
        <v>40935.005104166667</v>
      </c>
      <c r="T97" s="8">
        <f>DATE(1970,1,1)+(Table1[[#This Row],[deadline]]/(24*60*60))</f>
        <v>40965.005104166667</v>
      </c>
      <c r="U97">
        <f>_xlfn.DAYS(Table1[[#This Row],[Date Ended Conversion]],Table1[[#This Row],[Date Created Conversion]])</f>
        <v>30</v>
      </c>
    </row>
    <row r="98" spans="1:21" ht="43.5" x14ac:dyDescent="0.3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9">
        <f>IF(Table1[[#This Row],[goal]] &lt;= 0,0,Table1[[#This Row],[pledged]]/Table1[[#This Row],[goal]])</f>
        <v>1.1466666666666667</v>
      </c>
      <c r="P98" s="7">
        <f>IF(Table1[[#This Row],[backers_count]] &lt;= 0,0,Table1[[#This Row],[pledged]]/Table1[[#This Row],[backers_count]])</f>
        <v>50.588235294117645</v>
      </c>
      <c r="Q98" t="str">
        <f>TRIM(MID(Table1[[#This Row],[Category and Sub-Category]],1,SEARCH("/",Table1[[#This Row],[Category and Sub-Category]],1)-1))</f>
        <v>film &amp; video</v>
      </c>
      <c r="R98" t="str">
        <f>TRIM(MID(Table1[[#This Row],[Category and Sub-Category]],SEARCH("/",Table1[[#This Row],[Category and Sub-Category]],1)+1,LEN(Table1[[#This Row],[Category and Sub-Category]])))</f>
        <v>shorts</v>
      </c>
      <c r="S98" s="8">
        <f>DATE(1970,1,1)+(Table1[[#This Row],[launched_at]]/(24*60*60))</f>
        <v>40324.662511574075</v>
      </c>
      <c r="T98" s="8">
        <f>DATE(1970,1,1)+(Table1[[#This Row],[deadline]]/(24*60*60))</f>
        <v>40391.125</v>
      </c>
      <c r="U98">
        <f>_xlfn.DAYS(Table1[[#This Row],[Date Ended Conversion]],Table1[[#This Row],[Date Created Conversion]])</f>
        <v>67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9">
        <f>IF(Table1[[#This Row],[goal]] &lt;= 0,0,Table1[[#This Row],[pledged]]/Table1[[#This Row],[goal]])</f>
        <v>1.0625</v>
      </c>
      <c r="P99" s="7">
        <f>IF(Table1[[#This Row],[backers_count]] &lt;= 0,0,Table1[[#This Row],[pledged]]/Table1[[#This Row],[backers_count]])</f>
        <v>53.125</v>
      </c>
      <c r="Q99" t="str">
        <f>TRIM(MID(Table1[[#This Row],[Category and Sub-Category]],1,SEARCH("/",Table1[[#This Row],[Category and Sub-Category]],1)-1))</f>
        <v>film &amp; video</v>
      </c>
      <c r="R99" t="str">
        <f>TRIM(MID(Table1[[#This Row],[Category and Sub-Category]],SEARCH("/",Table1[[#This Row],[Category and Sub-Category]],1)+1,LEN(Table1[[#This Row],[Category and Sub-Category]])))</f>
        <v>shorts</v>
      </c>
      <c r="S99" s="8">
        <f>DATE(1970,1,1)+(Table1[[#This Row],[launched_at]]/(24*60*60))</f>
        <v>40706.135208333333</v>
      </c>
      <c r="T99" s="8">
        <f>DATE(1970,1,1)+(Table1[[#This Row],[deadline]]/(24*60*60))</f>
        <v>40736.135208333333</v>
      </c>
      <c r="U99">
        <f>_xlfn.DAYS(Table1[[#This Row],[Date Ended Conversion]],Table1[[#This Row],[Date Created Conversion]])</f>
        <v>30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9">
        <f>IF(Table1[[#This Row],[goal]] &lt;= 0,0,Table1[[#This Row],[pledged]]/Table1[[#This Row],[goal]])</f>
        <v>1.0625</v>
      </c>
      <c r="P100" s="7">
        <f>IF(Table1[[#This Row],[backers_count]] &lt;= 0,0,Table1[[#This Row],[pledged]]/Table1[[#This Row],[backers_count]])</f>
        <v>56.666666666666664</v>
      </c>
      <c r="Q100" t="str">
        <f>TRIM(MID(Table1[[#This Row],[Category and Sub-Category]],1,SEARCH("/",Table1[[#This Row],[Category and Sub-Category]],1)-1))</f>
        <v>film &amp; video</v>
      </c>
      <c r="R100" t="str">
        <f>TRIM(MID(Table1[[#This Row],[Category and Sub-Category]],SEARCH("/",Table1[[#This Row],[Category and Sub-Category]],1)+1,LEN(Table1[[#This Row],[Category and Sub-Category]])))</f>
        <v>shorts</v>
      </c>
      <c r="S100" s="8">
        <f>DATE(1970,1,1)+(Table1[[#This Row],[launched_at]]/(24*60*60))</f>
        <v>41214.794837962967</v>
      </c>
      <c r="T100" s="8">
        <f>DATE(1970,1,1)+(Table1[[#This Row],[deadline]]/(24*60*60))</f>
        <v>41250.979166666664</v>
      </c>
      <c r="U100">
        <f>_xlfn.DAYS(Table1[[#This Row],[Date Ended Conversion]],Table1[[#This Row],[Date Created Conversion]])</f>
        <v>36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9">
        <f>IF(Table1[[#This Row],[goal]] &lt;= 0,0,Table1[[#This Row],[pledged]]/Table1[[#This Row],[goal]])</f>
        <v>1.0601933333333333</v>
      </c>
      <c r="P101" s="7">
        <f>IF(Table1[[#This Row],[backers_count]] &lt;= 0,0,Table1[[#This Row],[pledged]]/Table1[[#This Row],[backers_count]])</f>
        <v>40.776666666666664</v>
      </c>
      <c r="Q101" t="str">
        <f>TRIM(MID(Table1[[#This Row],[Category and Sub-Category]],1,SEARCH("/",Table1[[#This Row],[Category and Sub-Category]],1)-1))</f>
        <v>film &amp; video</v>
      </c>
      <c r="R101" t="str">
        <f>TRIM(MID(Table1[[#This Row],[Category and Sub-Category]],SEARCH("/",Table1[[#This Row],[Category and Sub-Category]],1)+1,LEN(Table1[[#This Row],[Category and Sub-Category]])))</f>
        <v>shorts</v>
      </c>
      <c r="S101" s="8">
        <f>DATE(1970,1,1)+(Table1[[#This Row],[launched_at]]/(24*60*60))</f>
        <v>41631.902766203704</v>
      </c>
      <c r="T101" s="8">
        <f>DATE(1970,1,1)+(Table1[[#This Row],[deadline]]/(24*60*60))</f>
        <v>41661.902766203704</v>
      </c>
      <c r="U101">
        <f>_xlfn.DAYS(Table1[[#This Row],[Date Ended Conversion]],Table1[[#This Row],[Date Created Conversion]])</f>
        <v>30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9">
        <f>IF(Table1[[#This Row],[goal]] &lt;= 0,0,Table1[[#This Row],[pledged]]/Table1[[#This Row],[goal]])</f>
        <v>1</v>
      </c>
      <c r="P102" s="7">
        <f>IF(Table1[[#This Row],[backers_count]] &lt;= 0,0,Table1[[#This Row],[pledged]]/Table1[[#This Row],[backers_count]])</f>
        <v>192.30769230769232</v>
      </c>
      <c r="Q102" t="str">
        <f>TRIM(MID(Table1[[#This Row],[Category and Sub-Category]],1,SEARCH("/",Table1[[#This Row],[Category and Sub-Category]],1)-1))</f>
        <v>film &amp; video</v>
      </c>
      <c r="R102" t="str">
        <f>TRIM(MID(Table1[[#This Row],[Category and Sub-Category]],SEARCH("/",Table1[[#This Row],[Category and Sub-Category]],1)+1,LEN(Table1[[#This Row],[Category and Sub-Category]])))</f>
        <v>shorts</v>
      </c>
      <c r="S102" s="8">
        <f>DATE(1970,1,1)+(Table1[[#This Row],[launched_at]]/(24*60*60))</f>
        <v>41197.753310185188</v>
      </c>
      <c r="T102" s="8">
        <f>DATE(1970,1,1)+(Table1[[#This Row],[deadline]]/(24*60*60))</f>
        <v>41217.794976851852</v>
      </c>
      <c r="U102">
        <f>_xlfn.DAYS(Table1[[#This Row],[Date Ended Conversion]],Table1[[#This Row],[Date Created Conversion]])</f>
        <v>20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9">
        <f>IF(Table1[[#This Row],[goal]] &lt;= 0,0,Table1[[#This Row],[pledged]]/Table1[[#This Row],[goal]])</f>
        <v>1</v>
      </c>
      <c r="P103" s="7">
        <f>IF(Table1[[#This Row],[backers_count]] &lt;= 0,0,Table1[[#This Row],[pledged]]/Table1[[#This Row],[backers_count]])</f>
        <v>100</v>
      </c>
      <c r="Q103" t="str">
        <f>TRIM(MID(Table1[[#This Row],[Category and Sub-Category]],1,SEARCH("/",Table1[[#This Row],[Category and Sub-Category]],1)-1))</f>
        <v>film &amp; video</v>
      </c>
      <c r="R103" t="str">
        <f>TRIM(MID(Table1[[#This Row],[Category and Sub-Category]],SEARCH("/",Table1[[#This Row],[Category and Sub-Category]],1)+1,LEN(Table1[[#This Row],[Category and Sub-Category]])))</f>
        <v>shorts</v>
      </c>
      <c r="S103" s="8">
        <f>DATE(1970,1,1)+(Table1[[#This Row],[launched_at]]/(24*60*60))</f>
        <v>41274.776736111111</v>
      </c>
      <c r="T103" s="8">
        <f>DATE(1970,1,1)+(Table1[[#This Row],[deadline]]/(24*60*60))</f>
        <v>41298.776736111111</v>
      </c>
      <c r="U103">
        <f>_xlfn.DAYS(Table1[[#This Row],[Date Ended Conversion]],Table1[[#This Row],[Date Created Conversion]])</f>
        <v>24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9">
        <f>IF(Table1[[#This Row],[goal]] &lt;= 0,0,Table1[[#This Row],[pledged]]/Table1[[#This Row],[goal]])</f>
        <v>1.2775000000000001</v>
      </c>
      <c r="P104" s="7">
        <f>IF(Table1[[#This Row],[backers_count]] &lt;= 0,0,Table1[[#This Row],[pledged]]/Table1[[#This Row],[backers_count]])</f>
        <v>117.92307692307692</v>
      </c>
      <c r="Q104" t="str">
        <f>TRIM(MID(Table1[[#This Row],[Category and Sub-Category]],1,SEARCH("/",Table1[[#This Row],[Category and Sub-Category]],1)-1))</f>
        <v>film &amp; video</v>
      </c>
      <c r="R104" t="str">
        <f>TRIM(MID(Table1[[#This Row],[Category and Sub-Category]],SEARCH("/",Table1[[#This Row],[Category and Sub-Category]],1)+1,LEN(Table1[[#This Row],[Category and Sub-Category]])))</f>
        <v>shorts</v>
      </c>
      <c r="S104" s="8">
        <f>DATE(1970,1,1)+(Table1[[#This Row],[launched_at]]/(24*60*60))</f>
        <v>40505.131168981483</v>
      </c>
      <c r="T104" s="8">
        <f>DATE(1970,1,1)+(Table1[[#This Row],[deadline]]/(24*60*60))</f>
        <v>40535.131168981483</v>
      </c>
      <c r="U104">
        <f>_xlfn.DAYS(Table1[[#This Row],[Date Ended Conversion]],Table1[[#This Row],[Date Created Conversion]])</f>
        <v>30</v>
      </c>
    </row>
    <row r="105" spans="1:21" ht="29" x14ac:dyDescent="0.3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9">
        <f>IF(Table1[[#This Row],[goal]] &lt;= 0,0,Table1[[#This Row],[pledged]]/Table1[[#This Row],[goal]])</f>
        <v>1.0515384615384615</v>
      </c>
      <c r="P105" s="7">
        <f>IF(Table1[[#This Row],[backers_count]] &lt;= 0,0,Table1[[#This Row],[pledged]]/Table1[[#This Row],[backers_count]])</f>
        <v>27.897959183673468</v>
      </c>
      <c r="Q105" t="str">
        <f>TRIM(MID(Table1[[#This Row],[Category and Sub-Category]],1,SEARCH("/",Table1[[#This Row],[Category and Sub-Category]],1)-1))</f>
        <v>film &amp; video</v>
      </c>
      <c r="R105" t="str">
        <f>TRIM(MID(Table1[[#This Row],[Category and Sub-Category]],SEARCH("/",Table1[[#This Row],[Category and Sub-Category]],1)+1,LEN(Table1[[#This Row],[Category and Sub-Category]])))</f>
        <v>shorts</v>
      </c>
      <c r="S105" s="8">
        <f>DATE(1970,1,1)+(Table1[[#This Row],[launched_at]]/(24*60*60))</f>
        <v>41682.805902777778</v>
      </c>
      <c r="T105" s="8">
        <f>DATE(1970,1,1)+(Table1[[#This Row],[deadline]]/(24*60*60))</f>
        <v>41705.805902777778</v>
      </c>
      <c r="U105">
        <f>_xlfn.DAYS(Table1[[#This Row],[Date Ended Conversion]],Table1[[#This Row],[Date Created Conversion]])</f>
        <v>23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9">
        <f>IF(Table1[[#This Row],[goal]] &lt;= 0,0,Table1[[#This Row],[pledged]]/Table1[[#This Row],[goal]])</f>
        <v>1.2</v>
      </c>
      <c r="P106" s="7">
        <f>IF(Table1[[#This Row],[backers_count]] &lt;= 0,0,Table1[[#This Row],[pledged]]/Table1[[#This Row],[backers_count]])</f>
        <v>60</v>
      </c>
      <c r="Q106" t="str">
        <f>TRIM(MID(Table1[[#This Row],[Category and Sub-Category]],1,SEARCH("/",Table1[[#This Row],[Category and Sub-Category]],1)-1))</f>
        <v>film &amp; video</v>
      </c>
      <c r="R106" t="str">
        <f>TRIM(MID(Table1[[#This Row],[Category and Sub-Category]],SEARCH("/",Table1[[#This Row],[Category and Sub-Category]],1)+1,LEN(Table1[[#This Row],[Category and Sub-Category]])))</f>
        <v>shorts</v>
      </c>
      <c r="S106" s="8">
        <f>DATE(1970,1,1)+(Table1[[#This Row],[launched_at]]/(24*60*60))</f>
        <v>40612.695208333331</v>
      </c>
      <c r="T106" s="8">
        <f>DATE(1970,1,1)+(Table1[[#This Row],[deadline]]/(24*60*60))</f>
        <v>40636.041666666664</v>
      </c>
      <c r="U106">
        <f>_xlfn.DAYS(Table1[[#This Row],[Date Ended Conversion]],Table1[[#This Row],[Date Created Conversion]])</f>
        <v>24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9">
        <f>IF(Table1[[#This Row],[goal]] &lt;= 0,0,Table1[[#This Row],[pledged]]/Table1[[#This Row],[goal]])</f>
        <v>1.074090909090909</v>
      </c>
      <c r="P107" s="7">
        <f>IF(Table1[[#This Row],[backers_count]] &lt;= 0,0,Table1[[#This Row],[pledged]]/Table1[[#This Row],[backers_count]])</f>
        <v>39.383333333333333</v>
      </c>
      <c r="Q107" t="str">
        <f>TRIM(MID(Table1[[#This Row],[Category and Sub-Category]],1,SEARCH("/",Table1[[#This Row],[Category and Sub-Category]],1)-1))</f>
        <v>film &amp; video</v>
      </c>
      <c r="R107" t="str">
        <f>TRIM(MID(Table1[[#This Row],[Category and Sub-Category]],SEARCH("/",Table1[[#This Row],[Category and Sub-Category]],1)+1,LEN(Table1[[#This Row],[Category and Sub-Category]])))</f>
        <v>shorts</v>
      </c>
      <c r="S107" s="8">
        <f>DATE(1970,1,1)+(Table1[[#This Row],[launched_at]]/(24*60*60))</f>
        <v>42485.724768518514</v>
      </c>
      <c r="T107" s="8">
        <f>DATE(1970,1,1)+(Table1[[#This Row],[deadline]]/(24*60*60))</f>
        <v>42504</v>
      </c>
      <c r="U107">
        <f>_xlfn.DAYS(Table1[[#This Row],[Date Ended Conversion]],Table1[[#This Row],[Date Created Conversion]])</f>
        <v>19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9">
        <f>IF(Table1[[#This Row],[goal]] &lt;= 0,0,Table1[[#This Row],[pledged]]/Table1[[#This Row],[goal]])</f>
        <v>1.0049999999999999</v>
      </c>
      <c r="P108" s="7">
        <f>IF(Table1[[#This Row],[backers_count]] &lt;= 0,0,Table1[[#This Row],[pledged]]/Table1[[#This Row],[backers_count]])</f>
        <v>186.11111111111111</v>
      </c>
      <c r="Q108" t="str">
        <f>TRIM(MID(Table1[[#This Row],[Category and Sub-Category]],1,SEARCH("/",Table1[[#This Row],[Category and Sub-Category]],1)-1))</f>
        <v>film &amp; video</v>
      </c>
      <c r="R108" t="str">
        <f>TRIM(MID(Table1[[#This Row],[Category and Sub-Category]],SEARCH("/",Table1[[#This Row],[Category and Sub-Category]],1)+1,LEN(Table1[[#This Row],[Category and Sub-Category]])))</f>
        <v>shorts</v>
      </c>
      <c r="S108" s="8">
        <f>DATE(1970,1,1)+(Table1[[#This Row],[launched_at]]/(24*60*60))</f>
        <v>40987.776631944442</v>
      </c>
      <c r="T108" s="8">
        <f>DATE(1970,1,1)+(Table1[[#This Row],[deadline]]/(24*60*60))</f>
        <v>41001.776631944442</v>
      </c>
      <c r="U108">
        <f>_xlfn.DAYS(Table1[[#This Row],[Date Ended Conversion]],Table1[[#This Row],[Date Created Conversion]])</f>
        <v>14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9">
        <f>IF(Table1[[#This Row],[goal]] &lt;= 0,0,Table1[[#This Row],[pledged]]/Table1[[#This Row],[goal]])</f>
        <v>1.0246666666666666</v>
      </c>
      <c r="P109" s="7">
        <f>IF(Table1[[#This Row],[backers_count]] &lt;= 0,0,Table1[[#This Row],[pledged]]/Table1[[#This Row],[backers_count]])</f>
        <v>111.37681159420291</v>
      </c>
      <c r="Q109" t="str">
        <f>TRIM(MID(Table1[[#This Row],[Category and Sub-Category]],1,SEARCH("/",Table1[[#This Row],[Category and Sub-Category]],1)-1))</f>
        <v>film &amp; video</v>
      </c>
      <c r="R109" t="str">
        <f>TRIM(MID(Table1[[#This Row],[Category and Sub-Category]],SEARCH("/",Table1[[#This Row],[Category and Sub-Category]],1)+1,LEN(Table1[[#This Row],[Category and Sub-Category]])))</f>
        <v>shorts</v>
      </c>
      <c r="S109" s="8">
        <f>DATE(1970,1,1)+(Table1[[#This Row],[launched_at]]/(24*60*60))</f>
        <v>40635.982488425929</v>
      </c>
      <c r="T109" s="8">
        <f>DATE(1970,1,1)+(Table1[[#This Row],[deadline]]/(24*60*60))</f>
        <v>40657.982488425929</v>
      </c>
      <c r="U109">
        <f>_xlfn.DAYS(Table1[[#This Row],[Date Ended Conversion]],Table1[[#This Row],[Date Created Conversion]])</f>
        <v>22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9">
        <f>IF(Table1[[#This Row],[goal]] &lt;= 0,0,Table1[[#This Row],[pledged]]/Table1[[#This Row],[goal]])</f>
        <v>2.4666666666666668</v>
      </c>
      <c r="P110" s="7">
        <f>IF(Table1[[#This Row],[backers_count]] &lt;= 0,0,Table1[[#This Row],[pledged]]/Table1[[#This Row],[backers_count]])</f>
        <v>78.723404255319153</v>
      </c>
      <c r="Q110" t="str">
        <f>TRIM(MID(Table1[[#This Row],[Category and Sub-Category]],1,SEARCH("/",Table1[[#This Row],[Category and Sub-Category]],1)-1))</f>
        <v>film &amp; video</v>
      </c>
      <c r="R110" t="str">
        <f>TRIM(MID(Table1[[#This Row],[Category and Sub-Category]],SEARCH("/",Table1[[#This Row],[Category and Sub-Category]],1)+1,LEN(Table1[[#This Row],[Category and Sub-Category]])))</f>
        <v>shorts</v>
      </c>
      <c r="S110" s="8">
        <f>DATE(1970,1,1)+(Table1[[#This Row],[launched_at]]/(24*60*60))</f>
        <v>41365.613078703704</v>
      </c>
      <c r="T110" s="8">
        <f>DATE(1970,1,1)+(Table1[[#This Row],[deadline]]/(24*60*60))</f>
        <v>41425.613078703704</v>
      </c>
      <c r="U110">
        <f>_xlfn.DAYS(Table1[[#This Row],[Date Ended Conversion]],Table1[[#This Row],[Date Created Conversion]])</f>
        <v>60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9">
        <f>IF(Table1[[#This Row],[goal]] &lt;= 0,0,Table1[[#This Row],[pledged]]/Table1[[#This Row],[goal]])</f>
        <v>2.1949999999999998</v>
      </c>
      <c r="P111" s="7">
        <f>IF(Table1[[#This Row],[backers_count]] &lt;= 0,0,Table1[[#This Row],[pledged]]/Table1[[#This Row],[backers_count]])</f>
        <v>46.702127659574465</v>
      </c>
      <c r="Q111" t="str">
        <f>TRIM(MID(Table1[[#This Row],[Category and Sub-Category]],1,SEARCH("/",Table1[[#This Row],[Category and Sub-Category]],1)-1))</f>
        <v>film &amp; video</v>
      </c>
      <c r="R111" t="str">
        <f>TRIM(MID(Table1[[#This Row],[Category and Sub-Category]],SEARCH("/",Table1[[#This Row],[Category and Sub-Category]],1)+1,LEN(Table1[[#This Row],[Category and Sub-Category]])))</f>
        <v>shorts</v>
      </c>
      <c r="S111" s="8">
        <f>DATE(1970,1,1)+(Table1[[#This Row],[launched_at]]/(24*60*60))</f>
        <v>40570.025810185187</v>
      </c>
      <c r="T111" s="8">
        <f>DATE(1970,1,1)+(Table1[[#This Row],[deadline]]/(24*60*60))</f>
        <v>40600.025810185187</v>
      </c>
      <c r="U111">
        <f>_xlfn.DAYS(Table1[[#This Row],[Date Ended Conversion]],Table1[[#This Row],[Date Created Conversion]])</f>
        <v>30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9">
        <f>IF(Table1[[#This Row],[goal]] &lt;= 0,0,Table1[[#This Row],[pledged]]/Table1[[#This Row],[goal]])</f>
        <v>1.3076923076923077</v>
      </c>
      <c r="P112" s="7">
        <f>IF(Table1[[#This Row],[backers_count]] &lt;= 0,0,Table1[[#This Row],[pledged]]/Table1[[#This Row],[backers_count]])</f>
        <v>65.384615384615387</v>
      </c>
      <c r="Q112" t="str">
        <f>TRIM(MID(Table1[[#This Row],[Category and Sub-Category]],1,SEARCH("/",Table1[[#This Row],[Category and Sub-Category]],1)-1))</f>
        <v>film &amp; video</v>
      </c>
      <c r="R112" t="str">
        <f>TRIM(MID(Table1[[#This Row],[Category and Sub-Category]],SEARCH("/",Table1[[#This Row],[Category and Sub-Category]],1)+1,LEN(Table1[[#This Row],[Category and Sub-Category]])))</f>
        <v>shorts</v>
      </c>
      <c r="S112" s="8">
        <f>DATE(1970,1,1)+(Table1[[#This Row],[launched_at]]/(24*60*60))</f>
        <v>41557.949687500004</v>
      </c>
      <c r="T112" s="8">
        <f>DATE(1970,1,1)+(Table1[[#This Row],[deadline]]/(24*60*60))</f>
        <v>41592.249305555553</v>
      </c>
      <c r="U112">
        <f>_xlfn.DAYS(Table1[[#This Row],[Date Ended Conversion]],Table1[[#This Row],[Date Created Conversion]])</f>
        <v>35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9">
        <f>IF(Table1[[#This Row],[goal]] &lt;= 0,0,Table1[[#This Row],[pledged]]/Table1[[#This Row],[goal]])</f>
        <v>1.5457142857142858</v>
      </c>
      <c r="P113" s="7">
        <f>IF(Table1[[#This Row],[backers_count]] &lt;= 0,0,Table1[[#This Row],[pledged]]/Table1[[#This Row],[backers_count]])</f>
        <v>102.0754716981132</v>
      </c>
      <c r="Q113" t="str">
        <f>TRIM(MID(Table1[[#This Row],[Category and Sub-Category]],1,SEARCH("/",Table1[[#This Row],[Category and Sub-Category]],1)-1))</f>
        <v>film &amp; video</v>
      </c>
      <c r="R113" t="str">
        <f>TRIM(MID(Table1[[#This Row],[Category and Sub-Category]],SEARCH("/",Table1[[#This Row],[Category and Sub-Category]],1)+1,LEN(Table1[[#This Row],[Category and Sub-Category]])))</f>
        <v>shorts</v>
      </c>
      <c r="S113" s="8">
        <f>DATE(1970,1,1)+(Table1[[#This Row],[launched_at]]/(24*60*60))</f>
        <v>42125.333182870367</v>
      </c>
      <c r="T113" s="8">
        <f>DATE(1970,1,1)+(Table1[[#This Row],[deadline]]/(24*60*60))</f>
        <v>42155.333182870367</v>
      </c>
      <c r="U113">
        <f>_xlfn.DAYS(Table1[[#This Row],[Date Ended Conversion]],Table1[[#This Row],[Date Created Conversion]])</f>
        <v>30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9">
        <f>IF(Table1[[#This Row],[goal]] &lt;= 0,0,Table1[[#This Row],[pledged]]/Table1[[#This Row],[goal]])</f>
        <v>1.04</v>
      </c>
      <c r="P114" s="7">
        <f>IF(Table1[[#This Row],[backers_count]] &lt;= 0,0,Table1[[#This Row],[pledged]]/Table1[[#This Row],[backers_count]])</f>
        <v>64.197530864197532</v>
      </c>
      <c r="Q114" t="str">
        <f>TRIM(MID(Table1[[#This Row],[Category and Sub-Category]],1,SEARCH("/",Table1[[#This Row],[Category and Sub-Category]],1)-1))</f>
        <v>film &amp; video</v>
      </c>
      <c r="R114" t="str">
        <f>TRIM(MID(Table1[[#This Row],[Category and Sub-Category]],SEARCH("/",Table1[[#This Row],[Category and Sub-Category]],1)+1,LEN(Table1[[#This Row],[Category and Sub-Category]])))</f>
        <v>shorts</v>
      </c>
      <c r="S114" s="8">
        <f>DATE(1970,1,1)+(Table1[[#This Row],[launched_at]]/(24*60*60))</f>
        <v>41718.043032407411</v>
      </c>
      <c r="T114" s="8">
        <f>DATE(1970,1,1)+(Table1[[#This Row],[deadline]]/(24*60*60))</f>
        <v>41742.083333333336</v>
      </c>
      <c r="U114">
        <f>_xlfn.DAYS(Table1[[#This Row],[Date Ended Conversion]],Table1[[#This Row],[Date Created Conversion]])</f>
        <v>24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9">
        <f>IF(Table1[[#This Row],[goal]] &lt;= 0,0,Table1[[#This Row],[pledged]]/Table1[[#This Row],[goal]])</f>
        <v>1.41</v>
      </c>
      <c r="P115" s="7">
        <f>IF(Table1[[#This Row],[backers_count]] &lt;= 0,0,Table1[[#This Row],[pledged]]/Table1[[#This Row],[backers_count]])</f>
        <v>90.384615384615387</v>
      </c>
      <c r="Q115" t="str">
        <f>TRIM(MID(Table1[[#This Row],[Category and Sub-Category]],1,SEARCH("/",Table1[[#This Row],[Category and Sub-Category]],1)-1))</f>
        <v>film &amp; video</v>
      </c>
      <c r="R115" t="str">
        <f>TRIM(MID(Table1[[#This Row],[Category and Sub-Category]],SEARCH("/",Table1[[#This Row],[Category and Sub-Category]],1)+1,LEN(Table1[[#This Row],[Category and Sub-Category]])))</f>
        <v>shorts</v>
      </c>
      <c r="S115" s="8">
        <f>DATE(1970,1,1)+(Table1[[#This Row],[launched_at]]/(24*60*60))</f>
        <v>40753.758425925924</v>
      </c>
      <c r="T115" s="8">
        <f>DATE(1970,1,1)+(Table1[[#This Row],[deadline]]/(24*60*60))</f>
        <v>40761.625</v>
      </c>
      <c r="U115">
        <f>_xlfn.DAYS(Table1[[#This Row],[Date Ended Conversion]],Table1[[#This Row],[Date Created Conversion]])</f>
        <v>8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9">
        <f>IF(Table1[[#This Row],[goal]] &lt;= 0,0,Table1[[#This Row],[pledged]]/Table1[[#This Row],[goal]])</f>
        <v>1.0333333333333334</v>
      </c>
      <c r="P116" s="7">
        <f>IF(Table1[[#This Row],[backers_count]] &lt;= 0,0,Table1[[#This Row],[pledged]]/Table1[[#This Row],[backers_count]])</f>
        <v>88.571428571428569</v>
      </c>
      <c r="Q116" t="str">
        <f>TRIM(MID(Table1[[#This Row],[Category and Sub-Category]],1,SEARCH("/",Table1[[#This Row],[Category and Sub-Category]],1)-1))</f>
        <v>film &amp; video</v>
      </c>
      <c r="R116" t="str">
        <f>TRIM(MID(Table1[[#This Row],[Category and Sub-Category]],SEARCH("/",Table1[[#This Row],[Category and Sub-Category]],1)+1,LEN(Table1[[#This Row],[Category and Sub-Category]])))</f>
        <v>shorts</v>
      </c>
      <c r="S116" s="8">
        <f>DATE(1970,1,1)+(Table1[[#This Row],[launched_at]]/(24*60*60))</f>
        <v>40861.27416666667</v>
      </c>
      <c r="T116" s="8">
        <f>DATE(1970,1,1)+(Table1[[#This Row],[deadline]]/(24*60*60))</f>
        <v>40921.27416666667</v>
      </c>
      <c r="U116">
        <f>_xlfn.DAYS(Table1[[#This Row],[Date Ended Conversion]],Table1[[#This Row],[Date Created Conversion]])</f>
        <v>60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9">
        <f>IF(Table1[[#This Row],[goal]] &lt;= 0,0,Table1[[#This Row],[pledged]]/Table1[[#This Row],[goal]])</f>
        <v>1.4044444444444444</v>
      </c>
      <c r="P117" s="7">
        <f>IF(Table1[[#This Row],[backers_count]] &lt;= 0,0,Table1[[#This Row],[pledged]]/Table1[[#This Row],[backers_count]])</f>
        <v>28.727272727272727</v>
      </c>
      <c r="Q117" t="str">
        <f>TRIM(MID(Table1[[#This Row],[Category and Sub-Category]],1,SEARCH("/",Table1[[#This Row],[Category and Sub-Category]],1)-1))</f>
        <v>film &amp; video</v>
      </c>
      <c r="R117" t="str">
        <f>TRIM(MID(Table1[[#This Row],[Category and Sub-Category]],SEARCH("/",Table1[[#This Row],[Category and Sub-Category]],1)+1,LEN(Table1[[#This Row],[Category and Sub-Category]])))</f>
        <v>shorts</v>
      </c>
      <c r="S117" s="8">
        <f>DATE(1970,1,1)+(Table1[[#This Row],[launched_at]]/(24*60*60))</f>
        <v>40918.738935185189</v>
      </c>
      <c r="T117" s="8">
        <f>DATE(1970,1,1)+(Table1[[#This Row],[deadline]]/(24*60*60))</f>
        <v>40943.738935185189</v>
      </c>
      <c r="U117">
        <f>_xlfn.DAYS(Table1[[#This Row],[Date Ended Conversion]],Table1[[#This Row],[Date Created Conversion]])</f>
        <v>25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9">
        <f>IF(Table1[[#This Row],[goal]] &lt;= 0,0,Table1[[#This Row],[pledged]]/Table1[[#This Row],[goal]])</f>
        <v>1.1365714285714286</v>
      </c>
      <c r="P118" s="7">
        <f>IF(Table1[[#This Row],[backers_count]] &lt;= 0,0,Table1[[#This Row],[pledged]]/Table1[[#This Row],[backers_count]])</f>
        <v>69.78947368421052</v>
      </c>
      <c r="Q118" t="str">
        <f>TRIM(MID(Table1[[#This Row],[Category and Sub-Category]],1,SEARCH("/",Table1[[#This Row],[Category and Sub-Category]],1)-1))</f>
        <v>film &amp; video</v>
      </c>
      <c r="R118" t="str">
        <f>TRIM(MID(Table1[[#This Row],[Category and Sub-Category]],SEARCH("/",Table1[[#This Row],[Category and Sub-Category]],1)+1,LEN(Table1[[#This Row],[Category and Sub-Category]])))</f>
        <v>shorts</v>
      </c>
      <c r="S118" s="8">
        <f>DATE(1970,1,1)+(Table1[[#This Row],[launched_at]]/(24*60*60))</f>
        <v>40595.497164351851</v>
      </c>
      <c r="T118" s="8">
        <f>DATE(1970,1,1)+(Table1[[#This Row],[deadline]]/(24*60*60))</f>
        <v>40641.455497685187</v>
      </c>
      <c r="U118">
        <f>_xlfn.DAYS(Table1[[#This Row],[Date Ended Conversion]],Table1[[#This Row],[Date Created Conversion]])</f>
        <v>46</v>
      </c>
    </row>
    <row r="119" spans="1:21" ht="43.5" x14ac:dyDescent="0.3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9">
        <f>IF(Table1[[#This Row],[goal]] &lt;= 0,0,Table1[[#This Row],[pledged]]/Table1[[#This Row],[goal]])</f>
        <v>1.0049377777777779</v>
      </c>
      <c r="P119" s="7">
        <f>IF(Table1[[#This Row],[backers_count]] &lt;= 0,0,Table1[[#This Row],[pledged]]/Table1[[#This Row],[backers_count]])</f>
        <v>167.48962962962963</v>
      </c>
      <c r="Q119" t="str">
        <f>TRIM(MID(Table1[[#This Row],[Category and Sub-Category]],1,SEARCH("/",Table1[[#This Row],[Category and Sub-Category]],1)-1))</f>
        <v>film &amp; video</v>
      </c>
      <c r="R119" t="str">
        <f>TRIM(MID(Table1[[#This Row],[Category and Sub-Category]],SEARCH("/",Table1[[#This Row],[Category and Sub-Category]],1)+1,LEN(Table1[[#This Row],[Category and Sub-Category]])))</f>
        <v>shorts</v>
      </c>
      <c r="S119" s="8">
        <f>DATE(1970,1,1)+(Table1[[#This Row],[launched_at]]/(24*60*60))</f>
        <v>40248.834999999999</v>
      </c>
      <c r="T119" s="8">
        <f>DATE(1970,1,1)+(Table1[[#This Row],[deadline]]/(24*60*60))</f>
        <v>40338.791666666664</v>
      </c>
      <c r="U119">
        <f>_xlfn.DAYS(Table1[[#This Row],[Date Ended Conversion]],Table1[[#This Row],[Date Created Conversion]])</f>
        <v>90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9">
        <f>IF(Table1[[#This Row],[goal]] &lt;= 0,0,Table1[[#This Row],[pledged]]/Table1[[#This Row],[goal]])</f>
        <v>1.1303159999999999</v>
      </c>
      <c r="P120" s="7">
        <f>IF(Table1[[#This Row],[backers_count]] &lt;= 0,0,Table1[[#This Row],[pledged]]/Table1[[#This Row],[backers_count]])</f>
        <v>144.91230769230768</v>
      </c>
      <c r="Q120" t="str">
        <f>TRIM(MID(Table1[[#This Row],[Category and Sub-Category]],1,SEARCH("/",Table1[[#This Row],[Category and Sub-Category]],1)-1))</f>
        <v>film &amp; video</v>
      </c>
      <c r="R120" t="str">
        <f>TRIM(MID(Table1[[#This Row],[Category and Sub-Category]],SEARCH("/",Table1[[#This Row],[Category and Sub-Category]],1)+1,LEN(Table1[[#This Row],[Category and Sub-Category]])))</f>
        <v>shorts</v>
      </c>
      <c r="S120" s="8">
        <f>DATE(1970,1,1)+(Table1[[#This Row],[launched_at]]/(24*60*60))</f>
        <v>40723.053657407407</v>
      </c>
      <c r="T120" s="8">
        <f>DATE(1970,1,1)+(Table1[[#This Row],[deadline]]/(24*60*60))</f>
        <v>40753.053657407407</v>
      </c>
      <c r="U120">
        <f>_xlfn.DAYS(Table1[[#This Row],[Date Ended Conversion]],Table1[[#This Row],[Date Created Conversion]])</f>
        <v>30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9">
        <f>IF(Table1[[#This Row],[goal]] &lt;= 0,0,Table1[[#This Row],[pledged]]/Table1[[#This Row],[goal]])</f>
        <v>1.0455692307692308</v>
      </c>
      <c r="P121" s="7">
        <f>IF(Table1[[#This Row],[backers_count]] &lt;= 0,0,Table1[[#This Row],[pledged]]/Table1[[#This Row],[backers_count]])</f>
        <v>91.840540540540545</v>
      </c>
      <c r="Q121" t="str">
        <f>TRIM(MID(Table1[[#This Row],[Category and Sub-Category]],1,SEARCH("/",Table1[[#This Row],[Category and Sub-Category]],1)-1))</f>
        <v>film &amp; video</v>
      </c>
      <c r="R121" t="str">
        <f>TRIM(MID(Table1[[#This Row],[Category and Sub-Category]],SEARCH("/",Table1[[#This Row],[Category and Sub-Category]],1)+1,LEN(Table1[[#This Row],[Category and Sub-Category]])))</f>
        <v>shorts</v>
      </c>
      <c r="S121" s="8">
        <f>DATE(1970,1,1)+(Table1[[#This Row],[launched_at]]/(24*60*60))</f>
        <v>40739.069282407407</v>
      </c>
      <c r="T121" s="8">
        <f>DATE(1970,1,1)+(Table1[[#This Row],[deadline]]/(24*60*60))</f>
        <v>40768.958333333336</v>
      </c>
      <c r="U121">
        <f>_xlfn.DAYS(Table1[[#This Row],[Date Ended Conversion]],Table1[[#This Row],[Date Created Conversion]])</f>
        <v>29</v>
      </c>
    </row>
    <row r="122" spans="1:21" ht="43.5" x14ac:dyDescent="0.3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9">
        <f>IF(Table1[[#This Row],[goal]] &lt;= 0,0,Table1[[#This Row],[pledged]]/Table1[[#This Row],[goal]])</f>
        <v>1.4285714285714287E-4</v>
      </c>
      <c r="P122" s="7">
        <f>IF(Table1[[#This Row],[backers_count]] &lt;= 0,0,Table1[[#This Row],[pledged]]/Table1[[#This Row],[backers_count]])</f>
        <v>10</v>
      </c>
      <c r="Q122" t="str">
        <f>TRIM(MID(Table1[[#This Row],[Category and Sub-Category]],1,SEARCH("/",Table1[[#This Row],[Category and Sub-Category]],1)-1))</f>
        <v>film &amp; video</v>
      </c>
      <c r="R122" t="str">
        <f>TRIM(MID(Table1[[#This Row],[Category and Sub-Category]],SEARCH("/",Table1[[#This Row],[Category and Sub-Category]],1)+1,LEN(Table1[[#This Row],[Category and Sub-Category]])))</f>
        <v>science fiction</v>
      </c>
      <c r="S122" s="8">
        <f>DATE(1970,1,1)+(Table1[[#This Row],[launched_at]]/(24*60*60))</f>
        <v>42616.049849537041</v>
      </c>
      <c r="T122" s="8">
        <f>DATE(1970,1,1)+(Table1[[#This Row],[deadline]]/(24*60*60))</f>
        <v>42646.049849537041</v>
      </c>
      <c r="U122">
        <f>_xlfn.DAYS(Table1[[#This Row],[Date Ended Conversion]],Table1[[#This Row],[Date Created Conversion]])</f>
        <v>30</v>
      </c>
    </row>
    <row r="123" spans="1:21" ht="43.5" x14ac:dyDescent="0.3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9">
        <f>IF(Table1[[#This Row],[goal]] &lt;= 0,0,Table1[[#This Row],[pledged]]/Table1[[#This Row],[goal]])</f>
        <v>3.3333333333333332E-4</v>
      </c>
      <c r="P123" s="7">
        <f>IF(Table1[[#This Row],[backers_count]] &lt;= 0,0,Table1[[#This Row],[pledged]]/Table1[[#This Row],[backers_count]])</f>
        <v>1</v>
      </c>
      <c r="Q123" t="str">
        <f>TRIM(MID(Table1[[#This Row],[Category and Sub-Category]],1,SEARCH("/",Table1[[#This Row],[Category and Sub-Category]],1)-1))</f>
        <v>film &amp; video</v>
      </c>
      <c r="R123" t="str">
        <f>TRIM(MID(Table1[[#This Row],[Category and Sub-Category]],SEARCH("/",Table1[[#This Row],[Category and Sub-Category]],1)+1,LEN(Table1[[#This Row],[Category and Sub-Category]])))</f>
        <v>science fiction</v>
      </c>
      <c r="S123" s="8">
        <f>DATE(1970,1,1)+(Table1[[#This Row],[launched_at]]/(24*60*60))</f>
        <v>42096.704976851848</v>
      </c>
      <c r="T123" s="8">
        <f>DATE(1970,1,1)+(Table1[[#This Row],[deadline]]/(24*60*60))</f>
        <v>42112.427777777775</v>
      </c>
      <c r="U123">
        <f>_xlfn.DAYS(Table1[[#This Row],[Date Ended Conversion]],Table1[[#This Row],[Date Created Conversion]])</f>
        <v>16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9">
        <f>IF(Table1[[#This Row],[goal]] &lt;= 0,0,Table1[[#This Row],[pledged]]/Table1[[#This Row],[goal]])</f>
        <v>0</v>
      </c>
      <c r="P124" s="7">
        <f>IF(Table1[[#This Row],[backers_count]] &lt;= 0,0,Table1[[#This Row],[pledged]]/Table1[[#This Row],[backers_count]])</f>
        <v>0</v>
      </c>
      <c r="Q124" t="str">
        <f>TRIM(MID(Table1[[#This Row],[Category and Sub-Category]],1,SEARCH("/",Table1[[#This Row],[Category and Sub-Category]],1)-1))</f>
        <v>film &amp; video</v>
      </c>
      <c r="R124" t="str">
        <f>TRIM(MID(Table1[[#This Row],[Category and Sub-Category]],SEARCH("/",Table1[[#This Row],[Category and Sub-Category]],1)+1,LEN(Table1[[#This Row],[Category and Sub-Category]])))</f>
        <v>science fiction</v>
      </c>
      <c r="S124" s="8">
        <f>DATE(1970,1,1)+(Table1[[#This Row],[launched_at]]/(24*60*60))</f>
        <v>42593.431793981479</v>
      </c>
      <c r="T124" s="8">
        <f>DATE(1970,1,1)+(Table1[[#This Row],[deadline]]/(24*60*60))</f>
        <v>42653.431793981479</v>
      </c>
      <c r="U124">
        <f>_xlfn.DAYS(Table1[[#This Row],[Date Ended Conversion]],Table1[[#This Row],[Date Created Conversion]])</f>
        <v>60</v>
      </c>
    </row>
    <row r="125" spans="1:21" ht="43.5" x14ac:dyDescent="0.3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9">
        <f>IF(Table1[[#This Row],[goal]] &lt;= 0,0,Table1[[#This Row],[pledged]]/Table1[[#This Row],[goal]])</f>
        <v>2.7454545454545453E-3</v>
      </c>
      <c r="P125" s="7">
        <f>IF(Table1[[#This Row],[backers_count]] &lt;= 0,0,Table1[[#This Row],[pledged]]/Table1[[#This Row],[backers_count]])</f>
        <v>25.166666666666668</v>
      </c>
      <c r="Q125" t="str">
        <f>TRIM(MID(Table1[[#This Row],[Category and Sub-Category]],1,SEARCH("/",Table1[[#This Row],[Category and Sub-Category]],1)-1))</f>
        <v>film &amp; video</v>
      </c>
      <c r="R125" t="str">
        <f>TRIM(MID(Table1[[#This Row],[Category and Sub-Category]],SEARCH("/",Table1[[#This Row],[Category and Sub-Category]],1)+1,LEN(Table1[[#This Row],[Category and Sub-Category]])))</f>
        <v>science fiction</v>
      </c>
      <c r="S125" s="8">
        <f>DATE(1970,1,1)+(Table1[[#This Row],[launched_at]]/(24*60*60))</f>
        <v>41904.781990740739</v>
      </c>
      <c r="T125" s="8">
        <f>DATE(1970,1,1)+(Table1[[#This Row],[deadline]]/(24*60*60))</f>
        <v>41940.916666666664</v>
      </c>
      <c r="U125">
        <f>_xlfn.DAYS(Table1[[#This Row],[Date Ended Conversion]],Table1[[#This Row],[Date Created Conversion]])</f>
        <v>36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9">
        <f>IF(Table1[[#This Row],[goal]] &lt;= 0,0,Table1[[#This Row],[pledged]]/Table1[[#This Row],[goal]])</f>
        <v>0</v>
      </c>
      <c r="P126" s="7">
        <f>IF(Table1[[#This Row],[backers_count]] &lt;= 0,0,Table1[[#This Row],[pledged]]/Table1[[#This Row],[backers_count]])</f>
        <v>0</v>
      </c>
      <c r="Q126" t="str">
        <f>TRIM(MID(Table1[[#This Row],[Category and Sub-Category]],1,SEARCH("/",Table1[[#This Row],[Category and Sub-Category]],1)-1))</f>
        <v>film &amp; video</v>
      </c>
      <c r="R126" t="str">
        <f>TRIM(MID(Table1[[#This Row],[Category and Sub-Category]],SEARCH("/",Table1[[#This Row],[Category and Sub-Category]],1)+1,LEN(Table1[[#This Row],[Category and Sub-Category]])))</f>
        <v>science fiction</v>
      </c>
      <c r="S126" s="8">
        <f>DATE(1970,1,1)+(Table1[[#This Row],[launched_at]]/(24*60*60))</f>
        <v>42114.928726851853</v>
      </c>
      <c r="T126" s="8">
        <f>DATE(1970,1,1)+(Table1[[#This Row],[deadline]]/(24*60*60))</f>
        <v>42139.928726851853</v>
      </c>
      <c r="U126">
        <f>_xlfn.DAYS(Table1[[#This Row],[Date Ended Conversion]],Table1[[#This Row],[Date Created Conversion]])</f>
        <v>25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9">
        <f>IF(Table1[[#This Row],[goal]] &lt;= 0,0,Table1[[#This Row],[pledged]]/Table1[[#This Row],[goal]])</f>
        <v>0.14000000000000001</v>
      </c>
      <c r="P127" s="7">
        <f>IF(Table1[[#This Row],[backers_count]] &lt;= 0,0,Table1[[#This Row],[pledged]]/Table1[[#This Row],[backers_count]])</f>
        <v>11.666666666666666</v>
      </c>
      <c r="Q127" t="str">
        <f>TRIM(MID(Table1[[#This Row],[Category and Sub-Category]],1,SEARCH("/",Table1[[#This Row],[Category and Sub-Category]],1)-1))</f>
        <v>film &amp; video</v>
      </c>
      <c r="R127" t="str">
        <f>TRIM(MID(Table1[[#This Row],[Category and Sub-Category]],SEARCH("/",Table1[[#This Row],[Category and Sub-Category]],1)+1,LEN(Table1[[#This Row],[Category and Sub-Category]])))</f>
        <v>science fiction</v>
      </c>
      <c r="S127" s="8">
        <f>DATE(1970,1,1)+(Table1[[#This Row],[launched_at]]/(24*60*60))</f>
        <v>42709.993981481486</v>
      </c>
      <c r="T127" s="8">
        <f>DATE(1970,1,1)+(Table1[[#This Row],[deadline]]/(24*60*60))</f>
        <v>42769.993981481486</v>
      </c>
      <c r="U127">
        <f>_xlfn.DAYS(Table1[[#This Row],[Date Ended Conversion]],Table1[[#This Row],[Date Created Conversion]])</f>
        <v>60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9">
        <f>IF(Table1[[#This Row],[goal]] &lt;= 0,0,Table1[[#This Row],[pledged]]/Table1[[#This Row],[goal]])</f>
        <v>5.5480000000000002E-2</v>
      </c>
      <c r="P128" s="7">
        <f>IF(Table1[[#This Row],[backers_count]] &lt;= 0,0,Table1[[#This Row],[pledged]]/Table1[[#This Row],[backers_count]])</f>
        <v>106.69230769230769</v>
      </c>
      <c r="Q128" t="str">
        <f>TRIM(MID(Table1[[#This Row],[Category and Sub-Category]],1,SEARCH("/",Table1[[#This Row],[Category and Sub-Category]],1)-1))</f>
        <v>film &amp; video</v>
      </c>
      <c r="R128" t="str">
        <f>TRIM(MID(Table1[[#This Row],[Category and Sub-Category]],SEARCH("/",Table1[[#This Row],[Category and Sub-Category]],1)+1,LEN(Table1[[#This Row],[Category and Sub-Category]])))</f>
        <v>science fiction</v>
      </c>
      <c r="S128" s="8">
        <f>DATE(1970,1,1)+(Table1[[#This Row],[launched_at]]/(24*60*60))</f>
        <v>42135.589548611111</v>
      </c>
      <c r="T128" s="8">
        <f>DATE(1970,1,1)+(Table1[[#This Row],[deadline]]/(24*60*60))</f>
        <v>42166.083333333328</v>
      </c>
      <c r="U128">
        <f>_xlfn.DAYS(Table1[[#This Row],[Date Ended Conversion]],Table1[[#This Row],[Date Created Conversion]])</f>
        <v>31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9">
        <f>IF(Table1[[#This Row],[goal]] &lt;= 0,0,Table1[[#This Row],[pledged]]/Table1[[#This Row],[goal]])</f>
        <v>2.375E-2</v>
      </c>
      <c r="P129" s="7">
        <f>IF(Table1[[#This Row],[backers_count]] &lt;= 0,0,Table1[[#This Row],[pledged]]/Table1[[#This Row],[backers_count]])</f>
        <v>47.5</v>
      </c>
      <c r="Q129" t="str">
        <f>TRIM(MID(Table1[[#This Row],[Category and Sub-Category]],1,SEARCH("/",Table1[[#This Row],[Category and Sub-Category]],1)-1))</f>
        <v>film &amp; video</v>
      </c>
      <c r="R129" t="str">
        <f>TRIM(MID(Table1[[#This Row],[Category and Sub-Category]],SEARCH("/",Table1[[#This Row],[Category and Sub-Category]],1)+1,LEN(Table1[[#This Row],[Category and Sub-Category]])))</f>
        <v>science fiction</v>
      </c>
      <c r="S129" s="8">
        <f>DATE(1970,1,1)+(Table1[[#This Row],[launched_at]]/(24*60*60))</f>
        <v>42067.62431712963</v>
      </c>
      <c r="T129" s="8">
        <f>DATE(1970,1,1)+(Table1[[#This Row],[deadline]]/(24*60*60))</f>
        <v>42097.582650462966</v>
      </c>
      <c r="U129">
        <f>_xlfn.DAYS(Table1[[#This Row],[Date Ended Conversion]],Table1[[#This Row],[Date Created Conversion]])</f>
        <v>30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9">
        <f>IF(Table1[[#This Row],[goal]] &lt;= 0,0,Table1[[#This Row],[pledged]]/Table1[[#This Row],[goal]])</f>
        <v>1.8669999999999999E-2</v>
      </c>
      <c r="P130" s="7">
        <f>IF(Table1[[#This Row],[backers_count]] &lt;= 0,0,Table1[[#This Row],[pledged]]/Table1[[#This Row],[backers_count]])</f>
        <v>311.16666666666669</v>
      </c>
      <c r="Q130" t="str">
        <f>TRIM(MID(Table1[[#This Row],[Category and Sub-Category]],1,SEARCH("/",Table1[[#This Row],[Category and Sub-Category]],1)-1))</f>
        <v>film &amp; video</v>
      </c>
      <c r="R130" t="str">
        <f>TRIM(MID(Table1[[#This Row],[Category and Sub-Category]],SEARCH("/",Table1[[#This Row],[Category and Sub-Category]],1)+1,LEN(Table1[[#This Row],[Category and Sub-Category]])))</f>
        <v>science fiction</v>
      </c>
      <c r="S130" s="8">
        <f>DATE(1970,1,1)+(Table1[[#This Row],[launched_at]]/(24*60*60))</f>
        <v>42628.22792824074</v>
      </c>
      <c r="T130" s="8">
        <f>DATE(1970,1,1)+(Table1[[#This Row],[deadline]]/(24*60*60))</f>
        <v>42663.22792824074</v>
      </c>
      <c r="U130">
        <f>_xlfn.DAYS(Table1[[#This Row],[Date Ended Conversion]],Table1[[#This Row],[Date Created Conversion]])</f>
        <v>35</v>
      </c>
    </row>
    <row r="131" spans="1:21" ht="43.5" x14ac:dyDescent="0.3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9">
        <f>IF(Table1[[#This Row],[goal]] &lt;= 0,0,Table1[[#This Row],[pledged]]/Table1[[#This Row],[goal]])</f>
        <v>0</v>
      </c>
      <c r="P131" s="7">
        <f>IF(Table1[[#This Row],[backers_count]] &lt;= 0,0,Table1[[#This Row],[pledged]]/Table1[[#This Row],[backers_count]])</f>
        <v>0</v>
      </c>
      <c r="Q131" t="str">
        <f>TRIM(MID(Table1[[#This Row],[Category and Sub-Category]],1,SEARCH("/",Table1[[#This Row],[Category and Sub-Category]],1)-1))</f>
        <v>film &amp; video</v>
      </c>
      <c r="R131" t="str">
        <f>TRIM(MID(Table1[[#This Row],[Category and Sub-Category]],SEARCH("/",Table1[[#This Row],[Category and Sub-Category]],1)+1,LEN(Table1[[#This Row],[Category and Sub-Category]])))</f>
        <v>science fiction</v>
      </c>
      <c r="S131" s="8">
        <f>DATE(1970,1,1)+(Table1[[#This Row],[launched_at]]/(24*60*60))</f>
        <v>41882.937303240738</v>
      </c>
      <c r="T131" s="8">
        <f>DATE(1970,1,1)+(Table1[[#This Row],[deadline]]/(24*60*60))</f>
        <v>41942.937303240738</v>
      </c>
      <c r="U131">
        <f>_xlfn.DAYS(Table1[[#This Row],[Date Ended Conversion]],Table1[[#This Row],[Date Created Conversion]])</f>
        <v>60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9">
        <f>IF(Table1[[#This Row],[goal]] &lt;= 0,0,Table1[[#This Row],[pledged]]/Table1[[#This Row],[goal]])</f>
        <v>0</v>
      </c>
      <c r="P132" s="7">
        <f>IF(Table1[[#This Row],[backers_count]] &lt;= 0,0,Table1[[#This Row],[pledged]]/Table1[[#This Row],[backers_count]])</f>
        <v>0</v>
      </c>
      <c r="Q132" t="str">
        <f>TRIM(MID(Table1[[#This Row],[Category and Sub-Category]],1,SEARCH("/",Table1[[#This Row],[Category and Sub-Category]],1)-1))</f>
        <v>film &amp; video</v>
      </c>
      <c r="R132" t="str">
        <f>TRIM(MID(Table1[[#This Row],[Category and Sub-Category]],SEARCH("/",Table1[[#This Row],[Category and Sub-Category]],1)+1,LEN(Table1[[#This Row],[Category and Sub-Category]])))</f>
        <v>science fiction</v>
      </c>
      <c r="S132" s="8">
        <f>DATE(1970,1,1)+(Table1[[#This Row],[launched_at]]/(24*60*60))</f>
        <v>41778.91541666667</v>
      </c>
      <c r="T132" s="8">
        <f>DATE(1970,1,1)+(Table1[[#This Row],[deadline]]/(24*60*60))</f>
        <v>41806.844444444447</v>
      </c>
      <c r="U132">
        <f>_xlfn.DAYS(Table1[[#This Row],[Date Ended Conversion]],Table1[[#This Row],[Date Created Conversion]])</f>
        <v>28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9">
        <f>IF(Table1[[#This Row],[goal]] &lt;= 0,0,Table1[[#This Row],[pledged]]/Table1[[#This Row],[goal]])</f>
        <v>0</v>
      </c>
      <c r="P133" s="7">
        <f>IF(Table1[[#This Row],[backers_count]] &lt;= 0,0,Table1[[#This Row],[pledged]]/Table1[[#This Row],[backers_count]])</f>
        <v>0</v>
      </c>
      <c r="Q133" t="str">
        <f>TRIM(MID(Table1[[#This Row],[Category and Sub-Category]],1,SEARCH("/",Table1[[#This Row],[Category and Sub-Category]],1)-1))</f>
        <v>film &amp; video</v>
      </c>
      <c r="R133" t="str">
        <f>TRIM(MID(Table1[[#This Row],[Category and Sub-Category]],SEARCH("/",Table1[[#This Row],[Category and Sub-Category]],1)+1,LEN(Table1[[#This Row],[Category and Sub-Category]])))</f>
        <v>science fiction</v>
      </c>
      <c r="S133" s="8">
        <f>DATE(1970,1,1)+(Table1[[#This Row],[launched_at]]/(24*60*60))</f>
        <v>42541.837511574078</v>
      </c>
      <c r="T133" s="8">
        <f>DATE(1970,1,1)+(Table1[[#This Row],[deadline]]/(24*60*60))</f>
        <v>42557</v>
      </c>
      <c r="U133">
        <f>_xlfn.DAYS(Table1[[#This Row],[Date Ended Conversion]],Table1[[#This Row],[Date Created Conversion]])</f>
        <v>16</v>
      </c>
    </row>
    <row r="134" spans="1:21" ht="43.5" x14ac:dyDescent="0.3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9">
        <f>IF(Table1[[#This Row],[goal]] &lt;= 0,0,Table1[[#This Row],[pledged]]/Table1[[#This Row],[goal]])</f>
        <v>9.5687499999999995E-2</v>
      </c>
      <c r="P134" s="7">
        <f>IF(Table1[[#This Row],[backers_count]] &lt;= 0,0,Table1[[#This Row],[pledged]]/Table1[[#This Row],[backers_count]])</f>
        <v>94.506172839506178</v>
      </c>
      <c r="Q134" t="str">
        <f>TRIM(MID(Table1[[#This Row],[Category and Sub-Category]],1,SEARCH("/",Table1[[#This Row],[Category and Sub-Category]],1)-1))</f>
        <v>film &amp; video</v>
      </c>
      <c r="R134" t="str">
        <f>TRIM(MID(Table1[[#This Row],[Category and Sub-Category]],SEARCH("/",Table1[[#This Row],[Category and Sub-Category]],1)+1,LEN(Table1[[#This Row],[Category and Sub-Category]])))</f>
        <v>science fiction</v>
      </c>
      <c r="S134" s="8">
        <f>DATE(1970,1,1)+(Table1[[#This Row],[launched_at]]/(24*60*60))</f>
        <v>41905.812581018516</v>
      </c>
      <c r="T134" s="8">
        <f>DATE(1970,1,1)+(Table1[[#This Row],[deadline]]/(24*60*60))</f>
        <v>41950.854247685187</v>
      </c>
      <c r="U134">
        <f>_xlfn.DAYS(Table1[[#This Row],[Date Ended Conversion]],Table1[[#This Row],[Date Created Conversion]])</f>
        <v>45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9">
        <f>IF(Table1[[#This Row],[goal]] &lt;= 0,0,Table1[[#This Row],[pledged]]/Table1[[#This Row],[goal]])</f>
        <v>0</v>
      </c>
      <c r="P135" s="7">
        <f>IF(Table1[[#This Row],[backers_count]] &lt;= 0,0,Table1[[#This Row],[pledged]]/Table1[[#This Row],[backers_count]])</f>
        <v>0</v>
      </c>
      <c r="Q135" t="str">
        <f>TRIM(MID(Table1[[#This Row],[Category and Sub-Category]],1,SEARCH("/",Table1[[#This Row],[Category and Sub-Category]],1)-1))</f>
        <v>film &amp; video</v>
      </c>
      <c r="R135" t="str">
        <f>TRIM(MID(Table1[[#This Row],[Category and Sub-Category]],SEARCH("/",Table1[[#This Row],[Category and Sub-Category]],1)+1,LEN(Table1[[#This Row],[Category and Sub-Category]])))</f>
        <v>science fiction</v>
      </c>
      <c r="S135" s="8">
        <f>DATE(1970,1,1)+(Table1[[#This Row],[launched_at]]/(24*60*60))</f>
        <v>42491.80768518518</v>
      </c>
      <c r="T135" s="8">
        <f>DATE(1970,1,1)+(Table1[[#This Row],[deadline]]/(24*60*60))</f>
        <v>42521.729861111111</v>
      </c>
      <c r="U135">
        <f>_xlfn.DAYS(Table1[[#This Row],[Date Ended Conversion]],Table1[[#This Row],[Date Created Conversion]])</f>
        <v>30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9">
        <f>IF(Table1[[#This Row],[goal]] &lt;= 0,0,Table1[[#This Row],[pledged]]/Table1[[#This Row],[goal]])</f>
        <v>0</v>
      </c>
      <c r="P136" s="7">
        <f>IF(Table1[[#This Row],[backers_count]] &lt;= 0,0,Table1[[#This Row],[pledged]]/Table1[[#This Row],[backers_count]])</f>
        <v>0</v>
      </c>
      <c r="Q136" t="str">
        <f>TRIM(MID(Table1[[#This Row],[Category and Sub-Category]],1,SEARCH("/",Table1[[#This Row],[Category and Sub-Category]],1)-1))</f>
        <v>film &amp; video</v>
      </c>
      <c r="R136" t="str">
        <f>TRIM(MID(Table1[[#This Row],[Category and Sub-Category]],SEARCH("/",Table1[[#This Row],[Category and Sub-Category]],1)+1,LEN(Table1[[#This Row],[Category and Sub-Category]])))</f>
        <v>science fiction</v>
      </c>
      <c r="S136" s="8">
        <f>DATE(1970,1,1)+(Table1[[#This Row],[launched_at]]/(24*60*60))</f>
        <v>42221.909930555557</v>
      </c>
      <c r="T136" s="8">
        <f>DATE(1970,1,1)+(Table1[[#This Row],[deadline]]/(24*60*60))</f>
        <v>42251.708333333328</v>
      </c>
      <c r="U136">
        <f>_xlfn.DAYS(Table1[[#This Row],[Date Ended Conversion]],Table1[[#This Row],[Date Created Conversion]])</f>
        <v>30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9">
        <f>IF(Table1[[#This Row],[goal]] &lt;= 0,0,Table1[[#This Row],[pledged]]/Table1[[#This Row],[goal]])</f>
        <v>0.13433333333333333</v>
      </c>
      <c r="P137" s="7">
        <f>IF(Table1[[#This Row],[backers_count]] &lt;= 0,0,Table1[[#This Row],[pledged]]/Table1[[#This Row],[backers_count]])</f>
        <v>80.599999999999994</v>
      </c>
      <c r="Q137" t="str">
        <f>TRIM(MID(Table1[[#This Row],[Category and Sub-Category]],1,SEARCH("/",Table1[[#This Row],[Category and Sub-Category]],1)-1))</f>
        <v>film &amp; video</v>
      </c>
      <c r="R137" t="str">
        <f>TRIM(MID(Table1[[#This Row],[Category and Sub-Category]],SEARCH("/",Table1[[#This Row],[Category and Sub-Category]],1)+1,LEN(Table1[[#This Row],[Category and Sub-Category]])))</f>
        <v>science fiction</v>
      </c>
      <c r="S137" s="8">
        <f>DATE(1970,1,1)+(Table1[[#This Row],[launched_at]]/(24*60*60))</f>
        <v>41788.381909722222</v>
      </c>
      <c r="T137" s="8">
        <f>DATE(1970,1,1)+(Table1[[#This Row],[deadline]]/(24*60*60))</f>
        <v>41821.791666666664</v>
      </c>
      <c r="U137">
        <f>_xlfn.DAYS(Table1[[#This Row],[Date Ended Conversion]],Table1[[#This Row],[Date Created Conversion]])</f>
        <v>33</v>
      </c>
    </row>
    <row r="138" spans="1:21" ht="43.5" x14ac:dyDescent="0.3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9">
        <f>IF(Table1[[#This Row],[goal]] &lt;= 0,0,Table1[[#This Row],[pledged]]/Table1[[#This Row],[goal]])</f>
        <v>0</v>
      </c>
      <c r="P138" s="7">
        <f>IF(Table1[[#This Row],[backers_count]] &lt;= 0,0,Table1[[#This Row],[pledged]]/Table1[[#This Row],[backers_count]])</f>
        <v>0</v>
      </c>
      <c r="Q138" t="str">
        <f>TRIM(MID(Table1[[#This Row],[Category and Sub-Category]],1,SEARCH("/",Table1[[#This Row],[Category and Sub-Category]],1)-1))</f>
        <v>film &amp; video</v>
      </c>
      <c r="R138" t="str">
        <f>TRIM(MID(Table1[[#This Row],[Category and Sub-Category]],SEARCH("/",Table1[[#This Row],[Category and Sub-Category]],1)+1,LEN(Table1[[#This Row],[Category and Sub-Category]])))</f>
        <v>science fiction</v>
      </c>
      <c r="S138" s="8">
        <f>DATE(1970,1,1)+(Table1[[#This Row],[launched_at]]/(24*60*60))</f>
        <v>42096.410115740742</v>
      </c>
      <c r="T138" s="8">
        <f>DATE(1970,1,1)+(Table1[[#This Row],[deadline]]/(24*60*60))</f>
        <v>42140.427777777775</v>
      </c>
      <c r="U138">
        <f>_xlfn.DAYS(Table1[[#This Row],[Date Ended Conversion]],Table1[[#This Row],[Date Created Conversion]])</f>
        <v>44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9">
        <f>IF(Table1[[#This Row],[goal]] &lt;= 0,0,Table1[[#This Row],[pledged]]/Table1[[#This Row],[goal]])</f>
        <v>0</v>
      </c>
      <c r="P139" s="7">
        <f>IF(Table1[[#This Row],[backers_count]] &lt;= 0,0,Table1[[#This Row],[pledged]]/Table1[[#This Row],[backers_count]])</f>
        <v>0</v>
      </c>
      <c r="Q139" t="str">
        <f>TRIM(MID(Table1[[#This Row],[Category and Sub-Category]],1,SEARCH("/",Table1[[#This Row],[Category and Sub-Category]],1)-1))</f>
        <v>film &amp; video</v>
      </c>
      <c r="R139" t="str">
        <f>TRIM(MID(Table1[[#This Row],[Category and Sub-Category]],SEARCH("/",Table1[[#This Row],[Category and Sub-Category]],1)+1,LEN(Table1[[#This Row],[Category and Sub-Category]])))</f>
        <v>science fiction</v>
      </c>
      <c r="S139" s="8">
        <f>DATE(1970,1,1)+(Table1[[#This Row],[launched_at]]/(24*60*60))</f>
        <v>42239.573993055557</v>
      </c>
      <c r="T139" s="8">
        <f>DATE(1970,1,1)+(Table1[[#This Row],[deadline]]/(24*60*60))</f>
        <v>42289.573993055557</v>
      </c>
      <c r="U139">
        <f>_xlfn.DAYS(Table1[[#This Row],[Date Ended Conversion]],Table1[[#This Row],[Date Created Conversion]])</f>
        <v>50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9">
        <f>IF(Table1[[#This Row],[goal]] &lt;= 0,0,Table1[[#This Row],[pledged]]/Table1[[#This Row],[goal]])</f>
        <v>3.1413333333333335E-2</v>
      </c>
      <c r="P140" s="7">
        <f>IF(Table1[[#This Row],[backers_count]] &lt;= 0,0,Table1[[#This Row],[pledged]]/Table1[[#This Row],[backers_count]])</f>
        <v>81.241379310344826</v>
      </c>
      <c r="Q140" t="str">
        <f>TRIM(MID(Table1[[#This Row],[Category and Sub-Category]],1,SEARCH("/",Table1[[#This Row],[Category and Sub-Category]],1)-1))</f>
        <v>film &amp; video</v>
      </c>
      <c r="R140" t="str">
        <f>TRIM(MID(Table1[[#This Row],[Category and Sub-Category]],SEARCH("/",Table1[[#This Row],[Category and Sub-Category]],1)+1,LEN(Table1[[#This Row],[Category and Sub-Category]])))</f>
        <v>science fiction</v>
      </c>
      <c r="S140" s="8">
        <f>DATE(1970,1,1)+(Table1[[#This Row],[launched_at]]/(24*60*60))</f>
        <v>42186.257418981477</v>
      </c>
      <c r="T140" s="8">
        <f>DATE(1970,1,1)+(Table1[[#This Row],[deadline]]/(24*60*60))</f>
        <v>42217.207638888889</v>
      </c>
      <c r="U140">
        <f>_xlfn.DAYS(Table1[[#This Row],[Date Ended Conversion]],Table1[[#This Row],[Date Created Conversion]])</f>
        <v>31</v>
      </c>
    </row>
    <row r="141" spans="1:21" ht="29" x14ac:dyDescent="0.3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9">
        <f>IF(Table1[[#This Row],[goal]] &lt;= 0,0,Table1[[#This Row],[pledged]]/Table1[[#This Row],[goal]])</f>
        <v>1</v>
      </c>
      <c r="P141" s="7">
        <f>IF(Table1[[#This Row],[backers_count]] &lt;= 0,0,Table1[[#This Row],[pledged]]/Table1[[#This Row],[backers_count]])</f>
        <v>500</v>
      </c>
      <c r="Q141" t="str">
        <f>TRIM(MID(Table1[[#This Row],[Category and Sub-Category]],1,SEARCH("/",Table1[[#This Row],[Category and Sub-Category]],1)-1))</f>
        <v>film &amp; video</v>
      </c>
      <c r="R141" t="str">
        <f>TRIM(MID(Table1[[#This Row],[Category and Sub-Category]],SEARCH("/",Table1[[#This Row],[Category and Sub-Category]],1)+1,LEN(Table1[[#This Row],[Category and Sub-Category]])))</f>
        <v>science fiction</v>
      </c>
      <c r="S141" s="8">
        <f>DATE(1970,1,1)+(Table1[[#This Row],[launched_at]]/(24*60*60))</f>
        <v>42187.920972222222</v>
      </c>
      <c r="T141" s="8">
        <f>DATE(1970,1,1)+(Table1[[#This Row],[deadline]]/(24*60*60))</f>
        <v>42197.920972222222</v>
      </c>
      <c r="U141">
        <f>_xlfn.DAYS(Table1[[#This Row],[Date Ended Conversion]],Table1[[#This Row],[Date Created Conversion]])</f>
        <v>10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9">
        <f>IF(Table1[[#This Row],[goal]] &lt;= 0,0,Table1[[#This Row],[pledged]]/Table1[[#This Row],[goal]])</f>
        <v>0</v>
      </c>
      <c r="P142" s="7">
        <f>IF(Table1[[#This Row],[backers_count]] &lt;= 0,0,Table1[[#This Row],[pledged]]/Table1[[#This Row],[backers_count]])</f>
        <v>0</v>
      </c>
      <c r="Q142" t="str">
        <f>TRIM(MID(Table1[[#This Row],[Category and Sub-Category]],1,SEARCH("/",Table1[[#This Row],[Category and Sub-Category]],1)-1))</f>
        <v>film &amp; video</v>
      </c>
      <c r="R142" t="str">
        <f>TRIM(MID(Table1[[#This Row],[Category and Sub-Category]],SEARCH("/",Table1[[#This Row],[Category and Sub-Category]],1)+1,LEN(Table1[[#This Row],[Category and Sub-Category]])))</f>
        <v>science fiction</v>
      </c>
      <c r="S142" s="8">
        <f>DATE(1970,1,1)+(Table1[[#This Row],[launched_at]]/(24*60*60))</f>
        <v>42053.198287037041</v>
      </c>
      <c r="T142" s="8">
        <f>DATE(1970,1,1)+(Table1[[#This Row],[deadline]]/(24*60*60))</f>
        <v>42083.15662037037</v>
      </c>
      <c r="U142">
        <f>_xlfn.DAYS(Table1[[#This Row],[Date Ended Conversion]],Table1[[#This Row],[Date Created Conversion]])</f>
        <v>30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9">
        <f>IF(Table1[[#This Row],[goal]] &lt;= 0,0,Table1[[#This Row],[pledged]]/Table1[[#This Row],[goal]])</f>
        <v>0.10775</v>
      </c>
      <c r="P143" s="7">
        <f>IF(Table1[[#This Row],[backers_count]] &lt;= 0,0,Table1[[#This Row],[pledged]]/Table1[[#This Row],[backers_count]])</f>
        <v>46.178571428571431</v>
      </c>
      <c r="Q143" t="str">
        <f>TRIM(MID(Table1[[#This Row],[Category and Sub-Category]],1,SEARCH("/",Table1[[#This Row],[Category and Sub-Category]],1)-1))</f>
        <v>film &amp; video</v>
      </c>
      <c r="R143" t="str">
        <f>TRIM(MID(Table1[[#This Row],[Category and Sub-Category]],SEARCH("/",Table1[[#This Row],[Category and Sub-Category]],1)+1,LEN(Table1[[#This Row],[Category and Sub-Category]])))</f>
        <v>science fiction</v>
      </c>
      <c r="S143" s="8">
        <f>DATE(1970,1,1)+(Table1[[#This Row],[launched_at]]/(24*60*60))</f>
        <v>42110.153043981481</v>
      </c>
      <c r="T143" s="8">
        <f>DATE(1970,1,1)+(Table1[[#This Row],[deadline]]/(24*60*60))</f>
        <v>42155.153043981481</v>
      </c>
      <c r="U143">
        <f>_xlfn.DAYS(Table1[[#This Row],[Date Ended Conversion]],Table1[[#This Row],[Date Created Conversion]])</f>
        <v>45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9">
        <f>IF(Table1[[#This Row],[goal]] &lt;= 0,0,Table1[[#This Row],[pledged]]/Table1[[#This Row],[goal]])</f>
        <v>3.3333333333333335E-3</v>
      </c>
      <c r="P144" s="7">
        <f>IF(Table1[[#This Row],[backers_count]] &lt;= 0,0,Table1[[#This Row],[pledged]]/Table1[[#This Row],[backers_count]])</f>
        <v>10</v>
      </c>
      <c r="Q144" t="str">
        <f>TRIM(MID(Table1[[#This Row],[Category and Sub-Category]],1,SEARCH("/",Table1[[#This Row],[Category and Sub-Category]],1)-1))</f>
        <v>film &amp; video</v>
      </c>
      <c r="R144" t="str">
        <f>TRIM(MID(Table1[[#This Row],[Category and Sub-Category]],SEARCH("/",Table1[[#This Row],[Category and Sub-Category]],1)+1,LEN(Table1[[#This Row],[Category and Sub-Category]])))</f>
        <v>science fiction</v>
      </c>
      <c r="S144" s="8">
        <f>DATE(1970,1,1)+(Table1[[#This Row],[launched_at]]/(24*60*60))</f>
        <v>41938.893263888887</v>
      </c>
      <c r="T144" s="8">
        <f>DATE(1970,1,1)+(Table1[[#This Row],[deadline]]/(24*60*60))</f>
        <v>41959.934930555552</v>
      </c>
      <c r="U144">
        <f>_xlfn.DAYS(Table1[[#This Row],[Date Ended Conversion]],Table1[[#This Row],[Date Created Conversion]])</f>
        <v>21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9">
        <f>IF(Table1[[#This Row],[goal]] &lt;= 0,0,Table1[[#This Row],[pledged]]/Table1[[#This Row],[goal]])</f>
        <v>0</v>
      </c>
      <c r="P145" s="7">
        <f>IF(Table1[[#This Row],[backers_count]] &lt;= 0,0,Table1[[#This Row],[pledged]]/Table1[[#This Row],[backers_count]])</f>
        <v>0</v>
      </c>
      <c r="Q145" t="str">
        <f>TRIM(MID(Table1[[#This Row],[Category and Sub-Category]],1,SEARCH("/",Table1[[#This Row],[Category and Sub-Category]],1)-1))</f>
        <v>film &amp; video</v>
      </c>
      <c r="R145" t="str">
        <f>TRIM(MID(Table1[[#This Row],[Category and Sub-Category]],SEARCH("/",Table1[[#This Row],[Category and Sub-Category]],1)+1,LEN(Table1[[#This Row],[Category and Sub-Category]])))</f>
        <v>science fiction</v>
      </c>
      <c r="S145" s="8">
        <f>DATE(1970,1,1)+(Table1[[#This Row],[launched_at]]/(24*60*60))</f>
        <v>42559.064143518517</v>
      </c>
      <c r="T145" s="8">
        <f>DATE(1970,1,1)+(Table1[[#This Row],[deadline]]/(24*60*60))</f>
        <v>42616.246527777781</v>
      </c>
      <c r="U145">
        <f>_xlfn.DAYS(Table1[[#This Row],[Date Ended Conversion]],Table1[[#This Row],[Date Created Conversion]])</f>
        <v>57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9">
        <f>IF(Table1[[#This Row],[goal]] &lt;= 0,0,Table1[[#This Row],[pledged]]/Table1[[#This Row],[goal]])</f>
        <v>0.27600000000000002</v>
      </c>
      <c r="P146" s="7">
        <f>IF(Table1[[#This Row],[backers_count]] &lt;= 0,0,Table1[[#This Row],[pledged]]/Table1[[#This Row],[backers_count]])</f>
        <v>55.945945945945944</v>
      </c>
      <c r="Q146" t="str">
        <f>TRIM(MID(Table1[[#This Row],[Category and Sub-Category]],1,SEARCH("/",Table1[[#This Row],[Category and Sub-Category]],1)-1))</f>
        <v>film &amp; video</v>
      </c>
      <c r="R146" t="str">
        <f>TRIM(MID(Table1[[#This Row],[Category and Sub-Category]],SEARCH("/",Table1[[#This Row],[Category and Sub-Category]],1)+1,LEN(Table1[[#This Row],[Category and Sub-Category]])))</f>
        <v>science fiction</v>
      </c>
      <c r="S146" s="8">
        <f>DATE(1970,1,1)+(Table1[[#This Row],[launched_at]]/(24*60*60))</f>
        <v>42047.762407407412</v>
      </c>
      <c r="T146" s="8">
        <f>DATE(1970,1,1)+(Table1[[#This Row],[deadline]]/(24*60*60))</f>
        <v>42107.72074074074</v>
      </c>
      <c r="U146">
        <f>_xlfn.DAYS(Table1[[#This Row],[Date Ended Conversion]],Table1[[#This Row],[Date Created Conversion]])</f>
        <v>60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9">
        <f>IF(Table1[[#This Row],[goal]] &lt;= 0,0,Table1[[#This Row],[pledged]]/Table1[[#This Row],[goal]])</f>
        <v>7.5111111111111115E-2</v>
      </c>
      <c r="P147" s="7">
        <f>IF(Table1[[#This Row],[backers_count]] &lt;= 0,0,Table1[[#This Row],[pledged]]/Table1[[#This Row],[backers_count]])</f>
        <v>37.555555555555557</v>
      </c>
      <c r="Q147" t="str">
        <f>TRIM(MID(Table1[[#This Row],[Category and Sub-Category]],1,SEARCH("/",Table1[[#This Row],[Category and Sub-Category]],1)-1))</f>
        <v>film &amp; video</v>
      </c>
      <c r="R147" t="str">
        <f>TRIM(MID(Table1[[#This Row],[Category and Sub-Category]],SEARCH("/",Table1[[#This Row],[Category and Sub-Category]],1)+1,LEN(Table1[[#This Row],[Category and Sub-Category]])))</f>
        <v>science fiction</v>
      </c>
      <c r="S147" s="8">
        <f>DATE(1970,1,1)+(Table1[[#This Row],[launched_at]]/(24*60*60))</f>
        <v>42200.542268518519</v>
      </c>
      <c r="T147" s="8">
        <f>DATE(1970,1,1)+(Table1[[#This Row],[deadline]]/(24*60*60))</f>
        <v>42227.542268518519</v>
      </c>
      <c r="U147">
        <f>_xlfn.DAYS(Table1[[#This Row],[Date Ended Conversion]],Table1[[#This Row],[Date Created Conversion]])</f>
        <v>27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9">
        <f>IF(Table1[[#This Row],[goal]] &lt;= 0,0,Table1[[#This Row],[pledged]]/Table1[[#This Row],[goal]])</f>
        <v>5.7499999999999999E-3</v>
      </c>
      <c r="P148" s="7">
        <f>IF(Table1[[#This Row],[backers_count]] &lt;= 0,0,Table1[[#This Row],[pledged]]/Table1[[#This Row],[backers_count]])</f>
        <v>38.333333333333336</v>
      </c>
      <c r="Q148" t="str">
        <f>TRIM(MID(Table1[[#This Row],[Category and Sub-Category]],1,SEARCH("/",Table1[[#This Row],[Category and Sub-Category]],1)-1))</f>
        <v>film &amp; video</v>
      </c>
      <c r="R148" t="str">
        <f>TRIM(MID(Table1[[#This Row],[Category and Sub-Category]],SEARCH("/",Table1[[#This Row],[Category and Sub-Category]],1)+1,LEN(Table1[[#This Row],[Category and Sub-Category]])))</f>
        <v>science fiction</v>
      </c>
      <c r="S148" s="8">
        <f>DATE(1970,1,1)+(Table1[[#This Row],[launched_at]]/(24*60*60))</f>
        <v>42693.016180555554</v>
      </c>
      <c r="T148" s="8">
        <f>DATE(1970,1,1)+(Table1[[#This Row],[deadline]]/(24*60*60))</f>
        <v>42753.016180555554</v>
      </c>
      <c r="U148">
        <f>_xlfn.DAYS(Table1[[#This Row],[Date Ended Conversion]],Table1[[#This Row],[Date Created Conversion]])</f>
        <v>60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9">
        <f>IF(Table1[[#This Row],[goal]] &lt;= 0,0,Table1[[#This Row],[pledged]]/Table1[[#This Row],[goal]])</f>
        <v>0</v>
      </c>
      <c r="P149" s="7">
        <f>IF(Table1[[#This Row],[backers_count]] &lt;= 0,0,Table1[[#This Row],[pledged]]/Table1[[#This Row],[backers_count]])</f>
        <v>0</v>
      </c>
      <c r="Q149" t="str">
        <f>TRIM(MID(Table1[[#This Row],[Category and Sub-Category]],1,SEARCH("/",Table1[[#This Row],[Category and Sub-Category]],1)-1))</f>
        <v>film &amp; video</v>
      </c>
      <c r="R149" t="str">
        <f>TRIM(MID(Table1[[#This Row],[Category and Sub-Category]],SEARCH("/",Table1[[#This Row],[Category and Sub-Category]],1)+1,LEN(Table1[[#This Row],[Category and Sub-Category]])))</f>
        <v>science fiction</v>
      </c>
      <c r="S149" s="8">
        <f>DATE(1970,1,1)+(Table1[[#This Row],[launched_at]]/(24*60*60))</f>
        <v>41969.767824074079</v>
      </c>
      <c r="T149" s="8">
        <f>DATE(1970,1,1)+(Table1[[#This Row],[deadline]]/(24*60*60))</f>
        <v>42012.762499999997</v>
      </c>
      <c r="U149">
        <f>_xlfn.DAYS(Table1[[#This Row],[Date Ended Conversion]],Table1[[#This Row],[Date Created Conversion]])</f>
        <v>43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9">
        <f>IF(Table1[[#This Row],[goal]] &lt;= 0,0,Table1[[#This Row],[pledged]]/Table1[[#This Row],[goal]])</f>
        <v>8.0000000000000004E-4</v>
      </c>
      <c r="P150" s="7">
        <f>IF(Table1[[#This Row],[backers_count]] &lt;= 0,0,Table1[[#This Row],[pledged]]/Table1[[#This Row],[backers_count]])</f>
        <v>20</v>
      </c>
      <c r="Q150" t="str">
        <f>TRIM(MID(Table1[[#This Row],[Category and Sub-Category]],1,SEARCH("/",Table1[[#This Row],[Category and Sub-Category]],1)-1))</f>
        <v>film &amp; video</v>
      </c>
      <c r="R150" t="str">
        <f>TRIM(MID(Table1[[#This Row],[Category and Sub-Category]],SEARCH("/",Table1[[#This Row],[Category and Sub-Category]],1)+1,LEN(Table1[[#This Row],[Category and Sub-Category]])))</f>
        <v>science fiction</v>
      </c>
      <c r="S150" s="8">
        <f>DATE(1970,1,1)+(Table1[[#This Row],[launched_at]]/(24*60*60))</f>
        <v>42397.281666666662</v>
      </c>
      <c r="T150" s="8">
        <f>DATE(1970,1,1)+(Table1[[#This Row],[deadline]]/(24*60*60))</f>
        <v>42427.281666666662</v>
      </c>
      <c r="U150">
        <f>_xlfn.DAYS(Table1[[#This Row],[Date Ended Conversion]],Table1[[#This Row],[Date Created Conversion]])</f>
        <v>30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9">
        <f>IF(Table1[[#This Row],[goal]] &lt;= 0,0,Table1[[#This Row],[pledged]]/Table1[[#This Row],[goal]])</f>
        <v>9.1999999999999998E-3</v>
      </c>
      <c r="P151" s="7">
        <f>IF(Table1[[#This Row],[backers_count]] &lt;= 0,0,Table1[[#This Row],[pledged]]/Table1[[#This Row],[backers_count]])</f>
        <v>15.333333333333334</v>
      </c>
      <c r="Q151" t="str">
        <f>TRIM(MID(Table1[[#This Row],[Category and Sub-Category]],1,SEARCH("/",Table1[[#This Row],[Category and Sub-Category]],1)-1))</f>
        <v>film &amp; video</v>
      </c>
      <c r="R151" t="str">
        <f>TRIM(MID(Table1[[#This Row],[Category and Sub-Category]],SEARCH("/",Table1[[#This Row],[Category and Sub-Category]],1)+1,LEN(Table1[[#This Row],[Category and Sub-Category]])))</f>
        <v>science fiction</v>
      </c>
      <c r="S151" s="8">
        <f>DATE(1970,1,1)+(Table1[[#This Row],[launched_at]]/(24*60*60))</f>
        <v>41968.172106481477</v>
      </c>
      <c r="T151" s="8">
        <f>DATE(1970,1,1)+(Table1[[#This Row],[deadline]]/(24*60*60))</f>
        <v>41998.333333333328</v>
      </c>
      <c r="U151">
        <f>_xlfn.DAYS(Table1[[#This Row],[Date Ended Conversion]],Table1[[#This Row],[Date Created Conversion]])</f>
        <v>30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9">
        <f>IF(Table1[[#This Row],[goal]] &lt;= 0,0,Table1[[#This Row],[pledged]]/Table1[[#This Row],[goal]])</f>
        <v>0.23163076923076922</v>
      </c>
      <c r="P152" s="7">
        <f>IF(Table1[[#This Row],[backers_count]] &lt;= 0,0,Table1[[#This Row],[pledged]]/Table1[[#This Row],[backers_count]])</f>
        <v>449.43283582089555</v>
      </c>
      <c r="Q152" t="str">
        <f>TRIM(MID(Table1[[#This Row],[Category and Sub-Category]],1,SEARCH("/",Table1[[#This Row],[Category and Sub-Category]],1)-1))</f>
        <v>film &amp; video</v>
      </c>
      <c r="R152" t="str">
        <f>TRIM(MID(Table1[[#This Row],[Category and Sub-Category]],SEARCH("/",Table1[[#This Row],[Category and Sub-Category]],1)+1,LEN(Table1[[#This Row],[Category and Sub-Category]])))</f>
        <v>science fiction</v>
      </c>
      <c r="S152" s="8">
        <f>DATE(1970,1,1)+(Table1[[#This Row],[launched_at]]/(24*60*60))</f>
        <v>42090.161828703705</v>
      </c>
      <c r="T152" s="8">
        <f>DATE(1970,1,1)+(Table1[[#This Row],[deadline]]/(24*60*60))</f>
        <v>42150.161828703705</v>
      </c>
      <c r="U152">
        <f>_xlfn.DAYS(Table1[[#This Row],[Date Ended Conversion]],Table1[[#This Row],[Date Created Conversion]])</f>
        <v>60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9">
        <f>IF(Table1[[#This Row],[goal]] &lt;= 0,0,Table1[[#This Row],[pledged]]/Table1[[#This Row],[goal]])</f>
        <v>5.5999999999999995E-4</v>
      </c>
      <c r="P153" s="7">
        <f>IF(Table1[[#This Row],[backers_count]] &lt;= 0,0,Table1[[#This Row],[pledged]]/Table1[[#This Row],[backers_count]])</f>
        <v>28</v>
      </c>
      <c r="Q153" t="str">
        <f>TRIM(MID(Table1[[#This Row],[Category and Sub-Category]],1,SEARCH("/",Table1[[#This Row],[Category and Sub-Category]],1)-1))</f>
        <v>film &amp; video</v>
      </c>
      <c r="R153" t="str">
        <f>TRIM(MID(Table1[[#This Row],[Category and Sub-Category]],SEARCH("/",Table1[[#This Row],[Category and Sub-Category]],1)+1,LEN(Table1[[#This Row],[Category and Sub-Category]])))</f>
        <v>science fiction</v>
      </c>
      <c r="S153" s="8">
        <f>DATE(1970,1,1)+(Table1[[#This Row],[launched_at]]/(24*60*60))</f>
        <v>42113.550821759258</v>
      </c>
      <c r="T153" s="8">
        <f>DATE(1970,1,1)+(Table1[[#This Row],[deadline]]/(24*60*60))</f>
        <v>42173.550821759258</v>
      </c>
      <c r="U153">
        <f>_xlfn.DAYS(Table1[[#This Row],[Date Ended Conversion]],Table1[[#This Row],[Date Created Conversion]])</f>
        <v>60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9">
        <f>IF(Table1[[#This Row],[goal]] &lt;= 0,0,Table1[[#This Row],[pledged]]/Table1[[#This Row],[goal]])</f>
        <v>7.8947368421052633E-5</v>
      </c>
      <c r="P154" s="7">
        <f>IF(Table1[[#This Row],[backers_count]] &lt;= 0,0,Table1[[#This Row],[pledged]]/Table1[[#This Row],[backers_count]])</f>
        <v>15</v>
      </c>
      <c r="Q154" t="str">
        <f>TRIM(MID(Table1[[#This Row],[Category and Sub-Category]],1,SEARCH("/",Table1[[#This Row],[Category and Sub-Category]],1)-1))</f>
        <v>film &amp; video</v>
      </c>
      <c r="R154" t="str">
        <f>TRIM(MID(Table1[[#This Row],[Category and Sub-Category]],SEARCH("/",Table1[[#This Row],[Category and Sub-Category]],1)+1,LEN(Table1[[#This Row],[Category and Sub-Category]])))</f>
        <v>science fiction</v>
      </c>
      <c r="S154" s="8">
        <f>DATE(1970,1,1)+(Table1[[#This Row],[launched_at]]/(24*60*60))</f>
        <v>41875.077546296292</v>
      </c>
      <c r="T154" s="8">
        <f>DATE(1970,1,1)+(Table1[[#This Row],[deadline]]/(24*60*60))</f>
        <v>41905.077546296292</v>
      </c>
      <c r="U154">
        <f>_xlfn.DAYS(Table1[[#This Row],[Date Ended Conversion]],Table1[[#This Row],[Date Created Conversion]])</f>
        <v>30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9">
        <f>IF(Table1[[#This Row],[goal]] &lt;= 0,0,Table1[[#This Row],[pledged]]/Table1[[#This Row],[goal]])</f>
        <v>7.1799999999999998E-3</v>
      </c>
      <c r="P155" s="7">
        <f>IF(Table1[[#This Row],[backers_count]] &lt;= 0,0,Table1[[#This Row],[pledged]]/Table1[[#This Row],[backers_count]])</f>
        <v>35.9</v>
      </c>
      <c r="Q155" t="str">
        <f>TRIM(MID(Table1[[#This Row],[Category and Sub-Category]],1,SEARCH("/",Table1[[#This Row],[Category and Sub-Category]],1)-1))</f>
        <v>film &amp; video</v>
      </c>
      <c r="R155" t="str">
        <f>TRIM(MID(Table1[[#This Row],[Category and Sub-Category]],SEARCH("/",Table1[[#This Row],[Category and Sub-Category]],1)+1,LEN(Table1[[#This Row],[Category and Sub-Category]])))</f>
        <v>science fiction</v>
      </c>
      <c r="S155" s="8">
        <f>DATE(1970,1,1)+(Table1[[#This Row],[launched_at]]/(24*60*60))</f>
        <v>41933.586157407408</v>
      </c>
      <c r="T155" s="8">
        <f>DATE(1970,1,1)+(Table1[[#This Row],[deadline]]/(24*60*60))</f>
        <v>41975.627824074079</v>
      </c>
      <c r="U155">
        <f>_xlfn.DAYS(Table1[[#This Row],[Date Ended Conversion]],Table1[[#This Row],[Date Created Conversion]])</f>
        <v>42</v>
      </c>
    </row>
    <row r="156" spans="1:21" ht="29" x14ac:dyDescent="0.3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9">
        <f>IF(Table1[[#This Row],[goal]] &lt;= 0,0,Table1[[#This Row],[pledged]]/Table1[[#This Row],[goal]])</f>
        <v>2.6666666666666668E-2</v>
      </c>
      <c r="P156" s="7">
        <f>IF(Table1[[#This Row],[backers_count]] &lt;= 0,0,Table1[[#This Row],[pledged]]/Table1[[#This Row],[backers_count]])</f>
        <v>13.333333333333334</v>
      </c>
      <c r="Q156" t="str">
        <f>TRIM(MID(Table1[[#This Row],[Category and Sub-Category]],1,SEARCH("/",Table1[[#This Row],[Category and Sub-Category]],1)-1))</f>
        <v>film &amp; video</v>
      </c>
      <c r="R156" t="str">
        <f>TRIM(MID(Table1[[#This Row],[Category and Sub-Category]],SEARCH("/",Table1[[#This Row],[Category and Sub-Category]],1)+1,LEN(Table1[[#This Row],[Category and Sub-Category]])))</f>
        <v>science fiction</v>
      </c>
      <c r="S156" s="8">
        <f>DATE(1970,1,1)+(Table1[[#This Row],[launched_at]]/(24*60*60))</f>
        <v>42115.547395833331</v>
      </c>
      <c r="T156" s="8">
        <f>DATE(1970,1,1)+(Table1[[#This Row],[deadline]]/(24*60*60))</f>
        <v>42158.547395833331</v>
      </c>
      <c r="U156">
        <f>_xlfn.DAYS(Table1[[#This Row],[Date Ended Conversion]],Table1[[#This Row],[Date Created Conversion]])</f>
        <v>43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9">
        <f>IF(Table1[[#This Row],[goal]] &lt;= 0,0,Table1[[#This Row],[pledged]]/Table1[[#This Row],[goal]])</f>
        <v>6.0000000000000002E-5</v>
      </c>
      <c r="P157" s="7">
        <f>IF(Table1[[#This Row],[backers_count]] &lt;= 0,0,Table1[[#This Row],[pledged]]/Table1[[#This Row],[backers_count]])</f>
        <v>20.25</v>
      </c>
      <c r="Q157" t="str">
        <f>TRIM(MID(Table1[[#This Row],[Category and Sub-Category]],1,SEARCH("/",Table1[[#This Row],[Category and Sub-Category]],1)-1))</f>
        <v>film &amp; video</v>
      </c>
      <c r="R157" t="str">
        <f>TRIM(MID(Table1[[#This Row],[Category and Sub-Category]],SEARCH("/",Table1[[#This Row],[Category and Sub-Category]],1)+1,LEN(Table1[[#This Row],[Category and Sub-Category]])))</f>
        <v>science fiction</v>
      </c>
      <c r="S157" s="8">
        <f>DATE(1970,1,1)+(Table1[[#This Row],[launched_at]]/(24*60*60))</f>
        <v>42168.559432870374</v>
      </c>
      <c r="T157" s="8">
        <f>DATE(1970,1,1)+(Table1[[#This Row],[deadline]]/(24*60*60))</f>
        <v>42208.559432870374</v>
      </c>
      <c r="U157">
        <f>_xlfn.DAYS(Table1[[#This Row],[Date Ended Conversion]],Table1[[#This Row],[Date Created Conversion]])</f>
        <v>40</v>
      </c>
    </row>
    <row r="158" spans="1:21" ht="43.5" x14ac:dyDescent="0.3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9">
        <f>IF(Table1[[#This Row],[goal]] &lt;= 0,0,Table1[[#This Row],[pledged]]/Table1[[#This Row],[goal]])</f>
        <v>5.0999999999999997E-2</v>
      </c>
      <c r="P158" s="7">
        <f>IF(Table1[[#This Row],[backers_count]] &lt;= 0,0,Table1[[#This Row],[pledged]]/Table1[[#This Row],[backers_count]])</f>
        <v>119</v>
      </c>
      <c r="Q158" t="str">
        <f>TRIM(MID(Table1[[#This Row],[Category and Sub-Category]],1,SEARCH("/",Table1[[#This Row],[Category and Sub-Category]],1)-1))</f>
        <v>film &amp; video</v>
      </c>
      <c r="R158" t="str">
        <f>TRIM(MID(Table1[[#This Row],[Category and Sub-Category]],SEARCH("/",Table1[[#This Row],[Category and Sub-Category]],1)+1,LEN(Table1[[#This Row],[Category and Sub-Category]])))</f>
        <v>science fiction</v>
      </c>
      <c r="S158" s="8">
        <f>DATE(1970,1,1)+(Table1[[#This Row],[launched_at]]/(24*60*60))</f>
        <v>41794.124953703707</v>
      </c>
      <c r="T158" s="8">
        <f>DATE(1970,1,1)+(Table1[[#This Row],[deadline]]/(24*60*60))</f>
        <v>41854.124953703707</v>
      </c>
      <c r="U158">
        <f>_xlfn.DAYS(Table1[[#This Row],[Date Ended Conversion]],Table1[[#This Row],[Date Created Conversion]])</f>
        <v>60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9">
        <f>IF(Table1[[#This Row],[goal]] &lt;= 0,0,Table1[[#This Row],[pledged]]/Table1[[#This Row],[goal]])</f>
        <v>2.671118530884808E-3</v>
      </c>
      <c r="P159" s="7">
        <f>IF(Table1[[#This Row],[backers_count]] &lt;= 0,0,Table1[[#This Row],[pledged]]/Table1[[#This Row],[backers_count]])</f>
        <v>4</v>
      </c>
      <c r="Q159" t="str">
        <f>TRIM(MID(Table1[[#This Row],[Category and Sub-Category]],1,SEARCH("/",Table1[[#This Row],[Category and Sub-Category]],1)-1))</f>
        <v>film &amp; video</v>
      </c>
      <c r="R159" t="str">
        <f>TRIM(MID(Table1[[#This Row],[Category and Sub-Category]],SEARCH("/",Table1[[#This Row],[Category and Sub-Category]],1)+1,LEN(Table1[[#This Row],[Category and Sub-Category]])))</f>
        <v>science fiction</v>
      </c>
      <c r="S159" s="8">
        <f>DATE(1970,1,1)+(Table1[[#This Row],[launched_at]]/(24*60*60))</f>
        <v>42396.911712962959</v>
      </c>
      <c r="T159" s="8">
        <f>DATE(1970,1,1)+(Table1[[#This Row],[deadline]]/(24*60*60))</f>
        <v>42426.911712962959</v>
      </c>
      <c r="U159">
        <f>_xlfn.DAYS(Table1[[#This Row],[Date Ended Conversion]],Table1[[#This Row],[Date Created Conversion]])</f>
        <v>30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9">
        <f>IF(Table1[[#This Row],[goal]] &lt;= 0,0,Table1[[#This Row],[pledged]]/Table1[[#This Row],[goal]])</f>
        <v>0</v>
      </c>
      <c r="P160" s="7">
        <f>IF(Table1[[#This Row],[backers_count]] &lt;= 0,0,Table1[[#This Row],[pledged]]/Table1[[#This Row],[backers_count]])</f>
        <v>0</v>
      </c>
      <c r="Q160" t="str">
        <f>TRIM(MID(Table1[[#This Row],[Category and Sub-Category]],1,SEARCH("/",Table1[[#This Row],[Category and Sub-Category]],1)-1))</f>
        <v>film &amp; video</v>
      </c>
      <c r="R160" t="str">
        <f>TRIM(MID(Table1[[#This Row],[Category and Sub-Category]],SEARCH("/",Table1[[#This Row],[Category and Sub-Category]],1)+1,LEN(Table1[[#This Row],[Category and Sub-Category]])))</f>
        <v>science fiction</v>
      </c>
      <c r="S160" s="8">
        <f>DATE(1970,1,1)+(Table1[[#This Row],[launched_at]]/(24*60*60))</f>
        <v>41904.07671296296</v>
      </c>
      <c r="T160" s="8">
        <f>DATE(1970,1,1)+(Table1[[#This Row],[deadline]]/(24*60*60))</f>
        <v>41934.07671296296</v>
      </c>
      <c r="U160">
        <f>_xlfn.DAYS(Table1[[#This Row],[Date Ended Conversion]],Table1[[#This Row],[Date Created Conversion]])</f>
        <v>30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9">
        <f>IF(Table1[[#This Row],[goal]] &lt;= 0,0,Table1[[#This Row],[pledged]]/Table1[[#This Row],[goal]])</f>
        <v>2.0000000000000002E-5</v>
      </c>
      <c r="P161" s="7">
        <f>IF(Table1[[#This Row],[backers_count]] &lt;= 0,0,Table1[[#This Row],[pledged]]/Table1[[#This Row],[backers_count]])</f>
        <v>10</v>
      </c>
      <c r="Q161" t="str">
        <f>TRIM(MID(Table1[[#This Row],[Category and Sub-Category]],1,SEARCH("/",Table1[[#This Row],[Category and Sub-Category]],1)-1))</f>
        <v>film &amp; video</v>
      </c>
      <c r="R161" t="str">
        <f>TRIM(MID(Table1[[#This Row],[Category and Sub-Category]],SEARCH("/",Table1[[#This Row],[Category and Sub-Category]],1)+1,LEN(Table1[[#This Row],[Category and Sub-Category]])))</f>
        <v>science fiction</v>
      </c>
      <c r="S161" s="8">
        <f>DATE(1970,1,1)+(Table1[[#This Row],[launched_at]]/(24*60*60))</f>
        <v>42514.434548611112</v>
      </c>
      <c r="T161" s="8">
        <f>DATE(1970,1,1)+(Table1[[#This Row],[deadline]]/(24*60*60))</f>
        <v>42554.434548611112</v>
      </c>
      <c r="U161">
        <f>_xlfn.DAYS(Table1[[#This Row],[Date Ended Conversion]],Table1[[#This Row],[Date Created Conversion]])</f>
        <v>40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9">
        <f>IF(Table1[[#This Row],[goal]] &lt;= 0,0,Table1[[#This Row],[pledged]]/Table1[[#This Row],[goal]])</f>
        <v>0</v>
      </c>
      <c r="P162" s="7">
        <f>IF(Table1[[#This Row],[backers_count]] &lt;= 0,0,Table1[[#This Row],[pledged]]/Table1[[#This Row],[backers_count]])</f>
        <v>0</v>
      </c>
      <c r="Q162" t="str">
        <f>TRIM(MID(Table1[[#This Row],[Category and Sub-Category]],1,SEARCH("/",Table1[[#This Row],[Category and Sub-Category]],1)-1))</f>
        <v>film &amp; video</v>
      </c>
      <c r="R162" t="str">
        <f>TRIM(MID(Table1[[#This Row],[Category and Sub-Category]],SEARCH("/",Table1[[#This Row],[Category and Sub-Category]],1)+1,LEN(Table1[[#This Row],[Category and Sub-Category]])))</f>
        <v>drama</v>
      </c>
      <c r="S162" s="8">
        <f>DATE(1970,1,1)+(Table1[[#This Row],[launched_at]]/(24*60*60))</f>
        <v>42171.913090277776</v>
      </c>
      <c r="T162" s="8">
        <f>DATE(1970,1,1)+(Table1[[#This Row],[deadline]]/(24*60*60))</f>
        <v>42231.913090277776</v>
      </c>
      <c r="U162">
        <f>_xlfn.DAYS(Table1[[#This Row],[Date Ended Conversion]],Table1[[#This Row],[Date Created Conversion]])</f>
        <v>60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9">
        <f>IF(Table1[[#This Row],[goal]] &lt;= 0,0,Table1[[#This Row],[pledged]]/Table1[[#This Row],[goal]])</f>
        <v>1E-4</v>
      </c>
      <c r="P163" s="7">
        <f>IF(Table1[[#This Row],[backers_count]] &lt;= 0,0,Table1[[#This Row],[pledged]]/Table1[[#This Row],[backers_count]])</f>
        <v>5</v>
      </c>
      <c r="Q163" t="str">
        <f>TRIM(MID(Table1[[#This Row],[Category and Sub-Category]],1,SEARCH("/",Table1[[#This Row],[Category and Sub-Category]],1)-1))</f>
        <v>film &amp; video</v>
      </c>
      <c r="R163" t="str">
        <f>TRIM(MID(Table1[[#This Row],[Category and Sub-Category]],SEARCH("/",Table1[[#This Row],[Category and Sub-Category]],1)+1,LEN(Table1[[#This Row],[Category and Sub-Category]])))</f>
        <v>drama</v>
      </c>
      <c r="S163" s="8">
        <f>DATE(1970,1,1)+(Table1[[#This Row],[launched_at]]/(24*60*60))</f>
        <v>41792.687442129631</v>
      </c>
      <c r="T163" s="8">
        <f>DATE(1970,1,1)+(Table1[[#This Row],[deadline]]/(24*60*60))</f>
        <v>41822.687442129631</v>
      </c>
      <c r="U163">
        <f>_xlfn.DAYS(Table1[[#This Row],[Date Ended Conversion]],Table1[[#This Row],[Date Created Conversion]])</f>
        <v>30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9">
        <f>IF(Table1[[#This Row],[goal]] &lt;= 0,0,Table1[[#This Row],[pledged]]/Table1[[#This Row],[goal]])</f>
        <v>0.15535714285714286</v>
      </c>
      <c r="P164" s="7">
        <f>IF(Table1[[#This Row],[backers_count]] &lt;= 0,0,Table1[[#This Row],[pledged]]/Table1[[#This Row],[backers_count]])</f>
        <v>43.5</v>
      </c>
      <c r="Q164" t="str">
        <f>TRIM(MID(Table1[[#This Row],[Category and Sub-Category]],1,SEARCH("/",Table1[[#This Row],[Category and Sub-Category]],1)-1))</f>
        <v>film &amp; video</v>
      </c>
      <c r="R164" t="str">
        <f>TRIM(MID(Table1[[#This Row],[Category and Sub-Category]],SEARCH("/",Table1[[#This Row],[Category and Sub-Category]],1)+1,LEN(Table1[[#This Row],[Category and Sub-Category]])))</f>
        <v>drama</v>
      </c>
      <c r="S164" s="8">
        <f>DATE(1970,1,1)+(Table1[[#This Row],[launched_at]]/(24*60*60))</f>
        <v>41835.126805555556</v>
      </c>
      <c r="T164" s="8">
        <f>DATE(1970,1,1)+(Table1[[#This Row],[deadline]]/(24*60*60))</f>
        <v>41867.987500000003</v>
      </c>
      <c r="U164">
        <f>_xlfn.DAYS(Table1[[#This Row],[Date Ended Conversion]],Table1[[#This Row],[Date Created Conversion]])</f>
        <v>32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9">
        <f>IF(Table1[[#This Row],[goal]] &lt;= 0,0,Table1[[#This Row],[pledged]]/Table1[[#This Row],[goal]])</f>
        <v>0</v>
      </c>
      <c r="P165" s="7">
        <f>IF(Table1[[#This Row],[backers_count]] &lt;= 0,0,Table1[[#This Row],[pledged]]/Table1[[#This Row],[backers_count]])</f>
        <v>0</v>
      </c>
      <c r="Q165" t="str">
        <f>TRIM(MID(Table1[[#This Row],[Category and Sub-Category]],1,SEARCH("/",Table1[[#This Row],[Category and Sub-Category]],1)-1))</f>
        <v>film &amp; video</v>
      </c>
      <c r="R165" t="str">
        <f>TRIM(MID(Table1[[#This Row],[Category and Sub-Category]],SEARCH("/",Table1[[#This Row],[Category and Sub-Category]],1)+1,LEN(Table1[[#This Row],[Category and Sub-Category]])))</f>
        <v>drama</v>
      </c>
      <c r="S165" s="8">
        <f>DATE(1970,1,1)+(Table1[[#This Row],[launched_at]]/(24*60*60))</f>
        <v>42243.961273148147</v>
      </c>
      <c r="T165" s="8">
        <f>DATE(1970,1,1)+(Table1[[#This Row],[deadline]]/(24*60*60))</f>
        <v>42278</v>
      </c>
      <c r="U165">
        <f>_xlfn.DAYS(Table1[[#This Row],[Date Ended Conversion]],Table1[[#This Row],[Date Created Conversion]])</f>
        <v>35</v>
      </c>
    </row>
    <row r="166" spans="1:21" ht="43.5" x14ac:dyDescent="0.3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9">
        <f>IF(Table1[[#This Row],[goal]] &lt;= 0,0,Table1[[#This Row],[pledged]]/Table1[[#This Row],[goal]])</f>
        <v>5.3333333333333332E-3</v>
      </c>
      <c r="P166" s="7">
        <f>IF(Table1[[#This Row],[backers_count]] &lt;= 0,0,Table1[[#This Row],[pledged]]/Table1[[#This Row],[backers_count]])</f>
        <v>91.428571428571431</v>
      </c>
      <c r="Q166" t="str">
        <f>TRIM(MID(Table1[[#This Row],[Category and Sub-Category]],1,SEARCH("/",Table1[[#This Row],[Category and Sub-Category]],1)-1))</f>
        <v>film &amp; video</v>
      </c>
      <c r="R166" t="str">
        <f>TRIM(MID(Table1[[#This Row],[Category and Sub-Category]],SEARCH("/",Table1[[#This Row],[Category and Sub-Category]],1)+1,LEN(Table1[[#This Row],[Category and Sub-Category]])))</f>
        <v>drama</v>
      </c>
      <c r="S166" s="8">
        <f>DATE(1970,1,1)+(Table1[[#This Row],[launched_at]]/(24*60*60))</f>
        <v>41841.762743055559</v>
      </c>
      <c r="T166" s="8">
        <f>DATE(1970,1,1)+(Table1[[#This Row],[deadline]]/(24*60*60))</f>
        <v>41901.762743055559</v>
      </c>
      <c r="U166">
        <f>_xlfn.DAYS(Table1[[#This Row],[Date Ended Conversion]],Table1[[#This Row],[Date Created Conversion]])</f>
        <v>60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9">
        <f>IF(Table1[[#This Row],[goal]] &lt;= 0,0,Table1[[#This Row],[pledged]]/Table1[[#This Row],[goal]])</f>
        <v>0</v>
      </c>
      <c r="P167" s="7">
        <f>IF(Table1[[#This Row],[backers_count]] &lt;= 0,0,Table1[[#This Row],[pledged]]/Table1[[#This Row],[backers_count]])</f>
        <v>0</v>
      </c>
      <c r="Q167" t="str">
        <f>TRIM(MID(Table1[[#This Row],[Category and Sub-Category]],1,SEARCH("/",Table1[[#This Row],[Category and Sub-Category]],1)-1))</f>
        <v>film &amp; video</v>
      </c>
      <c r="R167" t="str">
        <f>TRIM(MID(Table1[[#This Row],[Category and Sub-Category]],SEARCH("/",Table1[[#This Row],[Category and Sub-Category]],1)+1,LEN(Table1[[#This Row],[Category and Sub-Category]])))</f>
        <v>drama</v>
      </c>
      <c r="S167" s="8">
        <f>DATE(1970,1,1)+(Table1[[#This Row],[launched_at]]/(24*60*60))</f>
        <v>42351.658842592587</v>
      </c>
      <c r="T167" s="8">
        <f>DATE(1970,1,1)+(Table1[[#This Row],[deadline]]/(24*60*60))</f>
        <v>42381.658842592587</v>
      </c>
      <c r="U167">
        <f>_xlfn.DAYS(Table1[[#This Row],[Date Ended Conversion]],Table1[[#This Row],[Date Created Conversion]])</f>
        <v>30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9">
        <f>IF(Table1[[#This Row],[goal]] &lt;= 0,0,Table1[[#This Row],[pledged]]/Table1[[#This Row],[goal]])</f>
        <v>0.6</v>
      </c>
      <c r="P168" s="7">
        <f>IF(Table1[[#This Row],[backers_count]] &lt;= 0,0,Table1[[#This Row],[pledged]]/Table1[[#This Row],[backers_count]])</f>
        <v>3000</v>
      </c>
      <c r="Q168" t="str">
        <f>TRIM(MID(Table1[[#This Row],[Category and Sub-Category]],1,SEARCH("/",Table1[[#This Row],[Category and Sub-Category]],1)-1))</f>
        <v>film &amp; video</v>
      </c>
      <c r="R168" t="str">
        <f>TRIM(MID(Table1[[#This Row],[Category and Sub-Category]],SEARCH("/",Table1[[#This Row],[Category and Sub-Category]],1)+1,LEN(Table1[[#This Row],[Category and Sub-Category]])))</f>
        <v>drama</v>
      </c>
      <c r="S168" s="8">
        <f>DATE(1970,1,1)+(Table1[[#This Row],[launched_at]]/(24*60*60))</f>
        <v>42721.075949074075</v>
      </c>
      <c r="T168" s="8">
        <f>DATE(1970,1,1)+(Table1[[#This Row],[deadline]]/(24*60*60))</f>
        <v>42751.075949074075</v>
      </c>
      <c r="U168">
        <f>_xlfn.DAYS(Table1[[#This Row],[Date Ended Conversion]],Table1[[#This Row],[Date Created Conversion]])</f>
        <v>30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9">
        <f>IF(Table1[[#This Row],[goal]] &lt;= 0,0,Table1[[#This Row],[pledged]]/Table1[[#This Row],[goal]])</f>
        <v>1E-4</v>
      </c>
      <c r="P169" s="7">
        <f>IF(Table1[[#This Row],[backers_count]] &lt;= 0,0,Table1[[#This Row],[pledged]]/Table1[[#This Row],[backers_count]])</f>
        <v>5.5</v>
      </c>
      <c r="Q169" t="str">
        <f>TRIM(MID(Table1[[#This Row],[Category and Sub-Category]],1,SEARCH("/",Table1[[#This Row],[Category and Sub-Category]],1)-1))</f>
        <v>film &amp; video</v>
      </c>
      <c r="R169" t="str">
        <f>TRIM(MID(Table1[[#This Row],[Category and Sub-Category]],SEARCH("/",Table1[[#This Row],[Category and Sub-Category]],1)+1,LEN(Table1[[#This Row],[Category and Sub-Category]])))</f>
        <v>drama</v>
      </c>
      <c r="S169" s="8">
        <f>DATE(1970,1,1)+(Table1[[#This Row],[launched_at]]/(24*60*60))</f>
        <v>42160.927488425921</v>
      </c>
      <c r="T169" s="8">
        <f>DATE(1970,1,1)+(Table1[[#This Row],[deadline]]/(24*60*60))</f>
        <v>42220.927488425921</v>
      </c>
      <c r="U169">
        <f>_xlfn.DAYS(Table1[[#This Row],[Date Ended Conversion]],Table1[[#This Row],[Date Created Conversion]])</f>
        <v>60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9">
        <f>IF(Table1[[#This Row],[goal]] &lt;= 0,0,Table1[[#This Row],[pledged]]/Table1[[#This Row],[goal]])</f>
        <v>4.0625000000000001E-2</v>
      </c>
      <c r="P170" s="7">
        <f>IF(Table1[[#This Row],[backers_count]] &lt;= 0,0,Table1[[#This Row],[pledged]]/Table1[[#This Row],[backers_count]])</f>
        <v>108.33333333333333</v>
      </c>
      <c r="Q170" t="str">
        <f>TRIM(MID(Table1[[#This Row],[Category and Sub-Category]],1,SEARCH("/",Table1[[#This Row],[Category and Sub-Category]],1)-1))</f>
        <v>film &amp; video</v>
      </c>
      <c r="R170" t="str">
        <f>TRIM(MID(Table1[[#This Row],[Category and Sub-Category]],SEARCH("/",Table1[[#This Row],[Category and Sub-Category]],1)+1,LEN(Table1[[#This Row],[Category and Sub-Category]])))</f>
        <v>drama</v>
      </c>
      <c r="S170" s="8">
        <f>DATE(1970,1,1)+(Table1[[#This Row],[launched_at]]/(24*60*60))</f>
        <v>42052.83530092593</v>
      </c>
      <c r="T170" s="8">
        <f>DATE(1970,1,1)+(Table1[[#This Row],[deadline]]/(24*60*60))</f>
        <v>42082.793634259258</v>
      </c>
      <c r="U170">
        <f>_xlfn.DAYS(Table1[[#This Row],[Date Ended Conversion]],Table1[[#This Row],[Date Created Conversion]])</f>
        <v>30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9">
        <f>IF(Table1[[#This Row],[goal]] &lt;= 0,0,Table1[[#This Row],[pledged]]/Table1[[#This Row],[goal]])</f>
        <v>0.224</v>
      </c>
      <c r="P171" s="7">
        <f>IF(Table1[[#This Row],[backers_count]] &lt;= 0,0,Table1[[#This Row],[pledged]]/Table1[[#This Row],[backers_count]])</f>
        <v>56</v>
      </c>
      <c r="Q171" t="str">
        <f>TRIM(MID(Table1[[#This Row],[Category and Sub-Category]],1,SEARCH("/",Table1[[#This Row],[Category and Sub-Category]],1)-1))</f>
        <v>film &amp; video</v>
      </c>
      <c r="R171" t="str">
        <f>TRIM(MID(Table1[[#This Row],[Category and Sub-Category]],SEARCH("/",Table1[[#This Row],[Category and Sub-Category]],1)+1,LEN(Table1[[#This Row],[Category and Sub-Category]])))</f>
        <v>drama</v>
      </c>
      <c r="S171" s="8">
        <f>DATE(1970,1,1)+(Table1[[#This Row],[launched_at]]/(24*60*60))</f>
        <v>41900.505312499998</v>
      </c>
      <c r="T171" s="8">
        <f>DATE(1970,1,1)+(Table1[[#This Row],[deadline]]/(24*60*60))</f>
        <v>41930.505312499998</v>
      </c>
      <c r="U171">
        <f>_xlfn.DAYS(Table1[[#This Row],[Date Ended Conversion]],Table1[[#This Row],[Date Created Conversion]])</f>
        <v>30</v>
      </c>
    </row>
    <row r="172" spans="1:21" ht="43.5" x14ac:dyDescent="0.3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9">
        <f>IF(Table1[[#This Row],[goal]] &lt;= 0,0,Table1[[#This Row],[pledged]]/Table1[[#This Row],[goal]])</f>
        <v>3.2500000000000001E-2</v>
      </c>
      <c r="P172" s="7">
        <f>IF(Table1[[#This Row],[backers_count]] &lt;= 0,0,Table1[[#This Row],[pledged]]/Table1[[#This Row],[backers_count]])</f>
        <v>32.5</v>
      </c>
      <c r="Q172" t="str">
        <f>TRIM(MID(Table1[[#This Row],[Category and Sub-Category]],1,SEARCH("/",Table1[[#This Row],[Category and Sub-Category]],1)-1))</f>
        <v>film &amp; video</v>
      </c>
      <c r="R172" t="str">
        <f>TRIM(MID(Table1[[#This Row],[Category and Sub-Category]],SEARCH("/",Table1[[#This Row],[Category and Sub-Category]],1)+1,LEN(Table1[[#This Row],[Category and Sub-Category]])))</f>
        <v>drama</v>
      </c>
      <c r="S172" s="8">
        <f>DATE(1970,1,1)+(Table1[[#This Row],[launched_at]]/(24*60*60))</f>
        <v>42216.977812500001</v>
      </c>
      <c r="T172" s="8">
        <f>DATE(1970,1,1)+(Table1[[#This Row],[deadline]]/(24*60*60))</f>
        <v>42246.227777777778</v>
      </c>
      <c r="U172">
        <f>_xlfn.DAYS(Table1[[#This Row],[Date Ended Conversion]],Table1[[#This Row],[Date Created Conversion]])</f>
        <v>30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9">
        <f>IF(Table1[[#This Row],[goal]] &lt;= 0,0,Table1[[#This Row],[pledged]]/Table1[[#This Row],[goal]])</f>
        <v>2.0000000000000002E-5</v>
      </c>
      <c r="P173" s="7">
        <f>IF(Table1[[#This Row],[backers_count]] &lt;= 0,0,Table1[[#This Row],[pledged]]/Table1[[#This Row],[backers_count]])</f>
        <v>1</v>
      </c>
      <c r="Q173" t="str">
        <f>TRIM(MID(Table1[[#This Row],[Category and Sub-Category]],1,SEARCH("/",Table1[[#This Row],[Category and Sub-Category]],1)-1))</f>
        <v>film &amp; video</v>
      </c>
      <c r="R173" t="str">
        <f>TRIM(MID(Table1[[#This Row],[Category and Sub-Category]],SEARCH("/",Table1[[#This Row],[Category and Sub-Category]],1)+1,LEN(Table1[[#This Row],[Category and Sub-Category]])))</f>
        <v>drama</v>
      </c>
      <c r="S173" s="8">
        <f>DATE(1970,1,1)+(Table1[[#This Row],[launched_at]]/(24*60*60))</f>
        <v>42534.180717592593</v>
      </c>
      <c r="T173" s="8">
        <f>DATE(1970,1,1)+(Table1[[#This Row],[deadline]]/(24*60*60))</f>
        <v>42594.180717592593</v>
      </c>
      <c r="U173">
        <f>_xlfn.DAYS(Table1[[#This Row],[Date Ended Conversion]],Table1[[#This Row],[Date Created Conversion]])</f>
        <v>60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9">
        <f>IF(Table1[[#This Row],[goal]] &lt;= 0,0,Table1[[#This Row],[pledged]]/Table1[[#This Row],[goal]])</f>
        <v>0</v>
      </c>
      <c r="P174" s="7">
        <f>IF(Table1[[#This Row],[backers_count]] &lt;= 0,0,Table1[[#This Row],[pledged]]/Table1[[#This Row],[backers_count]])</f>
        <v>0</v>
      </c>
      <c r="Q174" t="str">
        <f>TRIM(MID(Table1[[#This Row],[Category and Sub-Category]],1,SEARCH("/",Table1[[#This Row],[Category and Sub-Category]],1)-1))</f>
        <v>film &amp; video</v>
      </c>
      <c r="R174" t="str">
        <f>TRIM(MID(Table1[[#This Row],[Category and Sub-Category]],SEARCH("/",Table1[[#This Row],[Category and Sub-Category]],1)+1,LEN(Table1[[#This Row],[Category and Sub-Category]])))</f>
        <v>drama</v>
      </c>
      <c r="S174" s="8">
        <f>DATE(1970,1,1)+(Table1[[#This Row],[launched_at]]/(24*60*60))</f>
        <v>42047.394942129627</v>
      </c>
      <c r="T174" s="8">
        <f>DATE(1970,1,1)+(Table1[[#This Row],[deadline]]/(24*60*60))</f>
        <v>42082.353275462963</v>
      </c>
      <c r="U174">
        <f>_xlfn.DAYS(Table1[[#This Row],[Date Ended Conversion]],Table1[[#This Row],[Date Created Conversion]])</f>
        <v>35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9">
        <f>IF(Table1[[#This Row],[goal]] &lt;= 0,0,Table1[[#This Row],[pledged]]/Table1[[#This Row],[goal]])</f>
        <v>0</v>
      </c>
      <c r="P175" s="7">
        <f>IF(Table1[[#This Row],[backers_count]] &lt;= 0,0,Table1[[#This Row],[pledged]]/Table1[[#This Row],[backers_count]])</f>
        <v>0</v>
      </c>
      <c r="Q175" t="str">
        <f>TRIM(MID(Table1[[#This Row],[Category and Sub-Category]],1,SEARCH("/",Table1[[#This Row],[Category and Sub-Category]],1)-1))</f>
        <v>film &amp; video</v>
      </c>
      <c r="R175" t="str">
        <f>TRIM(MID(Table1[[#This Row],[Category and Sub-Category]],SEARCH("/",Table1[[#This Row],[Category and Sub-Category]],1)+1,LEN(Table1[[#This Row],[Category and Sub-Category]])))</f>
        <v>drama</v>
      </c>
      <c r="S175" s="8">
        <f>DATE(1970,1,1)+(Table1[[#This Row],[launched_at]]/(24*60*60))</f>
        <v>42033.573009259257</v>
      </c>
      <c r="T175" s="8">
        <f>DATE(1970,1,1)+(Table1[[#This Row],[deadline]]/(24*60*60))</f>
        <v>42063.573009259257</v>
      </c>
      <c r="U175">
        <f>_xlfn.DAYS(Table1[[#This Row],[Date Ended Conversion]],Table1[[#This Row],[Date Created Conversion]])</f>
        <v>30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9">
        <f>IF(Table1[[#This Row],[goal]] &lt;= 0,0,Table1[[#This Row],[pledged]]/Table1[[#This Row],[goal]])</f>
        <v>0</v>
      </c>
      <c r="P176" s="7">
        <f>IF(Table1[[#This Row],[backers_count]] &lt;= 0,0,Table1[[#This Row],[pledged]]/Table1[[#This Row],[backers_count]])</f>
        <v>0</v>
      </c>
      <c r="Q176" t="str">
        <f>TRIM(MID(Table1[[#This Row],[Category and Sub-Category]],1,SEARCH("/",Table1[[#This Row],[Category and Sub-Category]],1)-1))</f>
        <v>film &amp; video</v>
      </c>
      <c r="R176" t="str">
        <f>TRIM(MID(Table1[[#This Row],[Category and Sub-Category]],SEARCH("/",Table1[[#This Row],[Category and Sub-Category]],1)+1,LEN(Table1[[#This Row],[Category and Sub-Category]])))</f>
        <v>drama</v>
      </c>
      <c r="S176" s="8">
        <f>DATE(1970,1,1)+(Table1[[#This Row],[launched_at]]/(24*60*60))</f>
        <v>42072.758981481486</v>
      </c>
      <c r="T176" s="8">
        <f>DATE(1970,1,1)+(Table1[[#This Row],[deadline]]/(24*60*60))</f>
        <v>42132.758981481486</v>
      </c>
      <c r="U176">
        <f>_xlfn.DAYS(Table1[[#This Row],[Date Ended Conversion]],Table1[[#This Row],[Date Created Conversion]])</f>
        <v>60</v>
      </c>
    </row>
    <row r="177" spans="1:21" ht="43.5" x14ac:dyDescent="0.3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9">
        <f>IF(Table1[[#This Row],[goal]] &lt;= 0,0,Table1[[#This Row],[pledged]]/Table1[[#This Row],[goal]])</f>
        <v>6.4850000000000005E-2</v>
      </c>
      <c r="P177" s="7">
        <f>IF(Table1[[#This Row],[backers_count]] &lt;= 0,0,Table1[[#This Row],[pledged]]/Table1[[#This Row],[backers_count]])</f>
        <v>49.884615384615387</v>
      </c>
      <c r="Q177" t="str">
        <f>TRIM(MID(Table1[[#This Row],[Category and Sub-Category]],1,SEARCH("/",Table1[[#This Row],[Category and Sub-Category]],1)-1))</f>
        <v>film &amp; video</v>
      </c>
      <c r="R177" t="str">
        <f>TRIM(MID(Table1[[#This Row],[Category and Sub-Category]],SEARCH("/",Table1[[#This Row],[Category and Sub-Category]],1)+1,LEN(Table1[[#This Row],[Category and Sub-Category]])))</f>
        <v>drama</v>
      </c>
      <c r="S177" s="8">
        <f>DATE(1970,1,1)+(Table1[[#This Row],[launched_at]]/(24*60*60))</f>
        <v>41855.777905092589</v>
      </c>
      <c r="T177" s="8">
        <f>DATE(1970,1,1)+(Table1[[#This Row],[deadline]]/(24*60*60))</f>
        <v>41880.777905092589</v>
      </c>
      <c r="U177">
        <f>_xlfn.DAYS(Table1[[#This Row],[Date Ended Conversion]],Table1[[#This Row],[Date Created Conversion]])</f>
        <v>25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9">
        <f>IF(Table1[[#This Row],[goal]] &lt;= 0,0,Table1[[#This Row],[pledged]]/Table1[[#This Row],[goal]])</f>
        <v>0</v>
      </c>
      <c r="P178" s="7">
        <f>IF(Table1[[#This Row],[backers_count]] &lt;= 0,0,Table1[[#This Row],[pledged]]/Table1[[#This Row],[backers_count]])</f>
        <v>0</v>
      </c>
      <c r="Q178" t="str">
        <f>TRIM(MID(Table1[[#This Row],[Category and Sub-Category]],1,SEARCH("/",Table1[[#This Row],[Category and Sub-Category]],1)-1))</f>
        <v>film &amp; video</v>
      </c>
      <c r="R178" t="str">
        <f>TRIM(MID(Table1[[#This Row],[Category and Sub-Category]],SEARCH("/",Table1[[#This Row],[Category and Sub-Category]],1)+1,LEN(Table1[[#This Row],[Category and Sub-Category]])))</f>
        <v>drama</v>
      </c>
      <c r="S178" s="8">
        <f>DATE(1970,1,1)+(Table1[[#This Row],[launched_at]]/(24*60*60))</f>
        <v>42191.824062500003</v>
      </c>
      <c r="T178" s="8">
        <f>DATE(1970,1,1)+(Table1[[#This Row],[deadline]]/(24*60*60))</f>
        <v>42221.824062500003</v>
      </c>
      <c r="U178">
        <f>_xlfn.DAYS(Table1[[#This Row],[Date Ended Conversion]],Table1[[#This Row],[Date Created Conversion]])</f>
        <v>30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9">
        <f>IF(Table1[[#This Row],[goal]] &lt;= 0,0,Table1[[#This Row],[pledged]]/Table1[[#This Row],[goal]])</f>
        <v>0.4</v>
      </c>
      <c r="P179" s="7">
        <f>IF(Table1[[#This Row],[backers_count]] &lt;= 0,0,Table1[[#This Row],[pledged]]/Table1[[#This Row],[backers_count]])</f>
        <v>25.714285714285715</v>
      </c>
      <c r="Q179" t="str">
        <f>TRIM(MID(Table1[[#This Row],[Category and Sub-Category]],1,SEARCH("/",Table1[[#This Row],[Category and Sub-Category]],1)-1))</f>
        <v>film &amp; video</v>
      </c>
      <c r="R179" t="str">
        <f>TRIM(MID(Table1[[#This Row],[Category and Sub-Category]],SEARCH("/",Table1[[#This Row],[Category and Sub-Category]],1)+1,LEN(Table1[[#This Row],[Category and Sub-Category]])))</f>
        <v>drama</v>
      </c>
      <c r="S179" s="8">
        <f>DATE(1970,1,1)+(Table1[[#This Row],[launched_at]]/(24*60*60))</f>
        <v>42070.047754629632</v>
      </c>
      <c r="T179" s="8">
        <f>DATE(1970,1,1)+(Table1[[#This Row],[deadline]]/(24*60*60))</f>
        <v>42087.00608796296</v>
      </c>
      <c r="U179">
        <f>_xlfn.DAYS(Table1[[#This Row],[Date Ended Conversion]],Table1[[#This Row],[Date Created Conversion]])</f>
        <v>17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9">
        <f>IF(Table1[[#This Row],[goal]] &lt;= 0,0,Table1[[#This Row],[pledged]]/Table1[[#This Row],[goal]])</f>
        <v>0</v>
      </c>
      <c r="P180" s="7">
        <f>IF(Table1[[#This Row],[backers_count]] &lt;= 0,0,Table1[[#This Row],[pledged]]/Table1[[#This Row],[backers_count]])</f>
        <v>0</v>
      </c>
      <c r="Q180" t="str">
        <f>TRIM(MID(Table1[[#This Row],[Category and Sub-Category]],1,SEARCH("/",Table1[[#This Row],[Category and Sub-Category]],1)-1))</f>
        <v>film &amp; video</v>
      </c>
      <c r="R180" t="str">
        <f>TRIM(MID(Table1[[#This Row],[Category and Sub-Category]],SEARCH("/",Table1[[#This Row],[Category and Sub-Category]],1)+1,LEN(Table1[[#This Row],[Category and Sub-Category]])))</f>
        <v>drama</v>
      </c>
      <c r="S180" s="8">
        <f>DATE(1970,1,1)+(Table1[[#This Row],[launched_at]]/(24*60*60))</f>
        <v>42304.955381944441</v>
      </c>
      <c r="T180" s="8">
        <f>DATE(1970,1,1)+(Table1[[#This Row],[deadline]]/(24*60*60))</f>
        <v>42334.997048611112</v>
      </c>
      <c r="U180">
        <f>_xlfn.DAYS(Table1[[#This Row],[Date Ended Conversion]],Table1[[#This Row],[Date Created Conversion]])</f>
        <v>30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9">
        <f>IF(Table1[[#This Row],[goal]] &lt;= 0,0,Table1[[#This Row],[pledged]]/Table1[[#This Row],[goal]])</f>
        <v>0.2</v>
      </c>
      <c r="P181" s="7">
        <f>IF(Table1[[#This Row],[backers_count]] &lt;= 0,0,Table1[[#This Row],[pledged]]/Table1[[#This Row],[backers_count]])</f>
        <v>100</v>
      </c>
      <c r="Q181" t="str">
        <f>TRIM(MID(Table1[[#This Row],[Category and Sub-Category]],1,SEARCH("/",Table1[[#This Row],[Category and Sub-Category]],1)-1))</f>
        <v>film &amp; video</v>
      </c>
      <c r="R181" t="str">
        <f>TRIM(MID(Table1[[#This Row],[Category and Sub-Category]],SEARCH("/",Table1[[#This Row],[Category and Sub-Category]],1)+1,LEN(Table1[[#This Row],[Category and Sub-Category]])))</f>
        <v>drama</v>
      </c>
      <c r="S181" s="8">
        <f>DATE(1970,1,1)+(Table1[[#This Row],[launched_at]]/(24*60*60))</f>
        <v>42403.080497685187</v>
      </c>
      <c r="T181" s="8">
        <f>DATE(1970,1,1)+(Table1[[#This Row],[deadline]]/(24*60*60))</f>
        <v>42433.080497685187</v>
      </c>
      <c r="U181">
        <f>_xlfn.DAYS(Table1[[#This Row],[Date Ended Conversion]],Table1[[#This Row],[Date Created Conversion]])</f>
        <v>30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9">
        <f>IF(Table1[[#This Row],[goal]] &lt;= 0,0,Table1[[#This Row],[pledged]]/Table1[[#This Row],[goal]])</f>
        <v>0.33416666666666667</v>
      </c>
      <c r="P182" s="7">
        <f>IF(Table1[[#This Row],[backers_count]] &lt;= 0,0,Table1[[#This Row],[pledged]]/Table1[[#This Row],[backers_count]])</f>
        <v>30.846153846153847</v>
      </c>
      <c r="Q182" t="str">
        <f>TRIM(MID(Table1[[#This Row],[Category and Sub-Category]],1,SEARCH("/",Table1[[#This Row],[Category and Sub-Category]],1)-1))</f>
        <v>film &amp; video</v>
      </c>
      <c r="R182" t="str">
        <f>TRIM(MID(Table1[[#This Row],[Category and Sub-Category]],SEARCH("/",Table1[[#This Row],[Category and Sub-Category]],1)+1,LEN(Table1[[#This Row],[Category and Sub-Category]])))</f>
        <v>drama</v>
      </c>
      <c r="S182" s="8">
        <f>DATE(1970,1,1)+(Table1[[#This Row],[launched_at]]/(24*60*60))</f>
        <v>42067.991238425922</v>
      </c>
      <c r="T182" s="8">
        <f>DATE(1970,1,1)+(Table1[[#This Row],[deadline]]/(24*60*60))</f>
        <v>42107.791666666672</v>
      </c>
      <c r="U182">
        <f>_xlfn.DAYS(Table1[[#This Row],[Date Ended Conversion]],Table1[[#This Row],[Date Created Conversion]])</f>
        <v>40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9">
        <f>IF(Table1[[#This Row],[goal]] &lt;= 0,0,Table1[[#This Row],[pledged]]/Table1[[#This Row],[goal]])</f>
        <v>0.21092608822670172</v>
      </c>
      <c r="P183" s="7">
        <f>IF(Table1[[#This Row],[backers_count]] &lt;= 0,0,Table1[[#This Row],[pledged]]/Table1[[#This Row],[backers_count]])</f>
        <v>180.5</v>
      </c>
      <c r="Q183" t="str">
        <f>TRIM(MID(Table1[[#This Row],[Category and Sub-Category]],1,SEARCH("/",Table1[[#This Row],[Category and Sub-Category]],1)-1))</f>
        <v>film &amp; video</v>
      </c>
      <c r="R183" t="str">
        <f>TRIM(MID(Table1[[#This Row],[Category and Sub-Category]],SEARCH("/",Table1[[#This Row],[Category and Sub-Category]],1)+1,LEN(Table1[[#This Row],[Category and Sub-Category]])))</f>
        <v>drama</v>
      </c>
      <c r="S183" s="8">
        <f>DATE(1970,1,1)+(Table1[[#This Row],[launched_at]]/(24*60*60))</f>
        <v>42147.741840277777</v>
      </c>
      <c r="T183" s="8">
        <f>DATE(1970,1,1)+(Table1[[#This Row],[deadline]]/(24*60*60))</f>
        <v>42177.741840277777</v>
      </c>
      <c r="U183">
        <f>_xlfn.DAYS(Table1[[#This Row],[Date Ended Conversion]],Table1[[#This Row],[Date Created Conversion]])</f>
        <v>30</v>
      </c>
    </row>
    <row r="184" spans="1:21" ht="43.5" x14ac:dyDescent="0.3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9">
        <f>IF(Table1[[#This Row],[goal]] &lt;= 0,0,Table1[[#This Row],[pledged]]/Table1[[#This Row],[goal]])</f>
        <v>0</v>
      </c>
      <c r="P184" s="7">
        <f>IF(Table1[[#This Row],[backers_count]] &lt;= 0,0,Table1[[#This Row],[pledged]]/Table1[[#This Row],[backers_count]])</f>
        <v>0</v>
      </c>
      <c r="Q184" t="str">
        <f>TRIM(MID(Table1[[#This Row],[Category and Sub-Category]],1,SEARCH("/",Table1[[#This Row],[Category and Sub-Category]],1)-1))</f>
        <v>film &amp; video</v>
      </c>
      <c r="R184" t="str">
        <f>TRIM(MID(Table1[[#This Row],[Category and Sub-Category]],SEARCH("/",Table1[[#This Row],[Category and Sub-Category]],1)+1,LEN(Table1[[#This Row],[Category and Sub-Category]])))</f>
        <v>drama</v>
      </c>
      <c r="S184" s="8">
        <f>DATE(1970,1,1)+(Table1[[#This Row],[launched_at]]/(24*60*60))</f>
        <v>42712.011944444443</v>
      </c>
      <c r="T184" s="8">
        <f>DATE(1970,1,1)+(Table1[[#This Row],[deadline]]/(24*60*60))</f>
        <v>42742.011944444443</v>
      </c>
      <c r="U184">
        <f>_xlfn.DAYS(Table1[[#This Row],[Date Ended Conversion]],Table1[[#This Row],[Date Created Conversion]])</f>
        <v>30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9">
        <f>IF(Table1[[#This Row],[goal]] &lt;= 0,0,Table1[[#This Row],[pledged]]/Table1[[#This Row],[goal]])</f>
        <v>0.35855999999999999</v>
      </c>
      <c r="P185" s="7">
        <f>IF(Table1[[#This Row],[backers_count]] &lt;= 0,0,Table1[[#This Row],[pledged]]/Table1[[#This Row],[backers_count]])</f>
        <v>373.5</v>
      </c>
      <c r="Q185" t="str">
        <f>TRIM(MID(Table1[[#This Row],[Category and Sub-Category]],1,SEARCH("/",Table1[[#This Row],[Category and Sub-Category]],1)-1))</f>
        <v>film &amp; video</v>
      </c>
      <c r="R185" t="str">
        <f>TRIM(MID(Table1[[#This Row],[Category and Sub-Category]],SEARCH("/",Table1[[#This Row],[Category and Sub-Category]],1)+1,LEN(Table1[[#This Row],[Category and Sub-Category]])))</f>
        <v>drama</v>
      </c>
      <c r="S185" s="8">
        <f>DATE(1970,1,1)+(Table1[[#This Row],[launched_at]]/(24*60*60))</f>
        <v>41939.810300925928</v>
      </c>
      <c r="T185" s="8">
        <f>DATE(1970,1,1)+(Table1[[#This Row],[deadline]]/(24*60*60))</f>
        <v>41969.851967592593</v>
      </c>
      <c r="U185">
        <f>_xlfn.DAYS(Table1[[#This Row],[Date Ended Conversion]],Table1[[#This Row],[Date Created Conversion]])</f>
        <v>30</v>
      </c>
    </row>
    <row r="186" spans="1:21" ht="43.5" x14ac:dyDescent="0.3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9">
        <f>IF(Table1[[#This Row],[goal]] &lt;= 0,0,Table1[[#This Row],[pledged]]/Table1[[#This Row],[goal]])</f>
        <v>3.4000000000000002E-2</v>
      </c>
      <c r="P186" s="7">
        <f>IF(Table1[[#This Row],[backers_count]] &lt;= 0,0,Table1[[#This Row],[pledged]]/Table1[[#This Row],[backers_count]])</f>
        <v>25.5</v>
      </c>
      <c r="Q186" t="str">
        <f>TRIM(MID(Table1[[#This Row],[Category and Sub-Category]],1,SEARCH("/",Table1[[#This Row],[Category and Sub-Category]],1)-1))</f>
        <v>film &amp; video</v>
      </c>
      <c r="R186" t="str">
        <f>TRIM(MID(Table1[[#This Row],[Category and Sub-Category]],SEARCH("/",Table1[[#This Row],[Category and Sub-Category]],1)+1,LEN(Table1[[#This Row],[Category and Sub-Category]])))</f>
        <v>drama</v>
      </c>
      <c r="S186" s="8">
        <f>DATE(1970,1,1)+(Table1[[#This Row],[launched_at]]/(24*60*60))</f>
        <v>41825.791226851856</v>
      </c>
      <c r="T186" s="8">
        <f>DATE(1970,1,1)+(Table1[[#This Row],[deadline]]/(24*60*60))</f>
        <v>41883.165972222225</v>
      </c>
      <c r="U186">
        <f>_xlfn.DAYS(Table1[[#This Row],[Date Ended Conversion]],Table1[[#This Row],[Date Created Conversion]])</f>
        <v>58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9">
        <f>IF(Table1[[#This Row],[goal]] &lt;= 0,0,Table1[[#This Row],[pledged]]/Table1[[#This Row],[goal]])</f>
        <v>5.5E-2</v>
      </c>
      <c r="P187" s="7">
        <f>IF(Table1[[#This Row],[backers_count]] &lt;= 0,0,Table1[[#This Row],[pledged]]/Table1[[#This Row],[backers_count]])</f>
        <v>220</v>
      </c>
      <c r="Q187" t="str">
        <f>TRIM(MID(Table1[[#This Row],[Category and Sub-Category]],1,SEARCH("/",Table1[[#This Row],[Category and Sub-Category]],1)-1))</f>
        <v>film &amp; video</v>
      </c>
      <c r="R187" t="str">
        <f>TRIM(MID(Table1[[#This Row],[Category and Sub-Category]],SEARCH("/",Table1[[#This Row],[Category and Sub-Category]],1)+1,LEN(Table1[[#This Row],[Category and Sub-Category]])))</f>
        <v>drama</v>
      </c>
      <c r="S187" s="8">
        <f>DATE(1970,1,1)+(Table1[[#This Row],[launched_at]]/(24*60*60))</f>
        <v>42570.91133101852</v>
      </c>
      <c r="T187" s="8">
        <f>DATE(1970,1,1)+(Table1[[#This Row],[deadline]]/(24*60*60))</f>
        <v>42600.91133101852</v>
      </c>
      <c r="U187">
        <f>_xlfn.DAYS(Table1[[#This Row],[Date Ended Conversion]],Table1[[#This Row],[Date Created Conversion]])</f>
        <v>30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9">
        <f>IF(Table1[[#This Row],[goal]] &lt;= 0,0,Table1[[#This Row],[pledged]]/Table1[[#This Row],[goal]])</f>
        <v>0</v>
      </c>
      <c r="P188" s="7">
        <f>IF(Table1[[#This Row],[backers_count]] &lt;= 0,0,Table1[[#This Row],[pledged]]/Table1[[#This Row],[backers_count]])</f>
        <v>0</v>
      </c>
      <c r="Q188" t="str">
        <f>TRIM(MID(Table1[[#This Row],[Category and Sub-Category]],1,SEARCH("/",Table1[[#This Row],[Category and Sub-Category]],1)-1))</f>
        <v>film &amp; video</v>
      </c>
      <c r="R188" t="str">
        <f>TRIM(MID(Table1[[#This Row],[Category and Sub-Category]],SEARCH("/",Table1[[#This Row],[Category and Sub-Category]],1)+1,LEN(Table1[[#This Row],[Category and Sub-Category]])))</f>
        <v>drama</v>
      </c>
      <c r="S188" s="8">
        <f>DATE(1970,1,1)+(Table1[[#This Row],[launched_at]]/(24*60*60))</f>
        <v>42767.812893518523</v>
      </c>
      <c r="T188" s="8">
        <f>DATE(1970,1,1)+(Table1[[#This Row],[deadline]]/(24*60*60))</f>
        <v>42797.833333333328</v>
      </c>
      <c r="U188">
        <f>_xlfn.DAYS(Table1[[#This Row],[Date Ended Conversion]],Table1[[#This Row],[Date Created Conversion]])</f>
        <v>30</v>
      </c>
    </row>
    <row r="189" spans="1:21" ht="29" x14ac:dyDescent="0.3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9">
        <f>IF(Table1[[#This Row],[goal]] &lt;= 0,0,Table1[[#This Row],[pledged]]/Table1[[#This Row],[goal]])</f>
        <v>0.16</v>
      </c>
      <c r="P189" s="7">
        <f>IF(Table1[[#This Row],[backers_count]] &lt;= 0,0,Table1[[#This Row],[pledged]]/Table1[[#This Row],[backers_count]])</f>
        <v>160</v>
      </c>
      <c r="Q189" t="str">
        <f>TRIM(MID(Table1[[#This Row],[Category and Sub-Category]],1,SEARCH("/",Table1[[#This Row],[Category and Sub-Category]],1)-1))</f>
        <v>film &amp; video</v>
      </c>
      <c r="R189" t="str">
        <f>TRIM(MID(Table1[[#This Row],[Category and Sub-Category]],SEARCH("/",Table1[[#This Row],[Category and Sub-Category]],1)+1,LEN(Table1[[#This Row],[Category and Sub-Category]])))</f>
        <v>drama</v>
      </c>
      <c r="S189" s="8">
        <f>DATE(1970,1,1)+(Table1[[#This Row],[launched_at]]/(24*60*60))</f>
        <v>42182.234456018516</v>
      </c>
      <c r="T189" s="8">
        <f>DATE(1970,1,1)+(Table1[[#This Row],[deadline]]/(24*60*60))</f>
        <v>42206.290972222225</v>
      </c>
      <c r="U189">
        <f>_xlfn.DAYS(Table1[[#This Row],[Date Ended Conversion]],Table1[[#This Row],[Date Created Conversion]])</f>
        <v>24</v>
      </c>
    </row>
    <row r="190" spans="1:21" ht="43.5" x14ac:dyDescent="0.3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9">
        <f>IF(Table1[[#This Row],[goal]] &lt;= 0,0,Table1[[#This Row],[pledged]]/Table1[[#This Row],[goal]])</f>
        <v>0</v>
      </c>
      <c r="P190" s="7">
        <f>IF(Table1[[#This Row],[backers_count]] &lt;= 0,0,Table1[[#This Row],[pledged]]/Table1[[#This Row],[backers_count]])</f>
        <v>0</v>
      </c>
      <c r="Q190" t="str">
        <f>TRIM(MID(Table1[[#This Row],[Category and Sub-Category]],1,SEARCH("/",Table1[[#This Row],[Category and Sub-Category]],1)-1))</f>
        <v>film &amp; video</v>
      </c>
      <c r="R190" t="str">
        <f>TRIM(MID(Table1[[#This Row],[Category and Sub-Category]],SEARCH("/",Table1[[#This Row],[Category and Sub-Category]],1)+1,LEN(Table1[[#This Row],[Category and Sub-Category]])))</f>
        <v>drama</v>
      </c>
      <c r="S190" s="8">
        <f>DATE(1970,1,1)+(Table1[[#This Row],[launched_at]]/(24*60*60))</f>
        <v>41857.18304398148</v>
      </c>
      <c r="T190" s="8">
        <f>DATE(1970,1,1)+(Table1[[#This Row],[deadline]]/(24*60*60))</f>
        <v>41887.18304398148</v>
      </c>
      <c r="U190">
        <f>_xlfn.DAYS(Table1[[#This Row],[Date Ended Conversion]],Table1[[#This Row],[Date Created Conversion]])</f>
        <v>30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9">
        <f>IF(Table1[[#This Row],[goal]] &lt;= 0,0,Table1[[#This Row],[pledged]]/Table1[[#This Row],[goal]])</f>
        <v>6.8999999999999997E-4</v>
      </c>
      <c r="P191" s="7">
        <f>IF(Table1[[#This Row],[backers_count]] &lt;= 0,0,Table1[[#This Row],[pledged]]/Table1[[#This Row],[backers_count]])</f>
        <v>69</v>
      </c>
      <c r="Q191" t="str">
        <f>TRIM(MID(Table1[[#This Row],[Category and Sub-Category]],1,SEARCH("/",Table1[[#This Row],[Category and Sub-Category]],1)-1))</f>
        <v>film &amp; video</v>
      </c>
      <c r="R191" t="str">
        <f>TRIM(MID(Table1[[#This Row],[Category and Sub-Category]],SEARCH("/",Table1[[#This Row],[Category and Sub-Category]],1)+1,LEN(Table1[[#This Row],[Category and Sub-Category]])))</f>
        <v>drama</v>
      </c>
      <c r="S191" s="8">
        <f>DATE(1970,1,1)+(Table1[[#This Row],[launched_at]]/(24*60*60))</f>
        <v>42556.690706018519</v>
      </c>
      <c r="T191" s="8">
        <f>DATE(1970,1,1)+(Table1[[#This Row],[deadline]]/(24*60*60))</f>
        <v>42616.690706018519</v>
      </c>
      <c r="U191">
        <f>_xlfn.DAYS(Table1[[#This Row],[Date Ended Conversion]],Table1[[#This Row],[Date Created Conversion]])</f>
        <v>60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9">
        <f>IF(Table1[[#This Row],[goal]] &lt;= 0,0,Table1[[#This Row],[pledged]]/Table1[[#This Row],[goal]])</f>
        <v>4.1666666666666666E-3</v>
      </c>
      <c r="P192" s="7">
        <f>IF(Table1[[#This Row],[backers_count]] &lt;= 0,0,Table1[[#This Row],[pledged]]/Table1[[#This Row],[backers_count]])</f>
        <v>50</v>
      </c>
      <c r="Q192" t="str">
        <f>TRIM(MID(Table1[[#This Row],[Category and Sub-Category]],1,SEARCH("/",Table1[[#This Row],[Category and Sub-Category]],1)-1))</f>
        <v>film &amp; video</v>
      </c>
      <c r="R192" t="str">
        <f>TRIM(MID(Table1[[#This Row],[Category and Sub-Category]],SEARCH("/",Table1[[#This Row],[Category and Sub-Category]],1)+1,LEN(Table1[[#This Row],[Category and Sub-Category]])))</f>
        <v>drama</v>
      </c>
      <c r="S192" s="8">
        <f>DATE(1970,1,1)+(Table1[[#This Row],[launched_at]]/(24*60*60))</f>
        <v>42527.650995370372</v>
      </c>
      <c r="T192" s="8">
        <f>DATE(1970,1,1)+(Table1[[#This Row],[deadline]]/(24*60*60))</f>
        <v>42537.650995370372</v>
      </c>
      <c r="U192">
        <f>_xlfn.DAYS(Table1[[#This Row],[Date Ended Conversion]],Table1[[#This Row],[Date Created Conversion]])</f>
        <v>10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9">
        <f>IF(Table1[[#This Row],[goal]] &lt;= 0,0,Table1[[#This Row],[pledged]]/Table1[[#This Row],[goal]])</f>
        <v>0.05</v>
      </c>
      <c r="P193" s="7">
        <f>IF(Table1[[#This Row],[backers_count]] &lt;= 0,0,Table1[[#This Row],[pledged]]/Table1[[#This Row],[backers_count]])</f>
        <v>83.333333333333329</v>
      </c>
      <c r="Q193" t="str">
        <f>TRIM(MID(Table1[[#This Row],[Category and Sub-Category]],1,SEARCH("/",Table1[[#This Row],[Category and Sub-Category]],1)-1))</f>
        <v>film &amp; video</v>
      </c>
      <c r="R193" t="str">
        <f>TRIM(MID(Table1[[#This Row],[Category and Sub-Category]],SEARCH("/",Table1[[#This Row],[Category and Sub-Category]],1)+1,LEN(Table1[[#This Row],[Category and Sub-Category]])))</f>
        <v>drama</v>
      </c>
      <c r="S193" s="8">
        <f>DATE(1970,1,1)+(Table1[[#This Row],[launched_at]]/(24*60*60))</f>
        <v>42239.441412037035</v>
      </c>
      <c r="T193" s="8">
        <f>DATE(1970,1,1)+(Table1[[#This Row],[deadline]]/(24*60*60))</f>
        <v>42279.441412037035</v>
      </c>
      <c r="U193">
        <f>_xlfn.DAYS(Table1[[#This Row],[Date Ended Conversion]],Table1[[#This Row],[Date Created Conversion]])</f>
        <v>40</v>
      </c>
    </row>
    <row r="194" spans="1:21" ht="43.5" x14ac:dyDescent="0.3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9">
        <f>IF(Table1[[#This Row],[goal]] &lt;= 0,0,Table1[[#This Row],[pledged]]/Table1[[#This Row],[goal]])</f>
        <v>1.7E-5</v>
      </c>
      <c r="P194" s="7">
        <f>IF(Table1[[#This Row],[backers_count]] &lt;= 0,0,Table1[[#This Row],[pledged]]/Table1[[#This Row],[backers_count]])</f>
        <v>5.666666666666667</v>
      </c>
      <c r="Q194" t="str">
        <f>TRIM(MID(Table1[[#This Row],[Category and Sub-Category]],1,SEARCH("/",Table1[[#This Row],[Category and Sub-Category]],1)-1))</f>
        <v>film &amp; video</v>
      </c>
      <c r="R194" t="str">
        <f>TRIM(MID(Table1[[#This Row],[Category and Sub-Category]],SEARCH("/",Table1[[#This Row],[Category and Sub-Category]],1)+1,LEN(Table1[[#This Row],[Category and Sub-Category]])))</f>
        <v>drama</v>
      </c>
      <c r="S194" s="8">
        <f>DATE(1970,1,1)+(Table1[[#This Row],[launched_at]]/(24*60*60))</f>
        <v>41899.792037037041</v>
      </c>
      <c r="T194" s="8">
        <f>DATE(1970,1,1)+(Table1[[#This Row],[deadline]]/(24*60*60))</f>
        <v>41929.792037037041</v>
      </c>
      <c r="U194">
        <f>_xlfn.DAYS(Table1[[#This Row],[Date Ended Conversion]],Table1[[#This Row],[Date Created Conversion]])</f>
        <v>30</v>
      </c>
    </row>
    <row r="195" spans="1:21" ht="43.5" x14ac:dyDescent="0.3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9">
        <f>IF(Table1[[#This Row],[goal]] &lt;= 0,0,Table1[[#This Row],[pledged]]/Table1[[#This Row],[goal]])</f>
        <v>0</v>
      </c>
      <c r="P195" s="7">
        <f>IF(Table1[[#This Row],[backers_count]] &lt;= 0,0,Table1[[#This Row],[pledged]]/Table1[[#This Row],[backers_count]])</f>
        <v>0</v>
      </c>
      <c r="Q195" t="str">
        <f>TRIM(MID(Table1[[#This Row],[Category and Sub-Category]],1,SEARCH("/",Table1[[#This Row],[Category and Sub-Category]],1)-1))</f>
        <v>film &amp; video</v>
      </c>
      <c r="R195" t="str">
        <f>TRIM(MID(Table1[[#This Row],[Category and Sub-Category]],SEARCH("/",Table1[[#This Row],[Category and Sub-Category]],1)+1,LEN(Table1[[#This Row],[Category and Sub-Category]])))</f>
        <v>drama</v>
      </c>
      <c r="S195" s="8">
        <f>DATE(1970,1,1)+(Table1[[#This Row],[launched_at]]/(24*60*60))</f>
        <v>41911.934791666667</v>
      </c>
      <c r="T195" s="8">
        <f>DATE(1970,1,1)+(Table1[[#This Row],[deadline]]/(24*60*60))</f>
        <v>41971.976458333331</v>
      </c>
      <c r="U195">
        <f>_xlfn.DAYS(Table1[[#This Row],[Date Ended Conversion]],Table1[[#This Row],[Date Created Conversion]])</f>
        <v>60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9">
        <f>IF(Table1[[#This Row],[goal]] &lt;= 0,0,Table1[[#This Row],[pledged]]/Table1[[#This Row],[goal]])</f>
        <v>1.1999999999999999E-3</v>
      </c>
      <c r="P196" s="7">
        <f>IF(Table1[[#This Row],[backers_count]] &lt;= 0,0,Table1[[#This Row],[pledged]]/Table1[[#This Row],[backers_count]])</f>
        <v>1</v>
      </c>
      <c r="Q196" t="str">
        <f>TRIM(MID(Table1[[#This Row],[Category and Sub-Category]],1,SEARCH("/",Table1[[#This Row],[Category and Sub-Category]],1)-1))</f>
        <v>film &amp; video</v>
      </c>
      <c r="R196" t="str">
        <f>TRIM(MID(Table1[[#This Row],[Category and Sub-Category]],SEARCH("/",Table1[[#This Row],[Category and Sub-Category]],1)+1,LEN(Table1[[#This Row],[Category and Sub-Category]])))</f>
        <v>drama</v>
      </c>
      <c r="S196" s="8">
        <f>DATE(1970,1,1)+(Table1[[#This Row],[launched_at]]/(24*60*60))</f>
        <v>42375.996886574074</v>
      </c>
      <c r="T196" s="8">
        <f>DATE(1970,1,1)+(Table1[[#This Row],[deadline]]/(24*60*60))</f>
        <v>42435.996886574074</v>
      </c>
      <c r="U196">
        <f>_xlfn.DAYS(Table1[[#This Row],[Date Ended Conversion]],Table1[[#This Row],[Date Created Conversion]])</f>
        <v>60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9">
        <f>IF(Table1[[#This Row],[goal]] &lt;= 0,0,Table1[[#This Row],[pledged]]/Table1[[#This Row],[goal]])</f>
        <v>0</v>
      </c>
      <c r="P197" s="7">
        <f>IF(Table1[[#This Row],[backers_count]] &lt;= 0,0,Table1[[#This Row],[pledged]]/Table1[[#This Row],[backers_count]])</f>
        <v>0</v>
      </c>
      <c r="Q197" t="str">
        <f>TRIM(MID(Table1[[#This Row],[Category and Sub-Category]],1,SEARCH("/",Table1[[#This Row],[Category and Sub-Category]],1)-1))</f>
        <v>film &amp; video</v>
      </c>
      <c r="R197" t="str">
        <f>TRIM(MID(Table1[[#This Row],[Category and Sub-Category]],SEARCH("/",Table1[[#This Row],[Category and Sub-Category]],1)+1,LEN(Table1[[#This Row],[Category and Sub-Category]])))</f>
        <v>drama</v>
      </c>
      <c r="S197" s="8">
        <f>DATE(1970,1,1)+(Table1[[#This Row],[launched_at]]/(24*60*60))</f>
        <v>42135.67050925926</v>
      </c>
      <c r="T197" s="8">
        <f>DATE(1970,1,1)+(Table1[[#This Row],[deadline]]/(24*60*60))</f>
        <v>42195.67050925926</v>
      </c>
      <c r="U197">
        <f>_xlfn.DAYS(Table1[[#This Row],[Date Ended Conversion]],Table1[[#This Row],[Date Created Conversion]])</f>
        <v>60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9">
        <f>IF(Table1[[#This Row],[goal]] &lt;= 0,0,Table1[[#This Row],[pledged]]/Table1[[#This Row],[goal]])</f>
        <v>0.41857142857142859</v>
      </c>
      <c r="P198" s="7">
        <f>IF(Table1[[#This Row],[backers_count]] &lt;= 0,0,Table1[[#This Row],[pledged]]/Table1[[#This Row],[backers_count]])</f>
        <v>77.10526315789474</v>
      </c>
      <c r="Q198" t="str">
        <f>TRIM(MID(Table1[[#This Row],[Category and Sub-Category]],1,SEARCH("/",Table1[[#This Row],[Category and Sub-Category]],1)-1))</f>
        <v>film &amp; video</v>
      </c>
      <c r="R198" t="str">
        <f>TRIM(MID(Table1[[#This Row],[Category and Sub-Category]],SEARCH("/",Table1[[#This Row],[Category and Sub-Category]],1)+1,LEN(Table1[[#This Row],[Category and Sub-Category]])))</f>
        <v>drama</v>
      </c>
      <c r="S198" s="8">
        <f>DATE(1970,1,1)+(Table1[[#This Row],[launched_at]]/(24*60*60))</f>
        <v>42259.542800925927</v>
      </c>
      <c r="T198" s="8">
        <f>DATE(1970,1,1)+(Table1[[#This Row],[deadline]]/(24*60*60))</f>
        <v>42287.875</v>
      </c>
      <c r="U198">
        <f>_xlfn.DAYS(Table1[[#This Row],[Date Ended Conversion]],Table1[[#This Row],[Date Created Conversion]])</f>
        <v>28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9">
        <f>IF(Table1[[#This Row],[goal]] &lt;= 0,0,Table1[[#This Row],[pledged]]/Table1[[#This Row],[goal]])</f>
        <v>0.1048</v>
      </c>
      <c r="P199" s="7">
        <f>IF(Table1[[#This Row],[backers_count]] &lt;= 0,0,Table1[[#This Row],[pledged]]/Table1[[#This Row],[backers_count]])</f>
        <v>32.75</v>
      </c>
      <c r="Q199" t="str">
        <f>TRIM(MID(Table1[[#This Row],[Category and Sub-Category]],1,SEARCH("/",Table1[[#This Row],[Category and Sub-Category]],1)-1))</f>
        <v>film &amp; video</v>
      </c>
      <c r="R199" t="str">
        <f>TRIM(MID(Table1[[#This Row],[Category and Sub-Category]],SEARCH("/",Table1[[#This Row],[Category and Sub-Category]],1)+1,LEN(Table1[[#This Row],[Category and Sub-Category]])))</f>
        <v>drama</v>
      </c>
      <c r="S199" s="8">
        <f>DATE(1970,1,1)+(Table1[[#This Row],[launched_at]]/(24*60*60))</f>
        <v>42741.848379629635</v>
      </c>
      <c r="T199" s="8">
        <f>DATE(1970,1,1)+(Table1[[#This Row],[deadline]]/(24*60*60))</f>
        <v>42783.875</v>
      </c>
      <c r="U199">
        <f>_xlfn.DAYS(Table1[[#This Row],[Date Ended Conversion]],Table1[[#This Row],[Date Created Conversion]])</f>
        <v>42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9">
        <f>IF(Table1[[#This Row],[goal]] &lt;= 0,0,Table1[[#This Row],[pledged]]/Table1[[#This Row],[goal]])</f>
        <v>1.116E-2</v>
      </c>
      <c r="P200" s="7">
        <f>IF(Table1[[#This Row],[backers_count]] &lt;= 0,0,Table1[[#This Row],[pledged]]/Table1[[#This Row],[backers_count]])</f>
        <v>46.5</v>
      </c>
      <c r="Q200" t="str">
        <f>TRIM(MID(Table1[[#This Row],[Category and Sub-Category]],1,SEARCH("/",Table1[[#This Row],[Category and Sub-Category]],1)-1))</f>
        <v>film &amp; video</v>
      </c>
      <c r="R200" t="str">
        <f>TRIM(MID(Table1[[#This Row],[Category and Sub-Category]],SEARCH("/",Table1[[#This Row],[Category and Sub-Category]],1)+1,LEN(Table1[[#This Row],[Category and Sub-Category]])))</f>
        <v>drama</v>
      </c>
      <c r="S200" s="8">
        <f>DATE(1970,1,1)+(Table1[[#This Row],[launched_at]]/(24*60*60))</f>
        <v>41887.383356481485</v>
      </c>
      <c r="T200" s="8">
        <f>DATE(1970,1,1)+(Table1[[#This Row],[deadline]]/(24*60*60))</f>
        <v>41917.383356481485</v>
      </c>
      <c r="U200">
        <f>_xlfn.DAYS(Table1[[#This Row],[Date Ended Conversion]],Table1[[#This Row],[Date Created Conversion]])</f>
        <v>30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9">
        <f>IF(Table1[[#This Row],[goal]] &lt;= 0,0,Table1[[#This Row],[pledged]]/Table1[[#This Row],[goal]])</f>
        <v>0</v>
      </c>
      <c r="P201" s="7">
        <f>IF(Table1[[#This Row],[backers_count]] &lt;= 0,0,Table1[[#This Row],[pledged]]/Table1[[#This Row],[backers_count]])</f>
        <v>0</v>
      </c>
      <c r="Q201" t="str">
        <f>TRIM(MID(Table1[[#This Row],[Category and Sub-Category]],1,SEARCH("/",Table1[[#This Row],[Category and Sub-Category]],1)-1))</f>
        <v>film &amp; video</v>
      </c>
      <c r="R201" t="str">
        <f>TRIM(MID(Table1[[#This Row],[Category and Sub-Category]],SEARCH("/",Table1[[#This Row],[Category and Sub-Category]],1)+1,LEN(Table1[[#This Row],[Category and Sub-Category]])))</f>
        <v>drama</v>
      </c>
      <c r="S201" s="8">
        <f>DATE(1970,1,1)+(Table1[[#This Row],[launched_at]]/(24*60*60))</f>
        <v>42584.123865740738</v>
      </c>
      <c r="T201" s="8">
        <f>DATE(1970,1,1)+(Table1[[#This Row],[deadline]]/(24*60*60))</f>
        <v>42614.123865740738</v>
      </c>
      <c r="U201">
        <f>_xlfn.DAYS(Table1[[#This Row],[Date Ended Conversion]],Table1[[#This Row],[Date Created Conversion]])</f>
        <v>30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9">
        <f>IF(Table1[[#This Row],[goal]] &lt;= 0,0,Table1[[#This Row],[pledged]]/Table1[[#This Row],[goal]])</f>
        <v>0.26192500000000002</v>
      </c>
      <c r="P202" s="7">
        <f>IF(Table1[[#This Row],[backers_count]] &lt;= 0,0,Table1[[#This Row],[pledged]]/Table1[[#This Row],[backers_count]])</f>
        <v>87.308333333333337</v>
      </c>
      <c r="Q202" t="str">
        <f>TRIM(MID(Table1[[#This Row],[Category and Sub-Category]],1,SEARCH("/",Table1[[#This Row],[Category and Sub-Category]],1)-1))</f>
        <v>film &amp; video</v>
      </c>
      <c r="R202" t="str">
        <f>TRIM(MID(Table1[[#This Row],[Category and Sub-Category]],SEARCH("/",Table1[[#This Row],[Category and Sub-Category]],1)+1,LEN(Table1[[#This Row],[Category and Sub-Category]])))</f>
        <v>drama</v>
      </c>
      <c r="S202" s="8">
        <f>DATE(1970,1,1)+(Table1[[#This Row],[launched_at]]/(24*60*60))</f>
        <v>41867.083368055552</v>
      </c>
      <c r="T202" s="8">
        <f>DATE(1970,1,1)+(Table1[[#This Row],[deadline]]/(24*60*60))</f>
        <v>41897.083368055552</v>
      </c>
      <c r="U202">
        <f>_xlfn.DAYS(Table1[[#This Row],[Date Ended Conversion]],Table1[[#This Row],[Date Created Conversion]])</f>
        <v>30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9">
        <f>IF(Table1[[#This Row],[goal]] &lt;= 0,0,Table1[[#This Row],[pledged]]/Table1[[#This Row],[goal]])</f>
        <v>0.58461538461538465</v>
      </c>
      <c r="P203" s="7">
        <f>IF(Table1[[#This Row],[backers_count]] &lt;= 0,0,Table1[[#This Row],[pledged]]/Table1[[#This Row],[backers_count]])</f>
        <v>54.285714285714285</v>
      </c>
      <c r="Q203" t="str">
        <f>TRIM(MID(Table1[[#This Row],[Category and Sub-Category]],1,SEARCH("/",Table1[[#This Row],[Category and Sub-Category]],1)-1))</f>
        <v>film &amp; video</v>
      </c>
      <c r="R203" t="str">
        <f>TRIM(MID(Table1[[#This Row],[Category and Sub-Category]],SEARCH("/",Table1[[#This Row],[Category and Sub-Category]],1)+1,LEN(Table1[[#This Row],[Category and Sub-Category]])))</f>
        <v>drama</v>
      </c>
      <c r="S203" s="8">
        <f>DATE(1970,1,1)+(Table1[[#This Row],[launched_at]]/(24*60*60))</f>
        <v>42023.818622685183</v>
      </c>
      <c r="T203" s="8">
        <f>DATE(1970,1,1)+(Table1[[#This Row],[deadline]]/(24*60*60))</f>
        <v>42043.818622685183</v>
      </c>
      <c r="U203">
        <f>_xlfn.DAYS(Table1[[#This Row],[Date Ended Conversion]],Table1[[#This Row],[Date Created Conversion]])</f>
        <v>20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9">
        <f>IF(Table1[[#This Row],[goal]] &lt;= 0,0,Table1[[#This Row],[pledged]]/Table1[[#This Row],[goal]])</f>
        <v>0</v>
      </c>
      <c r="P204" s="7">
        <f>IF(Table1[[#This Row],[backers_count]] &lt;= 0,0,Table1[[#This Row],[pledged]]/Table1[[#This Row],[backers_count]])</f>
        <v>0</v>
      </c>
      <c r="Q204" t="str">
        <f>TRIM(MID(Table1[[#This Row],[Category and Sub-Category]],1,SEARCH("/",Table1[[#This Row],[Category and Sub-Category]],1)-1))</f>
        <v>film &amp; video</v>
      </c>
      <c r="R204" t="str">
        <f>TRIM(MID(Table1[[#This Row],[Category and Sub-Category]],SEARCH("/",Table1[[#This Row],[Category and Sub-Category]],1)+1,LEN(Table1[[#This Row],[Category and Sub-Category]])))</f>
        <v>drama</v>
      </c>
      <c r="S204" s="8">
        <f>DATE(1970,1,1)+(Table1[[#This Row],[launched_at]]/(24*60*60))</f>
        <v>42255.927824074075</v>
      </c>
      <c r="T204" s="8">
        <f>DATE(1970,1,1)+(Table1[[#This Row],[deadline]]/(24*60*60))</f>
        <v>42285.874305555553</v>
      </c>
      <c r="U204">
        <f>_xlfn.DAYS(Table1[[#This Row],[Date Ended Conversion]],Table1[[#This Row],[Date Created Conversion]])</f>
        <v>30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9">
        <f>IF(Table1[[#This Row],[goal]] &lt;= 0,0,Table1[[#This Row],[pledged]]/Table1[[#This Row],[goal]])</f>
        <v>0.2984</v>
      </c>
      <c r="P205" s="7">
        <f>IF(Table1[[#This Row],[backers_count]] &lt;= 0,0,Table1[[#This Row],[pledged]]/Table1[[#This Row],[backers_count]])</f>
        <v>93.25</v>
      </c>
      <c r="Q205" t="str">
        <f>TRIM(MID(Table1[[#This Row],[Category and Sub-Category]],1,SEARCH("/",Table1[[#This Row],[Category and Sub-Category]],1)-1))</f>
        <v>film &amp; video</v>
      </c>
      <c r="R205" t="str">
        <f>TRIM(MID(Table1[[#This Row],[Category and Sub-Category]],SEARCH("/",Table1[[#This Row],[Category and Sub-Category]],1)+1,LEN(Table1[[#This Row],[Category and Sub-Category]])))</f>
        <v>drama</v>
      </c>
      <c r="S205" s="8">
        <f>DATE(1970,1,1)+(Table1[[#This Row],[launched_at]]/(24*60*60))</f>
        <v>41973.847962962958</v>
      </c>
      <c r="T205" s="8">
        <f>DATE(1970,1,1)+(Table1[[#This Row],[deadline]]/(24*60*60))</f>
        <v>42033.847962962958</v>
      </c>
      <c r="U205">
        <f>_xlfn.DAYS(Table1[[#This Row],[Date Ended Conversion]],Table1[[#This Row],[Date Created Conversion]])</f>
        <v>60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9">
        <f>IF(Table1[[#This Row],[goal]] &lt;= 0,0,Table1[[#This Row],[pledged]]/Table1[[#This Row],[goal]])</f>
        <v>0.50721666666666665</v>
      </c>
      <c r="P206" s="7">
        <f>IF(Table1[[#This Row],[backers_count]] &lt;= 0,0,Table1[[#This Row],[pledged]]/Table1[[#This Row],[backers_count]])</f>
        <v>117.68368136117556</v>
      </c>
      <c r="Q206" t="str">
        <f>TRIM(MID(Table1[[#This Row],[Category and Sub-Category]],1,SEARCH("/",Table1[[#This Row],[Category and Sub-Category]],1)-1))</f>
        <v>film &amp; video</v>
      </c>
      <c r="R206" t="str">
        <f>TRIM(MID(Table1[[#This Row],[Category and Sub-Category]],SEARCH("/",Table1[[#This Row],[Category and Sub-Category]],1)+1,LEN(Table1[[#This Row],[Category and Sub-Category]])))</f>
        <v>drama</v>
      </c>
      <c r="S206" s="8">
        <f>DATE(1970,1,1)+(Table1[[#This Row],[launched_at]]/(24*60*60))</f>
        <v>42556.583368055552</v>
      </c>
      <c r="T206" s="8">
        <f>DATE(1970,1,1)+(Table1[[#This Row],[deadline]]/(24*60*60))</f>
        <v>42586.583368055552</v>
      </c>
      <c r="U206">
        <f>_xlfn.DAYS(Table1[[#This Row],[Date Ended Conversion]],Table1[[#This Row],[Date Created Conversion]])</f>
        <v>30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9">
        <f>IF(Table1[[#This Row],[goal]] &lt;= 0,0,Table1[[#This Row],[pledged]]/Table1[[#This Row],[goal]])</f>
        <v>0.16250000000000001</v>
      </c>
      <c r="P207" s="7">
        <f>IF(Table1[[#This Row],[backers_count]] &lt;= 0,0,Table1[[#This Row],[pledged]]/Table1[[#This Row],[backers_count]])</f>
        <v>76.470588235294116</v>
      </c>
      <c r="Q207" t="str">
        <f>TRIM(MID(Table1[[#This Row],[Category and Sub-Category]],1,SEARCH("/",Table1[[#This Row],[Category and Sub-Category]],1)-1))</f>
        <v>film &amp; video</v>
      </c>
      <c r="R207" t="str">
        <f>TRIM(MID(Table1[[#This Row],[Category and Sub-Category]],SEARCH("/",Table1[[#This Row],[Category and Sub-Category]],1)+1,LEN(Table1[[#This Row],[Category and Sub-Category]])))</f>
        <v>drama</v>
      </c>
      <c r="S207" s="8">
        <f>DATE(1970,1,1)+(Table1[[#This Row],[launched_at]]/(24*60*60))</f>
        <v>42248.632199074069</v>
      </c>
      <c r="T207" s="8">
        <f>DATE(1970,1,1)+(Table1[[#This Row],[deadline]]/(24*60*60))</f>
        <v>42283.632199074069</v>
      </c>
      <c r="U207">
        <f>_xlfn.DAYS(Table1[[#This Row],[Date Ended Conversion]],Table1[[#This Row],[Date Created Conversion]])</f>
        <v>35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9">
        <f>IF(Table1[[#This Row],[goal]] &lt;= 0,0,Table1[[#This Row],[pledged]]/Table1[[#This Row],[goal]])</f>
        <v>0</v>
      </c>
      <c r="P208" s="7">
        <f>IF(Table1[[#This Row],[backers_count]] &lt;= 0,0,Table1[[#This Row],[pledged]]/Table1[[#This Row],[backers_count]])</f>
        <v>0</v>
      </c>
      <c r="Q208" t="str">
        <f>TRIM(MID(Table1[[#This Row],[Category and Sub-Category]],1,SEARCH("/",Table1[[#This Row],[Category and Sub-Category]],1)-1))</f>
        <v>film &amp; video</v>
      </c>
      <c r="R208" t="str">
        <f>TRIM(MID(Table1[[#This Row],[Category and Sub-Category]],SEARCH("/",Table1[[#This Row],[Category and Sub-Category]],1)+1,LEN(Table1[[#This Row],[Category and Sub-Category]])))</f>
        <v>drama</v>
      </c>
      <c r="S208" s="8">
        <f>DATE(1970,1,1)+(Table1[[#This Row],[launched_at]]/(24*60*60))</f>
        <v>42567.004432870366</v>
      </c>
      <c r="T208" s="8">
        <f>DATE(1970,1,1)+(Table1[[#This Row],[deadline]]/(24*60*60))</f>
        <v>42588.004432870366</v>
      </c>
      <c r="U208">
        <f>_xlfn.DAYS(Table1[[#This Row],[Date Ended Conversion]],Table1[[#This Row],[Date Created Conversion]])</f>
        <v>21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9">
        <f>IF(Table1[[#This Row],[goal]] &lt;= 0,0,Table1[[#This Row],[pledged]]/Table1[[#This Row],[goal]])</f>
        <v>0.15214285714285714</v>
      </c>
      <c r="P209" s="7">
        <f>IF(Table1[[#This Row],[backers_count]] &lt;= 0,0,Table1[[#This Row],[pledged]]/Table1[[#This Row],[backers_count]])</f>
        <v>163.84615384615384</v>
      </c>
      <c r="Q209" t="str">
        <f>TRIM(MID(Table1[[#This Row],[Category and Sub-Category]],1,SEARCH("/",Table1[[#This Row],[Category and Sub-Category]],1)-1))</f>
        <v>film &amp; video</v>
      </c>
      <c r="R209" t="str">
        <f>TRIM(MID(Table1[[#This Row],[Category and Sub-Category]],SEARCH("/",Table1[[#This Row],[Category and Sub-Category]],1)+1,LEN(Table1[[#This Row],[Category and Sub-Category]])))</f>
        <v>drama</v>
      </c>
      <c r="S209" s="8">
        <f>DATE(1970,1,1)+(Table1[[#This Row],[launched_at]]/(24*60*60))</f>
        <v>41978.197199074071</v>
      </c>
      <c r="T209" s="8">
        <f>DATE(1970,1,1)+(Table1[[#This Row],[deadline]]/(24*60*60))</f>
        <v>42008.197199074071</v>
      </c>
      <c r="U209">
        <f>_xlfn.DAYS(Table1[[#This Row],[Date Ended Conversion]],Table1[[#This Row],[Date Created Conversion]])</f>
        <v>30</v>
      </c>
    </row>
    <row r="210" spans="1:21" ht="43.5" x14ac:dyDescent="0.3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9">
        <f>IF(Table1[[#This Row],[goal]] &lt;= 0,0,Table1[[#This Row],[pledged]]/Table1[[#This Row],[goal]])</f>
        <v>0</v>
      </c>
      <c r="P210" s="7">
        <f>IF(Table1[[#This Row],[backers_count]] &lt;= 0,0,Table1[[#This Row],[pledged]]/Table1[[#This Row],[backers_count]])</f>
        <v>0</v>
      </c>
      <c r="Q210" t="str">
        <f>TRIM(MID(Table1[[#This Row],[Category and Sub-Category]],1,SEARCH("/",Table1[[#This Row],[Category and Sub-Category]],1)-1))</f>
        <v>film &amp; video</v>
      </c>
      <c r="R210" t="str">
        <f>TRIM(MID(Table1[[#This Row],[Category and Sub-Category]],SEARCH("/",Table1[[#This Row],[Category and Sub-Category]],1)+1,LEN(Table1[[#This Row],[Category and Sub-Category]])))</f>
        <v>drama</v>
      </c>
      <c r="S210" s="8">
        <f>DATE(1970,1,1)+(Table1[[#This Row],[launched_at]]/(24*60*60))</f>
        <v>41959.369988425926</v>
      </c>
      <c r="T210" s="8">
        <f>DATE(1970,1,1)+(Table1[[#This Row],[deadline]]/(24*60*60))</f>
        <v>41989.369988425926</v>
      </c>
      <c r="U210">
        <f>_xlfn.DAYS(Table1[[#This Row],[Date Ended Conversion]],Table1[[#This Row],[Date Created Conversion]])</f>
        <v>30</v>
      </c>
    </row>
    <row r="211" spans="1:21" ht="43.5" x14ac:dyDescent="0.3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9">
        <f>IF(Table1[[#This Row],[goal]] &lt;= 0,0,Table1[[#This Row],[pledged]]/Table1[[#This Row],[goal]])</f>
        <v>0</v>
      </c>
      <c r="P211" s="7">
        <f>IF(Table1[[#This Row],[backers_count]] &lt;= 0,0,Table1[[#This Row],[pledged]]/Table1[[#This Row],[backers_count]])</f>
        <v>0</v>
      </c>
      <c r="Q211" t="str">
        <f>TRIM(MID(Table1[[#This Row],[Category and Sub-Category]],1,SEARCH("/",Table1[[#This Row],[Category and Sub-Category]],1)-1))</f>
        <v>film &amp; video</v>
      </c>
      <c r="R211" t="str">
        <f>TRIM(MID(Table1[[#This Row],[Category and Sub-Category]],SEARCH("/",Table1[[#This Row],[Category and Sub-Category]],1)+1,LEN(Table1[[#This Row],[Category and Sub-Category]])))</f>
        <v>drama</v>
      </c>
      <c r="S211" s="8">
        <f>DATE(1970,1,1)+(Table1[[#This Row],[launched_at]]/(24*60*60))</f>
        <v>42165.922858796301</v>
      </c>
      <c r="T211" s="8">
        <f>DATE(1970,1,1)+(Table1[[#This Row],[deadline]]/(24*60*60))</f>
        <v>42195.922858796301</v>
      </c>
      <c r="U211">
        <f>_xlfn.DAYS(Table1[[#This Row],[Date Ended Conversion]],Table1[[#This Row],[Date Created Conversion]])</f>
        <v>30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9">
        <f>IF(Table1[[#This Row],[goal]] &lt;= 0,0,Table1[[#This Row],[pledged]]/Table1[[#This Row],[goal]])</f>
        <v>0.2525</v>
      </c>
      <c r="P212" s="7">
        <f>IF(Table1[[#This Row],[backers_count]] &lt;= 0,0,Table1[[#This Row],[pledged]]/Table1[[#This Row],[backers_count]])</f>
        <v>91.818181818181813</v>
      </c>
      <c r="Q212" t="str">
        <f>TRIM(MID(Table1[[#This Row],[Category and Sub-Category]],1,SEARCH("/",Table1[[#This Row],[Category and Sub-Category]],1)-1))</f>
        <v>film &amp; video</v>
      </c>
      <c r="R212" t="str">
        <f>TRIM(MID(Table1[[#This Row],[Category and Sub-Category]],SEARCH("/",Table1[[#This Row],[Category and Sub-Category]],1)+1,LEN(Table1[[#This Row],[Category and Sub-Category]])))</f>
        <v>drama</v>
      </c>
      <c r="S212" s="8">
        <f>DATE(1970,1,1)+(Table1[[#This Row],[launched_at]]/(24*60*60))</f>
        <v>42249.064722222218</v>
      </c>
      <c r="T212" s="8">
        <f>DATE(1970,1,1)+(Table1[[#This Row],[deadline]]/(24*60*60))</f>
        <v>42278.208333333328</v>
      </c>
      <c r="U212">
        <f>_xlfn.DAYS(Table1[[#This Row],[Date Ended Conversion]],Table1[[#This Row],[Date Created Conversion]])</f>
        <v>29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9">
        <f>IF(Table1[[#This Row],[goal]] &lt;= 0,0,Table1[[#This Row],[pledged]]/Table1[[#This Row],[goal]])</f>
        <v>0.44600000000000001</v>
      </c>
      <c r="P213" s="7">
        <f>IF(Table1[[#This Row],[backers_count]] &lt;= 0,0,Table1[[#This Row],[pledged]]/Table1[[#This Row],[backers_count]])</f>
        <v>185.83333333333334</v>
      </c>
      <c r="Q213" t="str">
        <f>TRIM(MID(Table1[[#This Row],[Category and Sub-Category]],1,SEARCH("/",Table1[[#This Row],[Category and Sub-Category]],1)-1))</f>
        <v>film &amp; video</v>
      </c>
      <c r="R213" t="str">
        <f>TRIM(MID(Table1[[#This Row],[Category and Sub-Category]],SEARCH("/",Table1[[#This Row],[Category and Sub-Category]],1)+1,LEN(Table1[[#This Row],[Category and Sub-Category]])))</f>
        <v>drama</v>
      </c>
      <c r="S213" s="8">
        <f>DATE(1970,1,1)+(Table1[[#This Row],[launched_at]]/(24*60*60))</f>
        <v>42236.159918981481</v>
      </c>
      <c r="T213" s="8">
        <f>DATE(1970,1,1)+(Table1[[#This Row],[deadline]]/(24*60*60))</f>
        <v>42266.159918981481</v>
      </c>
      <c r="U213">
        <f>_xlfn.DAYS(Table1[[#This Row],[Date Ended Conversion]],Table1[[#This Row],[Date Created Conversion]])</f>
        <v>30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9">
        <f>IF(Table1[[#This Row],[goal]] &lt;= 0,0,Table1[[#This Row],[pledged]]/Table1[[#This Row],[goal]])</f>
        <v>1.5873015873015873E-4</v>
      </c>
      <c r="P214" s="7">
        <f>IF(Table1[[#This Row],[backers_count]] &lt;= 0,0,Table1[[#This Row],[pledged]]/Table1[[#This Row],[backers_count]])</f>
        <v>1</v>
      </c>
      <c r="Q214" t="str">
        <f>TRIM(MID(Table1[[#This Row],[Category and Sub-Category]],1,SEARCH("/",Table1[[#This Row],[Category and Sub-Category]],1)-1))</f>
        <v>film &amp; video</v>
      </c>
      <c r="R214" t="str">
        <f>TRIM(MID(Table1[[#This Row],[Category and Sub-Category]],SEARCH("/",Table1[[#This Row],[Category and Sub-Category]],1)+1,LEN(Table1[[#This Row],[Category and Sub-Category]])))</f>
        <v>drama</v>
      </c>
      <c r="S214" s="8">
        <f>DATE(1970,1,1)+(Table1[[#This Row],[launched_at]]/(24*60*60))</f>
        <v>42416.881018518514</v>
      </c>
      <c r="T214" s="8">
        <f>DATE(1970,1,1)+(Table1[[#This Row],[deadline]]/(24*60*60))</f>
        <v>42476.839351851857</v>
      </c>
      <c r="U214">
        <f>_xlfn.DAYS(Table1[[#This Row],[Date Ended Conversion]],Table1[[#This Row],[Date Created Conversion]])</f>
        <v>60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9">
        <f>IF(Table1[[#This Row],[goal]] &lt;= 0,0,Table1[[#This Row],[pledged]]/Table1[[#This Row],[goal]])</f>
        <v>4.0000000000000002E-4</v>
      </c>
      <c r="P215" s="7">
        <f>IF(Table1[[#This Row],[backers_count]] &lt;= 0,0,Table1[[#This Row],[pledged]]/Table1[[#This Row],[backers_count]])</f>
        <v>20</v>
      </c>
      <c r="Q215" t="str">
        <f>TRIM(MID(Table1[[#This Row],[Category and Sub-Category]],1,SEARCH("/",Table1[[#This Row],[Category and Sub-Category]],1)-1))</f>
        <v>film &amp; video</v>
      </c>
      <c r="R215" t="str">
        <f>TRIM(MID(Table1[[#This Row],[Category and Sub-Category]],SEARCH("/",Table1[[#This Row],[Category and Sub-Category]],1)+1,LEN(Table1[[#This Row],[Category and Sub-Category]])))</f>
        <v>drama</v>
      </c>
      <c r="S215" s="8">
        <f>DATE(1970,1,1)+(Table1[[#This Row],[launched_at]]/(24*60*60))</f>
        <v>42202.594293981485</v>
      </c>
      <c r="T215" s="8">
        <f>DATE(1970,1,1)+(Table1[[#This Row],[deadline]]/(24*60*60))</f>
        <v>42232.587974537033</v>
      </c>
      <c r="U215">
        <f>_xlfn.DAYS(Table1[[#This Row],[Date Ended Conversion]],Table1[[#This Row],[Date Created Conversion]])</f>
        <v>30</v>
      </c>
    </row>
    <row r="216" spans="1:21" ht="43.5" x14ac:dyDescent="0.3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9">
        <f>IF(Table1[[#This Row],[goal]] &lt;= 0,0,Table1[[#This Row],[pledged]]/Table1[[#This Row],[goal]])</f>
        <v>8.0000000000000007E-5</v>
      </c>
      <c r="P216" s="7">
        <f>IF(Table1[[#This Row],[backers_count]] &lt;= 0,0,Table1[[#This Row],[pledged]]/Table1[[#This Row],[backers_count]])</f>
        <v>1</v>
      </c>
      <c r="Q216" t="str">
        <f>TRIM(MID(Table1[[#This Row],[Category and Sub-Category]],1,SEARCH("/",Table1[[#This Row],[Category and Sub-Category]],1)-1))</f>
        <v>film &amp; video</v>
      </c>
      <c r="R216" t="str">
        <f>TRIM(MID(Table1[[#This Row],[Category and Sub-Category]],SEARCH("/",Table1[[#This Row],[Category and Sub-Category]],1)+1,LEN(Table1[[#This Row],[Category and Sub-Category]])))</f>
        <v>drama</v>
      </c>
      <c r="S216" s="8">
        <f>DATE(1970,1,1)+(Table1[[#This Row],[launched_at]]/(24*60*60))</f>
        <v>42009.64061342593</v>
      </c>
      <c r="T216" s="8">
        <f>DATE(1970,1,1)+(Table1[[#This Row],[deadline]]/(24*60*60))</f>
        <v>42069.64061342593</v>
      </c>
      <c r="U216">
        <f>_xlfn.DAYS(Table1[[#This Row],[Date Ended Conversion]],Table1[[#This Row],[Date Created Conversion]])</f>
        <v>60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9">
        <f>IF(Table1[[#This Row],[goal]] &lt;= 0,0,Table1[[#This Row],[pledged]]/Table1[[#This Row],[goal]])</f>
        <v>2.2727272727272726E-3</v>
      </c>
      <c r="P217" s="7">
        <f>IF(Table1[[#This Row],[backers_count]] &lt;= 0,0,Table1[[#This Row],[pledged]]/Table1[[#This Row],[backers_count]])</f>
        <v>10</v>
      </c>
      <c r="Q217" t="str">
        <f>TRIM(MID(Table1[[#This Row],[Category and Sub-Category]],1,SEARCH("/",Table1[[#This Row],[Category and Sub-Category]],1)-1))</f>
        <v>film &amp; video</v>
      </c>
      <c r="R217" t="str">
        <f>TRIM(MID(Table1[[#This Row],[Category and Sub-Category]],SEARCH("/",Table1[[#This Row],[Category and Sub-Category]],1)+1,LEN(Table1[[#This Row],[Category and Sub-Category]])))</f>
        <v>drama</v>
      </c>
      <c r="S217" s="8">
        <f>DATE(1970,1,1)+(Table1[[#This Row],[launched_at]]/(24*60*60))</f>
        <v>42375.230115740742</v>
      </c>
      <c r="T217" s="8">
        <f>DATE(1970,1,1)+(Table1[[#This Row],[deadline]]/(24*60*60))</f>
        <v>42417.999305555553</v>
      </c>
      <c r="U217">
        <f>_xlfn.DAYS(Table1[[#This Row],[Date Ended Conversion]],Table1[[#This Row],[Date Created Conversion]])</f>
        <v>42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9">
        <f>IF(Table1[[#This Row],[goal]] &lt;= 0,0,Table1[[#This Row],[pledged]]/Table1[[#This Row],[goal]])</f>
        <v>0.55698440000000005</v>
      </c>
      <c r="P218" s="7">
        <f>IF(Table1[[#This Row],[backers_count]] &lt;= 0,0,Table1[[#This Row],[pledged]]/Table1[[#This Row],[backers_count]])</f>
        <v>331.53833333333336</v>
      </c>
      <c r="Q218" t="str">
        <f>TRIM(MID(Table1[[#This Row],[Category and Sub-Category]],1,SEARCH("/",Table1[[#This Row],[Category and Sub-Category]],1)-1))</f>
        <v>film &amp; video</v>
      </c>
      <c r="R218" t="str">
        <f>TRIM(MID(Table1[[#This Row],[Category and Sub-Category]],SEARCH("/",Table1[[#This Row],[Category and Sub-Category]],1)+1,LEN(Table1[[#This Row],[Category and Sub-Category]])))</f>
        <v>drama</v>
      </c>
      <c r="S218" s="8">
        <f>DATE(1970,1,1)+(Table1[[#This Row],[launched_at]]/(24*60*60))</f>
        <v>42066.958761574075</v>
      </c>
      <c r="T218" s="8">
        <f>DATE(1970,1,1)+(Table1[[#This Row],[deadline]]/(24*60*60))</f>
        <v>42116.917094907403</v>
      </c>
      <c r="U218">
        <f>_xlfn.DAYS(Table1[[#This Row],[Date Ended Conversion]],Table1[[#This Row],[Date Created Conversion]])</f>
        <v>50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9">
        <f>IF(Table1[[#This Row],[goal]] &lt;= 0,0,Table1[[#This Row],[pledged]]/Table1[[#This Row],[goal]])</f>
        <v>0.11942999999999999</v>
      </c>
      <c r="P219" s="7">
        <f>IF(Table1[[#This Row],[backers_count]] &lt;= 0,0,Table1[[#This Row],[pledged]]/Table1[[#This Row],[backers_count]])</f>
        <v>314.28947368421052</v>
      </c>
      <c r="Q219" t="str">
        <f>TRIM(MID(Table1[[#This Row],[Category and Sub-Category]],1,SEARCH("/",Table1[[#This Row],[Category and Sub-Category]],1)-1))</f>
        <v>film &amp; video</v>
      </c>
      <c r="R219" t="str">
        <f>TRIM(MID(Table1[[#This Row],[Category and Sub-Category]],SEARCH("/",Table1[[#This Row],[Category and Sub-Category]],1)+1,LEN(Table1[[#This Row],[Category and Sub-Category]])))</f>
        <v>drama</v>
      </c>
      <c r="S219" s="8">
        <f>DATE(1970,1,1)+(Table1[[#This Row],[launched_at]]/(24*60*60))</f>
        <v>41970.64061342593</v>
      </c>
      <c r="T219" s="8">
        <f>DATE(1970,1,1)+(Table1[[#This Row],[deadline]]/(24*60*60))</f>
        <v>42001.64061342593</v>
      </c>
      <c r="U219">
        <f>_xlfn.DAYS(Table1[[#This Row],[Date Ended Conversion]],Table1[[#This Row],[Date Created Conversion]])</f>
        <v>31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9">
        <f>IF(Table1[[#This Row],[goal]] &lt;= 0,0,Table1[[#This Row],[pledged]]/Table1[[#This Row],[goal]])</f>
        <v>0.02</v>
      </c>
      <c r="P220" s="7">
        <f>IF(Table1[[#This Row],[backers_count]] &lt;= 0,0,Table1[[#This Row],[pledged]]/Table1[[#This Row],[backers_count]])</f>
        <v>100</v>
      </c>
      <c r="Q220" t="str">
        <f>TRIM(MID(Table1[[#This Row],[Category and Sub-Category]],1,SEARCH("/",Table1[[#This Row],[Category and Sub-Category]],1)-1))</f>
        <v>film &amp; video</v>
      </c>
      <c r="R220" t="str">
        <f>TRIM(MID(Table1[[#This Row],[Category and Sub-Category]],SEARCH("/",Table1[[#This Row],[Category and Sub-Category]],1)+1,LEN(Table1[[#This Row],[Category and Sub-Category]])))</f>
        <v>drama</v>
      </c>
      <c r="S220" s="8">
        <f>DATE(1970,1,1)+(Table1[[#This Row],[launched_at]]/(24*60*60))</f>
        <v>42079.628344907411</v>
      </c>
      <c r="T220" s="8">
        <f>DATE(1970,1,1)+(Table1[[#This Row],[deadline]]/(24*60*60))</f>
        <v>42139.628344907411</v>
      </c>
      <c r="U220">
        <f>_xlfn.DAYS(Table1[[#This Row],[Date Ended Conversion]],Table1[[#This Row],[Date Created Conversion]])</f>
        <v>60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9">
        <f>IF(Table1[[#This Row],[goal]] &lt;= 0,0,Table1[[#This Row],[pledged]]/Table1[[#This Row],[goal]])</f>
        <v>0.17630000000000001</v>
      </c>
      <c r="P221" s="7">
        <f>IF(Table1[[#This Row],[backers_count]] &lt;= 0,0,Table1[[#This Row],[pledged]]/Table1[[#This Row],[backers_count]])</f>
        <v>115.98684210526316</v>
      </c>
      <c r="Q221" t="str">
        <f>TRIM(MID(Table1[[#This Row],[Category and Sub-Category]],1,SEARCH("/",Table1[[#This Row],[Category and Sub-Category]],1)-1))</f>
        <v>film &amp; video</v>
      </c>
      <c r="R221" t="str">
        <f>TRIM(MID(Table1[[#This Row],[Category and Sub-Category]],SEARCH("/",Table1[[#This Row],[Category and Sub-Category]],1)+1,LEN(Table1[[#This Row],[Category and Sub-Category]])))</f>
        <v>drama</v>
      </c>
      <c r="S221" s="8">
        <f>DATE(1970,1,1)+(Table1[[#This Row],[launched_at]]/(24*60*60))</f>
        <v>42429.326678240745</v>
      </c>
      <c r="T221" s="8">
        <f>DATE(1970,1,1)+(Table1[[#This Row],[deadline]]/(24*60*60))</f>
        <v>42461.290972222225</v>
      </c>
      <c r="U221">
        <f>_xlfn.DAYS(Table1[[#This Row],[Date Ended Conversion]],Table1[[#This Row],[Date Created Conversion]])</f>
        <v>32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9">
        <f>IF(Table1[[#This Row],[goal]] &lt;= 0,0,Table1[[#This Row],[pledged]]/Table1[[#This Row],[goal]])</f>
        <v>7.1999999999999998E-3</v>
      </c>
      <c r="P222" s="7">
        <f>IF(Table1[[#This Row],[backers_count]] &lt;= 0,0,Table1[[#This Row],[pledged]]/Table1[[#This Row],[backers_count]])</f>
        <v>120</v>
      </c>
      <c r="Q222" t="str">
        <f>TRIM(MID(Table1[[#This Row],[Category and Sub-Category]],1,SEARCH("/",Table1[[#This Row],[Category and Sub-Category]],1)-1))</f>
        <v>film &amp; video</v>
      </c>
      <c r="R222" t="str">
        <f>TRIM(MID(Table1[[#This Row],[Category and Sub-Category]],SEARCH("/",Table1[[#This Row],[Category and Sub-Category]],1)+1,LEN(Table1[[#This Row],[Category and Sub-Category]])))</f>
        <v>drama</v>
      </c>
      <c r="S222" s="8">
        <f>DATE(1970,1,1)+(Table1[[#This Row],[launched_at]]/(24*60*60))</f>
        <v>42195.643865740742</v>
      </c>
      <c r="T222" s="8">
        <f>DATE(1970,1,1)+(Table1[[#This Row],[deadline]]/(24*60*60))</f>
        <v>42236.837500000001</v>
      </c>
      <c r="U222">
        <f>_xlfn.DAYS(Table1[[#This Row],[Date Ended Conversion]],Table1[[#This Row],[Date Created Conversion]])</f>
        <v>41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9">
        <f>IF(Table1[[#This Row],[goal]] &lt;= 0,0,Table1[[#This Row],[pledged]]/Table1[[#This Row],[goal]])</f>
        <v>0</v>
      </c>
      <c r="P223" s="7">
        <f>IF(Table1[[#This Row],[backers_count]] &lt;= 0,0,Table1[[#This Row],[pledged]]/Table1[[#This Row],[backers_count]])</f>
        <v>0</v>
      </c>
      <c r="Q223" t="str">
        <f>TRIM(MID(Table1[[#This Row],[Category and Sub-Category]],1,SEARCH("/",Table1[[#This Row],[Category and Sub-Category]],1)-1))</f>
        <v>film &amp; video</v>
      </c>
      <c r="R223" t="str">
        <f>TRIM(MID(Table1[[#This Row],[Category and Sub-Category]],SEARCH("/",Table1[[#This Row],[Category and Sub-Category]],1)+1,LEN(Table1[[#This Row],[Category and Sub-Category]])))</f>
        <v>drama</v>
      </c>
      <c r="S223" s="8">
        <f>DATE(1970,1,1)+(Table1[[#This Row],[launched_at]]/(24*60*60))</f>
        <v>42031.837546296301</v>
      </c>
      <c r="T223" s="8">
        <f>DATE(1970,1,1)+(Table1[[#This Row],[deadline]]/(24*60*60))</f>
        <v>42091.79587962963</v>
      </c>
      <c r="U223">
        <f>_xlfn.DAYS(Table1[[#This Row],[Date Ended Conversion]],Table1[[#This Row],[Date Created Conversion]])</f>
        <v>60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9">
        <f>IF(Table1[[#This Row],[goal]] &lt;= 0,0,Table1[[#This Row],[pledged]]/Table1[[#This Row],[goal]])</f>
        <v>0.13</v>
      </c>
      <c r="P224" s="7">
        <f>IF(Table1[[#This Row],[backers_count]] &lt;= 0,0,Table1[[#This Row],[pledged]]/Table1[[#This Row],[backers_count]])</f>
        <v>65</v>
      </c>
      <c r="Q224" t="str">
        <f>TRIM(MID(Table1[[#This Row],[Category and Sub-Category]],1,SEARCH("/",Table1[[#This Row],[Category and Sub-Category]],1)-1))</f>
        <v>film &amp; video</v>
      </c>
      <c r="R224" t="str">
        <f>TRIM(MID(Table1[[#This Row],[Category and Sub-Category]],SEARCH("/",Table1[[#This Row],[Category and Sub-Category]],1)+1,LEN(Table1[[#This Row],[Category and Sub-Category]])))</f>
        <v>drama</v>
      </c>
      <c r="S224" s="8">
        <f>DATE(1970,1,1)+(Table1[[#This Row],[launched_at]]/(24*60*60))</f>
        <v>42031.769884259258</v>
      </c>
      <c r="T224" s="8">
        <f>DATE(1970,1,1)+(Table1[[#This Row],[deadline]]/(24*60*60))</f>
        <v>42090.110416666663</v>
      </c>
      <c r="U224">
        <f>_xlfn.DAYS(Table1[[#This Row],[Date Ended Conversion]],Table1[[#This Row],[Date Created Conversion]])</f>
        <v>59</v>
      </c>
    </row>
    <row r="225" spans="1:21" ht="43.5" x14ac:dyDescent="0.3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9">
        <f>IF(Table1[[#This Row],[goal]] &lt;= 0,0,Table1[[#This Row],[pledged]]/Table1[[#This Row],[goal]])</f>
        <v>0</v>
      </c>
      <c r="P225" s="7">
        <f>IF(Table1[[#This Row],[backers_count]] &lt;= 0,0,Table1[[#This Row],[pledged]]/Table1[[#This Row],[backers_count]])</f>
        <v>0</v>
      </c>
      <c r="Q225" t="str">
        <f>TRIM(MID(Table1[[#This Row],[Category and Sub-Category]],1,SEARCH("/",Table1[[#This Row],[Category and Sub-Category]],1)-1))</f>
        <v>film &amp; video</v>
      </c>
      <c r="R225" t="str">
        <f>TRIM(MID(Table1[[#This Row],[Category and Sub-Category]],SEARCH("/",Table1[[#This Row],[Category and Sub-Category]],1)+1,LEN(Table1[[#This Row],[Category and Sub-Category]])))</f>
        <v>drama</v>
      </c>
      <c r="S225" s="8">
        <f>DATE(1970,1,1)+(Table1[[#This Row],[launched_at]]/(24*60*60))</f>
        <v>42482.048032407409</v>
      </c>
      <c r="T225" s="8">
        <f>DATE(1970,1,1)+(Table1[[#This Row],[deadline]]/(24*60*60))</f>
        <v>42512.045138888891</v>
      </c>
      <c r="U225">
        <f>_xlfn.DAYS(Table1[[#This Row],[Date Ended Conversion]],Table1[[#This Row],[Date Created Conversion]])</f>
        <v>30</v>
      </c>
    </row>
    <row r="226" spans="1:21" ht="43.5" x14ac:dyDescent="0.3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9">
        <f>IF(Table1[[#This Row],[goal]] &lt;= 0,0,Table1[[#This Row],[pledged]]/Table1[[#This Row],[goal]])</f>
        <v>0</v>
      </c>
      <c r="P226" s="7">
        <f>IF(Table1[[#This Row],[backers_count]] &lt;= 0,0,Table1[[#This Row],[pledged]]/Table1[[#This Row],[backers_count]])</f>
        <v>0</v>
      </c>
      <c r="Q226" t="str">
        <f>TRIM(MID(Table1[[#This Row],[Category and Sub-Category]],1,SEARCH("/",Table1[[#This Row],[Category and Sub-Category]],1)-1))</f>
        <v>film &amp; video</v>
      </c>
      <c r="R226" t="str">
        <f>TRIM(MID(Table1[[#This Row],[Category and Sub-Category]],SEARCH("/",Table1[[#This Row],[Category and Sub-Category]],1)+1,LEN(Table1[[#This Row],[Category and Sub-Category]])))</f>
        <v>drama</v>
      </c>
      <c r="S226" s="8">
        <f>DATE(1970,1,1)+(Table1[[#This Row],[launched_at]]/(24*60*60))</f>
        <v>42135.235254629632</v>
      </c>
      <c r="T226" s="8">
        <f>DATE(1970,1,1)+(Table1[[#This Row],[deadline]]/(24*60*60))</f>
        <v>42195.235254629632</v>
      </c>
      <c r="U226">
        <f>_xlfn.DAYS(Table1[[#This Row],[Date Ended Conversion]],Table1[[#This Row],[Date Created Conversion]])</f>
        <v>60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9">
        <f>IF(Table1[[#This Row],[goal]] &lt;= 0,0,Table1[[#This Row],[pledged]]/Table1[[#This Row],[goal]])</f>
        <v>0</v>
      </c>
      <c r="P227" s="7">
        <f>IF(Table1[[#This Row],[backers_count]] &lt;= 0,0,Table1[[#This Row],[pledged]]/Table1[[#This Row],[backers_count]])</f>
        <v>0</v>
      </c>
      <c r="Q227" t="str">
        <f>TRIM(MID(Table1[[#This Row],[Category and Sub-Category]],1,SEARCH("/",Table1[[#This Row],[Category and Sub-Category]],1)-1))</f>
        <v>film &amp; video</v>
      </c>
      <c r="R227" t="str">
        <f>TRIM(MID(Table1[[#This Row],[Category and Sub-Category]],SEARCH("/",Table1[[#This Row],[Category and Sub-Category]],1)+1,LEN(Table1[[#This Row],[Category and Sub-Category]])))</f>
        <v>drama</v>
      </c>
      <c r="S227" s="8">
        <f>DATE(1970,1,1)+(Table1[[#This Row],[launched_at]]/(24*60*60))</f>
        <v>42438.961273148147</v>
      </c>
      <c r="T227" s="8">
        <f>DATE(1970,1,1)+(Table1[[#This Row],[deadline]]/(24*60*60))</f>
        <v>42468.919606481482</v>
      </c>
      <c r="U227">
        <f>_xlfn.DAYS(Table1[[#This Row],[Date Ended Conversion]],Table1[[#This Row],[Date Created Conversion]])</f>
        <v>30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9">
        <f>IF(Table1[[#This Row],[goal]] &lt;= 0,0,Table1[[#This Row],[pledged]]/Table1[[#This Row],[goal]])</f>
        <v>8.6206896551724137E-3</v>
      </c>
      <c r="P228" s="7">
        <f>IF(Table1[[#This Row],[backers_count]] &lt;= 0,0,Table1[[#This Row],[pledged]]/Table1[[#This Row],[backers_count]])</f>
        <v>125</v>
      </c>
      <c r="Q228" t="str">
        <f>TRIM(MID(Table1[[#This Row],[Category and Sub-Category]],1,SEARCH("/",Table1[[#This Row],[Category and Sub-Category]],1)-1))</f>
        <v>film &amp; video</v>
      </c>
      <c r="R228" t="str">
        <f>TRIM(MID(Table1[[#This Row],[Category and Sub-Category]],SEARCH("/",Table1[[#This Row],[Category and Sub-Category]],1)+1,LEN(Table1[[#This Row],[Category and Sub-Category]])))</f>
        <v>drama</v>
      </c>
      <c r="S228" s="8">
        <f>DATE(1970,1,1)+(Table1[[#This Row],[launched_at]]/(24*60*60))</f>
        <v>42106.666018518517</v>
      </c>
      <c r="T228" s="8">
        <f>DATE(1970,1,1)+(Table1[[#This Row],[deadline]]/(24*60*60))</f>
        <v>42155.395138888889</v>
      </c>
      <c r="U228">
        <f>_xlfn.DAYS(Table1[[#This Row],[Date Ended Conversion]],Table1[[#This Row],[Date Created Conversion]])</f>
        <v>49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9">
        <f>IF(Table1[[#This Row],[goal]] &lt;= 0,0,Table1[[#This Row],[pledged]]/Table1[[#This Row],[goal]])</f>
        <v>0</v>
      </c>
      <c r="P229" s="7">
        <f>IF(Table1[[#This Row],[backers_count]] &lt;= 0,0,Table1[[#This Row],[pledged]]/Table1[[#This Row],[backers_count]])</f>
        <v>0</v>
      </c>
      <c r="Q229" t="str">
        <f>TRIM(MID(Table1[[#This Row],[Category and Sub-Category]],1,SEARCH("/",Table1[[#This Row],[Category and Sub-Category]],1)-1))</f>
        <v>film &amp; video</v>
      </c>
      <c r="R229" t="str">
        <f>TRIM(MID(Table1[[#This Row],[Category and Sub-Category]],SEARCH("/",Table1[[#This Row],[Category and Sub-Category]],1)+1,LEN(Table1[[#This Row],[Category and Sub-Category]])))</f>
        <v>drama</v>
      </c>
      <c r="S229" s="8">
        <f>DATE(1970,1,1)+(Table1[[#This Row],[launched_at]]/(24*60*60))</f>
        <v>42164.893993055557</v>
      </c>
      <c r="T229" s="8">
        <f>DATE(1970,1,1)+(Table1[[#This Row],[deadline]]/(24*60*60))</f>
        <v>42194.893993055557</v>
      </c>
      <c r="U229">
        <f>_xlfn.DAYS(Table1[[#This Row],[Date Ended Conversion]],Table1[[#This Row],[Date Created Conversion]])</f>
        <v>30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9">
        <f>IF(Table1[[#This Row],[goal]] &lt;= 0,0,Table1[[#This Row],[pledged]]/Table1[[#This Row],[goal]])</f>
        <v>0</v>
      </c>
      <c r="P230" s="7">
        <f>IF(Table1[[#This Row],[backers_count]] &lt;= 0,0,Table1[[#This Row],[pledged]]/Table1[[#This Row],[backers_count]])</f>
        <v>0</v>
      </c>
      <c r="Q230" t="str">
        <f>TRIM(MID(Table1[[#This Row],[Category and Sub-Category]],1,SEARCH("/",Table1[[#This Row],[Category and Sub-Category]],1)-1))</f>
        <v>film &amp; video</v>
      </c>
      <c r="R230" t="str">
        <f>TRIM(MID(Table1[[#This Row],[Category and Sub-Category]],SEARCH("/",Table1[[#This Row],[Category and Sub-Category]],1)+1,LEN(Table1[[#This Row],[Category and Sub-Category]])))</f>
        <v>drama</v>
      </c>
      <c r="S230" s="8">
        <f>DATE(1970,1,1)+(Table1[[#This Row],[launched_at]]/(24*60*60))</f>
        <v>42096.686400462961</v>
      </c>
      <c r="T230" s="8">
        <f>DATE(1970,1,1)+(Table1[[#This Row],[deadline]]/(24*60*60))</f>
        <v>42156.686400462961</v>
      </c>
      <c r="U230">
        <f>_xlfn.DAYS(Table1[[#This Row],[Date Ended Conversion]],Table1[[#This Row],[Date Created Conversion]])</f>
        <v>60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9">
        <f>IF(Table1[[#This Row],[goal]] &lt;= 0,0,Table1[[#This Row],[pledged]]/Table1[[#This Row],[goal]])</f>
        <v>0</v>
      </c>
      <c r="P231" s="7">
        <f>IF(Table1[[#This Row],[backers_count]] &lt;= 0,0,Table1[[#This Row],[pledged]]/Table1[[#This Row],[backers_count]])</f>
        <v>0</v>
      </c>
      <c r="Q231" t="str">
        <f>TRIM(MID(Table1[[#This Row],[Category and Sub-Category]],1,SEARCH("/",Table1[[#This Row],[Category and Sub-Category]],1)-1))</f>
        <v>film &amp; video</v>
      </c>
      <c r="R231" t="str">
        <f>TRIM(MID(Table1[[#This Row],[Category and Sub-Category]],SEARCH("/",Table1[[#This Row],[Category and Sub-Category]],1)+1,LEN(Table1[[#This Row],[Category and Sub-Category]])))</f>
        <v>drama</v>
      </c>
      <c r="S231" s="8">
        <f>DATE(1970,1,1)+(Table1[[#This Row],[launched_at]]/(24*60*60))</f>
        <v>42383.933993055558</v>
      </c>
      <c r="T231" s="8">
        <f>DATE(1970,1,1)+(Table1[[#This Row],[deadline]]/(24*60*60))</f>
        <v>42413.933993055558</v>
      </c>
      <c r="U231">
        <f>_xlfn.DAYS(Table1[[#This Row],[Date Ended Conversion]],Table1[[#This Row],[Date Created Conversion]])</f>
        <v>30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9">
        <f>IF(Table1[[#This Row],[goal]] &lt;= 0,0,Table1[[#This Row],[pledged]]/Table1[[#This Row],[goal]])</f>
        <v>4.0000000000000001E-3</v>
      </c>
      <c r="P232" s="7">
        <f>IF(Table1[[#This Row],[backers_count]] &lt;= 0,0,Table1[[#This Row],[pledged]]/Table1[[#This Row],[backers_count]])</f>
        <v>30</v>
      </c>
      <c r="Q232" t="str">
        <f>TRIM(MID(Table1[[#This Row],[Category and Sub-Category]],1,SEARCH("/",Table1[[#This Row],[Category and Sub-Category]],1)-1))</f>
        <v>film &amp; video</v>
      </c>
      <c r="R232" t="str">
        <f>TRIM(MID(Table1[[#This Row],[Category and Sub-Category]],SEARCH("/",Table1[[#This Row],[Category and Sub-Category]],1)+1,LEN(Table1[[#This Row],[Category and Sub-Category]])))</f>
        <v>drama</v>
      </c>
      <c r="S232" s="8">
        <f>DATE(1970,1,1)+(Table1[[#This Row],[launched_at]]/(24*60*60))</f>
        <v>42129.77721064815</v>
      </c>
      <c r="T232" s="8">
        <f>DATE(1970,1,1)+(Table1[[#This Row],[deadline]]/(24*60*60))</f>
        <v>42159.77721064815</v>
      </c>
      <c r="U232">
        <f>_xlfn.DAYS(Table1[[#This Row],[Date Ended Conversion]],Table1[[#This Row],[Date Created Conversion]])</f>
        <v>30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9">
        <f>IF(Table1[[#This Row],[goal]] &lt;= 0,0,Table1[[#This Row],[pledged]]/Table1[[#This Row],[goal]])</f>
        <v>0</v>
      </c>
      <c r="P233" s="7">
        <f>IF(Table1[[#This Row],[backers_count]] &lt;= 0,0,Table1[[#This Row],[pledged]]/Table1[[#This Row],[backers_count]])</f>
        <v>0</v>
      </c>
      <c r="Q233" t="str">
        <f>TRIM(MID(Table1[[#This Row],[Category and Sub-Category]],1,SEARCH("/",Table1[[#This Row],[Category and Sub-Category]],1)-1))</f>
        <v>film &amp; video</v>
      </c>
      <c r="R233" t="str">
        <f>TRIM(MID(Table1[[#This Row],[Category and Sub-Category]],SEARCH("/",Table1[[#This Row],[Category and Sub-Category]],1)+1,LEN(Table1[[#This Row],[Category and Sub-Category]])))</f>
        <v>drama</v>
      </c>
      <c r="S233" s="8">
        <f>DATE(1970,1,1)+(Table1[[#This Row],[launched_at]]/(24*60*60))</f>
        <v>42341.958923611106</v>
      </c>
      <c r="T233" s="8">
        <f>DATE(1970,1,1)+(Table1[[#This Row],[deadline]]/(24*60*60))</f>
        <v>42371.958923611106</v>
      </c>
      <c r="U233">
        <f>_xlfn.DAYS(Table1[[#This Row],[Date Ended Conversion]],Table1[[#This Row],[Date Created Conversion]])</f>
        <v>30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9">
        <f>IF(Table1[[#This Row],[goal]] &lt;= 0,0,Table1[[#This Row],[pledged]]/Table1[[#This Row],[goal]])</f>
        <v>2.75E-2</v>
      </c>
      <c r="P234" s="7">
        <f>IF(Table1[[#This Row],[backers_count]] &lt;= 0,0,Table1[[#This Row],[pledged]]/Table1[[#This Row],[backers_count]])</f>
        <v>15.714285714285714</v>
      </c>
      <c r="Q234" t="str">
        <f>TRIM(MID(Table1[[#This Row],[Category and Sub-Category]],1,SEARCH("/",Table1[[#This Row],[Category and Sub-Category]],1)-1))</f>
        <v>film &amp; video</v>
      </c>
      <c r="R234" t="str">
        <f>TRIM(MID(Table1[[#This Row],[Category and Sub-Category]],SEARCH("/",Table1[[#This Row],[Category and Sub-Category]],1)+1,LEN(Table1[[#This Row],[Category and Sub-Category]])))</f>
        <v>drama</v>
      </c>
      <c r="S234" s="8">
        <f>DATE(1970,1,1)+(Table1[[#This Row],[launched_at]]/(24*60*60))</f>
        <v>42032.82576388889</v>
      </c>
      <c r="T234" s="8">
        <f>DATE(1970,1,1)+(Table1[[#This Row],[deadline]]/(24*60*60))</f>
        <v>42062.82576388889</v>
      </c>
      <c r="U234">
        <f>_xlfn.DAYS(Table1[[#This Row],[Date Ended Conversion]],Table1[[#This Row],[Date Created Conversion]])</f>
        <v>30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9">
        <f>IF(Table1[[#This Row],[goal]] &lt;= 0,0,Table1[[#This Row],[pledged]]/Table1[[#This Row],[goal]])</f>
        <v>0</v>
      </c>
      <c r="P235" s="7">
        <f>IF(Table1[[#This Row],[backers_count]] &lt;= 0,0,Table1[[#This Row],[pledged]]/Table1[[#This Row],[backers_count]])</f>
        <v>0</v>
      </c>
      <c r="Q235" t="str">
        <f>TRIM(MID(Table1[[#This Row],[Category and Sub-Category]],1,SEARCH("/",Table1[[#This Row],[Category and Sub-Category]],1)-1))</f>
        <v>film &amp; video</v>
      </c>
      <c r="R235" t="str">
        <f>TRIM(MID(Table1[[#This Row],[Category and Sub-Category]],SEARCH("/",Table1[[#This Row],[Category and Sub-Category]],1)+1,LEN(Table1[[#This Row],[Category and Sub-Category]])))</f>
        <v>drama</v>
      </c>
      <c r="S235" s="8">
        <f>DATE(1970,1,1)+(Table1[[#This Row],[launched_at]]/(24*60*60))</f>
        <v>42612.911712962959</v>
      </c>
      <c r="T235" s="8">
        <f>DATE(1970,1,1)+(Table1[[#This Row],[deadline]]/(24*60*60))</f>
        <v>42642.911712962959</v>
      </c>
      <c r="U235">
        <f>_xlfn.DAYS(Table1[[#This Row],[Date Ended Conversion]],Table1[[#This Row],[Date Created Conversion]])</f>
        <v>30</v>
      </c>
    </row>
    <row r="236" spans="1:21" ht="43.5" x14ac:dyDescent="0.3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9">
        <f>IF(Table1[[#This Row],[goal]] &lt;= 0,0,Table1[[#This Row],[pledged]]/Table1[[#This Row],[goal]])</f>
        <v>0.40100000000000002</v>
      </c>
      <c r="P236" s="7">
        <f>IF(Table1[[#This Row],[backers_count]] &lt;= 0,0,Table1[[#This Row],[pledged]]/Table1[[#This Row],[backers_count]])</f>
        <v>80.2</v>
      </c>
      <c r="Q236" t="str">
        <f>TRIM(MID(Table1[[#This Row],[Category and Sub-Category]],1,SEARCH("/",Table1[[#This Row],[Category and Sub-Category]],1)-1))</f>
        <v>film &amp; video</v>
      </c>
      <c r="R236" t="str">
        <f>TRIM(MID(Table1[[#This Row],[Category and Sub-Category]],SEARCH("/",Table1[[#This Row],[Category and Sub-Category]],1)+1,LEN(Table1[[#This Row],[Category and Sub-Category]])))</f>
        <v>drama</v>
      </c>
      <c r="S236" s="8">
        <f>DATE(1970,1,1)+(Table1[[#This Row],[launched_at]]/(24*60*60))</f>
        <v>42136.035405092596</v>
      </c>
      <c r="T236" s="8">
        <f>DATE(1970,1,1)+(Table1[[#This Row],[deadline]]/(24*60*60))</f>
        <v>42176.035405092596</v>
      </c>
      <c r="U236">
        <f>_xlfn.DAYS(Table1[[#This Row],[Date Ended Conversion]],Table1[[#This Row],[Date Created Conversion]])</f>
        <v>40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9">
        <f>IF(Table1[[#This Row],[goal]] &lt;= 0,0,Table1[[#This Row],[pledged]]/Table1[[#This Row],[goal]])</f>
        <v>0</v>
      </c>
      <c r="P237" s="7">
        <f>IF(Table1[[#This Row],[backers_count]] &lt;= 0,0,Table1[[#This Row],[pledged]]/Table1[[#This Row],[backers_count]])</f>
        <v>0</v>
      </c>
      <c r="Q237" t="str">
        <f>TRIM(MID(Table1[[#This Row],[Category and Sub-Category]],1,SEARCH("/",Table1[[#This Row],[Category and Sub-Category]],1)-1))</f>
        <v>film &amp; video</v>
      </c>
      <c r="R237" t="str">
        <f>TRIM(MID(Table1[[#This Row],[Category and Sub-Category]],SEARCH("/",Table1[[#This Row],[Category and Sub-Category]],1)+1,LEN(Table1[[#This Row],[Category and Sub-Category]])))</f>
        <v>drama</v>
      </c>
      <c r="S237" s="8">
        <f>DATE(1970,1,1)+(Table1[[#This Row],[launched_at]]/(24*60*60))</f>
        <v>42164.908530092594</v>
      </c>
      <c r="T237" s="8">
        <f>DATE(1970,1,1)+(Table1[[#This Row],[deadline]]/(24*60*60))</f>
        <v>42194.908530092594</v>
      </c>
      <c r="U237">
        <f>_xlfn.DAYS(Table1[[#This Row],[Date Ended Conversion]],Table1[[#This Row],[Date Created Conversion]])</f>
        <v>30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9">
        <f>IF(Table1[[#This Row],[goal]] &lt;= 0,0,Table1[[#This Row],[pledged]]/Table1[[#This Row],[goal]])</f>
        <v>0</v>
      </c>
      <c r="P238" s="7">
        <f>IF(Table1[[#This Row],[backers_count]] &lt;= 0,0,Table1[[#This Row],[pledged]]/Table1[[#This Row],[backers_count]])</f>
        <v>0</v>
      </c>
      <c r="Q238" t="str">
        <f>TRIM(MID(Table1[[#This Row],[Category and Sub-Category]],1,SEARCH("/",Table1[[#This Row],[Category and Sub-Category]],1)-1))</f>
        <v>film &amp; video</v>
      </c>
      <c r="R238" t="str">
        <f>TRIM(MID(Table1[[#This Row],[Category and Sub-Category]],SEARCH("/",Table1[[#This Row],[Category and Sub-Category]],1)+1,LEN(Table1[[#This Row],[Category and Sub-Category]])))</f>
        <v>drama</v>
      </c>
      <c r="S238" s="8">
        <f>DATE(1970,1,1)+(Table1[[#This Row],[launched_at]]/(24*60*60))</f>
        <v>42321.084479166668</v>
      </c>
      <c r="T238" s="8">
        <f>DATE(1970,1,1)+(Table1[[#This Row],[deadline]]/(24*60*60))</f>
        <v>42374</v>
      </c>
      <c r="U238">
        <f>_xlfn.DAYS(Table1[[#This Row],[Date Ended Conversion]],Table1[[#This Row],[Date Created Conversion]])</f>
        <v>53</v>
      </c>
    </row>
    <row r="239" spans="1:21" x14ac:dyDescent="0.3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9">
        <f>IF(Table1[[#This Row],[goal]] &lt;= 0,0,Table1[[#This Row],[pledged]]/Table1[[#This Row],[goal]])</f>
        <v>3.3333333333333335E-3</v>
      </c>
      <c r="P239" s="7">
        <f>IF(Table1[[#This Row],[backers_count]] &lt;= 0,0,Table1[[#This Row],[pledged]]/Table1[[#This Row],[backers_count]])</f>
        <v>50</v>
      </c>
      <c r="Q239" t="str">
        <f>TRIM(MID(Table1[[#This Row],[Category and Sub-Category]],1,SEARCH("/",Table1[[#This Row],[Category and Sub-Category]],1)-1))</f>
        <v>film &amp; video</v>
      </c>
      <c r="R239" t="str">
        <f>TRIM(MID(Table1[[#This Row],[Category and Sub-Category]],SEARCH("/",Table1[[#This Row],[Category and Sub-Category]],1)+1,LEN(Table1[[#This Row],[Category and Sub-Category]])))</f>
        <v>drama</v>
      </c>
      <c r="S239" s="8">
        <f>DATE(1970,1,1)+(Table1[[#This Row],[launched_at]]/(24*60*60))</f>
        <v>42377.577187499999</v>
      </c>
      <c r="T239" s="8">
        <f>DATE(1970,1,1)+(Table1[[#This Row],[deadline]]/(24*60*60))</f>
        <v>42437.577187499999</v>
      </c>
      <c r="U239">
        <f>_xlfn.DAYS(Table1[[#This Row],[Date Ended Conversion]],Table1[[#This Row],[Date Created Conversion]])</f>
        <v>60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9">
        <f>IF(Table1[[#This Row],[goal]] &lt;= 0,0,Table1[[#This Row],[pledged]]/Table1[[#This Row],[goal]])</f>
        <v>0</v>
      </c>
      <c r="P240" s="7">
        <f>IF(Table1[[#This Row],[backers_count]] &lt;= 0,0,Table1[[#This Row],[pledged]]/Table1[[#This Row],[backers_count]])</f>
        <v>0</v>
      </c>
      <c r="Q240" t="str">
        <f>TRIM(MID(Table1[[#This Row],[Category and Sub-Category]],1,SEARCH("/",Table1[[#This Row],[Category and Sub-Category]],1)-1))</f>
        <v>film &amp; video</v>
      </c>
      <c r="R240" t="str">
        <f>TRIM(MID(Table1[[#This Row],[Category and Sub-Category]],SEARCH("/",Table1[[#This Row],[Category and Sub-Category]],1)+1,LEN(Table1[[#This Row],[Category and Sub-Category]])))</f>
        <v>drama</v>
      </c>
      <c r="S240" s="8">
        <f>DATE(1970,1,1)+(Table1[[#This Row],[launched_at]]/(24*60*60))</f>
        <v>42713.962500000001</v>
      </c>
      <c r="T240" s="8">
        <f>DATE(1970,1,1)+(Table1[[#This Row],[deadline]]/(24*60*60))</f>
        <v>42734.375</v>
      </c>
      <c r="U240">
        <f>_xlfn.DAYS(Table1[[#This Row],[Date Ended Conversion]],Table1[[#This Row],[Date Created Conversion]])</f>
        <v>21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9">
        <f>IF(Table1[[#This Row],[goal]] &lt;= 0,0,Table1[[#This Row],[pledged]]/Table1[[#This Row],[goal]])</f>
        <v>0.25</v>
      </c>
      <c r="P241" s="7">
        <f>IF(Table1[[#This Row],[backers_count]] &lt;= 0,0,Table1[[#This Row],[pledged]]/Table1[[#This Row],[backers_count]])</f>
        <v>50</v>
      </c>
      <c r="Q241" t="str">
        <f>TRIM(MID(Table1[[#This Row],[Category and Sub-Category]],1,SEARCH("/",Table1[[#This Row],[Category and Sub-Category]],1)-1))</f>
        <v>film &amp; video</v>
      </c>
      <c r="R241" t="str">
        <f>TRIM(MID(Table1[[#This Row],[Category and Sub-Category]],SEARCH("/",Table1[[#This Row],[Category and Sub-Category]],1)+1,LEN(Table1[[#This Row],[Category and Sub-Category]])))</f>
        <v>drama</v>
      </c>
      <c r="S241" s="8">
        <f>DATE(1970,1,1)+(Table1[[#This Row],[launched_at]]/(24*60*60))</f>
        <v>42297.110300925924</v>
      </c>
      <c r="T241" s="8">
        <f>DATE(1970,1,1)+(Table1[[#This Row],[deadline]]/(24*60*60))</f>
        <v>42316.5</v>
      </c>
      <c r="U241">
        <f>_xlfn.DAYS(Table1[[#This Row],[Date Ended Conversion]],Table1[[#This Row],[Date Created Conversion]])</f>
        <v>19</v>
      </c>
    </row>
    <row r="242" spans="1:21" ht="43.5" x14ac:dyDescent="0.3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9">
        <f>IF(Table1[[#This Row],[goal]] &lt;= 0,0,Table1[[#This Row],[pledged]]/Table1[[#This Row],[goal]])</f>
        <v>1.0763413333333334</v>
      </c>
      <c r="P242" s="7">
        <f>IF(Table1[[#This Row],[backers_count]] &lt;= 0,0,Table1[[#This Row],[pledged]]/Table1[[#This Row],[backers_count]])</f>
        <v>117.84759124087591</v>
      </c>
      <c r="Q242" t="str">
        <f>TRIM(MID(Table1[[#This Row],[Category and Sub-Category]],1,SEARCH("/",Table1[[#This Row],[Category and Sub-Category]],1)-1))</f>
        <v>film &amp; video</v>
      </c>
      <c r="R242" t="str">
        <f>TRIM(MID(Table1[[#This Row],[Category and Sub-Category]],SEARCH("/",Table1[[#This Row],[Category and Sub-Category]],1)+1,LEN(Table1[[#This Row],[Category and Sub-Category]])))</f>
        <v>documentary</v>
      </c>
      <c r="S242" s="8">
        <f>DATE(1970,1,1)+(Table1[[#This Row],[launched_at]]/(24*60*60))</f>
        <v>41354.708460648151</v>
      </c>
      <c r="T242" s="8">
        <f>DATE(1970,1,1)+(Table1[[#This Row],[deadline]]/(24*60*60))</f>
        <v>41399.708460648151</v>
      </c>
      <c r="U242">
        <f>_xlfn.DAYS(Table1[[#This Row],[Date Ended Conversion]],Table1[[#This Row],[Date Created Conversion]])</f>
        <v>45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9">
        <f>IF(Table1[[#This Row],[goal]] &lt;= 0,0,Table1[[#This Row],[pledged]]/Table1[[#This Row],[goal]])</f>
        <v>1.1263736263736264</v>
      </c>
      <c r="P243" s="7">
        <f>IF(Table1[[#This Row],[backers_count]] &lt;= 0,0,Table1[[#This Row],[pledged]]/Table1[[#This Row],[backers_count]])</f>
        <v>109.04255319148936</v>
      </c>
      <c r="Q243" t="str">
        <f>TRIM(MID(Table1[[#This Row],[Category and Sub-Category]],1,SEARCH("/",Table1[[#This Row],[Category and Sub-Category]],1)-1))</f>
        <v>film &amp; video</v>
      </c>
      <c r="R243" t="str">
        <f>TRIM(MID(Table1[[#This Row],[Category and Sub-Category]],SEARCH("/",Table1[[#This Row],[Category and Sub-Category]],1)+1,LEN(Table1[[#This Row],[Category and Sub-Category]])))</f>
        <v>documentary</v>
      </c>
      <c r="S243" s="8">
        <f>DATE(1970,1,1)+(Table1[[#This Row],[launched_at]]/(24*60*60))</f>
        <v>41949.697962962964</v>
      </c>
      <c r="T243" s="8">
        <f>DATE(1970,1,1)+(Table1[[#This Row],[deadline]]/(24*60*60))</f>
        <v>41994.697962962964</v>
      </c>
      <c r="U243">
        <f>_xlfn.DAYS(Table1[[#This Row],[Date Ended Conversion]],Table1[[#This Row],[Date Created Conversion]])</f>
        <v>45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9">
        <f>IF(Table1[[#This Row],[goal]] &lt;= 0,0,Table1[[#This Row],[pledged]]/Table1[[#This Row],[goal]])</f>
        <v>1.1346153846153846</v>
      </c>
      <c r="P244" s="7">
        <f>IF(Table1[[#This Row],[backers_count]] &lt;= 0,0,Table1[[#This Row],[pledged]]/Table1[[#This Row],[backers_count]])</f>
        <v>73.019801980198025</v>
      </c>
      <c r="Q244" t="str">
        <f>TRIM(MID(Table1[[#This Row],[Category and Sub-Category]],1,SEARCH("/",Table1[[#This Row],[Category and Sub-Category]],1)-1))</f>
        <v>film &amp; video</v>
      </c>
      <c r="R244" t="str">
        <f>TRIM(MID(Table1[[#This Row],[Category and Sub-Category]],SEARCH("/",Table1[[#This Row],[Category and Sub-Category]],1)+1,LEN(Table1[[#This Row],[Category and Sub-Category]])))</f>
        <v>documentary</v>
      </c>
      <c r="S244" s="8">
        <f>DATE(1970,1,1)+(Table1[[#This Row],[launched_at]]/(24*60*60))</f>
        <v>40862.492939814816</v>
      </c>
      <c r="T244" s="8">
        <f>DATE(1970,1,1)+(Table1[[#This Row],[deadline]]/(24*60*60))</f>
        <v>40897.492939814816</v>
      </c>
      <c r="U244">
        <f>_xlfn.DAYS(Table1[[#This Row],[Date Ended Conversion]],Table1[[#This Row],[Date Created Conversion]])</f>
        <v>35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9">
        <f>IF(Table1[[#This Row],[goal]] &lt;= 0,0,Table1[[#This Row],[pledged]]/Table1[[#This Row],[goal]])</f>
        <v>1.0259199999999999</v>
      </c>
      <c r="P245" s="7">
        <f>IF(Table1[[#This Row],[backers_count]] &lt;= 0,0,Table1[[#This Row],[pledged]]/Table1[[#This Row],[backers_count]])</f>
        <v>78.195121951219505</v>
      </c>
      <c r="Q245" t="str">
        <f>TRIM(MID(Table1[[#This Row],[Category and Sub-Category]],1,SEARCH("/",Table1[[#This Row],[Category and Sub-Category]],1)-1))</f>
        <v>film &amp; video</v>
      </c>
      <c r="R245" t="str">
        <f>TRIM(MID(Table1[[#This Row],[Category and Sub-Category]],SEARCH("/",Table1[[#This Row],[Category and Sub-Category]],1)+1,LEN(Table1[[#This Row],[Category and Sub-Category]])))</f>
        <v>documentary</v>
      </c>
      <c r="S245" s="8">
        <f>DATE(1970,1,1)+(Table1[[#This Row],[launched_at]]/(24*60*60))</f>
        <v>41662.047500000001</v>
      </c>
      <c r="T245" s="8">
        <f>DATE(1970,1,1)+(Table1[[#This Row],[deadline]]/(24*60*60))</f>
        <v>41692.047500000001</v>
      </c>
      <c r="U245">
        <f>_xlfn.DAYS(Table1[[#This Row],[Date Ended Conversion]],Table1[[#This Row],[Date Created Conversion]])</f>
        <v>30</v>
      </c>
    </row>
    <row r="246" spans="1:21" ht="43.5" x14ac:dyDescent="0.3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9">
        <f>IF(Table1[[#This Row],[goal]] &lt;= 0,0,Table1[[#This Row],[pledged]]/Table1[[#This Row],[goal]])</f>
        <v>1.1375714285714287</v>
      </c>
      <c r="P246" s="7">
        <f>IF(Table1[[#This Row],[backers_count]] &lt;= 0,0,Table1[[#This Row],[pledged]]/Table1[[#This Row],[backers_count]])</f>
        <v>47.398809523809526</v>
      </c>
      <c r="Q246" t="str">
        <f>TRIM(MID(Table1[[#This Row],[Category and Sub-Category]],1,SEARCH("/",Table1[[#This Row],[Category and Sub-Category]],1)-1))</f>
        <v>film &amp; video</v>
      </c>
      <c r="R246" t="str">
        <f>TRIM(MID(Table1[[#This Row],[Category and Sub-Category]],SEARCH("/",Table1[[#This Row],[Category and Sub-Category]],1)+1,LEN(Table1[[#This Row],[Category and Sub-Category]])))</f>
        <v>documentary</v>
      </c>
      <c r="S246" s="8">
        <f>DATE(1970,1,1)+(Table1[[#This Row],[launched_at]]/(24*60*60))</f>
        <v>40213.323599537034</v>
      </c>
      <c r="T246" s="8">
        <f>DATE(1970,1,1)+(Table1[[#This Row],[deadline]]/(24*60*60))</f>
        <v>40253.295833333337</v>
      </c>
      <c r="U246">
        <f>_xlfn.DAYS(Table1[[#This Row],[Date Ended Conversion]],Table1[[#This Row],[Date Created Conversion]])</f>
        <v>40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9">
        <f>IF(Table1[[#This Row],[goal]] &lt;= 0,0,Table1[[#This Row],[pledged]]/Table1[[#This Row],[goal]])</f>
        <v>1.0371999999999999</v>
      </c>
      <c r="P247" s="7">
        <f>IF(Table1[[#This Row],[backers_count]] &lt;= 0,0,Table1[[#This Row],[pledged]]/Table1[[#This Row],[backers_count]])</f>
        <v>54.020833333333336</v>
      </c>
      <c r="Q247" t="str">
        <f>TRIM(MID(Table1[[#This Row],[Category and Sub-Category]],1,SEARCH("/",Table1[[#This Row],[Category and Sub-Category]],1)-1))</f>
        <v>film &amp; video</v>
      </c>
      <c r="R247" t="str">
        <f>TRIM(MID(Table1[[#This Row],[Category and Sub-Category]],SEARCH("/",Table1[[#This Row],[Category and Sub-Category]],1)+1,LEN(Table1[[#This Row],[Category and Sub-Category]])))</f>
        <v>documentary</v>
      </c>
      <c r="S247" s="8">
        <f>DATE(1970,1,1)+(Table1[[#This Row],[launched_at]]/(24*60*60))</f>
        <v>41107.053067129629</v>
      </c>
      <c r="T247" s="8">
        <f>DATE(1970,1,1)+(Table1[[#This Row],[deadline]]/(24*60*60))</f>
        <v>41137.053067129629</v>
      </c>
      <c r="U247">
        <f>_xlfn.DAYS(Table1[[#This Row],[Date Ended Conversion]],Table1[[#This Row],[Date Created Conversion]])</f>
        <v>30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9">
        <f>IF(Table1[[#This Row],[goal]] &lt;= 0,0,Table1[[#This Row],[pledged]]/Table1[[#This Row],[goal]])</f>
        <v>3.0546000000000002</v>
      </c>
      <c r="P248" s="7">
        <f>IF(Table1[[#This Row],[backers_count]] &lt;= 0,0,Table1[[#This Row],[pledged]]/Table1[[#This Row],[backers_count]])</f>
        <v>68.488789237668158</v>
      </c>
      <c r="Q248" t="str">
        <f>TRIM(MID(Table1[[#This Row],[Category and Sub-Category]],1,SEARCH("/",Table1[[#This Row],[Category and Sub-Category]],1)-1))</f>
        <v>film &amp; video</v>
      </c>
      <c r="R248" t="str">
        <f>TRIM(MID(Table1[[#This Row],[Category and Sub-Category]],SEARCH("/",Table1[[#This Row],[Category and Sub-Category]],1)+1,LEN(Table1[[#This Row],[Category and Sub-Category]])))</f>
        <v>documentary</v>
      </c>
      <c r="S248" s="8">
        <f>DATE(1970,1,1)+(Table1[[#This Row],[launched_at]]/(24*60*60))</f>
        <v>40480.363483796296</v>
      </c>
      <c r="T248" s="8">
        <f>DATE(1970,1,1)+(Table1[[#This Row],[deadline]]/(24*60*60))</f>
        <v>40530.405150462961</v>
      </c>
      <c r="U248">
        <f>_xlfn.DAYS(Table1[[#This Row],[Date Ended Conversion]],Table1[[#This Row],[Date Created Conversion]])</f>
        <v>50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9">
        <f>IF(Table1[[#This Row],[goal]] &lt;= 0,0,Table1[[#This Row],[pledged]]/Table1[[#This Row],[goal]])</f>
        <v>1.341</v>
      </c>
      <c r="P249" s="7">
        <f>IF(Table1[[#This Row],[backers_count]] &lt;= 0,0,Table1[[#This Row],[pledged]]/Table1[[#This Row],[backers_count]])</f>
        <v>108.14516129032258</v>
      </c>
      <c r="Q249" t="str">
        <f>TRIM(MID(Table1[[#This Row],[Category and Sub-Category]],1,SEARCH("/",Table1[[#This Row],[Category and Sub-Category]],1)-1))</f>
        <v>film &amp; video</v>
      </c>
      <c r="R249" t="str">
        <f>TRIM(MID(Table1[[#This Row],[Category and Sub-Category]],SEARCH("/",Table1[[#This Row],[Category and Sub-Category]],1)+1,LEN(Table1[[#This Row],[Category and Sub-Category]])))</f>
        <v>documentary</v>
      </c>
      <c r="S249" s="8">
        <f>DATE(1970,1,1)+(Table1[[#This Row],[launched_at]]/(24*60*60))</f>
        <v>40430.604328703703</v>
      </c>
      <c r="T249" s="8">
        <f>DATE(1970,1,1)+(Table1[[#This Row],[deadline]]/(24*60*60))</f>
        <v>40467.152083333334</v>
      </c>
      <c r="U249">
        <f>_xlfn.DAYS(Table1[[#This Row],[Date Ended Conversion]],Table1[[#This Row],[Date Created Conversion]])</f>
        <v>37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9">
        <f>IF(Table1[[#This Row],[goal]] &lt;= 0,0,Table1[[#This Row],[pledged]]/Table1[[#This Row],[goal]])</f>
        <v>1.0133294117647058</v>
      </c>
      <c r="P250" s="7">
        <f>IF(Table1[[#This Row],[backers_count]] &lt;= 0,0,Table1[[#This Row],[pledged]]/Table1[[#This Row],[backers_count]])</f>
        <v>589.95205479452056</v>
      </c>
      <c r="Q250" t="str">
        <f>TRIM(MID(Table1[[#This Row],[Category and Sub-Category]],1,SEARCH("/",Table1[[#This Row],[Category and Sub-Category]],1)-1))</f>
        <v>film &amp; video</v>
      </c>
      <c r="R250" t="str">
        <f>TRIM(MID(Table1[[#This Row],[Category and Sub-Category]],SEARCH("/",Table1[[#This Row],[Category and Sub-Category]],1)+1,LEN(Table1[[#This Row],[Category and Sub-Category]])))</f>
        <v>documentary</v>
      </c>
      <c r="S250" s="8">
        <f>DATE(1970,1,1)+(Table1[[#This Row],[launched_at]]/(24*60*60))</f>
        <v>40870.774409722224</v>
      </c>
      <c r="T250" s="8">
        <f>DATE(1970,1,1)+(Table1[[#This Row],[deadline]]/(24*60*60))</f>
        <v>40915.774409722224</v>
      </c>
      <c r="U250">
        <f>_xlfn.DAYS(Table1[[#This Row],[Date Ended Conversion]],Table1[[#This Row],[Date Created Conversion]])</f>
        <v>45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9">
        <f>IF(Table1[[#This Row],[goal]] &lt;= 0,0,Table1[[#This Row],[pledged]]/Table1[[#This Row],[goal]])</f>
        <v>1.1292</v>
      </c>
      <c r="P251" s="7">
        <f>IF(Table1[[#This Row],[backers_count]] &lt;= 0,0,Table1[[#This Row],[pledged]]/Table1[[#This Row],[backers_count]])</f>
        <v>48.051063829787232</v>
      </c>
      <c r="Q251" t="str">
        <f>TRIM(MID(Table1[[#This Row],[Category and Sub-Category]],1,SEARCH("/",Table1[[#This Row],[Category and Sub-Category]],1)-1))</f>
        <v>film &amp; video</v>
      </c>
      <c r="R251" t="str">
        <f>TRIM(MID(Table1[[#This Row],[Category and Sub-Category]],SEARCH("/",Table1[[#This Row],[Category and Sub-Category]],1)+1,LEN(Table1[[#This Row],[Category and Sub-Category]])))</f>
        <v>documentary</v>
      </c>
      <c r="S251" s="8">
        <f>DATE(1970,1,1)+(Table1[[#This Row],[launched_at]]/(24*60*60))</f>
        <v>40332.923842592594</v>
      </c>
      <c r="T251" s="8">
        <f>DATE(1970,1,1)+(Table1[[#This Row],[deadline]]/(24*60*60))</f>
        <v>40412.736111111109</v>
      </c>
      <c r="U251">
        <f>_xlfn.DAYS(Table1[[#This Row],[Date Ended Conversion]],Table1[[#This Row],[Date Created Conversion]])</f>
        <v>80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9">
        <f>IF(Table1[[#This Row],[goal]] &lt;= 0,0,Table1[[#This Row],[pledged]]/Table1[[#This Row],[goal]])</f>
        <v>1.0558333333333334</v>
      </c>
      <c r="P252" s="7">
        <f>IF(Table1[[#This Row],[backers_count]] &lt;= 0,0,Table1[[#This Row],[pledged]]/Table1[[#This Row],[backers_count]])</f>
        <v>72.482837528604122</v>
      </c>
      <c r="Q252" t="str">
        <f>TRIM(MID(Table1[[#This Row],[Category and Sub-Category]],1,SEARCH("/",Table1[[#This Row],[Category and Sub-Category]],1)-1))</f>
        <v>film &amp; video</v>
      </c>
      <c r="R252" t="str">
        <f>TRIM(MID(Table1[[#This Row],[Category and Sub-Category]],SEARCH("/",Table1[[#This Row],[Category and Sub-Category]],1)+1,LEN(Table1[[#This Row],[Category and Sub-Category]])))</f>
        <v>documentary</v>
      </c>
      <c r="S252" s="8">
        <f>DATE(1970,1,1)+(Table1[[#This Row],[launched_at]]/(24*60*60))</f>
        <v>41401.565868055557</v>
      </c>
      <c r="T252" s="8">
        <f>DATE(1970,1,1)+(Table1[[#This Row],[deadline]]/(24*60*60))</f>
        <v>41431.565868055557</v>
      </c>
      <c r="U252">
        <f>_xlfn.DAYS(Table1[[#This Row],[Date Ended Conversion]],Table1[[#This Row],[Date Created Conversion]])</f>
        <v>30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9">
        <f>IF(Table1[[#This Row],[goal]] &lt;= 0,0,Table1[[#This Row],[pledged]]/Table1[[#This Row],[goal]])</f>
        <v>1.2557142857142858</v>
      </c>
      <c r="P253" s="7">
        <f>IF(Table1[[#This Row],[backers_count]] &lt;= 0,0,Table1[[#This Row],[pledged]]/Table1[[#This Row],[backers_count]])</f>
        <v>57.077922077922075</v>
      </c>
      <c r="Q253" t="str">
        <f>TRIM(MID(Table1[[#This Row],[Category and Sub-Category]],1,SEARCH("/",Table1[[#This Row],[Category and Sub-Category]],1)-1))</f>
        <v>film &amp; video</v>
      </c>
      <c r="R253" t="str">
        <f>TRIM(MID(Table1[[#This Row],[Category and Sub-Category]],SEARCH("/",Table1[[#This Row],[Category and Sub-Category]],1)+1,LEN(Table1[[#This Row],[Category and Sub-Category]])))</f>
        <v>documentary</v>
      </c>
      <c r="S253" s="8">
        <f>DATE(1970,1,1)+(Table1[[#This Row],[launched_at]]/(24*60*60))</f>
        <v>41013.787569444445</v>
      </c>
      <c r="T253" s="8">
        <f>DATE(1970,1,1)+(Table1[[#This Row],[deadline]]/(24*60*60))</f>
        <v>41045.791666666664</v>
      </c>
      <c r="U253">
        <f>_xlfn.DAYS(Table1[[#This Row],[Date Ended Conversion]],Table1[[#This Row],[Date Created Conversion]])</f>
        <v>32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9">
        <f>IF(Table1[[#This Row],[goal]] &lt;= 0,0,Table1[[#This Row],[pledged]]/Table1[[#This Row],[goal]])</f>
        <v>1.8455999999999999</v>
      </c>
      <c r="P254" s="7">
        <f>IF(Table1[[#This Row],[backers_count]] &lt;= 0,0,Table1[[#This Row],[pledged]]/Table1[[#This Row],[backers_count]])</f>
        <v>85.444444444444443</v>
      </c>
      <c r="Q254" t="str">
        <f>TRIM(MID(Table1[[#This Row],[Category and Sub-Category]],1,SEARCH("/",Table1[[#This Row],[Category and Sub-Category]],1)-1))</f>
        <v>film &amp; video</v>
      </c>
      <c r="R254" t="str">
        <f>TRIM(MID(Table1[[#This Row],[Category and Sub-Category]],SEARCH("/",Table1[[#This Row],[Category and Sub-Category]],1)+1,LEN(Table1[[#This Row],[Category and Sub-Category]])))</f>
        <v>documentary</v>
      </c>
      <c r="S254" s="8">
        <f>DATE(1970,1,1)+(Table1[[#This Row],[launched_at]]/(24*60*60))</f>
        <v>40266.66270833333</v>
      </c>
      <c r="T254" s="8">
        <f>DATE(1970,1,1)+(Table1[[#This Row],[deadline]]/(24*60*60))</f>
        <v>40330.165972222225</v>
      </c>
      <c r="U254">
        <f>_xlfn.DAYS(Table1[[#This Row],[Date Ended Conversion]],Table1[[#This Row],[Date Created Conversion]])</f>
        <v>64</v>
      </c>
    </row>
    <row r="255" spans="1:21" ht="43.5" x14ac:dyDescent="0.3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9">
        <f>IF(Table1[[#This Row],[goal]] &lt;= 0,0,Table1[[#This Row],[pledged]]/Table1[[#This Row],[goal]])</f>
        <v>1.0073333333333334</v>
      </c>
      <c r="P255" s="7">
        <f>IF(Table1[[#This Row],[backers_count]] &lt;= 0,0,Table1[[#This Row],[pledged]]/Table1[[#This Row],[backers_count]])</f>
        <v>215.85714285714286</v>
      </c>
      <c r="Q255" t="str">
        <f>TRIM(MID(Table1[[#This Row],[Category and Sub-Category]],1,SEARCH("/",Table1[[#This Row],[Category and Sub-Category]],1)-1))</f>
        <v>film &amp; video</v>
      </c>
      <c r="R255" t="str">
        <f>TRIM(MID(Table1[[#This Row],[Category and Sub-Category]],SEARCH("/",Table1[[#This Row],[Category and Sub-Category]],1)+1,LEN(Table1[[#This Row],[Category and Sub-Category]])))</f>
        <v>documentary</v>
      </c>
      <c r="S255" s="8">
        <f>DATE(1970,1,1)+(Table1[[#This Row],[launched_at]]/(24*60*60))</f>
        <v>40924.650868055556</v>
      </c>
      <c r="T255" s="8">
        <f>DATE(1970,1,1)+(Table1[[#This Row],[deadline]]/(24*60*60))</f>
        <v>40954.650868055556</v>
      </c>
      <c r="U255">
        <f>_xlfn.DAYS(Table1[[#This Row],[Date Ended Conversion]],Table1[[#This Row],[Date Created Conversion]])</f>
        <v>30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9">
        <f>IF(Table1[[#This Row],[goal]] &lt;= 0,0,Table1[[#This Row],[pledged]]/Table1[[#This Row],[goal]])</f>
        <v>1.1694724999999999</v>
      </c>
      <c r="P256" s="7">
        <f>IF(Table1[[#This Row],[backers_count]] &lt;= 0,0,Table1[[#This Row],[pledged]]/Table1[[#This Row],[backers_count]])</f>
        <v>89.38643312101911</v>
      </c>
      <c r="Q256" t="str">
        <f>TRIM(MID(Table1[[#This Row],[Category and Sub-Category]],1,SEARCH("/",Table1[[#This Row],[Category and Sub-Category]],1)-1))</f>
        <v>film &amp; video</v>
      </c>
      <c r="R256" t="str">
        <f>TRIM(MID(Table1[[#This Row],[Category and Sub-Category]],SEARCH("/",Table1[[#This Row],[Category and Sub-Category]],1)+1,LEN(Table1[[#This Row],[Category and Sub-Category]])))</f>
        <v>documentary</v>
      </c>
      <c r="S256" s="8">
        <f>DATE(1970,1,1)+(Table1[[#This Row],[launched_at]]/(24*60*60))</f>
        <v>42263.952662037038</v>
      </c>
      <c r="T256" s="8">
        <f>DATE(1970,1,1)+(Table1[[#This Row],[deadline]]/(24*60*60))</f>
        <v>42294.083333333328</v>
      </c>
      <c r="U256">
        <f>_xlfn.DAYS(Table1[[#This Row],[Date Ended Conversion]],Table1[[#This Row],[Date Created Conversion]])</f>
        <v>31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9">
        <f>IF(Table1[[#This Row],[goal]] &lt;= 0,0,Table1[[#This Row],[pledged]]/Table1[[#This Row],[goal]])</f>
        <v>1.0673325</v>
      </c>
      <c r="P257" s="7">
        <f>IF(Table1[[#This Row],[backers_count]] &lt;= 0,0,Table1[[#This Row],[pledged]]/Table1[[#This Row],[backers_count]])</f>
        <v>45.418404255319146</v>
      </c>
      <c r="Q257" t="str">
        <f>TRIM(MID(Table1[[#This Row],[Category and Sub-Category]],1,SEARCH("/",Table1[[#This Row],[Category and Sub-Category]],1)-1))</f>
        <v>film &amp; video</v>
      </c>
      <c r="R257" t="str">
        <f>TRIM(MID(Table1[[#This Row],[Category and Sub-Category]],SEARCH("/",Table1[[#This Row],[Category and Sub-Category]],1)+1,LEN(Table1[[#This Row],[Category and Sub-Category]])))</f>
        <v>documentary</v>
      </c>
      <c r="S257" s="8">
        <f>DATE(1970,1,1)+(Table1[[#This Row],[launched_at]]/(24*60*60))</f>
        <v>40588.526412037041</v>
      </c>
      <c r="T257" s="8">
        <f>DATE(1970,1,1)+(Table1[[#This Row],[deadline]]/(24*60*60))</f>
        <v>40618.48474537037</v>
      </c>
      <c r="U257">
        <f>_xlfn.DAYS(Table1[[#This Row],[Date Ended Conversion]],Table1[[#This Row],[Date Created Conversion]])</f>
        <v>30</v>
      </c>
    </row>
    <row r="258" spans="1:21" ht="43.5" x14ac:dyDescent="0.3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9">
        <f>IF(Table1[[#This Row],[goal]] &lt;= 0,0,Table1[[#This Row],[pledged]]/Table1[[#This Row],[goal]])</f>
        <v>1.391</v>
      </c>
      <c r="P258" s="7">
        <f>IF(Table1[[#This Row],[backers_count]] &lt;= 0,0,Table1[[#This Row],[pledged]]/Table1[[#This Row],[backers_count]])</f>
        <v>65.756363636363631</v>
      </c>
      <c r="Q258" t="str">
        <f>TRIM(MID(Table1[[#This Row],[Category and Sub-Category]],1,SEARCH("/",Table1[[#This Row],[Category and Sub-Category]],1)-1))</f>
        <v>film &amp; video</v>
      </c>
      <c r="R258" t="str">
        <f>TRIM(MID(Table1[[#This Row],[Category and Sub-Category]],SEARCH("/",Table1[[#This Row],[Category and Sub-Category]],1)+1,LEN(Table1[[#This Row],[Category and Sub-Category]])))</f>
        <v>documentary</v>
      </c>
      <c r="S258" s="8">
        <f>DATE(1970,1,1)+(Table1[[#This Row],[launched_at]]/(24*60*60))</f>
        <v>41319.769293981481</v>
      </c>
      <c r="T258" s="8">
        <f>DATE(1970,1,1)+(Table1[[#This Row],[deadline]]/(24*60*60))</f>
        <v>41349.769293981481</v>
      </c>
      <c r="U258">
        <f>_xlfn.DAYS(Table1[[#This Row],[Date Ended Conversion]],Table1[[#This Row],[Date Created Conversion]])</f>
        <v>30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9">
        <f>IF(Table1[[#This Row],[goal]] &lt;= 0,0,Table1[[#This Row],[pledged]]/Table1[[#This Row],[goal]])</f>
        <v>1.0672648571428571</v>
      </c>
      <c r="P259" s="7">
        <f>IF(Table1[[#This Row],[backers_count]] &lt;= 0,0,Table1[[#This Row],[pledged]]/Table1[[#This Row],[backers_count]])</f>
        <v>66.70405357142856</v>
      </c>
      <c r="Q259" t="str">
        <f>TRIM(MID(Table1[[#This Row],[Category and Sub-Category]],1,SEARCH("/",Table1[[#This Row],[Category and Sub-Category]],1)-1))</f>
        <v>film &amp; video</v>
      </c>
      <c r="R259" t="str">
        <f>TRIM(MID(Table1[[#This Row],[Category and Sub-Category]],SEARCH("/",Table1[[#This Row],[Category and Sub-Category]],1)+1,LEN(Table1[[#This Row],[Category and Sub-Category]])))</f>
        <v>documentary</v>
      </c>
      <c r="S259" s="8">
        <f>DATE(1970,1,1)+(Table1[[#This Row],[launched_at]]/(24*60*60))</f>
        <v>42479.626875000002</v>
      </c>
      <c r="T259" s="8">
        <f>DATE(1970,1,1)+(Table1[[#This Row],[deadline]]/(24*60*60))</f>
        <v>42509.626875000002</v>
      </c>
      <c r="U259">
        <f>_xlfn.DAYS(Table1[[#This Row],[Date Ended Conversion]],Table1[[#This Row],[Date Created Conversion]])</f>
        <v>30</v>
      </c>
    </row>
    <row r="260" spans="1:21" ht="43.5" x14ac:dyDescent="0.3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9">
        <f>IF(Table1[[#This Row],[goal]] &lt;= 0,0,Table1[[#This Row],[pledged]]/Table1[[#This Row],[goal]])</f>
        <v>1.9114</v>
      </c>
      <c r="P260" s="7">
        <f>IF(Table1[[#This Row],[backers_count]] &lt;= 0,0,Table1[[#This Row],[pledged]]/Table1[[#This Row],[backers_count]])</f>
        <v>83.345930232558146</v>
      </c>
      <c r="Q260" t="str">
        <f>TRIM(MID(Table1[[#This Row],[Category and Sub-Category]],1,SEARCH("/",Table1[[#This Row],[Category and Sub-Category]],1)-1))</f>
        <v>film &amp; video</v>
      </c>
      <c r="R260" t="str">
        <f>TRIM(MID(Table1[[#This Row],[Category and Sub-Category]],SEARCH("/",Table1[[#This Row],[Category and Sub-Category]],1)+1,LEN(Table1[[#This Row],[Category and Sub-Category]])))</f>
        <v>documentary</v>
      </c>
      <c r="S260" s="8">
        <f>DATE(1970,1,1)+(Table1[[#This Row],[launched_at]]/(24*60*60))</f>
        <v>40682.051689814813</v>
      </c>
      <c r="T260" s="8">
        <f>DATE(1970,1,1)+(Table1[[#This Row],[deadline]]/(24*60*60))</f>
        <v>40712.051689814813</v>
      </c>
      <c r="U260">
        <f>_xlfn.DAYS(Table1[[#This Row],[Date Ended Conversion]],Table1[[#This Row],[Date Created Conversion]])</f>
        <v>30</v>
      </c>
    </row>
    <row r="261" spans="1:21" ht="43.5" x14ac:dyDescent="0.3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9">
        <f>IF(Table1[[#This Row],[goal]] &lt;= 0,0,Table1[[#This Row],[pledged]]/Table1[[#This Row],[goal]])</f>
        <v>1.3193789333333332</v>
      </c>
      <c r="P261" s="7">
        <f>IF(Table1[[#This Row],[backers_count]] &lt;= 0,0,Table1[[#This Row],[pledged]]/Table1[[#This Row],[backers_count]])</f>
        <v>105.04609341825902</v>
      </c>
      <c r="Q261" t="str">
        <f>TRIM(MID(Table1[[#This Row],[Category and Sub-Category]],1,SEARCH("/",Table1[[#This Row],[Category and Sub-Category]],1)-1))</f>
        <v>film &amp; video</v>
      </c>
      <c r="R261" t="str">
        <f>TRIM(MID(Table1[[#This Row],[Category and Sub-Category]],SEARCH("/",Table1[[#This Row],[Category and Sub-Category]],1)+1,LEN(Table1[[#This Row],[Category and Sub-Category]])))</f>
        <v>documentary</v>
      </c>
      <c r="S261" s="8">
        <f>DATE(1970,1,1)+(Table1[[#This Row],[launched_at]]/(24*60*60))</f>
        <v>42072.738067129627</v>
      </c>
      <c r="T261" s="8">
        <f>DATE(1970,1,1)+(Table1[[#This Row],[deadline]]/(24*60*60))</f>
        <v>42102.738067129627</v>
      </c>
      <c r="U261">
        <f>_xlfn.DAYS(Table1[[#This Row],[Date Ended Conversion]],Table1[[#This Row],[Date Created Conversion]])</f>
        <v>30</v>
      </c>
    </row>
    <row r="262" spans="1:21" ht="29" x14ac:dyDescent="0.3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9">
        <f>IF(Table1[[#This Row],[goal]] &lt;= 0,0,Table1[[#This Row],[pledged]]/Table1[[#This Row],[goal]])</f>
        <v>1.0640000000000001</v>
      </c>
      <c r="P262" s="7">
        <f>IF(Table1[[#This Row],[backers_count]] &lt;= 0,0,Table1[[#This Row],[pledged]]/Table1[[#This Row],[backers_count]])</f>
        <v>120.90909090909091</v>
      </c>
      <c r="Q262" t="str">
        <f>TRIM(MID(Table1[[#This Row],[Category and Sub-Category]],1,SEARCH("/",Table1[[#This Row],[Category and Sub-Category]],1)-1))</f>
        <v>film &amp; video</v>
      </c>
      <c r="R262" t="str">
        <f>TRIM(MID(Table1[[#This Row],[Category and Sub-Category]],SEARCH("/",Table1[[#This Row],[Category and Sub-Category]],1)+1,LEN(Table1[[#This Row],[Category and Sub-Category]])))</f>
        <v>documentary</v>
      </c>
      <c r="S262" s="8">
        <f>DATE(1970,1,1)+(Table1[[#This Row],[launched_at]]/(24*60*60))</f>
        <v>40330.755543981482</v>
      </c>
      <c r="T262" s="8">
        <f>DATE(1970,1,1)+(Table1[[#This Row],[deadline]]/(24*60*60))</f>
        <v>40376.415972222225</v>
      </c>
      <c r="U262">
        <f>_xlfn.DAYS(Table1[[#This Row],[Date Ended Conversion]],Table1[[#This Row],[Date Created Conversion]])</f>
        <v>46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9">
        <f>IF(Table1[[#This Row],[goal]] &lt;= 0,0,Table1[[#This Row],[pledged]]/Table1[[#This Row],[goal]])</f>
        <v>1.0740000000000001</v>
      </c>
      <c r="P263" s="7">
        <f>IF(Table1[[#This Row],[backers_count]] &lt;= 0,0,Table1[[#This Row],[pledged]]/Table1[[#This Row],[backers_count]])</f>
        <v>97.63636363636364</v>
      </c>
      <c r="Q263" t="str">
        <f>TRIM(MID(Table1[[#This Row],[Category and Sub-Category]],1,SEARCH("/",Table1[[#This Row],[Category and Sub-Category]],1)-1))</f>
        <v>film &amp; video</v>
      </c>
      <c r="R263" t="str">
        <f>TRIM(MID(Table1[[#This Row],[Category and Sub-Category]],SEARCH("/",Table1[[#This Row],[Category and Sub-Category]],1)+1,LEN(Table1[[#This Row],[Category and Sub-Category]])))</f>
        <v>documentary</v>
      </c>
      <c r="S263" s="8">
        <f>DATE(1970,1,1)+(Table1[[#This Row],[launched_at]]/(24*60*60))</f>
        <v>41017.885462962964</v>
      </c>
      <c r="T263" s="8">
        <f>DATE(1970,1,1)+(Table1[[#This Row],[deadline]]/(24*60*60))</f>
        <v>41067.621527777781</v>
      </c>
      <c r="U263">
        <f>_xlfn.DAYS(Table1[[#This Row],[Date Ended Conversion]],Table1[[#This Row],[Date Created Conversion]])</f>
        <v>50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9">
        <f>IF(Table1[[#This Row],[goal]] &lt;= 0,0,Table1[[#This Row],[pledged]]/Table1[[#This Row],[goal]])</f>
        <v>2.4</v>
      </c>
      <c r="P264" s="7">
        <f>IF(Table1[[#This Row],[backers_count]] &lt;= 0,0,Table1[[#This Row],[pledged]]/Table1[[#This Row],[backers_count]])</f>
        <v>41.379310344827587</v>
      </c>
      <c r="Q264" t="str">
        <f>TRIM(MID(Table1[[#This Row],[Category and Sub-Category]],1,SEARCH("/",Table1[[#This Row],[Category and Sub-Category]],1)-1))</f>
        <v>film &amp; video</v>
      </c>
      <c r="R264" t="str">
        <f>TRIM(MID(Table1[[#This Row],[Category and Sub-Category]],SEARCH("/",Table1[[#This Row],[Category and Sub-Category]],1)+1,LEN(Table1[[#This Row],[Category and Sub-Category]])))</f>
        <v>documentary</v>
      </c>
      <c r="S264" s="8">
        <f>DATE(1970,1,1)+(Table1[[#This Row],[launched_at]]/(24*60*60))</f>
        <v>40555.24800925926</v>
      </c>
      <c r="T264" s="8">
        <f>DATE(1970,1,1)+(Table1[[#This Row],[deadline]]/(24*60*60))</f>
        <v>40600.24800925926</v>
      </c>
      <c r="U264">
        <f>_xlfn.DAYS(Table1[[#This Row],[Date Ended Conversion]],Table1[[#This Row],[Date Created Conversion]])</f>
        <v>45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9">
        <f>IF(Table1[[#This Row],[goal]] &lt;= 0,0,Table1[[#This Row],[pledged]]/Table1[[#This Row],[goal]])</f>
        <v>1.1808107999999999</v>
      </c>
      <c r="P265" s="7">
        <f>IF(Table1[[#This Row],[backers_count]] &lt;= 0,0,Table1[[#This Row],[pledged]]/Table1[[#This Row],[backers_count]])</f>
        <v>30.654485981308412</v>
      </c>
      <c r="Q265" t="str">
        <f>TRIM(MID(Table1[[#This Row],[Category and Sub-Category]],1,SEARCH("/",Table1[[#This Row],[Category and Sub-Category]],1)-1))</f>
        <v>film &amp; video</v>
      </c>
      <c r="R265" t="str">
        <f>TRIM(MID(Table1[[#This Row],[Category and Sub-Category]],SEARCH("/",Table1[[#This Row],[Category and Sub-Category]],1)+1,LEN(Table1[[#This Row],[Category and Sub-Category]])))</f>
        <v>documentary</v>
      </c>
      <c r="S265" s="8">
        <f>DATE(1970,1,1)+(Table1[[#This Row],[launched_at]]/(24*60*60))</f>
        <v>41149.954791666663</v>
      </c>
      <c r="T265" s="8">
        <f>DATE(1970,1,1)+(Table1[[#This Row],[deadline]]/(24*60*60))</f>
        <v>41179.954791666663</v>
      </c>
      <c r="U265">
        <f>_xlfn.DAYS(Table1[[#This Row],[Date Ended Conversion]],Table1[[#This Row],[Date Created Conversion]])</f>
        <v>30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9">
        <f>IF(Table1[[#This Row],[goal]] &lt;= 0,0,Table1[[#This Row],[pledged]]/Table1[[#This Row],[goal]])</f>
        <v>1.1819999999999999</v>
      </c>
      <c r="P266" s="7">
        <f>IF(Table1[[#This Row],[backers_count]] &lt;= 0,0,Table1[[#This Row],[pledged]]/Table1[[#This Row],[backers_count]])</f>
        <v>64.945054945054949</v>
      </c>
      <c r="Q266" t="str">
        <f>TRIM(MID(Table1[[#This Row],[Category and Sub-Category]],1,SEARCH("/",Table1[[#This Row],[Category and Sub-Category]],1)-1))</f>
        <v>film &amp; video</v>
      </c>
      <c r="R266" t="str">
        <f>TRIM(MID(Table1[[#This Row],[Category and Sub-Category]],SEARCH("/",Table1[[#This Row],[Category and Sub-Category]],1)+1,LEN(Table1[[#This Row],[Category and Sub-Category]])))</f>
        <v>documentary</v>
      </c>
      <c r="S266" s="8">
        <f>DATE(1970,1,1)+(Table1[[#This Row],[launched_at]]/(24*60*60))</f>
        <v>41010.620312500003</v>
      </c>
      <c r="T266" s="8">
        <f>DATE(1970,1,1)+(Table1[[#This Row],[deadline]]/(24*60*60))</f>
        <v>41040.620312500003</v>
      </c>
      <c r="U266">
        <f>_xlfn.DAYS(Table1[[#This Row],[Date Ended Conversion]],Table1[[#This Row],[Date Created Conversion]])</f>
        <v>30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9">
        <f>IF(Table1[[#This Row],[goal]] &lt;= 0,0,Table1[[#This Row],[pledged]]/Table1[[#This Row],[goal]])</f>
        <v>1.111</v>
      </c>
      <c r="P267" s="7">
        <f>IF(Table1[[#This Row],[backers_count]] &lt;= 0,0,Table1[[#This Row],[pledged]]/Table1[[#This Row],[backers_count]])</f>
        <v>95.775862068965523</v>
      </c>
      <c r="Q267" t="str">
        <f>TRIM(MID(Table1[[#This Row],[Category and Sub-Category]],1,SEARCH("/",Table1[[#This Row],[Category and Sub-Category]],1)-1))</f>
        <v>film &amp; video</v>
      </c>
      <c r="R267" t="str">
        <f>TRIM(MID(Table1[[#This Row],[Category and Sub-Category]],SEARCH("/",Table1[[#This Row],[Category and Sub-Category]],1)+1,LEN(Table1[[#This Row],[Category and Sub-Category]])))</f>
        <v>documentary</v>
      </c>
      <c r="S267" s="8">
        <f>DATE(1970,1,1)+(Table1[[#This Row],[launched_at]]/(24*60*60))</f>
        <v>40267.245717592596</v>
      </c>
      <c r="T267" s="8">
        <f>DATE(1970,1,1)+(Table1[[#This Row],[deadline]]/(24*60*60))</f>
        <v>40308.844444444447</v>
      </c>
      <c r="U267">
        <f>_xlfn.DAYS(Table1[[#This Row],[Date Ended Conversion]],Table1[[#This Row],[Date Created Conversion]])</f>
        <v>41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9">
        <f>IF(Table1[[#This Row],[goal]] &lt;= 0,0,Table1[[#This Row],[pledged]]/Table1[[#This Row],[goal]])</f>
        <v>1.4550000000000001</v>
      </c>
      <c r="P268" s="7">
        <f>IF(Table1[[#This Row],[backers_count]] &lt;= 0,0,Table1[[#This Row],[pledged]]/Table1[[#This Row],[backers_count]])</f>
        <v>40.416666666666664</v>
      </c>
      <c r="Q268" t="str">
        <f>TRIM(MID(Table1[[#This Row],[Category and Sub-Category]],1,SEARCH("/",Table1[[#This Row],[Category and Sub-Category]],1)-1))</f>
        <v>film &amp; video</v>
      </c>
      <c r="R268" t="str">
        <f>TRIM(MID(Table1[[#This Row],[Category and Sub-Category]],SEARCH("/",Table1[[#This Row],[Category and Sub-Category]],1)+1,LEN(Table1[[#This Row],[Category and Sub-Category]])))</f>
        <v>documentary</v>
      </c>
      <c r="S268" s="8">
        <f>DATE(1970,1,1)+(Table1[[#This Row],[launched_at]]/(24*60*60))</f>
        <v>40205.174849537041</v>
      </c>
      <c r="T268" s="8">
        <f>DATE(1970,1,1)+(Table1[[#This Row],[deadline]]/(24*60*60))</f>
        <v>40291.160416666666</v>
      </c>
      <c r="U268">
        <f>_xlfn.DAYS(Table1[[#This Row],[Date Ended Conversion]],Table1[[#This Row],[Date Created Conversion]])</f>
        <v>86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9">
        <f>IF(Table1[[#This Row],[goal]] &lt;= 0,0,Table1[[#This Row],[pledged]]/Table1[[#This Row],[goal]])</f>
        <v>1.3162883248730965</v>
      </c>
      <c r="P269" s="7">
        <f>IF(Table1[[#This Row],[backers_count]] &lt;= 0,0,Table1[[#This Row],[pledged]]/Table1[[#This Row],[backers_count]])</f>
        <v>78.578424242424248</v>
      </c>
      <c r="Q269" t="str">
        <f>TRIM(MID(Table1[[#This Row],[Category and Sub-Category]],1,SEARCH("/",Table1[[#This Row],[Category and Sub-Category]],1)-1))</f>
        <v>film &amp; video</v>
      </c>
      <c r="R269" t="str">
        <f>TRIM(MID(Table1[[#This Row],[Category and Sub-Category]],SEARCH("/",Table1[[#This Row],[Category and Sub-Category]],1)+1,LEN(Table1[[#This Row],[Category and Sub-Category]])))</f>
        <v>documentary</v>
      </c>
      <c r="S269" s="8">
        <f>DATE(1970,1,1)+(Table1[[#This Row],[launched_at]]/(24*60*60))</f>
        <v>41785.452534722222</v>
      </c>
      <c r="T269" s="8">
        <f>DATE(1970,1,1)+(Table1[[#This Row],[deadline]]/(24*60*60))</f>
        <v>41815.452534722222</v>
      </c>
      <c r="U269">
        <f>_xlfn.DAYS(Table1[[#This Row],[Date Ended Conversion]],Table1[[#This Row],[Date Created Conversion]])</f>
        <v>30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9">
        <f>IF(Table1[[#This Row],[goal]] &lt;= 0,0,Table1[[#This Row],[pledged]]/Table1[[#This Row],[goal]])</f>
        <v>1.1140000000000001</v>
      </c>
      <c r="P270" s="7">
        <f>IF(Table1[[#This Row],[backers_count]] &lt;= 0,0,Table1[[#This Row],[pledged]]/Table1[[#This Row],[backers_count]])</f>
        <v>50.18018018018018</v>
      </c>
      <c r="Q270" t="str">
        <f>TRIM(MID(Table1[[#This Row],[Category and Sub-Category]],1,SEARCH("/",Table1[[#This Row],[Category and Sub-Category]],1)-1))</f>
        <v>film &amp; video</v>
      </c>
      <c r="R270" t="str">
        <f>TRIM(MID(Table1[[#This Row],[Category and Sub-Category]],SEARCH("/",Table1[[#This Row],[Category and Sub-Category]],1)+1,LEN(Table1[[#This Row],[Category and Sub-Category]])))</f>
        <v>documentary</v>
      </c>
      <c r="S270" s="8">
        <f>DATE(1970,1,1)+(Table1[[#This Row],[launched_at]]/(24*60*60))</f>
        <v>40809.15252314815</v>
      </c>
      <c r="T270" s="8">
        <f>DATE(1970,1,1)+(Table1[[#This Row],[deadline]]/(24*60*60))</f>
        <v>40854.194189814814</v>
      </c>
      <c r="U270">
        <f>_xlfn.DAYS(Table1[[#This Row],[Date Ended Conversion]],Table1[[#This Row],[Date Created Conversion]])</f>
        <v>45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9">
        <f>IF(Table1[[#This Row],[goal]] &lt;= 0,0,Table1[[#This Row],[pledged]]/Table1[[#This Row],[goal]])</f>
        <v>1.4723377</v>
      </c>
      <c r="P271" s="7">
        <f>IF(Table1[[#This Row],[backers_count]] &lt;= 0,0,Table1[[#This Row],[pledged]]/Table1[[#This Row],[backers_count]])</f>
        <v>92.251735588972423</v>
      </c>
      <c r="Q271" t="str">
        <f>TRIM(MID(Table1[[#This Row],[Category and Sub-Category]],1,SEARCH("/",Table1[[#This Row],[Category and Sub-Category]],1)-1))</f>
        <v>film &amp; video</v>
      </c>
      <c r="R271" t="str">
        <f>TRIM(MID(Table1[[#This Row],[Category and Sub-Category]],SEARCH("/",Table1[[#This Row],[Category and Sub-Category]],1)+1,LEN(Table1[[#This Row],[Category and Sub-Category]])))</f>
        <v>documentary</v>
      </c>
      <c r="S271" s="8">
        <f>DATE(1970,1,1)+(Table1[[#This Row],[launched_at]]/(24*60*60))</f>
        <v>42758.197013888886</v>
      </c>
      <c r="T271" s="8">
        <f>DATE(1970,1,1)+(Table1[[#This Row],[deadline]]/(24*60*60))</f>
        <v>42788.197013888886</v>
      </c>
      <c r="U271">
        <f>_xlfn.DAYS(Table1[[#This Row],[Date Ended Conversion]],Table1[[#This Row],[Date Created Conversion]])</f>
        <v>30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9">
        <f>IF(Table1[[#This Row],[goal]] &lt;= 0,0,Table1[[#This Row],[pledged]]/Table1[[#This Row],[goal]])</f>
        <v>1.5260869565217392</v>
      </c>
      <c r="P272" s="7">
        <f>IF(Table1[[#This Row],[backers_count]] &lt;= 0,0,Table1[[#This Row],[pledged]]/Table1[[#This Row],[backers_count]])</f>
        <v>57.540983606557376</v>
      </c>
      <c r="Q272" t="str">
        <f>TRIM(MID(Table1[[#This Row],[Category and Sub-Category]],1,SEARCH("/",Table1[[#This Row],[Category and Sub-Category]],1)-1))</f>
        <v>film &amp; video</v>
      </c>
      <c r="R272" t="str">
        <f>TRIM(MID(Table1[[#This Row],[Category and Sub-Category]],SEARCH("/",Table1[[#This Row],[Category and Sub-Category]],1)+1,LEN(Table1[[#This Row],[Category and Sub-Category]])))</f>
        <v>documentary</v>
      </c>
      <c r="S272" s="8">
        <f>DATE(1970,1,1)+(Table1[[#This Row],[launched_at]]/(24*60*60))</f>
        <v>40637.86655092593</v>
      </c>
      <c r="T272" s="8">
        <f>DATE(1970,1,1)+(Table1[[#This Row],[deadline]]/(24*60*60))</f>
        <v>40688.166666666664</v>
      </c>
      <c r="U272">
        <f>_xlfn.DAYS(Table1[[#This Row],[Date Ended Conversion]],Table1[[#This Row],[Date Created Conversion]])</f>
        <v>51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9">
        <f>IF(Table1[[#This Row],[goal]] &lt;= 0,0,Table1[[#This Row],[pledged]]/Table1[[#This Row],[goal]])</f>
        <v>1.0468</v>
      </c>
      <c r="P273" s="7">
        <f>IF(Table1[[#This Row],[backers_count]] &lt;= 0,0,Table1[[#This Row],[pledged]]/Table1[[#This Row],[backers_count]])</f>
        <v>109.42160278745645</v>
      </c>
      <c r="Q273" t="str">
        <f>TRIM(MID(Table1[[#This Row],[Category and Sub-Category]],1,SEARCH("/",Table1[[#This Row],[Category and Sub-Category]],1)-1))</f>
        <v>film &amp; video</v>
      </c>
      <c r="R273" t="str">
        <f>TRIM(MID(Table1[[#This Row],[Category and Sub-Category]],SEARCH("/",Table1[[#This Row],[Category and Sub-Category]],1)+1,LEN(Table1[[#This Row],[Category and Sub-Category]])))</f>
        <v>documentary</v>
      </c>
      <c r="S273" s="8">
        <f>DATE(1970,1,1)+(Table1[[#This Row],[launched_at]]/(24*60*60))</f>
        <v>41612.100243055553</v>
      </c>
      <c r="T273" s="8">
        <f>DATE(1970,1,1)+(Table1[[#This Row],[deadline]]/(24*60*60))</f>
        <v>41641.333333333336</v>
      </c>
      <c r="U273">
        <f>_xlfn.DAYS(Table1[[#This Row],[Date Ended Conversion]],Table1[[#This Row],[Date Created Conversion]])</f>
        <v>29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9">
        <f>IF(Table1[[#This Row],[goal]] &lt;= 0,0,Table1[[#This Row],[pledged]]/Table1[[#This Row],[goal]])</f>
        <v>1.7743366666666667</v>
      </c>
      <c r="P274" s="7">
        <f>IF(Table1[[#This Row],[backers_count]] &lt;= 0,0,Table1[[#This Row],[pledged]]/Table1[[#This Row],[backers_count]])</f>
        <v>81.892461538461546</v>
      </c>
      <c r="Q274" t="str">
        <f>TRIM(MID(Table1[[#This Row],[Category and Sub-Category]],1,SEARCH("/",Table1[[#This Row],[Category and Sub-Category]],1)-1))</f>
        <v>film &amp; video</v>
      </c>
      <c r="R274" t="str">
        <f>TRIM(MID(Table1[[#This Row],[Category and Sub-Category]],SEARCH("/",Table1[[#This Row],[Category and Sub-Category]],1)+1,LEN(Table1[[#This Row],[Category and Sub-Category]])))</f>
        <v>documentary</v>
      </c>
      <c r="S274" s="8">
        <f>DATE(1970,1,1)+(Table1[[#This Row],[launched_at]]/(24*60*60))</f>
        <v>40235.900358796294</v>
      </c>
      <c r="T274" s="8">
        <f>DATE(1970,1,1)+(Table1[[#This Row],[deadline]]/(24*60*60))</f>
        <v>40296.78402777778</v>
      </c>
      <c r="U274">
        <f>_xlfn.DAYS(Table1[[#This Row],[Date Ended Conversion]],Table1[[#This Row],[Date Created Conversion]])</f>
        <v>61</v>
      </c>
    </row>
    <row r="275" spans="1:21" ht="43.5" x14ac:dyDescent="0.3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9">
        <f>IF(Table1[[#This Row],[goal]] &lt;= 0,0,Table1[[#This Row],[pledged]]/Table1[[#This Row],[goal]])</f>
        <v>1.077758</v>
      </c>
      <c r="P275" s="7">
        <f>IF(Table1[[#This Row],[backers_count]] &lt;= 0,0,Table1[[#This Row],[pledged]]/Table1[[#This Row],[backers_count]])</f>
        <v>45.667711864406776</v>
      </c>
      <c r="Q275" t="str">
        <f>TRIM(MID(Table1[[#This Row],[Category and Sub-Category]],1,SEARCH("/",Table1[[#This Row],[Category and Sub-Category]],1)-1))</f>
        <v>film &amp; video</v>
      </c>
      <c r="R275" t="str">
        <f>TRIM(MID(Table1[[#This Row],[Category and Sub-Category]],SEARCH("/",Table1[[#This Row],[Category and Sub-Category]],1)+1,LEN(Table1[[#This Row],[Category and Sub-Category]])))</f>
        <v>documentary</v>
      </c>
      <c r="S275" s="8">
        <f>DATE(1970,1,1)+(Table1[[#This Row],[launched_at]]/(24*60*60))</f>
        <v>40697.498449074075</v>
      </c>
      <c r="T275" s="8">
        <f>DATE(1970,1,1)+(Table1[[#This Row],[deadline]]/(24*60*60))</f>
        <v>40727.498449074075</v>
      </c>
      <c r="U275">
        <f>_xlfn.DAYS(Table1[[#This Row],[Date Ended Conversion]],Table1[[#This Row],[Date Created Conversion]])</f>
        <v>30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9">
        <f>IF(Table1[[#This Row],[goal]] &lt;= 0,0,Table1[[#This Row],[pledged]]/Table1[[#This Row],[goal]])</f>
        <v>1.56</v>
      </c>
      <c r="P276" s="7">
        <f>IF(Table1[[#This Row],[backers_count]] &lt;= 0,0,Table1[[#This Row],[pledged]]/Table1[[#This Row],[backers_count]])</f>
        <v>55.221238938053098</v>
      </c>
      <c r="Q276" t="str">
        <f>TRIM(MID(Table1[[#This Row],[Category and Sub-Category]],1,SEARCH("/",Table1[[#This Row],[Category and Sub-Category]],1)-1))</f>
        <v>film &amp; video</v>
      </c>
      <c r="R276" t="str">
        <f>TRIM(MID(Table1[[#This Row],[Category and Sub-Category]],SEARCH("/",Table1[[#This Row],[Category and Sub-Category]],1)+1,LEN(Table1[[#This Row],[Category and Sub-Category]])))</f>
        <v>documentary</v>
      </c>
      <c r="S276" s="8">
        <f>DATE(1970,1,1)+(Table1[[#This Row],[launched_at]]/(24*60*60))</f>
        <v>40969.912372685183</v>
      </c>
      <c r="T276" s="8">
        <f>DATE(1970,1,1)+(Table1[[#This Row],[deadline]]/(24*60*60))</f>
        <v>41004.290972222225</v>
      </c>
      <c r="U276">
        <f>_xlfn.DAYS(Table1[[#This Row],[Date Ended Conversion]],Table1[[#This Row],[Date Created Conversion]])</f>
        <v>35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9">
        <f>IF(Table1[[#This Row],[goal]] &lt;= 0,0,Table1[[#This Row],[pledged]]/Table1[[#This Row],[goal]])</f>
        <v>1.08395</v>
      </c>
      <c r="P277" s="7">
        <f>IF(Table1[[#This Row],[backers_count]] &lt;= 0,0,Table1[[#This Row],[pledged]]/Table1[[#This Row],[backers_count]])</f>
        <v>65.298192771084331</v>
      </c>
      <c r="Q277" t="str">
        <f>TRIM(MID(Table1[[#This Row],[Category and Sub-Category]],1,SEARCH("/",Table1[[#This Row],[Category and Sub-Category]],1)-1))</f>
        <v>film &amp; video</v>
      </c>
      <c r="R277" t="str">
        <f>TRIM(MID(Table1[[#This Row],[Category and Sub-Category]],SEARCH("/",Table1[[#This Row],[Category and Sub-Category]],1)+1,LEN(Table1[[#This Row],[Category and Sub-Category]])))</f>
        <v>documentary</v>
      </c>
      <c r="S277" s="8">
        <f>DATE(1970,1,1)+(Table1[[#This Row],[launched_at]]/(24*60*60))</f>
        <v>41193.032013888893</v>
      </c>
      <c r="T277" s="8">
        <f>DATE(1970,1,1)+(Table1[[#This Row],[deadline]]/(24*60*60))</f>
        <v>41223.073680555557</v>
      </c>
      <c r="U277">
        <f>_xlfn.DAYS(Table1[[#This Row],[Date Ended Conversion]],Table1[[#This Row],[Date Created Conversion]])</f>
        <v>30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9">
        <f>IF(Table1[[#This Row],[goal]] &lt;= 0,0,Table1[[#This Row],[pledged]]/Table1[[#This Row],[goal]])</f>
        <v>1.476</v>
      </c>
      <c r="P278" s="7">
        <f>IF(Table1[[#This Row],[backers_count]] &lt;= 0,0,Table1[[#This Row],[pledged]]/Table1[[#This Row],[backers_count]])</f>
        <v>95.225806451612897</v>
      </c>
      <c r="Q278" t="str">
        <f>TRIM(MID(Table1[[#This Row],[Category and Sub-Category]],1,SEARCH("/",Table1[[#This Row],[Category and Sub-Category]],1)-1))</f>
        <v>film &amp; video</v>
      </c>
      <c r="R278" t="str">
        <f>TRIM(MID(Table1[[#This Row],[Category and Sub-Category]],SEARCH("/",Table1[[#This Row],[Category and Sub-Category]],1)+1,LEN(Table1[[#This Row],[Category and Sub-Category]])))</f>
        <v>documentary</v>
      </c>
      <c r="S278" s="8">
        <f>DATE(1970,1,1)+(Table1[[#This Row],[launched_at]]/(24*60*60))</f>
        <v>40967.081875000003</v>
      </c>
      <c r="T278" s="8">
        <f>DATE(1970,1,1)+(Table1[[#This Row],[deadline]]/(24*60*60))</f>
        <v>41027.040208333332</v>
      </c>
      <c r="U278">
        <f>_xlfn.DAYS(Table1[[#This Row],[Date Ended Conversion]],Table1[[#This Row],[Date Created Conversion]])</f>
        <v>60</v>
      </c>
    </row>
    <row r="279" spans="1:21" ht="43.5" x14ac:dyDescent="0.3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9">
        <f>IF(Table1[[#This Row],[goal]] &lt;= 0,0,Table1[[#This Row],[pledged]]/Table1[[#This Row],[goal]])</f>
        <v>1.1038153846153846</v>
      </c>
      <c r="P279" s="7">
        <f>IF(Table1[[#This Row],[backers_count]] &lt;= 0,0,Table1[[#This Row],[pledged]]/Table1[[#This Row],[backers_count]])</f>
        <v>75.444794952681391</v>
      </c>
      <c r="Q279" t="str">
        <f>TRIM(MID(Table1[[#This Row],[Category and Sub-Category]],1,SEARCH("/",Table1[[#This Row],[Category and Sub-Category]],1)-1))</f>
        <v>film &amp; video</v>
      </c>
      <c r="R279" t="str">
        <f>TRIM(MID(Table1[[#This Row],[Category and Sub-Category]],SEARCH("/",Table1[[#This Row],[Category and Sub-Category]],1)+1,LEN(Table1[[#This Row],[Category and Sub-Category]])))</f>
        <v>documentary</v>
      </c>
      <c r="S279" s="8">
        <f>DATE(1970,1,1)+(Table1[[#This Row],[launched_at]]/(24*60*60))</f>
        <v>42117.891423611116</v>
      </c>
      <c r="T279" s="8">
        <f>DATE(1970,1,1)+(Table1[[#This Row],[deadline]]/(24*60*60))</f>
        <v>42147.891423611116</v>
      </c>
      <c r="U279">
        <f>_xlfn.DAYS(Table1[[#This Row],[Date Ended Conversion]],Table1[[#This Row],[Date Created Conversion]])</f>
        <v>30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9">
        <f>IF(Table1[[#This Row],[goal]] &lt;= 0,0,Table1[[#This Row],[pledged]]/Table1[[#This Row],[goal]])</f>
        <v>1.5034814814814814</v>
      </c>
      <c r="P280" s="7">
        <f>IF(Table1[[#This Row],[backers_count]] &lt;= 0,0,Table1[[#This Row],[pledged]]/Table1[[#This Row],[backers_count]])</f>
        <v>97.816867469879512</v>
      </c>
      <c r="Q280" t="str">
        <f>TRIM(MID(Table1[[#This Row],[Category and Sub-Category]],1,SEARCH("/",Table1[[#This Row],[Category and Sub-Category]],1)-1))</f>
        <v>film &amp; video</v>
      </c>
      <c r="R280" t="str">
        <f>TRIM(MID(Table1[[#This Row],[Category and Sub-Category]],SEARCH("/",Table1[[#This Row],[Category and Sub-Category]],1)+1,LEN(Table1[[#This Row],[Category and Sub-Category]])))</f>
        <v>documentary</v>
      </c>
      <c r="S280" s="8">
        <f>DATE(1970,1,1)+(Table1[[#This Row],[launched_at]]/(24*60*60))</f>
        <v>41164.040960648148</v>
      </c>
      <c r="T280" s="8">
        <f>DATE(1970,1,1)+(Table1[[#This Row],[deadline]]/(24*60*60))</f>
        <v>41194.040960648148</v>
      </c>
      <c r="U280">
        <f>_xlfn.DAYS(Table1[[#This Row],[Date Ended Conversion]],Table1[[#This Row],[Date Created Conversion]])</f>
        <v>30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9">
        <f>IF(Table1[[#This Row],[goal]] &lt;= 0,0,Table1[[#This Row],[pledged]]/Table1[[#This Row],[goal]])</f>
        <v>1.5731829411764706</v>
      </c>
      <c r="P281" s="7">
        <f>IF(Table1[[#This Row],[backers_count]] &lt;= 0,0,Table1[[#This Row],[pledged]]/Table1[[#This Row],[backers_count]])</f>
        <v>87.685606557377056</v>
      </c>
      <c r="Q281" t="str">
        <f>TRIM(MID(Table1[[#This Row],[Category and Sub-Category]],1,SEARCH("/",Table1[[#This Row],[Category and Sub-Category]],1)-1))</f>
        <v>film &amp; video</v>
      </c>
      <c r="R281" t="str">
        <f>TRIM(MID(Table1[[#This Row],[Category and Sub-Category]],SEARCH("/",Table1[[#This Row],[Category and Sub-Category]],1)+1,LEN(Table1[[#This Row],[Category and Sub-Category]])))</f>
        <v>documentary</v>
      </c>
      <c r="S281" s="8">
        <f>DATE(1970,1,1)+(Table1[[#This Row],[launched_at]]/(24*60*60))</f>
        <v>42759.244166666671</v>
      </c>
      <c r="T281" s="8">
        <f>DATE(1970,1,1)+(Table1[[#This Row],[deadline]]/(24*60*60))</f>
        <v>42793.084027777775</v>
      </c>
      <c r="U281">
        <f>_xlfn.DAYS(Table1[[#This Row],[Date Ended Conversion]],Table1[[#This Row],[Date Created Conversion]])</f>
        <v>34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9">
        <f>IF(Table1[[#This Row],[goal]] &lt;= 0,0,Table1[[#This Row],[pledged]]/Table1[[#This Row],[goal]])</f>
        <v>1.5614399999999999</v>
      </c>
      <c r="P282" s="7">
        <f>IF(Table1[[#This Row],[backers_count]] &lt;= 0,0,Table1[[#This Row],[pledged]]/Table1[[#This Row],[backers_count]])</f>
        <v>54.748948106591868</v>
      </c>
      <c r="Q282" t="str">
        <f>TRIM(MID(Table1[[#This Row],[Category and Sub-Category]],1,SEARCH("/",Table1[[#This Row],[Category and Sub-Category]],1)-1))</f>
        <v>film &amp; video</v>
      </c>
      <c r="R282" t="str">
        <f>TRIM(MID(Table1[[#This Row],[Category and Sub-Category]],SEARCH("/",Table1[[#This Row],[Category and Sub-Category]],1)+1,LEN(Table1[[#This Row],[Category and Sub-Category]])))</f>
        <v>documentary</v>
      </c>
      <c r="S282" s="8">
        <f>DATE(1970,1,1)+(Table1[[#This Row],[launched_at]]/(24*60*60))</f>
        <v>41744.590682870374</v>
      </c>
      <c r="T282" s="8">
        <f>DATE(1970,1,1)+(Table1[[#This Row],[deadline]]/(24*60*60))</f>
        <v>41789.590682870374</v>
      </c>
      <c r="U282">
        <f>_xlfn.DAYS(Table1[[#This Row],[Date Ended Conversion]],Table1[[#This Row],[Date Created Conversion]])</f>
        <v>45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9">
        <f>IF(Table1[[#This Row],[goal]] &lt;= 0,0,Table1[[#This Row],[pledged]]/Table1[[#This Row],[goal]])</f>
        <v>1.2058763636363636</v>
      </c>
      <c r="P283" s="7">
        <f>IF(Table1[[#This Row],[backers_count]] &lt;= 0,0,Table1[[#This Row],[pledged]]/Table1[[#This Row],[backers_count]])</f>
        <v>83.953417721518989</v>
      </c>
      <c r="Q283" t="str">
        <f>TRIM(MID(Table1[[#This Row],[Category and Sub-Category]],1,SEARCH("/",Table1[[#This Row],[Category and Sub-Category]],1)-1))</f>
        <v>film &amp; video</v>
      </c>
      <c r="R283" t="str">
        <f>TRIM(MID(Table1[[#This Row],[Category and Sub-Category]],SEARCH("/",Table1[[#This Row],[Category and Sub-Category]],1)+1,LEN(Table1[[#This Row],[Category and Sub-Category]])))</f>
        <v>documentary</v>
      </c>
      <c r="S283" s="8">
        <f>DATE(1970,1,1)+(Table1[[#This Row],[launched_at]]/(24*60*60))</f>
        <v>39950.163344907407</v>
      </c>
      <c r="T283" s="8">
        <f>DATE(1970,1,1)+(Table1[[#This Row],[deadline]]/(24*60*60))</f>
        <v>40035.80972222222</v>
      </c>
      <c r="U283">
        <f>_xlfn.DAYS(Table1[[#This Row],[Date Ended Conversion]],Table1[[#This Row],[Date Created Conversion]])</f>
        <v>85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9">
        <f>IF(Table1[[#This Row],[goal]] &lt;= 0,0,Table1[[#This Row],[pledged]]/Table1[[#This Row],[goal]])</f>
        <v>1.0118888888888888</v>
      </c>
      <c r="P284" s="7">
        <f>IF(Table1[[#This Row],[backers_count]] &lt;= 0,0,Table1[[#This Row],[pledged]]/Table1[[#This Row],[backers_count]])</f>
        <v>254.38547486033519</v>
      </c>
      <c r="Q284" t="str">
        <f>TRIM(MID(Table1[[#This Row],[Category and Sub-Category]],1,SEARCH("/",Table1[[#This Row],[Category and Sub-Category]],1)-1))</f>
        <v>film &amp; video</v>
      </c>
      <c r="R284" t="str">
        <f>TRIM(MID(Table1[[#This Row],[Category and Sub-Category]],SEARCH("/",Table1[[#This Row],[Category and Sub-Category]],1)+1,LEN(Table1[[#This Row],[Category and Sub-Category]])))</f>
        <v>documentary</v>
      </c>
      <c r="S284" s="8">
        <f>DATE(1970,1,1)+(Table1[[#This Row],[launched_at]]/(24*60*60))</f>
        <v>40194.920046296298</v>
      </c>
      <c r="T284" s="8">
        <f>DATE(1970,1,1)+(Table1[[#This Row],[deadline]]/(24*60*60))</f>
        <v>40231.916666666664</v>
      </c>
      <c r="U284">
        <f>_xlfn.DAYS(Table1[[#This Row],[Date Ended Conversion]],Table1[[#This Row],[Date Created Conversion]])</f>
        <v>37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9">
        <f>IF(Table1[[#This Row],[goal]] &lt;= 0,0,Table1[[#This Row],[pledged]]/Table1[[#This Row],[goal]])</f>
        <v>1.142725</v>
      </c>
      <c r="P285" s="7">
        <f>IF(Table1[[#This Row],[backers_count]] &lt;= 0,0,Table1[[#This Row],[pledged]]/Table1[[#This Row],[backers_count]])</f>
        <v>101.8269801980198</v>
      </c>
      <c r="Q285" t="str">
        <f>TRIM(MID(Table1[[#This Row],[Category and Sub-Category]],1,SEARCH("/",Table1[[#This Row],[Category and Sub-Category]],1)-1))</f>
        <v>film &amp; video</v>
      </c>
      <c r="R285" t="str">
        <f>TRIM(MID(Table1[[#This Row],[Category and Sub-Category]],SEARCH("/",Table1[[#This Row],[Category and Sub-Category]],1)+1,LEN(Table1[[#This Row],[Category and Sub-Category]])))</f>
        <v>documentary</v>
      </c>
      <c r="S285" s="8">
        <f>DATE(1970,1,1)+(Table1[[#This Row],[launched_at]]/(24*60*60))</f>
        <v>40675.71</v>
      </c>
      <c r="T285" s="8">
        <f>DATE(1970,1,1)+(Table1[[#This Row],[deadline]]/(24*60*60))</f>
        <v>40695.207638888889</v>
      </c>
      <c r="U285">
        <f>_xlfn.DAYS(Table1[[#This Row],[Date Ended Conversion]],Table1[[#This Row],[Date Created Conversion]])</f>
        <v>20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9">
        <f>IF(Table1[[#This Row],[goal]] &lt;= 0,0,Table1[[#This Row],[pledged]]/Table1[[#This Row],[goal]])</f>
        <v>1.0462615</v>
      </c>
      <c r="P286" s="7">
        <f>IF(Table1[[#This Row],[backers_count]] &lt;= 0,0,Table1[[#This Row],[pledged]]/Table1[[#This Row],[backers_count]])</f>
        <v>55.066394736842106</v>
      </c>
      <c r="Q286" t="str">
        <f>TRIM(MID(Table1[[#This Row],[Category and Sub-Category]],1,SEARCH("/",Table1[[#This Row],[Category and Sub-Category]],1)-1))</f>
        <v>film &amp; video</v>
      </c>
      <c r="R286" t="str">
        <f>TRIM(MID(Table1[[#This Row],[Category and Sub-Category]],SEARCH("/",Table1[[#This Row],[Category and Sub-Category]],1)+1,LEN(Table1[[#This Row],[Category and Sub-Category]])))</f>
        <v>documentary</v>
      </c>
      <c r="S286" s="8">
        <f>DATE(1970,1,1)+(Table1[[#This Row],[launched_at]]/(24*60*60))</f>
        <v>40904.738194444442</v>
      </c>
      <c r="T286" s="8">
        <f>DATE(1970,1,1)+(Table1[[#This Row],[deadline]]/(24*60*60))</f>
        <v>40929.738194444442</v>
      </c>
      <c r="U286">
        <f>_xlfn.DAYS(Table1[[#This Row],[Date Ended Conversion]],Table1[[#This Row],[Date Created Conversion]])</f>
        <v>25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9">
        <f>IF(Table1[[#This Row],[goal]] &lt;= 0,0,Table1[[#This Row],[pledged]]/Table1[[#This Row],[goal]])</f>
        <v>2.2882507142857142</v>
      </c>
      <c r="P287" s="7">
        <f>IF(Table1[[#This Row],[backers_count]] &lt;= 0,0,Table1[[#This Row],[pledged]]/Table1[[#This Row],[backers_count]])</f>
        <v>56.901438721136763</v>
      </c>
      <c r="Q287" t="str">
        <f>TRIM(MID(Table1[[#This Row],[Category and Sub-Category]],1,SEARCH("/",Table1[[#This Row],[Category and Sub-Category]],1)-1))</f>
        <v>film &amp; video</v>
      </c>
      <c r="R287" t="str">
        <f>TRIM(MID(Table1[[#This Row],[Category and Sub-Category]],SEARCH("/",Table1[[#This Row],[Category and Sub-Category]],1)+1,LEN(Table1[[#This Row],[Category and Sub-Category]])))</f>
        <v>documentary</v>
      </c>
      <c r="S287" s="8">
        <f>DATE(1970,1,1)+(Table1[[#This Row],[launched_at]]/(24*60*60))</f>
        <v>41506.756111111114</v>
      </c>
      <c r="T287" s="8">
        <f>DATE(1970,1,1)+(Table1[[#This Row],[deadline]]/(24*60*60))</f>
        <v>41536.756111111114</v>
      </c>
      <c r="U287">
        <f>_xlfn.DAYS(Table1[[#This Row],[Date Ended Conversion]],Table1[[#This Row],[Date Created Conversion]])</f>
        <v>30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9">
        <f>IF(Table1[[#This Row],[goal]] &lt;= 0,0,Table1[[#This Row],[pledged]]/Table1[[#This Row],[goal]])</f>
        <v>1.0915333333333332</v>
      </c>
      <c r="P288" s="7">
        <f>IF(Table1[[#This Row],[backers_count]] &lt;= 0,0,Table1[[#This Row],[pledged]]/Table1[[#This Row],[backers_count]])</f>
        <v>121.28148148148148</v>
      </c>
      <c r="Q288" t="str">
        <f>TRIM(MID(Table1[[#This Row],[Category and Sub-Category]],1,SEARCH("/",Table1[[#This Row],[Category and Sub-Category]],1)-1))</f>
        <v>film &amp; video</v>
      </c>
      <c r="R288" t="str">
        <f>TRIM(MID(Table1[[#This Row],[Category and Sub-Category]],SEARCH("/",Table1[[#This Row],[Category and Sub-Category]],1)+1,LEN(Table1[[#This Row],[Category and Sub-Category]])))</f>
        <v>documentary</v>
      </c>
      <c r="S288" s="8">
        <f>DATE(1970,1,1)+(Table1[[#This Row],[launched_at]]/(24*60*60))</f>
        <v>41313.816250000003</v>
      </c>
      <c r="T288" s="8">
        <f>DATE(1970,1,1)+(Table1[[#This Row],[deadline]]/(24*60*60))</f>
        <v>41358.774583333332</v>
      </c>
      <c r="U288">
        <f>_xlfn.DAYS(Table1[[#This Row],[Date Ended Conversion]],Table1[[#This Row],[Date Created Conversion]])</f>
        <v>45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9">
        <f>IF(Table1[[#This Row],[goal]] &lt;= 0,0,Table1[[#This Row],[pledged]]/Table1[[#This Row],[goal]])</f>
        <v>1.7629999999999999</v>
      </c>
      <c r="P289" s="7">
        <f>IF(Table1[[#This Row],[backers_count]] &lt;= 0,0,Table1[[#This Row],[pledged]]/Table1[[#This Row],[backers_count]])</f>
        <v>91.189655172413794</v>
      </c>
      <c r="Q289" t="str">
        <f>TRIM(MID(Table1[[#This Row],[Category and Sub-Category]],1,SEARCH("/",Table1[[#This Row],[Category and Sub-Category]],1)-1))</f>
        <v>film &amp; video</v>
      </c>
      <c r="R289" t="str">
        <f>TRIM(MID(Table1[[#This Row],[Category and Sub-Category]],SEARCH("/",Table1[[#This Row],[Category and Sub-Category]],1)+1,LEN(Table1[[#This Row],[Category and Sub-Category]])))</f>
        <v>documentary</v>
      </c>
      <c r="S289" s="8">
        <f>DATE(1970,1,1)+(Table1[[#This Row],[launched_at]]/(24*60*60))</f>
        <v>41184.277986111112</v>
      </c>
      <c r="T289" s="8">
        <f>DATE(1970,1,1)+(Table1[[#This Row],[deadline]]/(24*60*60))</f>
        <v>41215.166666666664</v>
      </c>
      <c r="U289">
        <f>_xlfn.DAYS(Table1[[#This Row],[Date Ended Conversion]],Table1[[#This Row],[Date Created Conversion]])</f>
        <v>31</v>
      </c>
    </row>
    <row r="290" spans="1:21" ht="43.5" x14ac:dyDescent="0.3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9">
        <f>IF(Table1[[#This Row],[goal]] &lt;= 0,0,Table1[[#This Row],[pledged]]/Table1[[#This Row],[goal]])</f>
        <v>1.0321061999999999</v>
      </c>
      <c r="P290" s="7">
        <f>IF(Table1[[#This Row],[backers_count]] &lt;= 0,0,Table1[[#This Row],[pledged]]/Table1[[#This Row],[backers_count]])</f>
        <v>115.44812080536913</v>
      </c>
      <c r="Q290" t="str">
        <f>TRIM(MID(Table1[[#This Row],[Category and Sub-Category]],1,SEARCH("/",Table1[[#This Row],[Category and Sub-Category]],1)-1))</f>
        <v>film &amp; video</v>
      </c>
      <c r="R290" t="str">
        <f>TRIM(MID(Table1[[#This Row],[Category and Sub-Category]],SEARCH("/",Table1[[#This Row],[Category and Sub-Category]],1)+1,LEN(Table1[[#This Row],[Category and Sub-Category]])))</f>
        <v>documentary</v>
      </c>
      <c r="S290" s="8">
        <f>DATE(1970,1,1)+(Table1[[#This Row],[launched_at]]/(24*60*60))</f>
        <v>41051.168900462959</v>
      </c>
      <c r="T290" s="8">
        <f>DATE(1970,1,1)+(Table1[[#This Row],[deadline]]/(24*60*60))</f>
        <v>41086.168900462959</v>
      </c>
      <c r="U290">
        <f>_xlfn.DAYS(Table1[[#This Row],[Date Ended Conversion]],Table1[[#This Row],[Date Created Conversion]])</f>
        <v>35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9">
        <f>IF(Table1[[#This Row],[goal]] &lt;= 0,0,Table1[[#This Row],[pledged]]/Table1[[#This Row],[goal]])</f>
        <v>1.0482</v>
      </c>
      <c r="P291" s="7">
        <f>IF(Table1[[#This Row],[backers_count]] &lt;= 0,0,Table1[[#This Row],[pledged]]/Table1[[#This Row],[backers_count]])</f>
        <v>67.771551724137936</v>
      </c>
      <c r="Q291" t="str">
        <f>TRIM(MID(Table1[[#This Row],[Category and Sub-Category]],1,SEARCH("/",Table1[[#This Row],[Category and Sub-Category]],1)-1))</f>
        <v>film &amp; video</v>
      </c>
      <c r="R291" t="str">
        <f>TRIM(MID(Table1[[#This Row],[Category and Sub-Category]],SEARCH("/",Table1[[#This Row],[Category and Sub-Category]],1)+1,LEN(Table1[[#This Row],[Category and Sub-Category]])))</f>
        <v>documentary</v>
      </c>
      <c r="S291" s="8">
        <f>DATE(1970,1,1)+(Table1[[#This Row],[launched_at]]/(24*60*60))</f>
        <v>41550.456412037034</v>
      </c>
      <c r="T291" s="8">
        <f>DATE(1970,1,1)+(Table1[[#This Row],[deadline]]/(24*60*60))</f>
        <v>41580.456412037034</v>
      </c>
      <c r="U291">
        <f>_xlfn.DAYS(Table1[[#This Row],[Date Ended Conversion]],Table1[[#This Row],[Date Created Conversion]])</f>
        <v>30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9">
        <f>IF(Table1[[#This Row],[goal]] &lt;= 0,0,Table1[[#This Row],[pledged]]/Table1[[#This Row],[goal]])</f>
        <v>1.0668444444444445</v>
      </c>
      <c r="P292" s="7">
        <f>IF(Table1[[#This Row],[backers_count]] &lt;= 0,0,Table1[[#This Row],[pledged]]/Table1[[#This Row],[backers_count]])</f>
        <v>28.576190476190476</v>
      </c>
      <c r="Q292" t="str">
        <f>TRIM(MID(Table1[[#This Row],[Category and Sub-Category]],1,SEARCH("/",Table1[[#This Row],[Category and Sub-Category]],1)-1))</f>
        <v>film &amp; video</v>
      </c>
      <c r="R292" t="str">
        <f>TRIM(MID(Table1[[#This Row],[Category and Sub-Category]],SEARCH("/",Table1[[#This Row],[Category and Sub-Category]],1)+1,LEN(Table1[[#This Row],[Category and Sub-Category]])))</f>
        <v>documentary</v>
      </c>
      <c r="S292" s="8">
        <f>DATE(1970,1,1)+(Table1[[#This Row],[launched_at]]/(24*60*60))</f>
        <v>40526.36917824074</v>
      </c>
      <c r="T292" s="8">
        <f>DATE(1970,1,1)+(Table1[[#This Row],[deadline]]/(24*60*60))</f>
        <v>40576.332638888889</v>
      </c>
      <c r="U292">
        <f>_xlfn.DAYS(Table1[[#This Row],[Date Ended Conversion]],Table1[[#This Row],[Date Created Conversion]])</f>
        <v>50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9">
        <f>IF(Table1[[#This Row],[goal]] &lt;= 0,0,Table1[[#This Row],[pledged]]/Table1[[#This Row],[goal]])</f>
        <v>1.2001999999999999</v>
      </c>
      <c r="P293" s="7">
        <f>IF(Table1[[#This Row],[backers_count]] &lt;= 0,0,Table1[[#This Row],[pledged]]/Table1[[#This Row],[backers_count]])</f>
        <v>46.8828125</v>
      </c>
      <c r="Q293" t="str">
        <f>TRIM(MID(Table1[[#This Row],[Category and Sub-Category]],1,SEARCH("/",Table1[[#This Row],[Category and Sub-Category]],1)-1))</f>
        <v>film &amp; video</v>
      </c>
      <c r="R293" t="str">
        <f>TRIM(MID(Table1[[#This Row],[Category and Sub-Category]],SEARCH("/",Table1[[#This Row],[Category and Sub-Category]],1)+1,LEN(Table1[[#This Row],[Category and Sub-Category]])))</f>
        <v>documentary</v>
      </c>
      <c r="S293" s="8">
        <f>DATE(1970,1,1)+(Table1[[#This Row],[launched_at]]/(24*60*60))</f>
        <v>41376.769050925926</v>
      </c>
      <c r="T293" s="8">
        <f>DATE(1970,1,1)+(Table1[[#This Row],[deadline]]/(24*60*60))</f>
        <v>41395.000694444447</v>
      </c>
      <c r="U293">
        <f>_xlfn.DAYS(Table1[[#This Row],[Date Ended Conversion]],Table1[[#This Row],[Date Created Conversion]])</f>
        <v>19</v>
      </c>
    </row>
    <row r="294" spans="1:21" ht="43.5" x14ac:dyDescent="0.3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9">
        <f>IF(Table1[[#This Row],[goal]] &lt;= 0,0,Table1[[#This Row],[pledged]]/Table1[[#This Row],[goal]])</f>
        <v>1.0150693333333334</v>
      </c>
      <c r="P294" s="7">
        <f>IF(Table1[[#This Row],[backers_count]] &lt;= 0,0,Table1[[#This Row],[pledged]]/Table1[[#This Row],[backers_count]])</f>
        <v>154.42231237322514</v>
      </c>
      <c r="Q294" t="str">
        <f>TRIM(MID(Table1[[#This Row],[Category and Sub-Category]],1,SEARCH("/",Table1[[#This Row],[Category and Sub-Category]],1)-1))</f>
        <v>film &amp; video</v>
      </c>
      <c r="R294" t="str">
        <f>TRIM(MID(Table1[[#This Row],[Category and Sub-Category]],SEARCH("/",Table1[[#This Row],[Category and Sub-Category]],1)+1,LEN(Table1[[#This Row],[Category and Sub-Category]])))</f>
        <v>documentary</v>
      </c>
      <c r="S294" s="8">
        <f>DATE(1970,1,1)+(Table1[[#This Row],[launched_at]]/(24*60*60))</f>
        <v>40812.803229166668</v>
      </c>
      <c r="T294" s="8">
        <f>DATE(1970,1,1)+(Table1[[#This Row],[deadline]]/(24*60*60))</f>
        <v>40845.165972222225</v>
      </c>
      <c r="U294">
        <f>_xlfn.DAYS(Table1[[#This Row],[Date Ended Conversion]],Table1[[#This Row],[Date Created Conversion]])</f>
        <v>33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9">
        <f>IF(Table1[[#This Row],[goal]] &lt;= 0,0,Table1[[#This Row],[pledged]]/Table1[[#This Row],[goal]])</f>
        <v>1.0138461538461538</v>
      </c>
      <c r="P295" s="7">
        <f>IF(Table1[[#This Row],[backers_count]] &lt;= 0,0,Table1[[#This Row],[pledged]]/Table1[[#This Row],[backers_count]])</f>
        <v>201.22137404580153</v>
      </c>
      <c r="Q295" t="str">
        <f>TRIM(MID(Table1[[#This Row],[Category and Sub-Category]],1,SEARCH("/",Table1[[#This Row],[Category and Sub-Category]],1)-1))</f>
        <v>film &amp; video</v>
      </c>
      <c r="R295" t="str">
        <f>TRIM(MID(Table1[[#This Row],[Category and Sub-Category]],SEARCH("/",Table1[[#This Row],[Category and Sub-Category]],1)+1,LEN(Table1[[#This Row],[Category and Sub-Category]])))</f>
        <v>documentary</v>
      </c>
      <c r="S295" s="8">
        <f>DATE(1970,1,1)+(Table1[[#This Row],[launched_at]]/(24*60*60))</f>
        <v>41719.667986111112</v>
      </c>
      <c r="T295" s="8">
        <f>DATE(1970,1,1)+(Table1[[#This Row],[deadline]]/(24*60*60))</f>
        <v>41749.667986111112</v>
      </c>
      <c r="U295">
        <f>_xlfn.DAYS(Table1[[#This Row],[Date Ended Conversion]],Table1[[#This Row],[Date Created Conversion]])</f>
        <v>30</v>
      </c>
    </row>
    <row r="296" spans="1:21" ht="58" x14ac:dyDescent="0.3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9">
        <f>IF(Table1[[#This Row],[goal]] &lt;= 0,0,Table1[[#This Row],[pledged]]/Table1[[#This Row],[goal]])</f>
        <v>1</v>
      </c>
      <c r="P296" s="7">
        <f>IF(Table1[[#This Row],[backers_count]] &lt;= 0,0,Table1[[#This Row],[pledged]]/Table1[[#This Row],[backers_count]])</f>
        <v>100</v>
      </c>
      <c r="Q296" t="str">
        <f>TRIM(MID(Table1[[#This Row],[Category and Sub-Category]],1,SEARCH("/",Table1[[#This Row],[Category and Sub-Category]],1)-1))</f>
        <v>film &amp; video</v>
      </c>
      <c r="R296" t="str">
        <f>TRIM(MID(Table1[[#This Row],[Category and Sub-Category]],SEARCH("/",Table1[[#This Row],[Category and Sub-Category]],1)+1,LEN(Table1[[#This Row],[Category and Sub-Category]])))</f>
        <v>documentary</v>
      </c>
      <c r="S296" s="8">
        <f>DATE(1970,1,1)+(Table1[[#This Row],[launched_at]]/(24*60*60))</f>
        <v>40343.084421296298</v>
      </c>
      <c r="T296" s="8">
        <f>DATE(1970,1,1)+(Table1[[#This Row],[deadline]]/(24*60*60))</f>
        <v>40378.666666666664</v>
      </c>
      <c r="U296">
        <f>_xlfn.DAYS(Table1[[#This Row],[Date Ended Conversion]],Table1[[#This Row],[Date Created Conversion]])</f>
        <v>35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9">
        <f>IF(Table1[[#This Row],[goal]] &lt;= 0,0,Table1[[#This Row],[pledged]]/Table1[[#This Row],[goal]])</f>
        <v>1.3310911999999999</v>
      </c>
      <c r="P297" s="7">
        <f>IF(Table1[[#This Row],[backers_count]] &lt;= 0,0,Table1[[#This Row],[pledged]]/Table1[[#This Row],[backers_count]])</f>
        <v>100.08204511278196</v>
      </c>
      <c r="Q297" t="str">
        <f>TRIM(MID(Table1[[#This Row],[Category and Sub-Category]],1,SEARCH("/",Table1[[#This Row],[Category and Sub-Category]],1)-1))</f>
        <v>film &amp; video</v>
      </c>
      <c r="R297" t="str">
        <f>TRIM(MID(Table1[[#This Row],[Category and Sub-Category]],SEARCH("/",Table1[[#This Row],[Category and Sub-Category]],1)+1,LEN(Table1[[#This Row],[Category and Sub-Category]])))</f>
        <v>documentary</v>
      </c>
      <c r="S297" s="8">
        <f>DATE(1970,1,1)+(Table1[[#This Row],[launched_at]]/(24*60*60))</f>
        <v>41519.004733796297</v>
      </c>
      <c r="T297" s="8">
        <f>DATE(1970,1,1)+(Table1[[#This Row],[deadline]]/(24*60*60))</f>
        <v>41579</v>
      </c>
      <c r="U297">
        <f>_xlfn.DAYS(Table1[[#This Row],[Date Ended Conversion]],Table1[[#This Row],[Date Created Conversion]])</f>
        <v>60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9">
        <f>IF(Table1[[#This Row],[goal]] &lt;= 0,0,Table1[[#This Row],[pledged]]/Table1[[#This Row],[goal]])</f>
        <v>1.187262</v>
      </c>
      <c r="P298" s="7">
        <f>IF(Table1[[#This Row],[backers_count]] &lt;= 0,0,Table1[[#This Row],[pledged]]/Table1[[#This Row],[backers_count]])</f>
        <v>230.08953488372092</v>
      </c>
      <c r="Q298" t="str">
        <f>TRIM(MID(Table1[[#This Row],[Category and Sub-Category]],1,SEARCH("/",Table1[[#This Row],[Category and Sub-Category]],1)-1))</f>
        <v>film &amp; video</v>
      </c>
      <c r="R298" t="str">
        <f>TRIM(MID(Table1[[#This Row],[Category and Sub-Category]],SEARCH("/",Table1[[#This Row],[Category and Sub-Category]],1)+1,LEN(Table1[[#This Row],[Category and Sub-Category]])))</f>
        <v>documentary</v>
      </c>
      <c r="S298" s="8">
        <f>DATE(1970,1,1)+(Table1[[#This Row],[launched_at]]/(24*60*60))</f>
        <v>41134.475497685184</v>
      </c>
      <c r="T298" s="8">
        <f>DATE(1970,1,1)+(Table1[[#This Row],[deadline]]/(24*60*60))</f>
        <v>41159.475497685184</v>
      </c>
      <c r="U298">
        <f>_xlfn.DAYS(Table1[[#This Row],[Date Ended Conversion]],Table1[[#This Row],[Date Created Conversion]])</f>
        <v>25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9">
        <f>IF(Table1[[#This Row],[goal]] &lt;= 0,0,Table1[[#This Row],[pledged]]/Table1[[#This Row],[goal]])</f>
        <v>1.0064</v>
      </c>
      <c r="P299" s="7">
        <f>IF(Table1[[#This Row],[backers_count]] &lt;= 0,0,Table1[[#This Row],[pledged]]/Table1[[#This Row],[backers_count]])</f>
        <v>141.74647887323943</v>
      </c>
      <c r="Q299" t="str">
        <f>TRIM(MID(Table1[[#This Row],[Category and Sub-Category]],1,SEARCH("/",Table1[[#This Row],[Category and Sub-Category]],1)-1))</f>
        <v>film &amp; video</v>
      </c>
      <c r="R299" t="str">
        <f>TRIM(MID(Table1[[#This Row],[Category and Sub-Category]],SEARCH("/",Table1[[#This Row],[Category and Sub-Category]],1)+1,LEN(Table1[[#This Row],[Category and Sub-Category]])))</f>
        <v>documentary</v>
      </c>
      <c r="S299" s="8">
        <f>DATE(1970,1,1)+(Table1[[#This Row],[launched_at]]/(24*60*60))</f>
        <v>42089.728020833332</v>
      </c>
      <c r="T299" s="8">
        <f>DATE(1970,1,1)+(Table1[[#This Row],[deadline]]/(24*60*60))</f>
        <v>42125.165972222225</v>
      </c>
      <c r="U299">
        <f>_xlfn.DAYS(Table1[[#This Row],[Date Ended Conversion]],Table1[[#This Row],[Date Created Conversion]])</f>
        <v>36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9">
        <f>IF(Table1[[#This Row],[goal]] &lt;= 0,0,Table1[[#This Row],[pledged]]/Table1[[#This Row],[goal]])</f>
        <v>1.089324126984127</v>
      </c>
      <c r="P300" s="7">
        <f>IF(Table1[[#This Row],[backers_count]] &lt;= 0,0,Table1[[#This Row],[pledged]]/Table1[[#This Row],[backers_count]])</f>
        <v>56.344351395730705</v>
      </c>
      <c r="Q300" t="str">
        <f>TRIM(MID(Table1[[#This Row],[Category and Sub-Category]],1,SEARCH("/",Table1[[#This Row],[Category and Sub-Category]],1)-1))</f>
        <v>film &amp; video</v>
      </c>
      <c r="R300" t="str">
        <f>TRIM(MID(Table1[[#This Row],[Category and Sub-Category]],SEARCH("/",Table1[[#This Row],[Category and Sub-Category]],1)+1,LEN(Table1[[#This Row],[Category and Sub-Category]])))</f>
        <v>documentary</v>
      </c>
      <c r="S300" s="8">
        <f>DATE(1970,1,1)+(Table1[[#This Row],[launched_at]]/(24*60*60))</f>
        <v>41709.463518518518</v>
      </c>
      <c r="T300" s="8">
        <f>DATE(1970,1,1)+(Table1[[#This Row],[deadline]]/(24*60*60))</f>
        <v>41768.875</v>
      </c>
      <c r="U300">
        <f>_xlfn.DAYS(Table1[[#This Row],[Date Ended Conversion]],Table1[[#This Row],[Date Created Conversion]])</f>
        <v>59</v>
      </c>
    </row>
    <row r="301" spans="1:21" ht="43.5" x14ac:dyDescent="0.3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9">
        <f>IF(Table1[[#This Row],[goal]] &lt;= 0,0,Table1[[#This Row],[pledged]]/Table1[[#This Row],[goal]])</f>
        <v>1.789525</v>
      </c>
      <c r="P301" s="7">
        <f>IF(Table1[[#This Row],[backers_count]] &lt;= 0,0,Table1[[#This Row],[pledged]]/Table1[[#This Row],[backers_count]])</f>
        <v>73.341188524590166</v>
      </c>
      <c r="Q301" t="str">
        <f>TRIM(MID(Table1[[#This Row],[Category and Sub-Category]],1,SEARCH("/",Table1[[#This Row],[Category and Sub-Category]],1)-1))</f>
        <v>film &amp; video</v>
      </c>
      <c r="R301" t="str">
        <f>TRIM(MID(Table1[[#This Row],[Category and Sub-Category]],SEARCH("/",Table1[[#This Row],[Category and Sub-Category]],1)+1,LEN(Table1[[#This Row],[Category and Sub-Category]])))</f>
        <v>documentary</v>
      </c>
      <c r="S301" s="8">
        <f>DATE(1970,1,1)+(Table1[[#This Row],[launched_at]]/(24*60*60))</f>
        <v>40469.225231481483</v>
      </c>
      <c r="T301" s="8">
        <f>DATE(1970,1,1)+(Table1[[#This Row],[deadline]]/(24*60*60))</f>
        <v>40499.266898148147</v>
      </c>
      <c r="U301">
        <f>_xlfn.DAYS(Table1[[#This Row],[Date Ended Conversion]],Table1[[#This Row],[Date Created Conversion]])</f>
        <v>30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9">
        <f>IF(Table1[[#This Row],[goal]] &lt;= 0,0,Table1[[#This Row],[pledged]]/Table1[[#This Row],[goal]])</f>
        <v>1.0172264</v>
      </c>
      <c r="P302" s="7">
        <f>IF(Table1[[#This Row],[backers_count]] &lt;= 0,0,Table1[[#This Row],[pledged]]/Table1[[#This Row],[backers_count]])</f>
        <v>85.337785234899329</v>
      </c>
      <c r="Q302" t="str">
        <f>TRIM(MID(Table1[[#This Row],[Category and Sub-Category]],1,SEARCH("/",Table1[[#This Row],[Category and Sub-Category]],1)-1))</f>
        <v>film &amp; video</v>
      </c>
      <c r="R302" t="str">
        <f>TRIM(MID(Table1[[#This Row],[Category and Sub-Category]],SEARCH("/",Table1[[#This Row],[Category and Sub-Category]],1)+1,LEN(Table1[[#This Row],[Category and Sub-Category]])))</f>
        <v>documentary</v>
      </c>
      <c r="S302" s="8">
        <f>DATE(1970,1,1)+(Table1[[#This Row],[launched_at]]/(24*60*60))</f>
        <v>40626.959930555553</v>
      </c>
      <c r="T302" s="8">
        <f>DATE(1970,1,1)+(Table1[[#This Row],[deadline]]/(24*60*60))</f>
        <v>40657.959930555553</v>
      </c>
      <c r="U302">
        <f>_xlfn.DAYS(Table1[[#This Row],[Date Ended Conversion]],Table1[[#This Row],[Date Created Conversion]])</f>
        <v>31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9">
        <f>IF(Table1[[#This Row],[goal]] &lt;= 0,0,Table1[[#This Row],[pledged]]/Table1[[#This Row],[goal]])</f>
        <v>1.1873499999999999</v>
      </c>
      <c r="P303" s="7">
        <f>IF(Table1[[#This Row],[backers_count]] &lt;= 0,0,Table1[[#This Row],[pledged]]/Table1[[#This Row],[backers_count]])</f>
        <v>61.496215139442228</v>
      </c>
      <c r="Q303" t="str">
        <f>TRIM(MID(Table1[[#This Row],[Category and Sub-Category]],1,SEARCH("/",Table1[[#This Row],[Category and Sub-Category]],1)-1))</f>
        <v>film &amp; video</v>
      </c>
      <c r="R303" t="str">
        <f>TRIM(MID(Table1[[#This Row],[Category and Sub-Category]],SEARCH("/",Table1[[#This Row],[Category and Sub-Category]],1)+1,LEN(Table1[[#This Row],[Category and Sub-Category]])))</f>
        <v>documentary</v>
      </c>
      <c r="S303" s="8">
        <f>DATE(1970,1,1)+(Table1[[#This Row],[launched_at]]/(24*60*60))</f>
        <v>41312.737673611111</v>
      </c>
      <c r="T303" s="8">
        <f>DATE(1970,1,1)+(Table1[[#This Row],[deadline]]/(24*60*60))</f>
        <v>41352.696006944447</v>
      </c>
      <c r="U303">
        <f>_xlfn.DAYS(Table1[[#This Row],[Date Ended Conversion]],Table1[[#This Row],[Date Created Conversion]])</f>
        <v>40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9">
        <f>IF(Table1[[#This Row],[goal]] &lt;= 0,0,Table1[[#This Row],[pledged]]/Table1[[#This Row],[goal]])</f>
        <v>1.0045999999999999</v>
      </c>
      <c r="P304" s="7">
        <f>IF(Table1[[#This Row],[backers_count]] &lt;= 0,0,Table1[[#This Row],[pledged]]/Table1[[#This Row],[backers_count]])</f>
        <v>93.018518518518519</v>
      </c>
      <c r="Q304" t="str">
        <f>TRIM(MID(Table1[[#This Row],[Category and Sub-Category]],1,SEARCH("/",Table1[[#This Row],[Category and Sub-Category]],1)-1))</f>
        <v>film &amp; video</v>
      </c>
      <c r="R304" t="str">
        <f>TRIM(MID(Table1[[#This Row],[Category and Sub-Category]],SEARCH("/",Table1[[#This Row],[Category and Sub-Category]],1)+1,LEN(Table1[[#This Row],[Category and Sub-Category]])))</f>
        <v>documentary</v>
      </c>
      <c r="S304" s="8">
        <f>DATE(1970,1,1)+(Table1[[#This Row],[launched_at]]/(24*60*60))</f>
        <v>40933.856921296298</v>
      </c>
      <c r="T304" s="8">
        <f>DATE(1970,1,1)+(Table1[[#This Row],[deadline]]/(24*60*60))</f>
        <v>40963.856921296298</v>
      </c>
      <c r="U304">
        <f>_xlfn.DAYS(Table1[[#This Row],[Date Ended Conversion]],Table1[[#This Row],[Date Created Conversion]])</f>
        <v>30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9">
        <f>IF(Table1[[#This Row],[goal]] &lt;= 0,0,Table1[[#This Row],[pledged]]/Table1[[#This Row],[goal]])</f>
        <v>1.3746666666666667</v>
      </c>
      <c r="P305" s="7">
        <f>IF(Table1[[#This Row],[backers_count]] &lt;= 0,0,Table1[[#This Row],[pledged]]/Table1[[#This Row],[backers_count]])</f>
        <v>50.292682926829265</v>
      </c>
      <c r="Q305" t="str">
        <f>TRIM(MID(Table1[[#This Row],[Category and Sub-Category]],1,SEARCH("/",Table1[[#This Row],[Category and Sub-Category]],1)-1))</f>
        <v>film &amp; video</v>
      </c>
      <c r="R305" t="str">
        <f>TRIM(MID(Table1[[#This Row],[Category and Sub-Category]],SEARCH("/",Table1[[#This Row],[Category and Sub-Category]],1)+1,LEN(Table1[[#This Row],[Category and Sub-Category]])))</f>
        <v>documentary</v>
      </c>
      <c r="S305" s="8">
        <f>DATE(1970,1,1)+(Table1[[#This Row],[launched_at]]/(24*60*60))</f>
        <v>41032.071134259255</v>
      </c>
      <c r="T305" s="8">
        <f>DATE(1970,1,1)+(Table1[[#This Row],[deadline]]/(24*60*60))</f>
        <v>41062.071134259255</v>
      </c>
      <c r="U305">
        <f>_xlfn.DAYS(Table1[[#This Row],[Date Ended Conversion]],Table1[[#This Row],[Date Created Conversion]])</f>
        <v>30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9">
        <f>IF(Table1[[#This Row],[goal]] &lt;= 0,0,Table1[[#This Row],[pledged]]/Table1[[#This Row],[goal]])</f>
        <v>2.3164705882352941</v>
      </c>
      <c r="P306" s="7">
        <f>IF(Table1[[#This Row],[backers_count]] &lt;= 0,0,Table1[[#This Row],[pledged]]/Table1[[#This Row],[backers_count]])</f>
        <v>106.43243243243244</v>
      </c>
      <c r="Q306" t="str">
        <f>TRIM(MID(Table1[[#This Row],[Category and Sub-Category]],1,SEARCH("/",Table1[[#This Row],[Category and Sub-Category]],1)-1))</f>
        <v>film &amp; video</v>
      </c>
      <c r="R306" t="str">
        <f>TRIM(MID(Table1[[#This Row],[Category and Sub-Category]],SEARCH("/",Table1[[#This Row],[Category and Sub-Category]],1)+1,LEN(Table1[[#This Row],[Category and Sub-Category]])))</f>
        <v>documentary</v>
      </c>
      <c r="S306" s="8">
        <f>DATE(1970,1,1)+(Table1[[#This Row],[launched_at]]/(24*60*60))</f>
        <v>41114.094872685186</v>
      </c>
      <c r="T306" s="8">
        <f>DATE(1970,1,1)+(Table1[[#This Row],[deadline]]/(24*60*60))</f>
        <v>41153.083333333336</v>
      </c>
      <c r="U306">
        <f>_xlfn.DAYS(Table1[[#This Row],[Date Ended Conversion]],Table1[[#This Row],[Date Created Conversion]])</f>
        <v>39</v>
      </c>
    </row>
    <row r="307" spans="1:21" ht="29" x14ac:dyDescent="0.3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9">
        <f>IF(Table1[[#This Row],[goal]] &lt;= 0,0,Table1[[#This Row],[pledged]]/Table1[[#This Row],[goal]])</f>
        <v>1.3033333333333332</v>
      </c>
      <c r="P307" s="7">
        <f>IF(Table1[[#This Row],[backers_count]] &lt;= 0,0,Table1[[#This Row],[pledged]]/Table1[[#This Row],[backers_count]])</f>
        <v>51.719576719576722</v>
      </c>
      <c r="Q307" t="str">
        <f>TRIM(MID(Table1[[#This Row],[Category and Sub-Category]],1,SEARCH("/",Table1[[#This Row],[Category and Sub-Category]],1)-1))</f>
        <v>film &amp; video</v>
      </c>
      <c r="R307" t="str">
        <f>TRIM(MID(Table1[[#This Row],[Category and Sub-Category]],SEARCH("/",Table1[[#This Row],[Category and Sub-Category]],1)+1,LEN(Table1[[#This Row],[Category and Sub-Category]])))</f>
        <v>documentary</v>
      </c>
      <c r="S307" s="8">
        <f>DATE(1970,1,1)+(Table1[[#This Row],[launched_at]]/(24*60*60))</f>
        <v>40948.630196759259</v>
      </c>
      <c r="T307" s="8">
        <f>DATE(1970,1,1)+(Table1[[#This Row],[deadline]]/(24*60*60))</f>
        <v>40978.630196759259</v>
      </c>
      <c r="U307">
        <f>_xlfn.DAYS(Table1[[#This Row],[Date Ended Conversion]],Table1[[#This Row],[Date Created Conversion]])</f>
        <v>30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9">
        <f>IF(Table1[[#This Row],[goal]] &lt;= 0,0,Table1[[#This Row],[pledged]]/Table1[[#This Row],[goal]])</f>
        <v>2.9289999999999998</v>
      </c>
      <c r="P308" s="7">
        <f>IF(Table1[[#This Row],[backers_count]] &lt;= 0,0,Table1[[#This Row],[pledged]]/Table1[[#This Row],[backers_count]])</f>
        <v>36.612499999999997</v>
      </c>
      <c r="Q308" t="str">
        <f>TRIM(MID(Table1[[#This Row],[Category and Sub-Category]],1,SEARCH("/",Table1[[#This Row],[Category and Sub-Category]],1)-1))</f>
        <v>film &amp; video</v>
      </c>
      <c r="R308" t="str">
        <f>TRIM(MID(Table1[[#This Row],[Category and Sub-Category]],SEARCH("/",Table1[[#This Row],[Category and Sub-Category]],1)+1,LEN(Table1[[#This Row],[Category and Sub-Category]])))</f>
        <v>documentary</v>
      </c>
      <c r="S308" s="8">
        <f>DATE(1970,1,1)+(Table1[[#This Row],[launched_at]]/(24*60*60))</f>
        <v>41333.837187500001</v>
      </c>
      <c r="T308" s="8">
        <f>DATE(1970,1,1)+(Table1[[#This Row],[deadline]]/(24*60*60))</f>
        <v>41353.79552083333</v>
      </c>
      <c r="U308">
        <f>_xlfn.DAYS(Table1[[#This Row],[Date Ended Conversion]],Table1[[#This Row],[Date Created Conversion]])</f>
        <v>20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9">
        <f>IF(Table1[[#This Row],[goal]] &lt;= 0,0,Table1[[#This Row],[pledged]]/Table1[[#This Row],[goal]])</f>
        <v>1.1131818181818183</v>
      </c>
      <c r="P309" s="7">
        <f>IF(Table1[[#This Row],[backers_count]] &lt;= 0,0,Table1[[#This Row],[pledged]]/Table1[[#This Row],[backers_count]])</f>
        <v>42.517361111111114</v>
      </c>
      <c r="Q309" t="str">
        <f>TRIM(MID(Table1[[#This Row],[Category and Sub-Category]],1,SEARCH("/",Table1[[#This Row],[Category and Sub-Category]],1)-1))</f>
        <v>film &amp; video</v>
      </c>
      <c r="R309" t="str">
        <f>TRIM(MID(Table1[[#This Row],[Category and Sub-Category]],SEARCH("/",Table1[[#This Row],[Category and Sub-Category]],1)+1,LEN(Table1[[#This Row],[Category and Sub-Category]])))</f>
        <v>documentary</v>
      </c>
      <c r="S309" s="8">
        <f>DATE(1970,1,1)+(Table1[[#This Row],[launched_at]]/(24*60*60))</f>
        <v>41282.944456018522</v>
      </c>
      <c r="T309" s="8">
        <f>DATE(1970,1,1)+(Table1[[#This Row],[deadline]]/(24*60*60))</f>
        <v>41312.944456018522</v>
      </c>
      <c r="U309">
        <f>_xlfn.DAYS(Table1[[#This Row],[Date Ended Conversion]],Table1[[#This Row],[Date Created Conversion]])</f>
        <v>30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9">
        <f>IF(Table1[[#This Row],[goal]] &lt;= 0,0,Table1[[#This Row],[pledged]]/Table1[[#This Row],[goal]])</f>
        <v>1.0556666666666668</v>
      </c>
      <c r="P310" s="7">
        <f>IF(Table1[[#This Row],[backers_count]] &lt;= 0,0,Table1[[#This Row],[pledged]]/Table1[[#This Row],[backers_count]])</f>
        <v>62.712871287128714</v>
      </c>
      <c r="Q310" t="str">
        <f>TRIM(MID(Table1[[#This Row],[Category and Sub-Category]],1,SEARCH("/",Table1[[#This Row],[Category and Sub-Category]],1)-1))</f>
        <v>film &amp; video</v>
      </c>
      <c r="R310" t="str">
        <f>TRIM(MID(Table1[[#This Row],[Category and Sub-Category]],SEARCH("/",Table1[[#This Row],[Category and Sub-Category]],1)+1,LEN(Table1[[#This Row],[Category and Sub-Category]])))</f>
        <v>documentary</v>
      </c>
      <c r="S310" s="8">
        <f>DATE(1970,1,1)+(Table1[[#This Row],[launched_at]]/(24*60*60))</f>
        <v>40567.694560185184</v>
      </c>
      <c r="T310" s="8">
        <f>DATE(1970,1,1)+(Table1[[#This Row],[deadline]]/(24*60*60))</f>
        <v>40612.694560185184</v>
      </c>
      <c r="U310">
        <f>_xlfn.DAYS(Table1[[#This Row],[Date Ended Conversion]],Table1[[#This Row],[Date Created Conversion]])</f>
        <v>45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9">
        <f>IF(Table1[[#This Row],[goal]] &lt;= 0,0,Table1[[#This Row],[pledged]]/Table1[[#This Row],[goal]])</f>
        <v>1.1894444444444445</v>
      </c>
      <c r="P311" s="7">
        <f>IF(Table1[[#This Row],[backers_count]] &lt;= 0,0,Table1[[#This Row],[pledged]]/Table1[[#This Row],[backers_count]])</f>
        <v>89.957983193277315</v>
      </c>
      <c r="Q311" t="str">
        <f>TRIM(MID(Table1[[#This Row],[Category and Sub-Category]],1,SEARCH("/",Table1[[#This Row],[Category and Sub-Category]],1)-1))</f>
        <v>film &amp; video</v>
      </c>
      <c r="R311" t="str">
        <f>TRIM(MID(Table1[[#This Row],[Category and Sub-Category]],SEARCH("/",Table1[[#This Row],[Category and Sub-Category]],1)+1,LEN(Table1[[#This Row],[Category and Sub-Category]])))</f>
        <v>documentary</v>
      </c>
      <c r="S311" s="8">
        <f>DATE(1970,1,1)+(Table1[[#This Row],[launched_at]]/(24*60*60))</f>
        <v>41134.751550925925</v>
      </c>
      <c r="T311" s="8">
        <f>DATE(1970,1,1)+(Table1[[#This Row],[deadline]]/(24*60*60))</f>
        <v>41155.751550925925</v>
      </c>
      <c r="U311">
        <f>_xlfn.DAYS(Table1[[#This Row],[Date Ended Conversion]],Table1[[#This Row],[Date Created Conversion]])</f>
        <v>21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9">
        <f>IF(Table1[[#This Row],[goal]] &lt;= 0,0,Table1[[#This Row],[pledged]]/Table1[[#This Row],[goal]])</f>
        <v>1.04129</v>
      </c>
      <c r="P312" s="7">
        <f>IF(Table1[[#This Row],[backers_count]] &lt;= 0,0,Table1[[#This Row],[pledged]]/Table1[[#This Row],[backers_count]])</f>
        <v>28.924722222222222</v>
      </c>
      <c r="Q312" t="str">
        <f>TRIM(MID(Table1[[#This Row],[Category and Sub-Category]],1,SEARCH("/",Table1[[#This Row],[Category and Sub-Category]],1)-1))</f>
        <v>film &amp; video</v>
      </c>
      <c r="R312" t="str">
        <f>TRIM(MID(Table1[[#This Row],[Category and Sub-Category]],SEARCH("/",Table1[[#This Row],[Category and Sub-Category]],1)+1,LEN(Table1[[#This Row],[Category and Sub-Category]])))</f>
        <v>documentary</v>
      </c>
      <c r="S312" s="8">
        <f>DATE(1970,1,1)+(Table1[[#This Row],[launched_at]]/(24*60*60))</f>
        <v>40821.183136574073</v>
      </c>
      <c r="T312" s="8">
        <f>DATE(1970,1,1)+(Table1[[#This Row],[deadline]]/(24*60*60))</f>
        <v>40836.083333333336</v>
      </c>
      <c r="U312">
        <f>_xlfn.DAYS(Table1[[#This Row],[Date Ended Conversion]],Table1[[#This Row],[Date Created Conversion]])</f>
        <v>15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9">
        <f>IF(Table1[[#This Row],[goal]] &lt;= 0,0,Table1[[#This Row],[pledged]]/Table1[[#This Row],[goal]])</f>
        <v>1.0410165</v>
      </c>
      <c r="P313" s="7">
        <f>IF(Table1[[#This Row],[backers_count]] &lt;= 0,0,Table1[[#This Row],[pledged]]/Table1[[#This Row],[backers_count]])</f>
        <v>138.8022</v>
      </c>
      <c r="Q313" t="str">
        <f>TRIM(MID(Table1[[#This Row],[Category and Sub-Category]],1,SEARCH("/",Table1[[#This Row],[Category and Sub-Category]],1)-1))</f>
        <v>film &amp; video</v>
      </c>
      <c r="R313" t="str">
        <f>TRIM(MID(Table1[[#This Row],[Category and Sub-Category]],SEARCH("/",Table1[[#This Row],[Category and Sub-Category]],1)+1,LEN(Table1[[#This Row],[Category and Sub-Category]])))</f>
        <v>documentary</v>
      </c>
      <c r="S313" s="8">
        <f>DATE(1970,1,1)+(Table1[[#This Row],[launched_at]]/(24*60*60))</f>
        <v>40868.219814814816</v>
      </c>
      <c r="T313" s="8">
        <f>DATE(1970,1,1)+(Table1[[#This Row],[deadline]]/(24*60*60))</f>
        <v>40909.332638888889</v>
      </c>
      <c r="U313">
        <f>_xlfn.DAYS(Table1[[#This Row],[Date Ended Conversion]],Table1[[#This Row],[Date Created Conversion]])</f>
        <v>41</v>
      </c>
    </row>
    <row r="314" spans="1:21" ht="43.5" x14ac:dyDescent="0.3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9">
        <f>IF(Table1[[#This Row],[goal]] &lt;= 0,0,Table1[[#This Row],[pledged]]/Table1[[#This Row],[goal]])</f>
        <v>1.1187499999999999</v>
      </c>
      <c r="P314" s="7">
        <f>IF(Table1[[#This Row],[backers_count]] &lt;= 0,0,Table1[[#This Row],[pledged]]/Table1[[#This Row],[backers_count]])</f>
        <v>61.301369863013697</v>
      </c>
      <c r="Q314" t="str">
        <f>TRIM(MID(Table1[[#This Row],[Category and Sub-Category]],1,SEARCH("/",Table1[[#This Row],[Category and Sub-Category]],1)-1))</f>
        <v>film &amp; video</v>
      </c>
      <c r="R314" t="str">
        <f>TRIM(MID(Table1[[#This Row],[Category and Sub-Category]],SEARCH("/",Table1[[#This Row],[Category and Sub-Category]],1)+1,LEN(Table1[[#This Row],[Category and Sub-Category]])))</f>
        <v>documentary</v>
      </c>
      <c r="S314" s="8">
        <f>DATE(1970,1,1)+(Table1[[#This Row],[launched_at]]/(24*60*60))</f>
        <v>41348.877685185187</v>
      </c>
      <c r="T314" s="8">
        <f>DATE(1970,1,1)+(Table1[[#This Row],[deadline]]/(24*60*60))</f>
        <v>41378.877685185187</v>
      </c>
      <c r="U314">
        <f>_xlfn.DAYS(Table1[[#This Row],[Date Ended Conversion]],Table1[[#This Row],[Date Created Conversion]])</f>
        <v>30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9">
        <f>IF(Table1[[#This Row],[goal]] &lt;= 0,0,Table1[[#This Row],[pledged]]/Table1[[#This Row],[goal]])</f>
        <v>1.0473529411764706</v>
      </c>
      <c r="P315" s="7">
        <f>IF(Table1[[#This Row],[backers_count]] &lt;= 0,0,Table1[[#This Row],[pledged]]/Table1[[#This Row],[backers_count]])</f>
        <v>80.202702702702709</v>
      </c>
      <c r="Q315" t="str">
        <f>TRIM(MID(Table1[[#This Row],[Category and Sub-Category]],1,SEARCH("/",Table1[[#This Row],[Category and Sub-Category]],1)-1))</f>
        <v>film &amp; video</v>
      </c>
      <c r="R315" t="str">
        <f>TRIM(MID(Table1[[#This Row],[Category and Sub-Category]],SEARCH("/",Table1[[#This Row],[Category and Sub-Category]],1)+1,LEN(Table1[[#This Row],[Category and Sub-Category]])))</f>
        <v>documentary</v>
      </c>
      <c r="S315" s="8">
        <f>DATE(1970,1,1)+(Table1[[#This Row],[launched_at]]/(24*60*60))</f>
        <v>40357.227939814817</v>
      </c>
      <c r="T315" s="8">
        <f>DATE(1970,1,1)+(Table1[[#This Row],[deadline]]/(24*60*60))</f>
        <v>40401.665972222225</v>
      </c>
      <c r="U315">
        <f>_xlfn.DAYS(Table1[[#This Row],[Date Ended Conversion]],Table1[[#This Row],[Date Created Conversion]])</f>
        <v>44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9">
        <f>IF(Table1[[#This Row],[goal]] &lt;= 0,0,Table1[[#This Row],[pledged]]/Table1[[#This Row],[goal]])</f>
        <v>3.8515000000000001</v>
      </c>
      <c r="P316" s="7">
        <f>IF(Table1[[#This Row],[backers_count]] &lt;= 0,0,Table1[[#This Row],[pledged]]/Table1[[#This Row],[backers_count]])</f>
        <v>32.095833333333331</v>
      </c>
      <c r="Q316" t="str">
        <f>TRIM(MID(Table1[[#This Row],[Category and Sub-Category]],1,SEARCH("/",Table1[[#This Row],[Category and Sub-Category]],1)-1))</f>
        <v>film &amp; video</v>
      </c>
      <c r="R316" t="str">
        <f>TRIM(MID(Table1[[#This Row],[Category and Sub-Category]],SEARCH("/",Table1[[#This Row],[Category and Sub-Category]],1)+1,LEN(Table1[[#This Row],[Category and Sub-Category]])))</f>
        <v>documentary</v>
      </c>
      <c r="S316" s="8">
        <f>DATE(1970,1,1)+(Table1[[#This Row],[launched_at]]/(24*60*60))</f>
        <v>41304.833194444444</v>
      </c>
      <c r="T316" s="8">
        <f>DATE(1970,1,1)+(Table1[[#This Row],[deadline]]/(24*60*60))</f>
        <v>41334.833194444444</v>
      </c>
      <c r="U316">
        <f>_xlfn.DAYS(Table1[[#This Row],[Date Ended Conversion]],Table1[[#This Row],[Date Created Conversion]])</f>
        <v>30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9">
        <f>IF(Table1[[#This Row],[goal]] &lt;= 0,0,Table1[[#This Row],[pledged]]/Table1[[#This Row],[goal]])</f>
        <v>1.01248</v>
      </c>
      <c r="P317" s="7">
        <f>IF(Table1[[#This Row],[backers_count]] &lt;= 0,0,Table1[[#This Row],[pledged]]/Table1[[#This Row],[backers_count]])</f>
        <v>200.88888888888889</v>
      </c>
      <c r="Q317" t="str">
        <f>TRIM(MID(Table1[[#This Row],[Category and Sub-Category]],1,SEARCH("/",Table1[[#This Row],[Category and Sub-Category]],1)-1))</f>
        <v>film &amp; video</v>
      </c>
      <c r="R317" t="str">
        <f>TRIM(MID(Table1[[#This Row],[Category and Sub-Category]],SEARCH("/",Table1[[#This Row],[Category and Sub-Category]],1)+1,LEN(Table1[[#This Row],[Category and Sub-Category]])))</f>
        <v>documentary</v>
      </c>
      <c r="S317" s="8">
        <f>DATE(1970,1,1)+(Table1[[#This Row],[launched_at]]/(24*60*60))</f>
        <v>41113.77238425926</v>
      </c>
      <c r="T317" s="8">
        <f>DATE(1970,1,1)+(Table1[[#This Row],[deadline]]/(24*60*60))</f>
        <v>41143.77238425926</v>
      </c>
      <c r="U317">
        <f>_xlfn.DAYS(Table1[[#This Row],[Date Ended Conversion]],Table1[[#This Row],[Date Created Conversion]])</f>
        <v>30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9">
        <f>IF(Table1[[#This Row],[goal]] &lt;= 0,0,Table1[[#This Row],[pledged]]/Table1[[#This Row],[goal]])</f>
        <v>1.1377333333333333</v>
      </c>
      <c r="P318" s="7">
        <f>IF(Table1[[#This Row],[backers_count]] &lt;= 0,0,Table1[[#This Row],[pledged]]/Table1[[#This Row],[backers_count]])</f>
        <v>108.01265822784811</v>
      </c>
      <c r="Q318" t="str">
        <f>TRIM(MID(Table1[[#This Row],[Category and Sub-Category]],1,SEARCH("/",Table1[[#This Row],[Category and Sub-Category]],1)-1))</f>
        <v>film &amp; video</v>
      </c>
      <c r="R318" t="str">
        <f>TRIM(MID(Table1[[#This Row],[Category and Sub-Category]],SEARCH("/",Table1[[#This Row],[Category and Sub-Category]],1)+1,LEN(Table1[[#This Row],[Category and Sub-Category]])))</f>
        <v>documentary</v>
      </c>
      <c r="S318" s="8">
        <f>DATE(1970,1,1)+(Table1[[#This Row],[launched_at]]/(24*60*60))</f>
        <v>41950.923576388886</v>
      </c>
      <c r="T318" s="8">
        <f>DATE(1970,1,1)+(Table1[[#This Row],[deadline]]/(24*60*60))</f>
        <v>41984.207638888889</v>
      </c>
      <c r="U318">
        <f>_xlfn.DAYS(Table1[[#This Row],[Date Ended Conversion]],Table1[[#This Row],[Date Created Conversion]])</f>
        <v>34</v>
      </c>
    </row>
    <row r="319" spans="1:21" ht="29" x14ac:dyDescent="0.3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9">
        <f>IF(Table1[[#This Row],[goal]] &lt;= 0,0,Table1[[#This Row],[pledged]]/Table1[[#This Row],[goal]])</f>
        <v>1.0080333333333333</v>
      </c>
      <c r="P319" s="7">
        <f>IF(Table1[[#This Row],[backers_count]] &lt;= 0,0,Table1[[#This Row],[pledged]]/Table1[[#This Row],[backers_count]])</f>
        <v>95.699367088607602</v>
      </c>
      <c r="Q319" t="str">
        <f>TRIM(MID(Table1[[#This Row],[Category and Sub-Category]],1,SEARCH("/",Table1[[#This Row],[Category and Sub-Category]],1)-1))</f>
        <v>film &amp; video</v>
      </c>
      <c r="R319" t="str">
        <f>TRIM(MID(Table1[[#This Row],[Category and Sub-Category]],SEARCH("/",Table1[[#This Row],[Category and Sub-Category]],1)+1,LEN(Table1[[#This Row],[Category and Sub-Category]])))</f>
        <v>documentary</v>
      </c>
      <c r="S319" s="8">
        <f>DATE(1970,1,1)+(Table1[[#This Row],[launched_at]]/(24*60*60))</f>
        <v>41589.676886574074</v>
      </c>
      <c r="T319" s="8">
        <f>DATE(1970,1,1)+(Table1[[#This Row],[deadline]]/(24*60*60))</f>
        <v>41619.676886574074</v>
      </c>
      <c r="U319">
        <f>_xlfn.DAYS(Table1[[#This Row],[Date Ended Conversion]],Table1[[#This Row],[Date Created Conversion]])</f>
        <v>30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9">
        <f>IF(Table1[[#This Row],[goal]] &lt;= 0,0,Table1[[#This Row],[pledged]]/Table1[[#This Row],[goal]])</f>
        <v>2.8332000000000002</v>
      </c>
      <c r="P320" s="7">
        <f>IF(Table1[[#This Row],[backers_count]] &lt;= 0,0,Table1[[#This Row],[pledged]]/Table1[[#This Row],[backers_count]])</f>
        <v>49.880281690140848</v>
      </c>
      <c r="Q320" t="str">
        <f>TRIM(MID(Table1[[#This Row],[Category and Sub-Category]],1,SEARCH("/",Table1[[#This Row],[Category and Sub-Category]],1)-1))</f>
        <v>film &amp; video</v>
      </c>
      <c r="R320" t="str">
        <f>TRIM(MID(Table1[[#This Row],[Category and Sub-Category]],SEARCH("/",Table1[[#This Row],[Category and Sub-Category]],1)+1,LEN(Table1[[#This Row],[Category and Sub-Category]])))</f>
        <v>documentary</v>
      </c>
      <c r="S320" s="8">
        <f>DATE(1970,1,1)+(Table1[[#This Row],[launched_at]]/(24*60*60))</f>
        <v>41330.038784722223</v>
      </c>
      <c r="T320" s="8">
        <f>DATE(1970,1,1)+(Table1[[#This Row],[deadline]]/(24*60*60))</f>
        <v>41359.997118055559</v>
      </c>
      <c r="U320">
        <f>_xlfn.DAYS(Table1[[#This Row],[Date Ended Conversion]],Table1[[#This Row],[Date Created Conversion]])</f>
        <v>29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9">
        <f>IF(Table1[[#This Row],[goal]] &lt;= 0,0,Table1[[#This Row],[pledged]]/Table1[[#This Row],[goal]])</f>
        <v>1.1268</v>
      </c>
      <c r="P321" s="7">
        <f>IF(Table1[[#This Row],[backers_count]] &lt;= 0,0,Table1[[#This Row],[pledged]]/Table1[[#This Row],[backers_count]])</f>
        <v>110.47058823529412</v>
      </c>
      <c r="Q321" t="str">
        <f>TRIM(MID(Table1[[#This Row],[Category and Sub-Category]],1,SEARCH("/",Table1[[#This Row],[Category and Sub-Category]],1)-1))</f>
        <v>film &amp; video</v>
      </c>
      <c r="R321" t="str">
        <f>TRIM(MID(Table1[[#This Row],[Category and Sub-Category]],SEARCH("/",Table1[[#This Row],[Category and Sub-Category]],1)+1,LEN(Table1[[#This Row],[Category and Sub-Category]])))</f>
        <v>documentary</v>
      </c>
      <c r="S321" s="8">
        <f>DATE(1970,1,1)+(Table1[[#This Row],[launched_at]]/(24*60*60))</f>
        <v>40123.83829861111</v>
      </c>
      <c r="T321" s="8">
        <f>DATE(1970,1,1)+(Table1[[#This Row],[deadline]]/(24*60*60))</f>
        <v>40211.332638888889</v>
      </c>
      <c r="U321">
        <f>_xlfn.DAYS(Table1[[#This Row],[Date Ended Conversion]],Table1[[#This Row],[Date Created Conversion]])</f>
        <v>88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9">
        <f>IF(Table1[[#This Row],[goal]] &lt;= 0,0,Table1[[#This Row],[pledged]]/Table1[[#This Row],[goal]])</f>
        <v>1.0658000000000001</v>
      </c>
      <c r="P322" s="7">
        <f>IF(Table1[[#This Row],[backers_count]] &lt;= 0,0,Table1[[#This Row],[pledged]]/Table1[[#This Row],[backers_count]])</f>
        <v>134.91139240506328</v>
      </c>
      <c r="Q322" t="str">
        <f>TRIM(MID(Table1[[#This Row],[Category and Sub-Category]],1,SEARCH("/",Table1[[#This Row],[Category and Sub-Category]],1)-1))</f>
        <v>film &amp; video</v>
      </c>
      <c r="R322" t="str">
        <f>TRIM(MID(Table1[[#This Row],[Category and Sub-Category]],SEARCH("/",Table1[[#This Row],[Category and Sub-Category]],1)+1,LEN(Table1[[#This Row],[Category and Sub-Category]])))</f>
        <v>documentary</v>
      </c>
      <c r="S322" s="8">
        <f>DATE(1970,1,1)+(Table1[[#This Row],[launched_at]]/(24*60*60))</f>
        <v>42331.551307870366</v>
      </c>
      <c r="T322" s="8">
        <f>DATE(1970,1,1)+(Table1[[#This Row],[deadline]]/(24*60*60))</f>
        <v>42360.958333333328</v>
      </c>
      <c r="U322">
        <f>_xlfn.DAYS(Table1[[#This Row],[Date Ended Conversion]],Table1[[#This Row],[Date Created Conversion]])</f>
        <v>29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9">
        <f>IF(Table1[[#This Row],[goal]] &lt;= 0,0,Table1[[#This Row],[pledged]]/Table1[[#This Row],[goal]])</f>
        <v>1.0266285714285714</v>
      </c>
      <c r="P323" s="7">
        <f>IF(Table1[[#This Row],[backers_count]] &lt;= 0,0,Table1[[#This Row],[pledged]]/Table1[[#This Row],[backers_count]])</f>
        <v>106.62314540059347</v>
      </c>
      <c r="Q323" t="str">
        <f>TRIM(MID(Table1[[#This Row],[Category and Sub-Category]],1,SEARCH("/",Table1[[#This Row],[Category and Sub-Category]],1)-1))</f>
        <v>film &amp; video</v>
      </c>
      <c r="R323" t="str">
        <f>TRIM(MID(Table1[[#This Row],[Category and Sub-Category]],SEARCH("/",Table1[[#This Row],[Category and Sub-Category]],1)+1,LEN(Table1[[#This Row],[Category and Sub-Category]])))</f>
        <v>documentary</v>
      </c>
      <c r="S323" s="8">
        <f>DATE(1970,1,1)+(Table1[[#This Row],[launched_at]]/(24*60*60))</f>
        <v>42647.446597222224</v>
      </c>
      <c r="T323" s="8">
        <f>DATE(1970,1,1)+(Table1[[#This Row],[deadline]]/(24*60*60))</f>
        <v>42682.488263888888</v>
      </c>
      <c r="U323">
        <f>_xlfn.DAYS(Table1[[#This Row],[Date Ended Conversion]],Table1[[#This Row],[Date Created Conversion]])</f>
        <v>35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9">
        <f>IF(Table1[[#This Row],[goal]] &lt;= 0,0,Table1[[#This Row],[pledged]]/Table1[[#This Row],[goal]])</f>
        <v>1.0791200000000001</v>
      </c>
      <c r="P324" s="7">
        <f>IF(Table1[[#This Row],[backers_count]] &lt;= 0,0,Table1[[#This Row],[pledged]]/Table1[[#This Row],[backers_count]])</f>
        <v>145.04301075268816</v>
      </c>
      <c r="Q324" t="str">
        <f>TRIM(MID(Table1[[#This Row],[Category and Sub-Category]],1,SEARCH("/",Table1[[#This Row],[Category and Sub-Category]],1)-1))</f>
        <v>film &amp; video</v>
      </c>
      <c r="R324" t="str">
        <f>TRIM(MID(Table1[[#This Row],[Category and Sub-Category]],SEARCH("/",Table1[[#This Row],[Category and Sub-Category]],1)+1,LEN(Table1[[#This Row],[Category and Sub-Category]])))</f>
        <v>documentary</v>
      </c>
      <c r="S324" s="8">
        <f>DATE(1970,1,1)+(Table1[[#This Row],[launched_at]]/(24*60*60))</f>
        <v>42473.57</v>
      </c>
      <c r="T324" s="8">
        <f>DATE(1970,1,1)+(Table1[[#This Row],[deadline]]/(24*60*60))</f>
        <v>42503.57</v>
      </c>
      <c r="U324">
        <f>_xlfn.DAYS(Table1[[#This Row],[Date Ended Conversion]],Table1[[#This Row],[Date Created Conversion]])</f>
        <v>30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9">
        <f>IF(Table1[[#This Row],[goal]] &lt;= 0,0,Table1[[#This Row],[pledged]]/Table1[[#This Row],[goal]])</f>
        <v>1.2307407407407407</v>
      </c>
      <c r="P325" s="7">
        <f>IF(Table1[[#This Row],[backers_count]] &lt;= 0,0,Table1[[#This Row],[pledged]]/Table1[[#This Row],[backers_count]])</f>
        <v>114.58620689655173</v>
      </c>
      <c r="Q325" t="str">
        <f>TRIM(MID(Table1[[#This Row],[Category and Sub-Category]],1,SEARCH("/",Table1[[#This Row],[Category and Sub-Category]],1)-1))</f>
        <v>film &amp; video</v>
      </c>
      <c r="R325" t="str">
        <f>TRIM(MID(Table1[[#This Row],[Category and Sub-Category]],SEARCH("/",Table1[[#This Row],[Category and Sub-Category]],1)+1,LEN(Table1[[#This Row],[Category and Sub-Category]])))</f>
        <v>documentary</v>
      </c>
      <c r="S325" s="8">
        <f>DATE(1970,1,1)+(Table1[[#This Row],[launched_at]]/(24*60*60))</f>
        <v>42697.32136574074</v>
      </c>
      <c r="T325" s="8">
        <f>DATE(1970,1,1)+(Table1[[#This Row],[deadline]]/(24*60*60))</f>
        <v>42725.332638888889</v>
      </c>
      <c r="U325">
        <f>_xlfn.DAYS(Table1[[#This Row],[Date Ended Conversion]],Table1[[#This Row],[Date Created Conversion]])</f>
        <v>28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9">
        <f>IF(Table1[[#This Row],[goal]] &lt;= 0,0,Table1[[#This Row],[pledged]]/Table1[[#This Row],[goal]])</f>
        <v>1.016</v>
      </c>
      <c r="P326" s="7">
        <f>IF(Table1[[#This Row],[backers_count]] &lt;= 0,0,Table1[[#This Row],[pledged]]/Table1[[#This Row],[backers_count]])</f>
        <v>105.3170731707317</v>
      </c>
      <c r="Q326" t="str">
        <f>TRIM(MID(Table1[[#This Row],[Category and Sub-Category]],1,SEARCH("/",Table1[[#This Row],[Category and Sub-Category]],1)-1))</f>
        <v>film &amp; video</v>
      </c>
      <c r="R326" t="str">
        <f>TRIM(MID(Table1[[#This Row],[Category and Sub-Category]],SEARCH("/",Table1[[#This Row],[Category and Sub-Category]],1)+1,LEN(Table1[[#This Row],[Category and Sub-Category]])))</f>
        <v>documentary</v>
      </c>
      <c r="S326" s="8">
        <f>DATE(1970,1,1)+(Table1[[#This Row],[launched_at]]/(24*60*60))</f>
        <v>42184.626250000001</v>
      </c>
      <c r="T326" s="8">
        <f>DATE(1970,1,1)+(Table1[[#This Row],[deadline]]/(24*60*60))</f>
        <v>42217.626250000001</v>
      </c>
      <c r="U326">
        <f>_xlfn.DAYS(Table1[[#This Row],[Date Ended Conversion]],Table1[[#This Row],[Date Created Conversion]])</f>
        <v>33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9">
        <f>IF(Table1[[#This Row],[goal]] &lt;= 0,0,Table1[[#This Row],[pledged]]/Table1[[#This Row],[goal]])</f>
        <v>1.04396</v>
      </c>
      <c r="P327" s="7">
        <f>IF(Table1[[#This Row],[backers_count]] &lt;= 0,0,Table1[[#This Row],[pledged]]/Table1[[#This Row],[backers_count]])</f>
        <v>70.921195652173907</v>
      </c>
      <c r="Q327" t="str">
        <f>TRIM(MID(Table1[[#This Row],[Category and Sub-Category]],1,SEARCH("/",Table1[[#This Row],[Category and Sub-Category]],1)-1))</f>
        <v>film &amp; video</v>
      </c>
      <c r="R327" t="str">
        <f>TRIM(MID(Table1[[#This Row],[Category and Sub-Category]],SEARCH("/",Table1[[#This Row],[Category and Sub-Category]],1)+1,LEN(Table1[[#This Row],[Category and Sub-Category]])))</f>
        <v>documentary</v>
      </c>
      <c r="S327" s="8">
        <f>DATE(1970,1,1)+(Table1[[#This Row],[launched_at]]/(24*60*60))</f>
        <v>42689.187881944439</v>
      </c>
      <c r="T327" s="8">
        <f>DATE(1970,1,1)+(Table1[[#This Row],[deadline]]/(24*60*60))</f>
        <v>42724.187881944439</v>
      </c>
      <c r="U327">
        <f>_xlfn.DAYS(Table1[[#This Row],[Date Ended Conversion]],Table1[[#This Row],[Date Created Conversion]])</f>
        <v>35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9">
        <f>IF(Table1[[#This Row],[goal]] &lt;= 0,0,Table1[[#This Row],[pledged]]/Table1[[#This Row],[goal]])</f>
        <v>1.1292973333333334</v>
      </c>
      <c r="P328" s="7">
        <f>IF(Table1[[#This Row],[backers_count]] &lt;= 0,0,Table1[[#This Row],[pledged]]/Table1[[#This Row],[backers_count]])</f>
        <v>147.17167680278018</v>
      </c>
      <c r="Q328" t="str">
        <f>TRIM(MID(Table1[[#This Row],[Category and Sub-Category]],1,SEARCH("/",Table1[[#This Row],[Category and Sub-Category]],1)-1))</f>
        <v>film &amp; video</v>
      </c>
      <c r="R328" t="str">
        <f>TRIM(MID(Table1[[#This Row],[Category and Sub-Category]],SEARCH("/",Table1[[#This Row],[Category and Sub-Category]],1)+1,LEN(Table1[[#This Row],[Category and Sub-Category]])))</f>
        <v>documentary</v>
      </c>
      <c r="S328" s="8">
        <f>DATE(1970,1,1)+(Table1[[#This Row],[launched_at]]/(24*60*60))</f>
        <v>42775.314884259264</v>
      </c>
      <c r="T328" s="8">
        <f>DATE(1970,1,1)+(Table1[[#This Row],[deadline]]/(24*60*60))</f>
        <v>42808.956250000003</v>
      </c>
      <c r="U328">
        <f>_xlfn.DAYS(Table1[[#This Row],[Date Ended Conversion]],Table1[[#This Row],[Date Created Conversion]])</f>
        <v>33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9">
        <f>IF(Table1[[#This Row],[goal]] &lt;= 0,0,Table1[[#This Row],[pledged]]/Table1[[#This Row],[goal]])</f>
        <v>1.3640000000000001</v>
      </c>
      <c r="P329" s="7">
        <f>IF(Table1[[#This Row],[backers_count]] &lt;= 0,0,Table1[[#This Row],[pledged]]/Table1[[#This Row],[backers_count]])</f>
        <v>160.47058823529412</v>
      </c>
      <c r="Q329" t="str">
        <f>TRIM(MID(Table1[[#This Row],[Category and Sub-Category]],1,SEARCH("/",Table1[[#This Row],[Category and Sub-Category]],1)-1))</f>
        <v>film &amp; video</v>
      </c>
      <c r="R329" t="str">
        <f>TRIM(MID(Table1[[#This Row],[Category and Sub-Category]],SEARCH("/",Table1[[#This Row],[Category and Sub-Category]],1)+1,LEN(Table1[[#This Row],[Category and Sub-Category]])))</f>
        <v>documentary</v>
      </c>
      <c r="S329" s="8">
        <f>DATE(1970,1,1)+(Table1[[#This Row],[launched_at]]/(24*60*60))</f>
        <v>42058.235289351855</v>
      </c>
      <c r="T329" s="8">
        <f>DATE(1970,1,1)+(Table1[[#This Row],[deadline]]/(24*60*60))</f>
        <v>42085.333333333328</v>
      </c>
      <c r="U329">
        <f>_xlfn.DAYS(Table1[[#This Row],[Date Ended Conversion]],Table1[[#This Row],[Date Created Conversion]])</f>
        <v>27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9">
        <f>IF(Table1[[#This Row],[goal]] &lt;= 0,0,Table1[[#This Row],[pledged]]/Table1[[#This Row],[goal]])</f>
        <v>1.036144</v>
      </c>
      <c r="P330" s="7">
        <f>IF(Table1[[#This Row],[backers_count]] &lt;= 0,0,Table1[[#This Row],[pledged]]/Table1[[#This Row],[backers_count]])</f>
        <v>156.04578313253012</v>
      </c>
      <c r="Q330" t="str">
        <f>TRIM(MID(Table1[[#This Row],[Category and Sub-Category]],1,SEARCH("/",Table1[[#This Row],[Category and Sub-Category]],1)-1))</f>
        <v>film &amp; video</v>
      </c>
      <c r="R330" t="str">
        <f>TRIM(MID(Table1[[#This Row],[Category and Sub-Category]],SEARCH("/",Table1[[#This Row],[Category and Sub-Category]],1)+1,LEN(Table1[[#This Row],[Category and Sub-Category]])))</f>
        <v>documentary</v>
      </c>
      <c r="S330" s="8">
        <f>DATE(1970,1,1)+(Table1[[#This Row],[launched_at]]/(24*60*60))</f>
        <v>42278.946620370371</v>
      </c>
      <c r="T330" s="8">
        <f>DATE(1970,1,1)+(Table1[[#This Row],[deadline]]/(24*60*60))</f>
        <v>42309.166666666672</v>
      </c>
      <c r="U330">
        <f>_xlfn.DAYS(Table1[[#This Row],[Date Ended Conversion]],Table1[[#This Row],[Date Created Conversion]])</f>
        <v>31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9">
        <f>IF(Table1[[#This Row],[goal]] &lt;= 0,0,Table1[[#This Row],[pledged]]/Table1[[#This Row],[goal]])</f>
        <v>1.0549999999999999</v>
      </c>
      <c r="P331" s="7">
        <f>IF(Table1[[#This Row],[backers_count]] &lt;= 0,0,Table1[[#This Row],[pledged]]/Table1[[#This Row],[backers_count]])</f>
        <v>63.17365269461078</v>
      </c>
      <c r="Q331" t="str">
        <f>TRIM(MID(Table1[[#This Row],[Category and Sub-Category]],1,SEARCH("/",Table1[[#This Row],[Category and Sub-Category]],1)-1))</f>
        <v>film &amp; video</v>
      </c>
      <c r="R331" t="str">
        <f>TRIM(MID(Table1[[#This Row],[Category and Sub-Category]],SEARCH("/",Table1[[#This Row],[Category and Sub-Category]],1)+1,LEN(Table1[[#This Row],[Category and Sub-Category]])))</f>
        <v>documentary</v>
      </c>
      <c r="S331" s="8">
        <f>DATE(1970,1,1)+(Table1[[#This Row],[launched_at]]/(24*60*60))</f>
        <v>42291.46674768519</v>
      </c>
      <c r="T331" s="8">
        <f>DATE(1970,1,1)+(Table1[[#This Row],[deadline]]/(24*60*60))</f>
        <v>42315.166666666672</v>
      </c>
      <c r="U331">
        <f>_xlfn.DAYS(Table1[[#This Row],[Date Ended Conversion]],Table1[[#This Row],[Date Created Conversion]])</f>
        <v>24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9">
        <f>IF(Table1[[#This Row],[goal]] &lt;= 0,0,Table1[[#This Row],[pledged]]/Table1[[#This Row],[goal]])</f>
        <v>1.0182857142857142</v>
      </c>
      <c r="P332" s="7">
        <f>IF(Table1[[#This Row],[backers_count]] &lt;= 0,0,Table1[[#This Row],[pledged]]/Table1[[#This Row],[backers_count]])</f>
        <v>104.82352941176471</v>
      </c>
      <c r="Q332" t="str">
        <f>TRIM(MID(Table1[[#This Row],[Category and Sub-Category]],1,SEARCH("/",Table1[[#This Row],[Category and Sub-Category]],1)-1))</f>
        <v>film &amp; video</v>
      </c>
      <c r="R332" t="str">
        <f>TRIM(MID(Table1[[#This Row],[Category and Sub-Category]],SEARCH("/",Table1[[#This Row],[Category and Sub-Category]],1)+1,LEN(Table1[[#This Row],[Category and Sub-Category]])))</f>
        <v>documentary</v>
      </c>
      <c r="S332" s="8">
        <f>DATE(1970,1,1)+(Table1[[#This Row],[launched_at]]/(24*60*60))</f>
        <v>41379.515775462962</v>
      </c>
      <c r="T332" s="8">
        <f>DATE(1970,1,1)+(Table1[[#This Row],[deadline]]/(24*60*60))</f>
        <v>41411.165972222225</v>
      </c>
      <c r="U332">
        <f>_xlfn.DAYS(Table1[[#This Row],[Date Ended Conversion]],Table1[[#This Row],[Date Created Conversion]])</f>
        <v>32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9">
        <f>IF(Table1[[#This Row],[goal]] &lt;= 0,0,Table1[[#This Row],[pledged]]/Table1[[#This Row],[goal]])</f>
        <v>1.0660499999999999</v>
      </c>
      <c r="P333" s="7">
        <f>IF(Table1[[#This Row],[backers_count]] &lt;= 0,0,Table1[[#This Row],[pledged]]/Table1[[#This Row],[backers_count]])</f>
        <v>97.356164383561648</v>
      </c>
      <c r="Q333" t="str">
        <f>TRIM(MID(Table1[[#This Row],[Category and Sub-Category]],1,SEARCH("/",Table1[[#This Row],[Category and Sub-Category]],1)-1))</f>
        <v>film &amp; video</v>
      </c>
      <c r="R333" t="str">
        <f>TRIM(MID(Table1[[#This Row],[Category and Sub-Category]],SEARCH("/",Table1[[#This Row],[Category and Sub-Category]],1)+1,LEN(Table1[[#This Row],[Category and Sub-Category]])))</f>
        <v>documentary</v>
      </c>
      <c r="S333" s="8">
        <f>DATE(1970,1,1)+(Table1[[#This Row],[launched_at]]/(24*60*60))</f>
        <v>42507.581412037034</v>
      </c>
      <c r="T333" s="8">
        <f>DATE(1970,1,1)+(Table1[[#This Row],[deadline]]/(24*60*60))</f>
        <v>42538.581412037034</v>
      </c>
      <c r="U333">
        <f>_xlfn.DAYS(Table1[[#This Row],[Date Ended Conversion]],Table1[[#This Row],[Date Created Conversion]])</f>
        <v>31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9">
        <f>IF(Table1[[#This Row],[goal]] &lt;= 0,0,Table1[[#This Row],[pledged]]/Table1[[#This Row],[goal]])</f>
        <v>1.13015</v>
      </c>
      <c r="P334" s="7">
        <f>IF(Table1[[#This Row],[backers_count]] &lt;= 0,0,Table1[[#This Row],[pledged]]/Table1[[#This Row],[backers_count]])</f>
        <v>203.63063063063063</v>
      </c>
      <c r="Q334" t="str">
        <f>TRIM(MID(Table1[[#This Row],[Category and Sub-Category]],1,SEARCH("/",Table1[[#This Row],[Category and Sub-Category]],1)-1))</f>
        <v>film &amp; video</v>
      </c>
      <c r="R334" t="str">
        <f>TRIM(MID(Table1[[#This Row],[Category and Sub-Category]],SEARCH("/",Table1[[#This Row],[Category and Sub-Category]],1)+1,LEN(Table1[[#This Row],[Category and Sub-Category]])))</f>
        <v>documentary</v>
      </c>
      <c r="S334" s="8">
        <f>DATE(1970,1,1)+(Table1[[#This Row],[launched_at]]/(24*60*60))</f>
        <v>42263.680289351847</v>
      </c>
      <c r="T334" s="8">
        <f>DATE(1970,1,1)+(Table1[[#This Row],[deadline]]/(24*60*60))</f>
        <v>42305.333333333328</v>
      </c>
      <c r="U334">
        <f>_xlfn.DAYS(Table1[[#This Row],[Date Ended Conversion]],Table1[[#This Row],[Date Created Conversion]])</f>
        <v>42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9">
        <f>IF(Table1[[#This Row],[goal]] &lt;= 0,0,Table1[[#This Row],[pledged]]/Table1[[#This Row],[goal]])</f>
        <v>1.252275</v>
      </c>
      <c r="P335" s="7">
        <f>IF(Table1[[#This Row],[backers_count]] &lt;= 0,0,Table1[[#This Row],[pledged]]/Table1[[#This Row],[backers_count]])</f>
        <v>188.31203007518798</v>
      </c>
      <c r="Q335" t="str">
        <f>TRIM(MID(Table1[[#This Row],[Category and Sub-Category]],1,SEARCH("/",Table1[[#This Row],[Category and Sub-Category]],1)-1))</f>
        <v>film &amp; video</v>
      </c>
      <c r="R335" t="str">
        <f>TRIM(MID(Table1[[#This Row],[Category and Sub-Category]],SEARCH("/",Table1[[#This Row],[Category and Sub-Category]],1)+1,LEN(Table1[[#This Row],[Category and Sub-Category]])))</f>
        <v>documentary</v>
      </c>
      <c r="S335" s="8">
        <f>DATE(1970,1,1)+(Table1[[#This Row],[launched_at]]/(24*60*60))</f>
        <v>42437.636469907404</v>
      </c>
      <c r="T335" s="8">
        <f>DATE(1970,1,1)+(Table1[[#This Row],[deadline]]/(24*60*60))</f>
        <v>42467.59480324074</v>
      </c>
      <c r="U335">
        <f>_xlfn.DAYS(Table1[[#This Row],[Date Ended Conversion]],Table1[[#This Row],[Date Created Conversion]])</f>
        <v>30</v>
      </c>
    </row>
    <row r="336" spans="1:21" ht="43.5" x14ac:dyDescent="0.3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9">
        <f>IF(Table1[[#This Row],[goal]] &lt;= 0,0,Table1[[#This Row],[pledged]]/Table1[[#This Row],[goal]])</f>
        <v>1.0119</v>
      </c>
      <c r="P336" s="7">
        <f>IF(Table1[[#This Row],[backers_count]] &lt;= 0,0,Table1[[#This Row],[pledged]]/Table1[[#This Row],[backers_count]])</f>
        <v>146.65217391304347</v>
      </c>
      <c r="Q336" t="str">
        <f>TRIM(MID(Table1[[#This Row],[Category and Sub-Category]],1,SEARCH("/",Table1[[#This Row],[Category and Sub-Category]],1)-1))</f>
        <v>film &amp; video</v>
      </c>
      <c r="R336" t="str">
        <f>TRIM(MID(Table1[[#This Row],[Category and Sub-Category]],SEARCH("/",Table1[[#This Row],[Category and Sub-Category]],1)+1,LEN(Table1[[#This Row],[Category and Sub-Category]])))</f>
        <v>documentary</v>
      </c>
      <c r="S336" s="8">
        <f>DATE(1970,1,1)+(Table1[[#This Row],[launched_at]]/(24*60*60))</f>
        <v>42101.682372685187</v>
      </c>
      <c r="T336" s="8">
        <f>DATE(1970,1,1)+(Table1[[#This Row],[deadline]]/(24*60*60))</f>
        <v>42139.791666666672</v>
      </c>
      <c r="U336">
        <f>_xlfn.DAYS(Table1[[#This Row],[Date Ended Conversion]],Table1[[#This Row],[Date Created Conversion]])</f>
        <v>38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9">
        <f>IF(Table1[[#This Row],[goal]] &lt;= 0,0,Table1[[#This Row],[pledged]]/Table1[[#This Row],[goal]])</f>
        <v>1.0276470588235294</v>
      </c>
      <c r="P337" s="7">
        <f>IF(Table1[[#This Row],[backers_count]] &lt;= 0,0,Table1[[#This Row],[pledged]]/Table1[[#This Row],[backers_count]])</f>
        <v>109.1875</v>
      </c>
      <c r="Q337" t="str">
        <f>TRIM(MID(Table1[[#This Row],[Category and Sub-Category]],1,SEARCH("/",Table1[[#This Row],[Category and Sub-Category]],1)-1))</f>
        <v>film &amp; video</v>
      </c>
      <c r="R337" t="str">
        <f>TRIM(MID(Table1[[#This Row],[Category and Sub-Category]],SEARCH("/",Table1[[#This Row],[Category and Sub-Category]],1)+1,LEN(Table1[[#This Row],[Category and Sub-Category]])))</f>
        <v>documentary</v>
      </c>
      <c r="S337" s="8">
        <f>DATE(1970,1,1)+(Table1[[#This Row],[launched_at]]/(24*60*60))</f>
        <v>42101.737442129626</v>
      </c>
      <c r="T337" s="8">
        <f>DATE(1970,1,1)+(Table1[[#This Row],[deadline]]/(24*60*60))</f>
        <v>42132.916666666672</v>
      </c>
      <c r="U337">
        <f>_xlfn.DAYS(Table1[[#This Row],[Date Ended Conversion]],Table1[[#This Row],[Date Created Conversion]])</f>
        <v>31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9">
        <f>IF(Table1[[#This Row],[goal]] &lt;= 0,0,Table1[[#This Row],[pledged]]/Table1[[#This Row],[goal]])</f>
        <v>1.1683911999999999</v>
      </c>
      <c r="P338" s="7">
        <f>IF(Table1[[#This Row],[backers_count]] &lt;= 0,0,Table1[[#This Row],[pledged]]/Table1[[#This Row],[backers_count]])</f>
        <v>59.249046653144013</v>
      </c>
      <c r="Q338" t="str">
        <f>TRIM(MID(Table1[[#This Row],[Category and Sub-Category]],1,SEARCH("/",Table1[[#This Row],[Category and Sub-Category]],1)-1))</f>
        <v>film &amp; video</v>
      </c>
      <c r="R338" t="str">
        <f>TRIM(MID(Table1[[#This Row],[Category and Sub-Category]],SEARCH("/",Table1[[#This Row],[Category and Sub-Category]],1)+1,LEN(Table1[[#This Row],[Category and Sub-Category]])))</f>
        <v>documentary</v>
      </c>
      <c r="S338" s="8">
        <f>DATE(1970,1,1)+(Table1[[#This Row],[launched_at]]/(24*60*60))</f>
        <v>42291.596273148149</v>
      </c>
      <c r="T338" s="8">
        <f>DATE(1970,1,1)+(Table1[[#This Row],[deadline]]/(24*60*60))</f>
        <v>42321.637939814813</v>
      </c>
      <c r="U338">
        <f>_xlfn.DAYS(Table1[[#This Row],[Date Ended Conversion]],Table1[[#This Row],[Date Created Conversion]])</f>
        <v>30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9">
        <f>IF(Table1[[#This Row],[goal]] &lt;= 0,0,Table1[[#This Row],[pledged]]/Table1[[#This Row],[goal]])</f>
        <v>1.0116833333333335</v>
      </c>
      <c r="P339" s="7">
        <f>IF(Table1[[#This Row],[backers_count]] &lt;= 0,0,Table1[[#This Row],[pledged]]/Table1[[#This Row],[backers_count]])</f>
        <v>97.904838709677421</v>
      </c>
      <c r="Q339" t="str">
        <f>TRIM(MID(Table1[[#This Row],[Category and Sub-Category]],1,SEARCH("/",Table1[[#This Row],[Category and Sub-Category]],1)-1))</f>
        <v>film &amp; video</v>
      </c>
      <c r="R339" t="str">
        <f>TRIM(MID(Table1[[#This Row],[Category and Sub-Category]],SEARCH("/",Table1[[#This Row],[Category and Sub-Category]],1)+1,LEN(Table1[[#This Row],[Category and Sub-Category]])))</f>
        <v>documentary</v>
      </c>
      <c r="S339" s="8">
        <f>DATE(1970,1,1)+(Table1[[#This Row],[launched_at]]/(24*60*60))</f>
        <v>42047.128564814819</v>
      </c>
      <c r="T339" s="8">
        <f>DATE(1970,1,1)+(Table1[[#This Row],[deadline]]/(24*60*60))</f>
        <v>42077.086898148147</v>
      </c>
      <c r="U339">
        <f>_xlfn.DAYS(Table1[[#This Row],[Date Ended Conversion]],Table1[[#This Row],[Date Created Conversion]])</f>
        <v>30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9">
        <f>IF(Table1[[#This Row],[goal]] &lt;= 0,0,Table1[[#This Row],[pledged]]/Table1[[#This Row],[goal]])</f>
        <v>1.1013360000000001</v>
      </c>
      <c r="P340" s="7">
        <f>IF(Table1[[#This Row],[backers_count]] &lt;= 0,0,Table1[[#This Row],[pledged]]/Table1[[#This Row],[backers_count]])</f>
        <v>70.000169491525426</v>
      </c>
      <c r="Q340" t="str">
        <f>TRIM(MID(Table1[[#This Row],[Category and Sub-Category]],1,SEARCH("/",Table1[[#This Row],[Category and Sub-Category]],1)-1))</f>
        <v>film &amp; video</v>
      </c>
      <c r="R340" t="str">
        <f>TRIM(MID(Table1[[#This Row],[Category and Sub-Category]],SEARCH("/",Table1[[#This Row],[Category and Sub-Category]],1)+1,LEN(Table1[[#This Row],[Category and Sub-Category]])))</f>
        <v>documentary</v>
      </c>
      <c r="S340" s="8">
        <f>DATE(1970,1,1)+(Table1[[#This Row],[launched_at]]/(24*60*60))</f>
        <v>42559.755671296298</v>
      </c>
      <c r="T340" s="8">
        <f>DATE(1970,1,1)+(Table1[[#This Row],[deadline]]/(24*60*60))</f>
        <v>42616.041666666672</v>
      </c>
      <c r="U340">
        <f>_xlfn.DAYS(Table1[[#This Row],[Date Ended Conversion]],Table1[[#This Row],[Date Created Conversion]])</f>
        <v>57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9">
        <f>IF(Table1[[#This Row],[goal]] &lt;= 0,0,Table1[[#This Row],[pledged]]/Table1[[#This Row],[goal]])</f>
        <v>1.0808333333333333</v>
      </c>
      <c r="P341" s="7">
        <f>IF(Table1[[#This Row],[backers_count]] &lt;= 0,0,Table1[[#This Row],[pledged]]/Table1[[#This Row],[backers_count]])</f>
        <v>72.865168539325836</v>
      </c>
      <c r="Q341" t="str">
        <f>TRIM(MID(Table1[[#This Row],[Category and Sub-Category]],1,SEARCH("/",Table1[[#This Row],[Category and Sub-Category]],1)-1))</f>
        <v>film &amp; video</v>
      </c>
      <c r="R341" t="str">
        <f>TRIM(MID(Table1[[#This Row],[Category and Sub-Category]],SEARCH("/",Table1[[#This Row],[Category and Sub-Category]],1)+1,LEN(Table1[[#This Row],[Category and Sub-Category]])))</f>
        <v>documentary</v>
      </c>
      <c r="S341" s="8">
        <f>DATE(1970,1,1)+(Table1[[#This Row],[launched_at]]/(24*60*60))</f>
        <v>42093.760046296295</v>
      </c>
      <c r="T341" s="8">
        <f>DATE(1970,1,1)+(Table1[[#This Row],[deadline]]/(24*60*60))</f>
        <v>42123.760046296295</v>
      </c>
      <c r="U341">
        <f>_xlfn.DAYS(Table1[[#This Row],[Date Ended Conversion]],Table1[[#This Row],[Date Created Conversion]])</f>
        <v>30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9">
        <f>IF(Table1[[#This Row],[goal]] &lt;= 0,0,Table1[[#This Row],[pledged]]/Table1[[#This Row],[goal]])</f>
        <v>1.2502285714285715</v>
      </c>
      <c r="P342" s="7">
        <f>IF(Table1[[#This Row],[backers_count]] &lt;= 0,0,Table1[[#This Row],[pledged]]/Table1[[#This Row],[backers_count]])</f>
        <v>146.34782608695653</v>
      </c>
      <c r="Q342" t="str">
        <f>TRIM(MID(Table1[[#This Row],[Category and Sub-Category]],1,SEARCH("/",Table1[[#This Row],[Category and Sub-Category]],1)-1))</f>
        <v>film &amp; video</v>
      </c>
      <c r="R342" t="str">
        <f>TRIM(MID(Table1[[#This Row],[Category and Sub-Category]],SEARCH("/",Table1[[#This Row],[Category and Sub-Category]],1)+1,LEN(Table1[[#This Row],[Category and Sub-Category]])))</f>
        <v>documentary</v>
      </c>
      <c r="S342" s="8">
        <f>DATE(1970,1,1)+(Table1[[#This Row],[launched_at]]/(24*60*60))</f>
        <v>42772.669062500005</v>
      </c>
      <c r="T342" s="8">
        <f>DATE(1970,1,1)+(Table1[[#This Row],[deadline]]/(24*60*60))</f>
        <v>42802.875</v>
      </c>
      <c r="U342">
        <f>_xlfn.DAYS(Table1[[#This Row],[Date Ended Conversion]],Table1[[#This Row],[Date Created Conversion]])</f>
        <v>30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9">
        <f>IF(Table1[[#This Row],[goal]] &lt;= 0,0,Table1[[#This Row],[pledged]]/Table1[[#This Row],[goal]])</f>
        <v>1.0671428571428572</v>
      </c>
      <c r="P343" s="7">
        <f>IF(Table1[[#This Row],[backers_count]] &lt;= 0,0,Table1[[#This Row],[pledged]]/Table1[[#This Row],[backers_count]])</f>
        <v>67.909090909090907</v>
      </c>
      <c r="Q343" t="str">
        <f>TRIM(MID(Table1[[#This Row],[Category and Sub-Category]],1,SEARCH("/",Table1[[#This Row],[Category and Sub-Category]],1)-1))</f>
        <v>film &amp; video</v>
      </c>
      <c r="R343" t="str">
        <f>TRIM(MID(Table1[[#This Row],[Category and Sub-Category]],SEARCH("/",Table1[[#This Row],[Category and Sub-Category]],1)+1,LEN(Table1[[#This Row],[Category and Sub-Category]])))</f>
        <v>documentary</v>
      </c>
      <c r="S343" s="8">
        <f>DATE(1970,1,1)+(Table1[[#This Row],[launched_at]]/(24*60*60))</f>
        <v>41894.879606481481</v>
      </c>
      <c r="T343" s="8">
        <f>DATE(1970,1,1)+(Table1[[#This Row],[deadline]]/(24*60*60))</f>
        <v>41913.165972222225</v>
      </c>
      <c r="U343">
        <f>_xlfn.DAYS(Table1[[#This Row],[Date Ended Conversion]],Table1[[#This Row],[Date Created Conversion]])</f>
        <v>19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9">
        <f>IF(Table1[[#This Row],[goal]] &lt;= 0,0,Table1[[#This Row],[pledged]]/Table1[[#This Row],[goal]])</f>
        <v>1.0036639999999999</v>
      </c>
      <c r="P344" s="7">
        <f>IF(Table1[[#This Row],[backers_count]] &lt;= 0,0,Table1[[#This Row],[pledged]]/Table1[[#This Row],[backers_count]])</f>
        <v>169.85083076923075</v>
      </c>
      <c r="Q344" t="str">
        <f>TRIM(MID(Table1[[#This Row],[Category and Sub-Category]],1,SEARCH("/",Table1[[#This Row],[Category and Sub-Category]],1)-1))</f>
        <v>film &amp; video</v>
      </c>
      <c r="R344" t="str">
        <f>TRIM(MID(Table1[[#This Row],[Category and Sub-Category]],SEARCH("/",Table1[[#This Row],[Category and Sub-Category]],1)+1,LEN(Table1[[#This Row],[Category and Sub-Category]])))</f>
        <v>documentary</v>
      </c>
      <c r="S344" s="8">
        <f>DATE(1970,1,1)+(Table1[[#This Row],[launched_at]]/(24*60*60))</f>
        <v>42459.780844907407</v>
      </c>
      <c r="T344" s="8">
        <f>DATE(1970,1,1)+(Table1[[#This Row],[deadline]]/(24*60*60))</f>
        <v>42489.780844907407</v>
      </c>
      <c r="U344">
        <f>_xlfn.DAYS(Table1[[#This Row],[Date Ended Conversion]],Table1[[#This Row],[Date Created Conversion]])</f>
        <v>30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9">
        <f>IF(Table1[[#This Row],[goal]] &lt;= 0,0,Table1[[#This Row],[pledged]]/Table1[[#This Row],[goal]])</f>
        <v>1.0202863333333334</v>
      </c>
      <c r="P345" s="7">
        <f>IF(Table1[[#This Row],[backers_count]] &lt;= 0,0,Table1[[#This Row],[pledged]]/Table1[[#This Row],[backers_count]])</f>
        <v>58.413339694656486</v>
      </c>
      <c r="Q345" t="str">
        <f>TRIM(MID(Table1[[#This Row],[Category and Sub-Category]],1,SEARCH("/",Table1[[#This Row],[Category and Sub-Category]],1)-1))</f>
        <v>film &amp; video</v>
      </c>
      <c r="R345" t="str">
        <f>TRIM(MID(Table1[[#This Row],[Category and Sub-Category]],SEARCH("/",Table1[[#This Row],[Category and Sub-Category]],1)+1,LEN(Table1[[#This Row],[Category and Sub-Category]])))</f>
        <v>documentary</v>
      </c>
      <c r="S345" s="8">
        <f>DATE(1970,1,1)+(Table1[[#This Row],[launched_at]]/(24*60*60))</f>
        <v>41926.73778935185</v>
      </c>
      <c r="T345" s="8">
        <f>DATE(1970,1,1)+(Table1[[#This Row],[deadline]]/(24*60*60))</f>
        <v>41957.125</v>
      </c>
      <c r="U345">
        <f>_xlfn.DAYS(Table1[[#This Row],[Date Ended Conversion]],Table1[[#This Row],[Date Created Conversion]])</f>
        <v>31</v>
      </c>
    </row>
    <row r="346" spans="1:21" ht="43.5" x14ac:dyDescent="0.3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9">
        <f>IF(Table1[[#This Row],[goal]] &lt;= 0,0,Table1[[#This Row],[pledged]]/Table1[[#This Row],[goal]])</f>
        <v>1.0208358208955224</v>
      </c>
      <c r="P346" s="7">
        <f>IF(Table1[[#This Row],[backers_count]] &lt;= 0,0,Table1[[#This Row],[pledged]]/Table1[[#This Row],[backers_count]])</f>
        <v>119.99298245614035</v>
      </c>
      <c r="Q346" t="str">
        <f>TRIM(MID(Table1[[#This Row],[Category and Sub-Category]],1,SEARCH("/",Table1[[#This Row],[Category and Sub-Category]],1)-1))</f>
        <v>film &amp; video</v>
      </c>
      <c r="R346" t="str">
        <f>TRIM(MID(Table1[[#This Row],[Category and Sub-Category]],SEARCH("/",Table1[[#This Row],[Category and Sub-Category]],1)+1,LEN(Table1[[#This Row],[Category and Sub-Category]])))</f>
        <v>documentary</v>
      </c>
      <c r="S346" s="8">
        <f>DATE(1970,1,1)+(Table1[[#This Row],[launched_at]]/(24*60*60))</f>
        <v>42111.970995370371</v>
      </c>
      <c r="T346" s="8">
        <f>DATE(1970,1,1)+(Table1[[#This Row],[deadline]]/(24*60*60))</f>
        <v>42156.097222222219</v>
      </c>
      <c r="U346">
        <f>_xlfn.DAYS(Table1[[#This Row],[Date Ended Conversion]],Table1[[#This Row],[Date Created Conversion]])</f>
        <v>45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9">
        <f>IF(Table1[[#This Row],[goal]] &lt;= 0,0,Table1[[#This Row],[pledged]]/Table1[[#This Row],[goal]])</f>
        <v>1.2327586206896552</v>
      </c>
      <c r="P347" s="7">
        <f>IF(Table1[[#This Row],[backers_count]] &lt;= 0,0,Table1[[#This Row],[pledged]]/Table1[[#This Row],[backers_count]])</f>
        <v>99.860335195530723</v>
      </c>
      <c r="Q347" t="str">
        <f>TRIM(MID(Table1[[#This Row],[Category and Sub-Category]],1,SEARCH("/",Table1[[#This Row],[Category and Sub-Category]],1)-1))</f>
        <v>film &amp; video</v>
      </c>
      <c r="R347" t="str">
        <f>TRIM(MID(Table1[[#This Row],[Category and Sub-Category]],SEARCH("/",Table1[[#This Row],[Category and Sub-Category]],1)+1,LEN(Table1[[#This Row],[Category and Sub-Category]])))</f>
        <v>documentary</v>
      </c>
      <c r="S347" s="8">
        <f>DATE(1970,1,1)+(Table1[[#This Row],[launched_at]]/(24*60*60))</f>
        <v>42114.944328703699</v>
      </c>
      <c r="T347" s="8">
        <f>DATE(1970,1,1)+(Table1[[#This Row],[deadline]]/(24*60*60))</f>
        <v>42144.944328703699</v>
      </c>
      <c r="U347">
        <f>_xlfn.DAYS(Table1[[#This Row],[Date Ended Conversion]],Table1[[#This Row],[Date Created Conversion]])</f>
        <v>30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9">
        <f>IF(Table1[[#This Row],[goal]] &lt;= 0,0,Table1[[#This Row],[pledged]]/Table1[[#This Row],[goal]])</f>
        <v>1.7028880000000002</v>
      </c>
      <c r="P348" s="7">
        <f>IF(Table1[[#This Row],[backers_count]] &lt;= 0,0,Table1[[#This Row],[pledged]]/Table1[[#This Row],[backers_count]])</f>
        <v>90.579148936170213</v>
      </c>
      <c r="Q348" t="str">
        <f>TRIM(MID(Table1[[#This Row],[Category and Sub-Category]],1,SEARCH("/",Table1[[#This Row],[Category and Sub-Category]],1)-1))</f>
        <v>film &amp; video</v>
      </c>
      <c r="R348" t="str">
        <f>TRIM(MID(Table1[[#This Row],[Category and Sub-Category]],SEARCH("/",Table1[[#This Row],[Category and Sub-Category]],1)+1,LEN(Table1[[#This Row],[Category and Sub-Category]])))</f>
        <v>documentary</v>
      </c>
      <c r="S348" s="8">
        <f>DATE(1970,1,1)+(Table1[[#This Row],[launched_at]]/(24*60*60))</f>
        <v>42261.500243055554</v>
      </c>
      <c r="T348" s="8">
        <f>DATE(1970,1,1)+(Table1[[#This Row],[deadline]]/(24*60*60))</f>
        <v>42291.500243055554</v>
      </c>
      <c r="U348">
        <f>_xlfn.DAYS(Table1[[#This Row],[Date Ended Conversion]],Table1[[#This Row],[Date Created Conversion]])</f>
        <v>30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9">
        <f>IF(Table1[[#This Row],[goal]] &lt;= 0,0,Table1[[#This Row],[pledged]]/Table1[[#This Row],[goal]])</f>
        <v>1.1159049999999999</v>
      </c>
      <c r="P349" s="7">
        <f>IF(Table1[[#This Row],[backers_count]] &lt;= 0,0,Table1[[#This Row],[pledged]]/Table1[[#This Row],[backers_count]])</f>
        <v>117.77361477572559</v>
      </c>
      <c r="Q349" t="str">
        <f>TRIM(MID(Table1[[#This Row],[Category and Sub-Category]],1,SEARCH("/",Table1[[#This Row],[Category and Sub-Category]],1)-1))</f>
        <v>film &amp; video</v>
      </c>
      <c r="R349" t="str">
        <f>TRIM(MID(Table1[[#This Row],[Category and Sub-Category]],SEARCH("/",Table1[[#This Row],[Category and Sub-Category]],1)+1,LEN(Table1[[#This Row],[Category and Sub-Category]])))</f>
        <v>documentary</v>
      </c>
      <c r="S349" s="8">
        <f>DATE(1970,1,1)+(Table1[[#This Row],[launched_at]]/(24*60*60))</f>
        <v>42292.495474537034</v>
      </c>
      <c r="T349" s="8">
        <f>DATE(1970,1,1)+(Table1[[#This Row],[deadline]]/(24*60*60))</f>
        <v>42322.537141203706</v>
      </c>
      <c r="U349">
        <f>_xlfn.DAYS(Table1[[#This Row],[Date Ended Conversion]],Table1[[#This Row],[Date Created Conversion]])</f>
        <v>30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9">
        <f>IF(Table1[[#This Row],[goal]] &lt;= 0,0,Table1[[#This Row],[pledged]]/Table1[[#This Row],[goal]])</f>
        <v>1.03</v>
      </c>
      <c r="P350" s="7">
        <f>IF(Table1[[#This Row],[backers_count]] &lt;= 0,0,Table1[[#This Row],[pledged]]/Table1[[#This Row],[backers_count]])</f>
        <v>86.554621848739501</v>
      </c>
      <c r="Q350" t="str">
        <f>TRIM(MID(Table1[[#This Row],[Category and Sub-Category]],1,SEARCH("/",Table1[[#This Row],[Category and Sub-Category]],1)-1))</f>
        <v>film &amp; video</v>
      </c>
      <c r="R350" t="str">
        <f>TRIM(MID(Table1[[#This Row],[Category and Sub-Category]],SEARCH("/",Table1[[#This Row],[Category and Sub-Category]],1)+1,LEN(Table1[[#This Row],[Category and Sub-Category]])))</f>
        <v>documentary</v>
      </c>
      <c r="S350" s="8">
        <f>DATE(1970,1,1)+(Table1[[#This Row],[launched_at]]/(24*60*60))</f>
        <v>42207.58699074074</v>
      </c>
      <c r="T350" s="8">
        <f>DATE(1970,1,1)+(Table1[[#This Row],[deadline]]/(24*60*60))</f>
        <v>42237.58699074074</v>
      </c>
      <c r="U350">
        <f>_xlfn.DAYS(Table1[[#This Row],[Date Ended Conversion]],Table1[[#This Row],[Date Created Conversion]])</f>
        <v>30</v>
      </c>
    </row>
    <row r="351" spans="1:21" ht="29" x14ac:dyDescent="0.3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9">
        <f>IF(Table1[[#This Row],[goal]] &lt;= 0,0,Table1[[#This Row],[pledged]]/Table1[[#This Row],[goal]])</f>
        <v>1.0663570159857905</v>
      </c>
      <c r="P351" s="7">
        <f>IF(Table1[[#This Row],[backers_count]] &lt;= 0,0,Table1[[#This Row],[pledged]]/Table1[[#This Row],[backers_count]])</f>
        <v>71.899281437125751</v>
      </c>
      <c r="Q351" t="str">
        <f>TRIM(MID(Table1[[#This Row],[Category and Sub-Category]],1,SEARCH("/",Table1[[#This Row],[Category and Sub-Category]],1)-1))</f>
        <v>film &amp; video</v>
      </c>
      <c r="R351" t="str">
        <f>TRIM(MID(Table1[[#This Row],[Category and Sub-Category]],SEARCH("/",Table1[[#This Row],[Category and Sub-Category]],1)+1,LEN(Table1[[#This Row],[Category and Sub-Category]])))</f>
        <v>documentary</v>
      </c>
      <c r="S351" s="8">
        <f>DATE(1970,1,1)+(Table1[[#This Row],[launched_at]]/(24*60*60))</f>
        <v>42760.498935185184</v>
      </c>
      <c r="T351" s="8">
        <f>DATE(1970,1,1)+(Table1[[#This Row],[deadline]]/(24*60*60))</f>
        <v>42790.498935185184</v>
      </c>
      <c r="U351">
        <f>_xlfn.DAYS(Table1[[#This Row],[Date Ended Conversion]],Table1[[#This Row],[Date Created Conversion]])</f>
        <v>30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9">
        <f>IF(Table1[[#This Row],[goal]] &lt;= 0,0,Table1[[#This Row],[pledged]]/Table1[[#This Row],[goal]])</f>
        <v>1.1476</v>
      </c>
      <c r="P352" s="7">
        <f>IF(Table1[[#This Row],[backers_count]] &lt;= 0,0,Table1[[#This Row],[pledged]]/Table1[[#This Row],[backers_count]])</f>
        <v>129.81900452488688</v>
      </c>
      <c r="Q352" t="str">
        <f>TRIM(MID(Table1[[#This Row],[Category and Sub-Category]],1,SEARCH("/",Table1[[#This Row],[Category and Sub-Category]],1)-1))</f>
        <v>film &amp; video</v>
      </c>
      <c r="R352" t="str">
        <f>TRIM(MID(Table1[[#This Row],[Category and Sub-Category]],SEARCH("/",Table1[[#This Row],[Category and Sub-Category]],1)+1,LEN(Table1[[#This Row],[Category and Sub-Category]])))</f>
        <v>documentary</v>
      </c>
      <c r="S352" s="8">
        <f>DATE(1970,1,1)+(Table1[[#This Row],[launched_at]]/(24*60*60))</f>
        <v>42586.066076388888</v>
      </c>
      <c r="T352" s="8">
        <f>DATE(1970,1,1)+(Table1[[#This Row],[deadline]]/(24*60*60))</f>
        <v>42624.165972222225</v>
      </c>
      <c r="U352">
        <f>_xlfn.DAYS(Table1[[#This Row],[Date Ended Conversion]],Table1[[#This Row],[Date Created Conversion]])</f>
        <v>38</v>
      </c>
    </row>
    <row r="353" spans="1:21" ht="43.5" x14ac:dyDescent="0.3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9">
        <f>IF(Table1[[#This Row],[goal]] &lt;= 0,0,Table1[[#This Row],[pledged]]/Table1[[#This Row],[goal]])</f>
        <v>1.2734117647058822</v>
      </c>
      <c r="P353" s="7">
        <f>IF(Table1[[#This Row],[backers_count]] &lt;= 0,0,Table1[[#This Row],[pledged]]/Table1[[#This Row],[backers_count]])</f>
        <v>44.912863070539416</v>
      </c>
      <c r="Q353" t="str">
        <f>TRIM(MID(Table1[[#This Row],[Category and Sub-Category]],1,SEARCH("/",Table1[[#This Row],[Category and Sub-Category]],1)-1))</f>
        <v>film &amp; video</v>
      </c>
      <c r="R353" t="str">
        <f>TRIM(MID(Table1[[#This Row],[Category and Sub-Category]],SEARCH("/",Table1[[#This Row],[Category and Sub-Category]],1)+1,LEN(Table1[[#This Row],[Category and Sub-Category]])))</f>
        <v>documentary</v>
      </c>
      <c r="S353" s="8">
        <f>DATE(1970,1,1)+(Table1[[#This Row],[launched_at]]/(24*60*60))</f>
        <v>42427.964745370366</v>
      </c>
      <c r="T353" s="8">
        <f>DATE(1970,1,1)+(Table1[[#This Row],[deadline]]/(24*60*60))</f>
        <v>42467.923078703709</v>
      </c>
      <c r="U353">
        <f>_xlfn.DAYS(Table1[[#This Row],[Date Ended Conversion]],Table1[[#This Row],[Date Created Conversion]])</f>
        <v>40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9">
        <f>IF(Table1[[#This Row],[goal]] &lt;= 0,0,Table1[[#This Row],[pledged]]/Table1[[#This Row],[goal]])</f>
        <v>1.1656</v>
      </c>
      <c r="P354" s="7">
        <f>IF(Table1[[#This Row],[backers_count]] &lt;= 0,0,Table1[[#This Row],[pledged]]/Table1[[#This Row],[backers_count]])</f>
        <v>40.755244755244753</v>
      </c>
      <c r="Q354" t="str">
        <f>TRIM(MID(Table1[[#This Row],[Category and Sub-Category]],1,SEARCH("/",Table1[[#This Row],[Category and Sub-Category]],1)-1))</f>
        <v>film &amp; video</v>
      </c>
      <c r="R354" t="str">
        <f>TRIM(MID(Table1[[#This Row],[Category and Sub-Category]],SEARCH("/",Table1[[#This Row],[Category and Sub-Category]],1)+1,LEN(Table1[[#This Row],[Category and Sub-Category]])))</f>
        <v>documentary</v>
      </c>
      <c r="S354" s="8">
        <f>DATE(1970,1,1)+(Table1[[#This Row],[launched_at]]/(24*60*60))</f>
        <v>41890.167453703703</v>
      </c>
      <c r="T354" s="8">
        <f>DATE(1970,1,1)+(Table1[[#This Row],[deadline]]/(24*60*60))</f>
        <v>41920.167453703703</v>
      </c>
      <c r="U354">
        <f>_xlfn.DAYS(Table1[[#This Row],[Date Ended Conversion]],Table1[[#This Row],[Date Created Conversion]])</f>
        <v>30</v>
      </c>
    </row>
    <row r="355" spans="1:21" ht="43.5" x14ac:dyDescent="0.3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9">
        <f>IF(Table1[[#This Row],[goal]] &lt;= 0,0,Table1[[#This Row],[pledged]]/Table1[[#This Row],[goal]])</f>
        <v>1.0861819426615318</v>
      </c>
      <c r="P355" s="7">
        <f>IF(Table1[[#This Row],[backers_count]] &lt;= 0,0,Table1[[#This Row],[pledged]]/Table1[[#This Row],[backers_count]])</f>
        <v>103.52394779771615</v>
      </c>
      <c r="Q355" t="str">
        <f>TRIM(MID(Table1[[#This Row],[Category and Sub-Category]],1,SEARCH("/",Table1[[#This Row],[Category and Sub-Category]],1)-1))</f>
        <v>film &amp; video</v>
      </c>
      <c r="R355" t="str">
        <f>TRIM(MID(Table1[[#This Row],[Category and Sub-Category]],SEARCH("/",Table1[[#This Row],[Category and Sub-Category]],1)+1,LEN(Table1[[#This Row],[Category and Sub-Category]])))</f>
        <v>documentary</v>
      </c>
      <c r="S355" s="8">
        <f>DATE(1970,1,1)+(Table1[[#This Row],[launched_at]]/(24*60*60))</f>
        <v>42297.791886574079</v>
      </c>
      <c r="T355" s="8">
        <f>DATE(1970,1,1)+(Table1[[#This Row],[deadline]]/(24*60*60))</f>
        <v>42327.833553240736</v>
      </c>
      <c r="U355">
        <f>_xlfn.DAYS(Table1[[#This Row],[Date Ended Conversion]],Table1[[#This Row],[Date Created Conversion]])</f>
        <v>30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9">
        <f>IF(Table1[[#This Row],[goal]] &lt;= 0,0,Table1[[#This Row],[pledged]]/Table1[[#This Row],[goal]])</f>
        <v>1.0394285714285714</v>
      </c>
      <c r="P356" s="7">
        <f>IF(Table1[[#This Row],[backers_count]] &lt;= 0,0,Table1[[#This Row],[pledged]]/Table1[[#This Row],[backers_count]])</f>
        <v>125.44827586206897</v>
      </c>
      <c r="Q356" t="str">
        <f>TRIM(MID(Table1[[#This Row],[Category and Sub-Category]],1,SEARCH("/",Table1[[#This Row],[Category and Sub-Category]],1)-1))</f>
        <v>film &amp; video</v>
      </c>
      <c r="R356" t="str">
        <f>TRIM(MID(Table1[[#This Row],[Category and Sub-Category]],SEARCH("/",Table1[[#This Row],[Category and Sub-Category]],1)+1,LEN(Table1[[#This Row],[Category and Sub-Category]])))</f>
        <v>documentary</v>
      </c>
      <c r="S356" s="8">
        <f>DATE(1970,1,1)+(Table1[[#This Row],[launched_at]]/(24*60*60))</f>
        <v>42438.827789351853</v>
      </c>
      <c r="T356" s="8">
        <f>DATE(1970,1,1)+(Table1[[#This Row],[deadline]]/(24*60*60))</f>
        <v>42468.786122685182</v>
      </c>
      <c r="U356">
        <f>_xlfn.DAYS(Table1[[#This Row],[Date Ended Conversion]],Table1[[#This Row],[Date Created Conversion]])</f>
        <v>30</v>
      </c>
    </row>
    <row r="357" spans="1:21" ht="29" x14ac:dyDescent="0.3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9">
        <f>IF(Table1[[#This Row],[goal]] &lt;= 0,0,Table1[[#This Row],[pledged]]/Table1[[#This Row],[goal]])</f>
        <v>1.1625714285714286</v>
      </c>
      <c r="P357" s="7">
        <f>IF(Table1[[#This Row],[backers_count]] &lt;= 0,0,Table1[[#This Row],[pledged]]/Table1[[#This Row],[backers_count]])</f>
        <v>246.60606060606059</v>
      </c>
      <c r="Q357" t="str">
        <f>TRIM(MID(Table1[[#This Row],[Category and Sub-Category]],1,SEARCH("/",Table1[[#This Row],[Category and Sub-Category]],1)-1))</f>
        <v>film &amp; video</v>
      </c>
      <c r="R357" t="str">
        <f>TRIM(MID(Table1[[#This Row],[Category and Sub-Category]],SEARCH("/",Table1[[#This Row],[Category and Sub-Category]],1)+1,LEN(Table1[[#This Row],[Category and Sub-Category]])))</f>
        <v>documentary</v>
      </c>
      <c r="S357" s="8">
        <f>DATE(1970,1,1)+(Table1[[#This Row],[launched_at]]/(24*60*60))</f>
        <v>41943.293912037036</v>
      </c>
      <c r="T357" s="8">
        <f>DATE(1970,1,1)+(Table1[[#This Row],[deadline]]/(24*60*60))</f>
        <v>41974.3355787037</v>
      </c>
      <c r="U357">
        <f>_xlfn.DAYS(Table1[[#This Row],[Date Ended Conversion]],Table1[[#This Row],[Date Created Conversion]])</f>
        <v>31</v>
      </c>
    </row>
    <row r="358" spans="1:21" ht="29" x14ac:dyDescent="0.3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9">
        <f>IF(Table1[[#This Row],[goal]] &lt;= 0,0,Table1[[#This Row],[pledged]]/Table1[[#This Row],[goal]])</f>
        <v>1.0269239999999999</v>
      </c>
      <c r="P358" s="7">
        <f>IF(Table1[[#This Row],[backers_count]] &lt;= 0,0,Table1[[#This Row],[pledged]]/Table1[[#This Row],[backers_count]])</f>
        <v>79.401340206185566</v>
      </c>
      <c r="Q358" t="str">
        <f>TRIM(MID(Table1[[#This Row],[Category and Sub-Category]],1,SEARCH("/",Table1[[#This Row],[Category and Sub-Category]],1)-1))</f>
        <v>film &amp; video</v>
      </c>
      <c r="R358" t="str">
        <f>TRIM(MID(Table1[[#This Row],[Category and Sub-Category]],SEARCH("/",Table1[[#This Row],[Category and Sub-Category]],1)+1,LEN(Table1[[#This Row],[Category and Sub-Category]])))</f>
        <v>documentary</v>
      </c>
      <c r="S358" s="8">
        <f>DATE(1970,1,1)+(Table1[[#This Row],[launched_at]]/(24*60*60))</f>
        <v>42415.803159722222</v>
      </c>
      <c r="T358" s="8">
        <f>DATE(1970,1,1)+(Table1[[#This Row],[deadline]]/(24*60*60))</f>
        <v>42445.761493055557</v>
      </c>
      <c r="U358">
        <f>_xlfn.DAYS(Table1[[#This Row],[Date Ended Conversion]],Table1[[#This Row],[Date Created Conversion]])</f>
        <v>30</v>
      </c>
    </row>
    <row r="359" spans="1:21" ht="43.5" x14ac:dyDescent="0.3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9">
        <f>IF(Table1[[#This Row],[goal]] &lt;= 0,0,Table1[[#This Row],[pledged]]/Table1[[#This Row],[goal]])</f>
        <v>1.74</v>
      </c>
      <c r="P359" s="7">
        <f>IF(Table1[[#This Row],[backers_count]] &lt;= 0,0,Table1[[#This Row],[pledged]]/Table1[[#This Row],[backers_count]])</f>
        <v>86.138613861386133</v>
      </c>
      <c r="Q359" t="str">
        <f>TRIM(MID(Table1[[#This Row],[Category and Sub-Category]],1,SEARCH("/",Table1[[#This Row],[Category and Sub-Category]],1)-1))</f>
        <v>film &amp; video</v>
      </c>
      <c r="R359" t="str">
        <f>TRIM(MID(Table1[[#This Row],[Category and Sub-Category]],SEARCH("/",Table1[[#This Row],[Category and Sub-Category]],1)+1,LEN(Table1[[#This Row],[Category and Sub-Category]])))</f>
        <v>documentary</v>
      </c>
      <c r="S359" s="8">
        <f>DATE(1970,1,1)+(Table1[[#This Row],[launched_at]]/(24*60*60))</f>
        <v>42078.222187499996</v>
      </c>
      <c r="T359" s="8">
        <f>DATE(1970,1,1)+(Table1[[#This Row],[deadline]]/(24*60*60))</f>
        <v>42118.222187499996</v>
      </c>
      <c r="U359">
        <f>_xlfn.DAYS(Table1[[#This Row],[Date Ended Conversion]],Table1[[#This Row],[Date Created Conversion]])</f>
        <v>40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9">
        <f>IF(Table1[[#This Row],[goal]] &lt;= 0,0,Table1[[#This Row],[pledged]]/Table1[[#This Row],[goal]])</f>
        <v>1.03088</v>
      </c>
      <c r="P360" s="7">
        <f>IF(Table1[[#This Row],[backers_count]] &lt;= 0,0,Table1[[#This Row],[pledged]]/Table1[[#This Row],[backers_count]])</f>
        <v>193.04868913857678</v>
      </c>
      <c r="Q360" t="str">
        <f>TRIM(MID(Table1[[#This Row],[Category and Sub-Category]],1,SEARCH("/",Table1[[#This Row],[Category and Sub-Category]],1)-1))</f>
        <v>film &amp; video</v>
      </c>
      <c r="R360" t="str">
        <f>TRIM(MID(Table1[[#This Row],[Category and Sub-Category]],SEARCH("/",Table1[[#This Row],[Category and Sub-Category]],1)+1,LEN(Table1[[#This Row],[Category and Sub-Category]])))</f>
        <v>documentary</v>
      </c>
      <c r="S360" s="8">
        <f>DATE(1970,1,1)+(Table1[[#This Row],[launched_at]]/(24*60*60))</f>
        <v>42507.860196759255</v>
      </c>
      <c r="T360" s="8">
        <f>DATE(1970,1,1)+(Table1[[#This Row],[deadline]]/(24*60*60))</f>
        <v>42536.625</v>
      </c>
      <c r="U360">
        <f>_xlfn.DAYS(Table1[[#This Row],[Date Ended Conversion]],Table1[[#This Row],[Date Created Conversion]])</f>
        <v>29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9">
        <f>IF(Table1[[#This Row],[goal]] &lt;= 0,0,Table1[[#This Row],[pledged]]/Table1[[#This Row],[goal]])</f>
        <v>1.0485537190082646</v>
      </c>
      <c r="P361" s="7">
        <f>IF(Table1[[#This Row],[backers_count]] &lt;= 0,0,Table1[[#This Row],[pledged]]/Table1[[#This Row],[backers_count]])</f>
        <v>84.023178807947019</v>
      </c>
      <c r="Q361" t="str">
        <f>TRIM(MID(Table1[[#This Row],[Category and Sub-Category]],1,SEARCH("/",Table1[[#This Row],[Category and Sub-Category]],1)-1))</f>
        <v>film &amp; video</v>
      </c>
      <c r="R361" t="str">
        <f>TRIM(MID(Table1[[#This Row],[Category and Sub-Category]],SEARCH("/",Table1[[#This Row],[Category and Sub-Category]],1)+1,LEN(Table1[[#This Row],[Category and Sub-Category]])))</f>
        <v>documentary</v>
      </c>
      <c r="S361" s="8">
        <f>DATE(1970,1,1)+(Table1[[#This Row],[launched_at]]/(24*60*60))</f>
        <v>41935.070486111115</v>
      </c>
      <c r="T361" s="8">
        <f>DATE(1970,1,1)+(Table1[[#This Row],[deadline]]/(24*60*60))</f>
        <v>41957.216666666667</v>
      </c>
      <c r="U361">
        <f>_xlfn.DAYS(Table1[[#This Row],[Date Ended Conversion]],Table1[[#This Row],[Date Created Conversion]])</f>
        <v>22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9">
        <f>IF(Table1[[#This Row],[goal]] &lt;= 0,0,Table1[[#This Row],[pledged]]/Table1[[#This Row],[goal]])</f>
        <v>1.0137499999999999</v>
      </c>
      <c r="P362" s="7">
        <f>IF(Table1[[#This Row],[backers_count]] &lt;= 0,0,Table1[[#This Row],[pledged]]/Table1[[#This Row],[backers_count]])</f>
        <v>139.82758620689654</v>
      </c>
      <c r="Q362" t="str">
        <f>TRIM(MID(Table1[[#This Row],[Category and Sub-Category]],1,SEARCH("/",Table1[[#This Row],[Category and Sub-Category]],1)-1))</f>
        <v>film &amp; video</v>
      </c>
      <c r="R362" t="str">
        <f>TRIM(MID(Table1[[#This Row],[Category and Sub-Category]],SEARCH("/",Table1[[#This Row],[Category and Sub-Category]],1)+1,LEN(Table1[[#This Row],[Category and Sub-Category]])))</f>
        <v>documentary</v>
      </c>
      <c r="S362" s="8">
        <f>DATE(1970,1,1)+(Table1[[#This Row],[launched_at]]/(24*60*60))</f>
        <v>42163.897916666669</v>
      </c>
      <c r="T362" s="8">
        <f>DATE(1970,1,1)+(Table1[[#This Row],[deadline]]/(24*60*60))</f>
        <v>42208.132638888885</v>
      </c>
      <c r="U362">
        <f>_xlfn.DAYS(Table1[[#This Row],[Date Ended Conversion]],Table1[[#This Row],[Date Created Conversion]])</f>
        <v>45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9">
        <f>IF(Table1[[#This Row],[goal]] &lt;= 0,0,Table1[[#This Row],[pledged]]/Table1[[#This Row],[goal]])</f>
        <v>1.1107699999999998</v>
      </c>
      <c r="P363" s="7">
        <f>IF(Table1[[#This Row],[backers_count]] &lt;= 0,0,Table1[[#This Row],[pledged]]/Table1[[#This Row],[backers_count]])</f>
        <v>109.82189265536722</v>
      </c>
      <c r="Q363" t="str">
        <f>TRIM(MID(Table1[[#This Row],[Category and Sub-Category]],1,SEARCH("/",Table1[[#This Row],[Category and Sub-Category]],1)-1))</f>
        <v>film &amp; video</v>
      </c>
      <c r="R363" t="str">
        <f>TRIM(MID(Table1[[#This Row],[Category and Sub-Category]],SEARCH("/",Table1[[#This Row],[Category and Sub-Category]],1)+1,LEN(Table1[[#This Row],[Category and Sub-Category]])))</f>
        <v>documentary</v>
      </c>
      <c r="S363" s="8">
        <f>DATE(1970,1,1)+(Table1[[#This Row],[launched_at]]/(24*60*60))</f>
        <v>41936.001226851848</v>
      </c>
      <c r="T363" s="8">
        <f>DATE(1970,1,1)+(Table1[[#This Row],[deadline]]/(24*60*60))</f>
        <v>41966.042893518519</v>
      </c>
      <c r="U363">
        <f>_xlfn.DAYS(Table1[[#This Row],[Date Ended Conversion]],Table1[[#This Row],[Date Created Conversion]])</f>
        <v>30</v>
      </c>
    </row>
    <row r="364" spans="1:21" ht="43.5" x14ac:dyDescent="0.3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9">
        <f>IF(Table1[[#This Row],[goal]] &lt;= 0,0,Table1[[#This Row],[pledged]]/Table1[[#This Row],[goal]])</f>
        <v>1.2415933781686497</v>
      </c>
      <c r="P364" s="7">
        <f>IF(Table1[[#This Row],[backers_count]] &lt;= 0,0,Table1[[#This Row],[pledged]]/Table1[[#This Row],[backers_count]])</f>
        <v>139.53488372093022</v>
      </c>
      <c r="Q364" t="str">
        <f>TRIM(MID(Table1[[#This Row],[Category and Sub-Category]],1,SEARCH("/",Table1[[#This Row],[Category and Sub-Category]],1)-1))</f>
        <v>film &amp; video</v>
      </c>
      <c r="R364" t="str">
        <f>TRIM(MID(Table1[[#This Row],[Category and Sub-Category]],SEARCH("/",Table1[[#This Row],[Category and Sub-Category]],1)+1,LEN(Table1[[#This Row],[Category and Sub-Category]])))</f>
        <v>documentary</v>
      </c>
      <c r="S364" s="8">
        <f>DATE(1970,1,1)+(Table1[[#This Row],[launched_at]]/(24*60*60))</f>
        <v>41837.210543981484</v>
      </c>
      <c r="T364" s="8">
        <f>DATE(1970,1,1)+(Table1[[#This Row],[deadline]]/(24*60*60))</f>
        <v>41859</v>
      </c>
      <c r="U364">
        <f>_xlfn.DAYS(Table1[[#This Row],[Date Ended Conversion]],Table1[[#This Row],[Date Created Conversion]])</f>
        <v>22</v>
      </c>
    </row>
    <row r="365" spans="1:21" ht="43.5" x14ac:dyDescent="0.3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9">
        <f>IF(Table1[[#This Row],[goal]] &lt;= 0,0,Table1[[#This Row],[pledged]]/Table1[[#This Row],[goal]])</f>
        <v>1.0133333333333334</v>
      </c>
      <c r="P365" s="7">
        <f>IF(Table1[[#This Row],[backers_count]] &lt;= 0,0,Table1[[#This Row],[pledged]]/Table1[[#This Row],[backers_count]])</f>
        <v>347.84615384615387</v>
      </c>
      <c r="Q365" t="str">
        <f>TRIM(MID(Table1[[#This Row],[Category and Sub-Category]],1,SEARCH("/",Table1[[#This Row],[Category and Sub-Category]],1)-1))</f>
        <v>film &amp; video</v>
      </c>
      <c r="R365" t="str">
        <f>TRIM(MID(Table1[[#This Row],[Category and Sub-Category]],SEARCH("/",Table1[[#This Row],[Category and Sub-Category]],1)+1,LEN(Table1[[#This Row],[Category and Sub-Category]])))</f>
        <v>documentary</v>
      </c>
      <c r="S365" s="8">
        <f>DATE(1970,1,1)+(Table1[[#This Row],[launched_at]]/(24*60*60))</f>
        <v>40255.744629629626</v>
      </c>
      <c r="T365" s="8">
        <f>DATE(1970,1,1)+(Table1[[#This Row],[deadline]]/(24*60*60))</f>
        <v>40300.806944444441</v>
      </c>
      <c r="U365">
        <f>_xlfn.DAYS(Table1[[#This Row],[Date Ended Conversion]],Table1[[#This Row],[Date Created Conversion]])</f>
        <v>45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9">
        <f>IF(Table1[[#This Row],[goal]] &lt;= 0,0,Table1[[#This Row],[pledged]]/Table1[[#This Row],[goal]])</f>
        <v>1.1016142857142857</v>
      </c>
      <c r="P366" s="7">
        <f>IF(Table1[[#This Row],[backers_count]] &lt;= 0,0,Table1[[#This Row],[pledged]]/Table1[[#This Row],[backers_count]])</f>
        <v>68.24159292035398</v>
      </c>
      <c r="Q366" t="str">
        <f>TRIM(MID(Table1[[#This Row],[Category and Sub-Category]],1,SEARCH("/",Table1[[#This Row],[Category and Sub-Category]],1)-1))</f>
        <v>film &amp; video</v>
      </c>
      <c r="R366" t="str">
        <f>TRIM(MID(Table1[[#This Row],[Category and Sub-Category]],SEARCH("/",Table1[[#This Row],[Category and Sub-Category]],1)+1,LEN(Table1[[#This Row],[Category and Sub-Category]])))</f>
        <v>documentary</v>
      </c>
      <c r="S366" s="8">
        <f>DATE(1970,1,1)+(Table1[[#This Row],[launched_at]]/(24*60*60))</f>
        <v>41780.859629629631</v>
      </c>
      <c r="T366" s="8">
        <f>DATE(1970,1,1)+(Table1[[#This Row],[deadline]]/(24*60*60))</f>
        <v>41811.165972222225</v>
      </c>
      <c r="U366">
        <f>_xlfn.DAYS(Table1[[#This Row],[Date Ended Conversion]],Table1[[#This Row],[Date Created Conversion]])</f>
        <v>31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9">
        <f>IF(Table1[[#This Row],[goal]] &lt;= 0,0,Table1[[#This Row],[pledged]]/Table1[[#This Row],[goal]])</f>
        <v>1.0397333333333334</v>
      </c>
      <c r="P367" s="7">
        <f>IF(Table1[[#This Row],[backers_count]] &lt;= 0,0,Table1[[#This Row],[pledged]]/Table1[[#This Row],[backers_count]])</f>
        <v>239.93846153846152</v>
      </c>
      <c r="Q367" t="str">
        <f>TRIM(MID(Table1[[#This Row],[Category and Sub-Category]],1,SEARCH("/",Table1[[#This Row],[Category and Sub-Category]],1)-1))</f>
        <v>film &amp; video</v>
      </c>
      <c r="R367" t="str">
        <f>TRIM(MID(Table1[[#This Row],[Category and Sub-Category]],SEARCH("/",Table1[[#This Row],[Category and Sub-Category]],1)+1,LEN(Table1[[#This Row],[Category and Sub-Category]])))</f>
        <v>documentary</v>
      </c>
      <c r="S367" s="8">
        <f>DATE(1970,1,1)+(Table1[[#This Row],[launched_at]]/(24*60*60))</f>
        <v>41668.606469907405</v>
      </c>
      <c r="T367" s="8">
        <f>DATE(1970,1,1)+(Table1[[#This Row],[deadline]]/(24*60*60))</f>
        <v>41698.606469907405</v>
      </c>
      <c r="U367">
        <f>_xlfn.DAYS(Table1[[#This Row],[Date Ended Conversion]],Table1[[#This Row],[Date Created Conversion]])</f>
        <v>30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9">
        <f>IF(Table1[[#This Row],[goal]] &lt;= 0,0,Table1[[#This Row],[pledged]]/Table1[[#This Row],[goal]])</f>
        <v>1.013157894736842</v>
      </c>
      <c r="P368" s="7">
        <f>IF(Table1[[#This Row],[backers_count]] &lt;= 0,0,Table1[[#This Row],[pledged]]/Table1[[#This Row],[backers_count]])</f>
        <v>287.31343283582089</v>
      </c>
      <c r="Q368" t="str">
        <f>TRIM(MID(Table1[[#This Row],[Category and Sub-Category]],1,SEARCH("/",Table1[[#This Row],[Category and Sub-Category]],1)-1))</f>
        <v>film &amp; video</v>
      </c>
      <c r="R368" t="str">
        <f>TRIM(MID(Table1[[#This Row],[Category and Sub-Category]],SEARCH("/",Table1[[#This Row],[Category and Sub-Category]],1)+1,LEN(Table1[[#This Row],[Category and Sub-Category]])))</f>
        <v>documentary</v>
      </c>
      <c r="S368" s="8">
        <f>DATE(1970,1,1)+(Table1[[#This Row],[launched_at]]/(24*60*60))</f>
        <v>41019.793032407411</v>
      </c>
      <c r="T368" s="8">
        <f>DATE(1970,1,1)+(Table1[[#This Row],[deadline]]/(24*60*60))</f>
        <v>41049.793032407411</v>
      </c>
      <c r="U368">
        <f>_xlfn.DAYS(Table1[[#This Row],[Date Ended Conversion]],Table1[[#This Row],[Date Created Conversion]])</f>
        <v>30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9">
        <f>IF(Table1[[#This Row],[goal]] &lt;= 0,0,Table1[[#This Row],[pledged]]/Table1[[#This Row],[goal]])</f>
        <v>1.033501</v>
      </c>
      <c r="P369" s="7">
        <f>IF(Table1[[#This Row],[backers_count]] &lt;= 0,0,Table1[[#This Row],[pledged]]/Table1[[#This Row],[backers_count]])</f>
        <v>86.84882352941176</v>
      </c>
      <c r="Q369" t="str">
        <f>TRIM(MID(Table1[[#This Row],[Category and Sub-Category]],1,SEARCH("/",Table1[[#This Row],[Category and Sub-Category]],1)-1))</f>
        <v>film &amp; video</v>
      </c>
      <c r="R369" t="str">
        <f>TRIM(MID(Table1[[#This Row],[Category and Sub-Category]],SEARCH("/",Table1[[#This Row],[Category and Sub-Category]],1)+1,LEN(Table1[[#This Row],[Category and Sub-Category]])))</f>
        <v>documentary</v>
      </c>
      <c r="S369" s="8">
        <f>DATE(1970,1,1)+(Table1[[#This Row],[launched_at]]/(24*60*60))</f>
        <v>41355.577291666668</v>
      </c>
      <c r="T369" s="8">
        <f>DATE(1970,1,1)+(Table1[[#This Row],[deadline]]/(24*60*60))</f>
        <v>41395.207638888889</v>
      </c>
      <c r="U369">
        <f>_xlfn.DAYS(Table1[[#This Row],[Date Ended Conversion]],Table1[[#This Row],[Date Created Conversion]])</f>
        <v>40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9">
        <f>IF(Table1[[#This Row],[goal]] &lt;= 0,0,Table1[[#This Row],[pledged]]/Table1[[#This Row],[goal]])</f>
        <v>1.04112</v>
      </c>
      <c r="P370" s="7">
        <f>IF(Table1[[#This Row],[backers_count]] &lt;= 0,0,Table1[[#This Row],[pledged]]/Table1[[#This Row],[backers_count]])</f>
        <v>81.84905660377359</v>
      </c>
      <c r="Q370" t="str">
        <f>TRIM(MID(Table1[[#This Row],[Category and Sub-Category]],1,SEARCH("/",Table1[[#This Row],[Category and Sub-Category]],1)-1))</f>
        <v>film &amp; video</v>
      </c>
      <c r="R370" t="str">
        <f>TRIM(MID(Table1[[#This Row],[Category and Sub-Category]],SEARCH("/",Table1[[#This Row],[Category and Sub-Category]],1)+1,LEN(Table1[[#This Row],[Category and Sub-Category]])))</f>
        <v>documentary</v>
      </c>
      <c r="S370" s="8">
        <f>DATE(1970,1,1)+(Table1[[#This Row],[launched_at]]/(24*60*60))</f>
        <v>42043.605578703704</v>
      </c>
      <c r="T370" s="8">
        <f>DATE(1970,1,1)+(Table1[[#This Row],[deadline]]/(24*60*60))</f>
        <v>42078.563912037032</v>
      </c>
      <c r="U370">
        <f>_xlfn.DAYS(Table1[[#This Row],[Date Ended Conversion]],Table1[[#This Row],[Date Created Conversion]])</f>
        <v>35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9">
        <f>IF(Table1[[#This Row],[goal]] &lt;= 0,0,Table1[[#This Row],[pledged]]/Table1[[#This Row],[goal]])</f>
        <v>1.1015569230769231</v>
      </c>
      <c r="P371" s="7">
        <f>IF(Table1[[#This Row],[backers_count]] &lt;= 0,0,Table1[[#This Row],[pledged]]/Table1[[#This Row],[backers_count]])</f>
        <v>42.874970059880241</v>
      </c>
      <c r="Q371" t="str">
        <f>TRIM(MID(Table1[[#This Row],[Category and Sub-Category]],1,SEARCH("/",Table1[[#This Row],[Category and Sub-Category]],1)-1))</f>
        <v>film &amp; video</v>
      </c>
      <c r="R371" t="str">
        <f>TRIM(MID(Table1[[#This Row],[Category and Sub-Category]],SEARCH("/",Table1[[#This Row],[Category and Sub-Category]],1)+1,LEN(Table1[[#This Row],[Category and Sub-Category]])))</f>
        <v>documentary</v>
      </c>
      <c r="S371" s="8">
        <f>DATE(1970,1,1)+(Table1[[#This Row],[launched_at]]/(24*60*60))</f>
        <v>40893.551724537036</v>
      </c>
      <c r="T371" s="8">
        <f>DATE(1970,1,1)+(Table1[[#This Row],[deadline]]/(24*60*60))</f>
        <v>40923.551724537036</v>
      </c>
      <c r="U371">
        <f>_xlfn.DAYS(Table1[[#This Row],[Date Ended Conversion]],Table1[[#This Row],[Date Created Conversion]])</f>
        <v>30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9">
        <f>IF(Table1[[#This Row],[goal]] &lt;= 0,0,Table1[[#This Row],[pledged]]/Table1[[#This Row],[goal]])</f>
        <v>1.2202</v>
      </c>
      <c r="P372" s="7">
        <f>IF(Table1[[#This Row],[backers_count]] &lt;= 0,0,Table1[[#This Row],[pledged]]/Table1[[#This Row],[backers_count]])</f>
        <v>709.41860465116281</v>
      </c>
      <c r="Q372" t="str">
        <f>TRIM(MID(Table1[[#This Row],[Category and Sub-Category]],1,SEARCH("/",Table1[[#This Row],[Category and Sub-Category]],1)-1))</f>
        <v>film &amp; video</v>
      </c>
      <c r="R372" t="str">
        <f>TRIM(MID(Table1[[#This Row],[Category and Sub-Category]],SEARCH("/",Table1[[#This Row],[Category and Sub-Category]],1)+1,LEN(Table1[[#This Row],[Category and Sub-Category]])))</f>
        <v>documentary</v>
      </c>
      <c r="S372" s="8">
        <f>DATE(1970,1,1)+(Table1[[#This Row],[launched_at]]/(24*60*60))</f>
        <v>42711.795138888891</v>
      </c>
      <c r="T372" s="8">
        <f>DATE(1970,1,1)+(Table1[[#This Row],[deadline]]/(24*60*60))</f>
        <v>42741.795138888891</v>
      </c>
      <c r="U372">
        <f>_xlfn.DAYS(Table1[[#This Row],[Date Ended Conversion]],Table1[[#This Row],[Date Created Conversion]])</f>
        <v>30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9">
        <f>IF(Table1[[#This Row],[goal]] &lt;= 0,0,Table1[[#This Row],[pledged]]/Table1[[#This Row],[goal]])</f>
        <v>1.1416866666666667</v>
      </c>
      <c r="P373" s="7">
        <f>IF(Table1[[#This Row],[backers_count]] &lt;= 0,0,Table1[[#This Row],[pledged]]/Table1[[#This Row],[backers_count]])</f>
        <v>161.25517890772127</v>
      </c>
      <c r="Q373" t="str">
        <f>TRIM(MID(Table1[[#This Row],[Category and Sub-Category]],1,SEARCH("/",Table1[[#This Row],[Category and Sub-Category]],1)-1))</f>
        <v>film &amp; video</v>
      </c>
      <c r="R373" t="str">
        <f>TRIM(MID(Table1[[#This Row],[Category and Sub-Category]],SEARCH("/",Table1[[#This Row],[Category and Sub-Category]],1)+1,LEN(Table1[[#This Row],[Category and Sub-Category]])))</f>
        <v>documentary</v>
      </c>
      <c r="S373" s="8">
        <f>DATE(1970,1,1)+(Table1[[#This Row],[launched_at]]/(24*60*60))</f>
        <v>41261.767812500002</v>
      </c>
      <c r="T373" s="8">
        <f>DATE(1970,1,1)+(Table1[[#This Row],[deadline]]/(24*60*60))</f>
        <v>41306.767812500002</v>
      </c>
      <c r="U373">
        <f>_xlfn.DAYS(Table1[[#This Row],[Date Ended Conversion]],Table1[[#This Row],[Date Created Conversion]])</f>
        <v>45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9">
        <f>IF(Table1[[#This Row],[goal]] &lt;= 0,0,Table1[[#This Row],[pledged]]/Table1[[#This Row],[goal]])</f>
        <v>1.2533333333333334</v>
      </c>
      <c r="P374" s="7">
        <f>IF(Table1[[#This Row],[backers_count]] &lt;= 0,0,Table1[[#This Row],[pledged]]/Table1[[#This Row],[backers_count]])</f>
        <v>41.777777777777779</v>
      </c>
      <c r="Q374" t="str">
        <f>TRIM(MID(Table1[[#This Row],[Category and Sub-Category]],1,SEARCH("/",Table1[[#This Row],[Category and Sub-Category]],1)-1))</f>
        <v>film &amp; video</v>
      </c>
      <c r="R374" t="str">
        <f>TRIM(MID(Table1[[#This Row],[Category and Sub-Category]],SEARCH("/",Table1[[#This Row],[Category and Sub-Category]],1)+1,LEN(Table1[[#This Row],[Category and Sub-Category]])))</f>
        <v>documentary</v>
      </c>
      <c r="S374" s="8">
        <f>DATE(1970,1,1)+(Table1[[#This Row],[launched_at]]/(24*60*60))</f>
        <v>42425.576898148152</v>
      </c>
      <c r="T374" s="8">
        <f>DATE(1970,1,1)+(Table1[[#This Row],[deadline]]/(24*60*60))</f>
        <v>42465.666666666672</v>
      </c>
      <c r="U374">
        <f>_xlfn.DAYS(Table1[[#This Row],[Date Ended Conversion]],Table1[[#This Row],[Date Created Conversion]])</f>
        <v>40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9">
        <f>IF(Table1[[#This Row],[goal]] &lt;= 0,0,Table1[[#This Row],[pledged]]/Table1[[#This Row],[goal]])</f>
        <v>1.0666666666666667</v>
      </c>
      <c r="P375" s="7">
        <f>IF(Table1[[#This Row],[backers_count]] &lt;= 0,0,Table1[[#This Row],[pledged]]/Table1[[#This Row],[backers_count]])</f>
        <v>89.887640449438209</v>
      </c>
      <c r="Q375" t="str">
        <f>TRIM(MID(Table1[[#This Row],[Category and Sub-Category]],1,SEARCH("/",Table1[[#This Row],[Category and Sub-Category]],1)-1))</f>
        <v>film &amp; video</v>
      </c>
      <c r="R375" t="str">
        <f>TRIM(MID(Table1[[#This Row],[Category and Sub-Category]],SEARCH("/",Table1[[#This Row],[Category and Sub-Category]],1)+1,LEN(Table1[[#This Row],[Category and Sub-Category]])))</f>
        <v>documentary</v>
      </c>
      <c r="S375" s="8">
        <f>DATE(1970,1,1)+(Table1[[#This Row],[launched_at]]/(24*60*60))</f>
        <v>41078.91201388889</v>
      </c>
      <c r="T375" s="8">
        <f>DATE(1970,1,1)+(Table1[[#This Row],[deadline]]/(24*60*60))</f>
        <v>41108.91201388889</v>
      </c>
      <c r="U375">
        <f>_xlfn.DAYS(Table1[[#This Row],[Date Ended Conversion]],Table1[[#This Row],[Date Created Conversion]])</f>
        <v>30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9">
        <f>IF(Table1[[#This Row],[goal]] &lt;= 0,0,Table1[[#This Row],[pledged]]/Table1[[#This Row],[goal]])</f>
        <v>1.3065</v>
      </c>
      <c r="P376" s="7">
        <f>IF(Table1[[#This Row],[backers_count]] &lt;= 0,0,Table1[[#This Row],[pledged]]/Table1[[#This Row],[backers_count]])</f>
        <v>45.051724137931032</v>
      </c>
      <c r="Q376" t="str">
        <f>TRIM(MID(Table1[[#This Row],[Category and Sub-Category]],1,SEARCH("/",Table1[[#This Row],[Category and Sub-Category]],1)-1))</f>
        <v>film &amp; video</v>
      </c>
      <c r="R376" t="str">
        <f>TRIM(MID(Table1[[#This Row],[Category and Sub-Category]],SEARCH("/",Table1[[#This Row],[Category and Sub-Category]],1)+1,LEN(Table1[[#This Row],[Category and Sub-Category]])))</f>
        <v>documentary</v>
      </c>
      <c r="S376" s="8">
        <f>DATE(1970,1,1)+(Table1[[#This Row],[launched_at]]/(24*60*60))</f>
        <v>40757.889247685183</v>
      </c>
      <c r="T376" s="8">
        <f>DATE(1970,1,1)+(Table1[[#This Row],[deadline]]/(24*60*60))</f>
        <v>40802.889247685183</v>
      </c>
      <c r="U376">
        <f>_xlfn.DAYS(Table1[[#This Row],[Date Ended Conversion]],Table1[[#This Row],[Date Created Conversion]])</f>
        <v>45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9">
        <f>IF(Table1[[#This Row],[goal]] &lt;= 0,0,Table1[[#This Row],[pledged]]/Table1[[#This Row],[goal]])</f>
        <v>1.2</v>
      </c>
      <c r="P377" s="7">
        <f>IF(Table1[[#This Row],[backers_count]] &lt;= 0,0,Table1[[#This Row],[pledged]]/Table1[[#This Row],[backers_count]])</f>
        <v>42.857142857142854</v>
      </c>
      <c r="Q377" t="str">
        <f>TRIM(MID(Table1[[#This Row],[Category and Sub-Category]],1,SEARCH("/",Table1[[#This Row],[Category and Sub-Category]],1)-1))</f>
        <v>film &amp; video</v>
      </c>
      <c r="R377" t="str">
        <f>TRIM(MID(Table1[[#This Row],[Category and Sub-Category]],SEARCH("/",Table1[[#This Row],[Category and Sub-Category]],1)+1,LEN(Table1[[#This Row],[Category and Sub-Category]])))</f>
        <v>documentary</v>
      </c>
      <c r="S377" s="8">
        <f>DATE(1970,1,1)+(Table1[[#This Row],[launched_at]]/(24*60*60))</f>
        <v>41657.985081018516</v>
      </c>
      <c r="T377" s="8">
        <f>DATE(1970,1,1)+(Table1[[#This Row],[deadline]]/(24*60*60))</f>
        <v>41699.720833333333</v>
      </c>
      <c r="U377">
        <f>_xlfn.DAYS(Table1[[#This Row],[Date Ended Conversion]],Table1[[#This Row],[Date Created Conversion]])</f>
        <v>42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9">
        <f>IF(Table1[[#This Row],[goal]] &lt;= 0,0,Table1[[#This Row],[pledged]]/Table1[[#This Row],[goal]])</f>
        <v>1.0595918367346939</v>
      </c>
      <c r="P378" s="7">
        <f>IF(Table1[[#This Row],[backers_count]] &lt;= 0,0,Table1[[#This Row],[pledged]]/Table1[[#This Row],[backers_count]])</f>
        <v>54.083333333333336</v>
      </c>
      <c r="Q378" t="str">
        <f>TRIM(MID(Table1[[#This Row],[Category and Sub-Category]],1,SEARCH("/",Table1[[#This Row],[Category and Sub-Category]],1)-1))</f>
        <v>film &amp; video</v>
      </c>
      <c r="R378" t="str">
        <f>TRIM(MID(Table1[[#This Row],[Category and Sub-Category]],SEARCH("/",Table1[[#This Row],[Category and Sub-Category]],1)+1,LEN(Table1[[#This Row],[Category and Sub-Category]])))</f>
        <v>documentary</v>
      </c>
      <c r="S378" s="8">
        <f>DATE(1970,1,1)+(Table1[[#This Row],[launched_at]]/(24*60*60))</f>
        <v>42576.452731481477</v>
      </c>
      <c r="T378" s="8">
        <f>DATE(1970,1,1)+(Table1[[#This Row],[deadline]]/(24*60*60))</f>
        <v>42607.452731481477</v>
      </c>
      <c r="U378">
        <f>_xlfn.DAYS(Table1[[#This Row],[Date Ended Conversion]],Table1[[#This Row],[Date Created Conversion]])</f>
        <v>31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9">
        <f>IF(Table1[[#This Row],[goal]] &lt;= 0,0,Table1[[#This Row],[pledged]]/Table1[[#This Row],[goal]])</f>
        <v>1.1439999999999999</v>
      </c>
      <c r="P379" s="7">
        <f>IF(Table1[[#This Row],[backers_count]] &lt;= 0,0,Table1[[#This Row],[pledged]]/Table1[[#This Row],[backers_count]])</f>
        <v>103.21804511278195</v>
      </c>
      <c r="Q379" t="str">
        <f>TRIM(MID(Table1[[#This Row],[Category and Sub-Category]],1,SEARCH("/",Table1[[#This Row],[Category and Sub-Category]],1)-1))</f>
        <v>film &amp; video</v>
      </c>
      <c r="R379" t="str">
        <f>TRIM(MID(Table1[[#This Row],[Category and Sub-Category]],SEARCH("/",Table1[[#This Row],[Category and Sub-Category]],1)+1,LEN(Table1[[#This Row],[Category and Sub-Category]])))</f>
        <v>documentary</v>
      </c>
      <c r="S379" s="8">
        <f>DATE(1970,1,1)+(Table1[[#This Row],[launched_at]]/(24*60*60))</f>
        <v>42292.250787037032</v>
      </c>
      <c r="T379" s="8">
        <f>DATE(1970,1,1)+(Table1[[#This Row],[deadline]]/(24*60*60))</f>
        <v>42322.292361111111</v>
      </c>
      <c r="U379">
        <f>_xlfn.DAYS(Table1[[#This Row],[Date Ended Conversion]],Table1[[#This Row],[Date Created Conversion]])</f>
        <v>30</v>
      </c>
    </row>
    <row r="380" spans="1:21" ht="43.5" x14ac:dyDescent="0.3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9">
        <f>IF(Table1[[#This Row],[goal]] &lt;= 0,0,Table1[[#This Row],[pledged]]/Table1[[#This Row],[goal]])</f>
        <v>1.1176666666666666</v>
      </c>
      <c r="P380" s="7">
        <f>IF(Table1[[#This Row],[backers_count]] &lt;= 0,0,Table1[[#This Row],[pledged]]/Table1[[#This Row],[backers_count]])</f>
        <v>40.397590361445786</v>
      </c>
      <c r="Q380" t="str">
        <f>TRIM(MID(Table1[[#This Row],[Category and Sub-Category]],1,SEARCH("/",Table1[[#This Row],[Category and Sub-Category]],1)-1))</f>
        <v>film &amp; video</v>
      </c>
      <c r="R380" t="str">
        <f>TRIM(MID(Table1[[#This Row],[Category and Sub-Category]],SEARCH("/",Table1[[#This Row],[Category and Sub-Category]],1)+1,LEN(Table1[[#This Row],[Category and Sub-Category]])))</f>
        <v>documentary</v>
      </c>
      <c r="S380" s="8">
        <f>DATE(1970,1,1)+(Table1[[#This Row],[launched_at]]/(24*60*60))</f>
        <v>42370.571851851855</v>
      </c>
      <c r="T380" s="8">
        <f>DATE(1970,1,1)+(Table1[[#This Row],[deadline]]/(24*60*60))</f>
        <v>42394.994444444441</v>
      </c>
      <c r="U380">
        <f>_xlfn.DAYS(Table1[[#This Row],[Date Ended Conversion]],Table1[[#This Row],[Date Created Conversion]])</f>
        <v>24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9">
        <f>IF(Table1[[#This Row],[goal]] &lt;= 0,0,Table1[[#This Row],[pledged]]/Table1[[#This Row],[goal]])</f>
        <v>1.1608000000000001</v>
      </c>
      <c r="P381" s="7">
        <f>IF(Table1[[#This Row],[backers_count]] &lt;= 0,0,Table1[[#This Row],[pledged]]/Table1[[#This Row],[backers_count]])</f>
        <v>116.85906040268456</v>
      </c>
      <c r="Q381" t="str">
        <f>TRIM(MID(Table1[[#This Row],[Category and Sub-Category]],1,SEARCH("/",Table1[[#This Row],[Category and Sub-Category]],1)-1))</f>
        <v>film &amp; video</v>
      </c>
      <c r="R381" t="str">
        <f>TRIM(MID(Table1[[#This Row],[Category and Sub-Category]],SEARCH("/",Table1[[#This Row],[Category and Sub-Category]],1)+1,LEN(Table1[[#This Row],[Category and Sub-Category]])))</f>
        <v>documentary</v>
      </c>
      <c r="S381" s="8">
        <f>DATE(1970,1,1)+(Table1[[#This Row],[launched_at]]/(24*60*60))</f>
        <v>40987.688333333332</v>
      </c>
      <c r="T381" s="8">
        <f>DATE(1970,1,1)+(Table1[[#This Row],[deadline]]/(24*60*60))</f>
        <v>41032.688333333332</v>
      </c>
      <c r="U381">
        <f>_xlfn.DAYS(Table1[[#This Row],[Date Ended Conversion]],Table1[[#This Row],[Date Created Conversion]])</f>
        <v>45</v>
      </c>
    </row>
    <row r="382" spans="1:21" ht="43.5" x14ac:dyDescent="0.3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9">
        <f>IF(Table1[[#This Row],[goal]] &lt;= 0,0,Table1[[#This Row],[pledged]]/Table1[[#This Row],[goal]])</f>
        <v>1.415</v>
      </c>
      <c r="P382" s="7">
        <f>IF(Table1[[#This Row],[backers_count]] &lt;= 0,0,Table1[[#This Row],[pledged]]/Table1[[#This Row],[backers_count]])</f>
        <v>115.51020408163265</v>
      </c>
      <c r="Q382" t="str">
        <f>TRIM(MID(Table1[[#This Row],[Category and Sub-Category]],1,SEARCH("/",Table1[[#This Row],[Category and Sub-Category]],1)-1))</f>
        <v>film &amp; video</v>
      </c>
      <c r="R382" t="str">
        <f>TRIM(MID(Table1[[#This Row],[Category and Sub-Category]],SEARCH("/",Table1[[#This Row],[Category and Sub-Category]],1)+1,LEN(Table1[[#This Row],[Category and Sub-Category]])))</f>
        <v>documentary</v>
      </c>
      <c r="S382" s="8">
        <f>DATE(1970,1,1)+(Table1[[#This Row],[launched_at]]/(24*60*60))</f>
        <v>42367.719814814816</v>
      </c>
      <c r="T382" s="8">
        <f>DATE(1970,1,1)+(Table1[[#This Row],[deadline]]/(24*60*60))</f>
        <v>42392.719814814816</v>
      </c>
      <c r="U382">
        <f>_xlfn.DAYS(Table1[[#This Row],[Date Ended Conversion]],Table1[[#This Row],[Date Created Conversion]])</f>
        <v>25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9">
        <f>IF(Table1[[#This Row],[goal]] &lt;= 0,0,Table1[[#This Row],[pledged]]/Table1[[#This Row],[goal]])</f>
        <v>1.0472999999999999</v>
      </c>
      <c r="P383" s="7">
        <f>IF(Table1[[#This Row],[backers_count]] &lt;= 0,0,Table1[[#This Row],[pledged]]/Table1[[#This Row],[backers_count]])</f>
        <v>104.31274900398407</v>
      </c>
      <c r="Q383" t="str">
        <f>TRIM(MID(Table1[[#This Row],[Category and Sub-Category]],1,SEARCH("/",Table1[[#This Row],[Category and Sub-Category]],1)-1))</f>
        <v>film &amp; video</v>
      </c>
      <c r="R383" t="str">
        <f>TRIM(MID(Table1[[#This Row],[Category and Sub-Category]],SEARCH("/",Table1[[#This Row],[Category and Sub-Category]],1)+1,LEN(Table1[[#This Row],[Category and Sub-Category]])))</f>
        <v>documentary</v>
      </c>
      <c r="S383" s="8">
        <f>DATE(1970,1,1)+(Table1[[#This Row],[launched_at]]/(24*60*60))</f>
        <v>41085.698113425926</v>
      </c>
      <c r="T383" s="8">
        <f>DATE(1970,1,1)+(Table1[[#This Row],[deadline]]/(24*60*60))</f>
        <v>41120.208333333336</v>
      </c>
      <c r="U383">
        <f>_xlfn.DAYS(Table1[[#This Row],[Date Ended Conversion]],Table1[[#This Row],[Date Created Conversion]])</f>
        <v>35</v>
      </c>
    </row>
    <row r="384" spans="1:21" ht="43.5" x14ac:dyDescent="0.3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9">
        <f>IF(Table1[[#This Row],[goal]] &lt;= 0,0,Table1[[#This Row],[pledged]]/Table1[[#This Row],[goal]])</f>
        <v>2.5583333333333331</v>
      </c>
      <c r="P384" s="7">
        <f>IF(Table1[[#This Row],[backers_count]] &lt;= 0,0,Table1[[#This Row],[pledged]]/Table1[[#This Row],[backers_count]])</f>
        <v>69.772727272727266</v>
      </c>
      <c r="Q384" t="str">
        <f>TRIM(MID(Table1[[#This Row],[Category and Sub-Category]],1,SEARCH("/",Table1[[#This Row],[Category and Sub-Category]],1)-1))</f>
        <v>film &amp; video</v>
      </c>
      <c r="R384" t="str">
        <f>TRIM(MID(Table1[[#This Row],[Category and Sub-Category]],SEARCH("/",Table1[[#This Row],[Category and Sub-Category]],1)+1,LEN(Table1[[#This Row],[Category and Sub-Category]])))</f>
        <v>documentary</v>
      </c>
      <c r="S384" s="8">
        <f>DATE(1970,1,1)+(Table1[[#This Row],[launched_at]]/(24*60*60))</f>
        <v>41144.709490740745</v>
      </c>
      <c r="T384" s="8">
        <f>DATE(1970,1,1)+(Table1[[#This Row],[deadline]]/(24*60*60))</f>
        <v>41158.709490740745</v>
      </c>
      <c r="U384">
        <f>_xlfn.DAYS(Table1[[#This Row],[Date Ended Conversion]],Table1[[#This Row],[Date Created Conversion]])</f>
        <v>14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9">
        <f>IF(Table1[[#This Row],[goal]] &lt;= 0,0,Table1[[#This Row],[pledged]]/Table1[[#This Row],[goal]])</f>
        <v>2.0670670670670672</v>
      </c>
      <c r="P385" s="7">
        <f>IF(Table1[[#This Row],[backers_count]] &lt;= 0,0,Table1[[#This Row],[pledged]]/Table1[[#This Row],[backers_count]])</f>
        <v>43.020833333333336</v>
      </c>
      <c r="Q385" t="str">
        <f>TRIM(MID(Table1[[#This Row],[Category and Sub-Category]],1,SEARCH("/",Table1[[#This Row],[Category and Sub-Category]],1)-1))</f>
        <v>film &amp; video</v>
      </c>
      <c r="R385" t="str">
        <f>TRIM(MID(Table1[[#This Row],[Category and Sub-Category]],SEARCH("/",Table1[[#This Row],[Category and Sub-Category]],1)+1,LEN(Table1[[#This Row],[Category and Sub-Category]])))</f>
        <v>documentary</v>
      </c>
      <c r="S385" s="8">
        <f>DATE(1970,1,1)+(Table1[[#This Row],[launched_at]]/(24*60*60))</f>
        <v>41755.117581018516</v>
      </c>
      <c r="T385" s="8">
        <f>DATE(1970,1,1)+(Table1[[#This Row],[deadline]]/(24*60*60))</f>
        <v>41778.117581018516</v>
      </c>
      <c r="U385">
        <f>_xlfn.DAYS(Table1[[#This Row],[Date Ended Conversion]],Table1[[#This Row],[Date Created Conversion]])</f>
        <v>23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9">
        <f>IF(Table1[[#This Row],[goal]] &lt;= 0,0,Table1[[#This Row],[pledged]]/Table1[[#This Row],[goal]])</f>
        <v>1.1210500000000001</v>
      </c>
      <c r="P386" s="7">
        <f>IF(Table1[[#This Row],[backers_count]] &lt;= 0,0,Table1[[#This Row],[pledged]]/Table1[[#This Row],[backers_count]])</f>
        <v>58.540469973890339</v>
      </c>
      <c r="Q386" t="str">
        <f>TRIM(MID(Table1[[#This Row],[Category and Sub-Category]],1,SEARCH("/",Table1[[#This Row],[Category and Sub-Category]],1)-1))</f>
        <v>film &amp; video</v>
      </c>
      <c r="R386" t="str">
        <f>TRIM(MID(Table1[[#This Row],[Category and Sub-Category]],SEARCH("/",Table1[[#This Row],[Category and Sub-Category]],1)+1,LEN(Table1[[#This Row],[Category and Sub-Category]])))</f>
        <v>documentary</v>
      </c>
      <c r="S386" s="8">
        <f>DATE(1970,1,1)+(Table1[[#This Row],[launched_at]]/(24*60*60))</f>
        <v>41980.781793981485</v>
      </c>
      <c r="T386" s="8">
        <f>DATE(1970,1,1)+(Table1[[#This Row],[deadline]]/(24*60*60))</f>
        <v>42010.781793981485</v>
      </c>
      <c r="U386">
        <f>_xlfn.DAYS(Table1[[#This Row],[Date Ended Conversion]],Table1[[#This Row],[Date Created Conversion]])</f>
        <v>30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9">
        <f>IF(Table1[[#This Row],[goal]] &lt;= 0,0,Table1[[#This Row],[pledged]]/Table1[[#This Row],[goal]])</f>
        <v>1.05982</v>
      </c>
      <c r="P387" s="7">
        <f>IF(Table1[[#This Row],[backers_count]] &lt;= 0,0,Table1[[#This Row],[pledged]]/Table1[[#This Row],[backers_count]])</f>
        <v>111.79535864978902</v>
      </c>
      <c r="Q387" t="str">
        <f>TRIM(MID(Table1[[#This Row],[Category and Sub-Category]],1,SEARCH("/",Table1[[#This Row],[Category and Sub-Category]],1)-1))</f>
        <v>film &amp; video</v>
      </c>
      <c r="R387" t="str">
        <f>TRIM(MID(Table1[[#This Row],[Category and Sub-Category]],SEARCH("/",Table1[[#This Row],[Category and Sub-Category]],1)+1,LEN(Table1[[#This Row],[Category and Sub-Category]])))</f>
        <v>documentary</v>
      </c>
      <c r="S387" s="8">
        <f>DATE(1970,1,1)+(Table1[[#This Row],[launched_at]]/(24*60*60))</f>
        <v>41934.584502314814</v>
      </c>
      <c r="T387" s="8">
        <f>DATE(1970,1,1)+(Table1[[#This Row],[deadline]]/(24*60*60))</f>
        <v>41964.626168981486</v>
      </c>
      <c r="U387">
        <f>_xlfn.DAYS(Table1[[#This Row],[Date Ended Conversion]],Table1[[#This Row],[Date Created Conversion]])</f>
        <v>30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9">
        <f>IF(Table1[[#This Row],[goal]] &lt;= 0,0,Table1[[#This Row],[pledged]]/Table1[[#This Row],[goal]])</f>
        <v>1.0016666666666667</v>
      </c>
      <c r="P388" s="7">
        <f>IF(Table1[[#This Row],[backers_count]] &lt;= 0,0,Table1[[#This Row],[pledged]]/Table1[[#This Row],[backers_count]])</f>
        <v>46.230769230769234</v>
      </c>
      <c r="Q388" t="str">
        <f>TRIM(MID(Table1[[#This Row],[Category and Sub-Category]],1,SEARCH("/",Table1[[#This Row],[Category and Sub-Category]],1)-1))</f>
        <v>film &amp; video</v>
      </c>
      <c r="R388" t="str">
        <f>TRIM(MID(Table1[[#This Row],[Category and Sub-Category]],SEARCH("/",Table1[[#This Row],[Category and Sub-Category]],1)+1,LEN(Table1[[#This Row],[Category and Sub-Category]])))</f>
        <v>documentary</v>
      </c>
      <c r="S388" s="8">
        <f>DATE(1970,1,1)+(Table1[[#This Row],[launched_at]]/(24*60*60))</f>
        <v>42211.951284722221</v>
      </c>
      <c r="T388" s="8">
        <f>DATE(1970,1,1)+(Table1[[#This Row],[deadline]]/(24*60*60))</f>
        <v>42226.951284722221</v>
      </c>
      <c r="U388">
        <f>_xlfn.DAYS(Table1[[#This Row],[Date Ended Conversion]],Table1[[#This Row],[Date Created Conversion]])</f>
        <v>15</v>
      </c>
    </row>
    <row r="389" spans="1:21" ht="43.5" x14ac:dyDescent="0.3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9">
        <f>IF(Table1[[#This Row],[goal]] &lt;= 0,0,Table1[[#This Row],[pledged]]/Table1[[#This Row],[goal]])</f>
        <v>2.1398947368421051</v>
      </c>
      <c r="P389" s="7">
        <f>IF(Table1[[#This Row],[backers_count]] &lt;= 0,0,Table1[[#This Row],[pledged]]/Table1[[#This Row],[backers_count]])</f>
        <v>144.69039145907473</v>
      </c>
      <c r="Q389" t="str">
        <f>TRIM(MID(Table1[[#This Row],[Category and Sub-Category]],1,SEARCH("/",Table1[[#This Row],[Category and Sub-Category]],1)-1))</f>
        <v>film &amp; video</v>
      </c>
      <c r="R389" t="str">
        <f>TRIM(MID(Table1[[#This Row],[Category and Sub-Category]],SEARCH("/",Table1[[#This Row],[Category and Sub-Category]],1)+1,LEN(Table1[[#This Row],[Category and Sub-Category]])))</f>
        <v>documentary</v>
      </c>
      <c r="S389" s="8">
        <f>DATE(1970,1,1)+(Table1[[#This Row],[launched_at]]/(24*60*60))</f>
        <v>42200.67659722222</v>
      </c>
      <c r="T389" s="8">
        <f>DATE(1970,1,1)+(Table1[[#This Row],[deadline]]/(24*60*60))</f>
        <v>42231.25</v>
      </c>
      <c r="U389">
        <f>_xlfn.DAYS(Table1[[#This Row],[Date Ended Conversion]],Table1[[#This Row],[Date Created Conversion]])</f>
        <v>31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9">
        <f>IF(Table1[[#This Row],[goal]] &lt;= 0,0,Table1[[#This Row],[pledged]]/Table1[[#This Row],[goal]])</f>
        <v>1.2616000000000001</v>
      </c>
      <c r="P390" s="7">
        <f>IF(Table1[[#This Row],[backers_count]] &lt;= 0,0,Table1[[#This Row],[pledged]]/Table1[[#This Row],[backers_count]])</f>
        <v>88.845070422535215</v>
      </c>
      <c r="Q390" t="str">
        <f>TRIM(MID(Table1[[#This Row],[Category and Sub-Category]],1,SEARCH("/",Table1[[#This Row],[Category and Sub-Category]],1)-1))</f>
        <v>film &amp; video</v>
      </c>
      <c r="R390" t="str">
        <f>TRIM(MID(Table1[[#This Row],[Category and Sub-Category]],SEARCH("/",Table1[[#This Row],[Category and Sub-Category]],1)+1,LEN(Table1[[#This Row],[Category and Sub-Category]])))</f>
        <v>documentary</v>
      </c>
      <c r="S390" s="8">
        <f>DATE(1970,1,1)+(Table1[[#This Row],[launched_at]]/(24*60*60))</f>
        <v>42549.076157407406</v>
      </c>
      <c r="T390" s="8">
        <f>DATE(1970,1,1)+(Table1[[#This Row],[deadline]]/(24*60*60))</f>
        <v>42579.076157407406</v>
      </c>
      <c r="U390">
        <f>_xlfn.DAYS(Table1[[#This Row],[Date Ended Conversion]],Table1[[#This Row],[Date Created Conversion]])</f>
        <v>30</v>
      </c>
    </row>
    <row r="391" spans="1:21" ht="43.5" x14ac:dyDescent="0.3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9">
        <f>IF(Table1[[#This Row],[goal]] &lt;= 0,0,Table1[[#This Row],[pledged]]/Table1[[#This Row],[goal]])</f>
        <v>1.8153547058823529</v>
      </c>
      <c r="P391" s="7">
        <f>IF(Table1[[#This Row],[backers_count]] &lt;= 0,0,Table1[[#This Row],[pledged]]/Table1[[#This Row],[backers_count]])</f>
        <v>81.75107284768211</v>
      </c>
      <c r="Q391" t="str">
        <f>TRIM(MID(Table1[[#This Row],[Category and Sub-Category]],1,SEARCH("/",Table1[[#This Row],[Category and Sub-Category]],1)-1))</f>
        <v>film &amp; video</v>
      </c>
      <c r="R391" t="str">
        <f>TRIM(MID(Table1[[#This Row],[Category and Sub-Category]],SEARCH("/",Table1[[#This Row],[Category and Sub-Category]],1)+1,LEN(Table1[[#This Row],[Category and Sub-Category]])))</f>
        <v>documentary</v>
      </c>
      <c r="S391" s="8">
        <f>DATE(1970,1,1)+(Table1[[#This Row],[launched_at]]/(24*60*60))</f>
        <v>41674.063078703708</v>
      </c>
      <c r="T391" s="8">
        <f>DATE(1970,1,1)+(Table1[[#This Row],[deadline]]/(24*60*60))</f>
        <v>41705.957638888889</v>
      </c>
      <c r="U391">
        <f>_xlfn.DAYS(Table1[[#This Row],[Date Ended Conversion]],Table1[[#This Row],[Date Created Conversion]])</f>
        <v>31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9">
        <f>IF(Table1[[#This Row],[goal]] &lt;= 0,0,Table1[[#This Row],[pledged]]/Table1[[#This Row],[goal]])</f>
        <v>1</v>
      </c>
      <c r="P392" s="7">
        <f>IF(Table1[[#This Row],[backers_count]] &lt;= 0,0,Table1[[#This Row],[pledged]]/Table1[[#This Row],[backers_count]])</f>
        <v>71.428571428571431</v>
      </c>
      <c r="Q392" t="str">
        <f>TRIM(MID(Table1[[#This Row],[Category and Sub-Category]],1,SEARCH("/",Table1[[#This Row],[Category and Sub-Category]],1)-1))</f>
        <v>film &amp; video</v>
      </c>
      <c r="R392" t="str">
        <f>TRIM(MID(Table1[[#This Row],[Category and Sub-Category]],SEARCH("/",Table1[[#This Row],[Category and Sub-Category]],1)+1,LEN(Table1[[#This Row],[Category and Sub-Category]])))</f>
        <v>documentary</v>
      </c>
      <c r="S392" s="8">
        <f>DATE(1970,1,1)+(Table1[[#This Row],[launched_at]]/(24*60*60))</f>
        <v>42112.036712962959</v>
      </c>
      <c r="T392" s="8">
        <f>DATE(1970,1,1)+(Table1[[#This Row],[deadline]]/(24*60*60))</f>
        <v>42132.036712962959</v>
      </c>
      <c r="U392">
        <f>_xlfn.DAYS(Table1[[#This Row],[Date Ended Conversion]],Table1[[#This Row],[Date Created Conversion]])</f>
        <v>20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9">
        <f>IF(Table1[[#This Row],[goal]] &lt;= 0,0,Table1[[#This Row],[pledged]]/Table1[[#This Row],[goal]])</f>
        <v>1.0061</v>
      </c>
      <c r="P393" s="7">
        <f>IF(Table1[[#This Row],[backers_count]] &lt;= 0,0,Table1[[#This Row],[pledged]]/Table1[[#This Row],[backers_count]])</f>
        <v>104.25906735751295</v>
      </c>
      <c r="Q393" t="str">
        <f>TRIM(MID(Table1[[#This Row],[Category and Sub-Category]],1,SEARCH("/",Table1[[#This Row],[Category and Sub-Category]],1)-1))</f>
        <v>film &amp; video</v>
      </c>
      <c r="R393" t="str">
        <f>TRIM(MID(Table1[[#This Row],[Category and Sub-Category]],SEARCH("/",Table1[[#This Row],[Category and Sub-Category]],1)+1,LEN(Table1[[#This Row],[Category and Sub-Category]])))</f>
        <v>documentary</v>
      </c>
      <c r="S393" s="8">
        <f>DATE(1970,1,1)+(Table1[[#This Row],[launched_at]]/(24*60*60))</f>
        <v>40865.042256944442</v>
      </c>
      <c r="T393" s="8">
        <f>DATE(1970,1,1)+(Table1[[#This Row],[deadline]]/(24*60*60))</f>
        <v>40895.040972222225</v>
      </c>
      <c r="U393">
        <f>_xlfn.DAYS(Table1[[#This Row],[Date Ended Conversion]],Table1[[#This Row],[Date Created Conversion]])</f>
        <v>30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9">
        <f>IF(Table1[[#This Row],[goal]] &lt;= 0,0,Table1[[#This Row],[pledged]]/Table1[[#This Row],[goal]])</f>
        <v>1.009027027027027</v>
      </c>
      <c r="P394" s="7">
        <f>IF(Table1[[#This Row],[backers_count]] &lt;= 0,0,Table1[[#This Row],[pledged]]/Table1[[#This Row],[backers_count]])</f>
        <v>90.616504854368927</v>
      </c>
      <c r="Q394" t="str">
        <f>TRIM(MID(Table1[[#This Row],[Category and Sub-Category]],1,SEARCH("/",Table1[[#This Row],[Category and Sub-Category]],1)-1))</f>
        <v>film &amp; video</v>
      </c>
      <c r="R394" t="str">
        <f>TRIM(MID(Table1[[#This Row],[Category and Sub-Category]],SEARCH("/",Table1[[#This Row],[Category and Sub-Category]],1)+1,LEN(Table1[[#This Row],[Category and Sub-Category]])))</f>
        <v>documentary</v>
      </c>
      <c r="S394" s="8">
        <f>DATE(1970,1,1)+(Table1[[#This Row],[launched_at]]/(24*60*60))</f>
        <v>40763.717256944445</v>
      </c>
      <c r="T394" s="8">
        <f>DATE(1970,1,1)+(Table1[[#This Row],[deadline]]/(24*60*60))</f>
        <v>40794.125</v>
      </c>
      <c r="U394">
        <f>_xlfn.DAYS(Table1[[#This Row],[Date Ended Conversion]],Table1[[#This Row],[Date Created Conversion]])</f>
        <v>31</v>
      </c>
    </row>
    <row r="395" spans="1:21" ht="29" x14ac:dyDescent="0.3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9">
        <f>IF(Table1[[#This Row],[goal]] &lt;= 0,0,Table1[[#This Row],[pledged]]/Table1[[#This Row],[goal]])</f>
        <v>1.10446</v>
      </c>
      <c r="P395" s="7">
        <f>IF(Table1[[#This Row],[backers_count]] &lt;= 0,0,Table1[[#This Row],[pledged]]/Table1[[#This Row],[backers_count]])</f>
        <v>157.33048433048432</v>
      </c>
      <c r="Q395" t="str">
        <f>TRIM(MID(Table1[[#This Row],[Category and Sub-Category]],1,SEARCH("/",Table1[[#This Row],[Category and Sub-Category]],1)-1))</f>
        <v>film &amp; video</v>
      </c>
      <c r="R395" t="str">
        <f>TRIM(MID(Table1[[#This Row],[Category and Sub-Category]],SEARCH("/",Table1[[#This Row],[Category and Sub-Category]],1)+1,LEN(Table1[[#This Row],[Category and Sub-Category]])))</f>
        <v>documentary</v>
      </c>
      <c r="S395" s="8">
        <f>DATE(1970,1,1)+(Table1[[#This Row],[launched_at]]/(24*60*60))</f>
        <v>41526.708935185183</v>
      </c>
      <c r="T395" s="8">
        <f>DATE(1970,1,1)+(Table1[[#This Row],[deadline]]/(24*60*60))</f>
        <v>41557.708935185183</v>
      </c>
      <c r="U395">
        <f>_xlfn.DAYS(Table1[[#This Row],[Date Ended Conversion]],Table1[[#This Row],[Date Created Conversion]])</f>
        <v>31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9">
        <f>IF(Table1[[#This Row],[goal]] &lt;= 0,0,Table1[[#This Row],[pledged]]/Table1[[#This Row],[goal]])</f>
        <v>1.118936170212766</v>
      </c>
      <c r="P396" s="7">
        <f>IF(Table1[[#This Row],[backers_count]] &lt;= 0,0,Table1[[#This Row],[pledged]]/Table1[[#This Row],[backers_count]])</f>
        <v>105.18</v>
      </c>
      <c r="Q396" t="str">
        <f>TRIM(MID(Table1[[#This Row],[Category and Sub-Category]],1,SEARCH("/",Table1[[#This Row],[Category and Sub-Category]],1)-1))</f>
        <v>film &amp; video</v>
      </c>
      <c r="R396" t="str">
        <f>TRIM(MID(Table1[[#This Row],[Category and Sub-Category]],SEARCH("/",Table1[[#This Row],[Category and Sub-Category]],1)+1,LEN(Table1[[#This Row],[Category and Sub-Category]])))</f>
        <v>documentary</v>
      </c>
      <c r="S396" s="8">
        <f>DATE(1970,1,1)+(Table1[[#This Row],[launched_at]]/(24*60*60))</f>
        <v>42417.818078703705</v>
      </c>
      <c r="T396" s="8">
        <f>DATE(1970,1,1)+(Table1[[#This Row],[deadline]]/(24*60*60))</f>
        <v>42477.776412037041</v>
      </c>
      <c r="U396">
        <f>_xlfn.DAYS(Table1[[#This Row],[Date Ended Conversion]],Table1[[#This Row],[Date Created Conversion]])</f>
        <v>60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9">
        <f>IF(Table1[[#This Row],[goal]] &lt;= 0,0,Table1[[#This Row],[pledged]]/Table1[[#This Row],[goal]])</f>
        <v>1.0804450000000001</v>
      </c>
      <c r="P397" s="7">
        <f>IF(Table1[[#This Row],[backers_count]] &lt;= 0,0,Table1[[#This Row],[pledged]]/Table1[[#This Row],[backers_count]])</f>
        <v>58.719836956521746</v>
      </c>
      <c r="Q397" t="str">
        <f>TRIM(MID(Table1[[#This Row],[Category and Sub-Category]],1,SEARCH("/",Table1[[#This Row],[Category and Sub-Category]],1)-1))</f>
        <v>film &amp; video</v>
      </c>
      <c r="R397" t="str">
        <f>TRIM(MID(Table1[[#This Row],[Category and Sub-Category]],SEARCH("/",Table1[[#This Row],[Category and Sub-Category]],1)+1,LEN(Table1[[#This Row],[Category and Sub-Category]])))</f>
        <v>documentary</v>
      </c>
      <c r="S397" s="8">
        <f>DATE(1970,1,1)+(Table1[[#This Row],[launched_at]]/(24*60*60))</f>
        <v>40990.909259259257</v>
      </c>
      <c r="T397" s="8">
        <f>DATE(1970,1,1)+(Table1[[#This Row],[deadline]]/(24*60*60))</f>
        <v>41026.897222222222</v>
      </c>
      <c r="U397">
        <f>_xlfn.DAYS(Table1[[#This Row],[Date Ended Conversion]],Table1[[#This Row],[Date Created Conversion]])</f>
        <v>36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9">
        <f>IF(Table1[[#This Row],[goal]] &lt;= 0,0,Table1[[#This Row],[pledged]]/Table1[[#This Row],[goal]])</f>
        <v>1.0666666666666667</v>
      </c>
      <c r="P398" s="7">
        <f>IF(Table1[[#This Row],[backers_count]] &lt;= 0,0,Table1[[#This Row],[pledged]]/Table1[[#This Row],[backers_count]])</f>
        <v>81.632653061224488</v>
      </c>
      <c r="Q398" t="str">
        <f>TRIM(MID(Table1[[#This Row],[Category and Sub-Category]],1,SEARCH("/",Table1[[#This Row],[Category and Sub-Category]],1)-1))</f>
        <v>film &amp; video</v>
      </c>
      <c r="R398" t="str">
        <f>TRIM(MID(Table1[[#This Row],[Category and Sub-Category]],SEARCH("/",Table1[[#This Row],[Category and Sub-Category]],1)+1,LEN(Table1[[#This Row],[Category and Sub-Category]])))</f>
        <v>documentary</v>
      </c>
      <c r="S398" s="8">
        <f>DATE(1970,1,1)+(Table1[[#This Row],[launched_at]]/(24*60*60))</f>
        <v>41082.564884259264</v>
      </c>
      <c r="T398" s="8">
        <f>DATE(1970,1,1)+(Table1[[#This Row],[deadline]]/(24*60*60))</f>
        <v>41097.564884259264</v>
      </c>
      <c r="U398">
        <f>_xlfn.DAYS(Table1[[#This Row],[Date Ended Conversion]],Table1[[#This Row],[Date Created Conversion]])</f>
        <v>15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9">
        <f>IF(Table1[[#This Row],[goal]] &lt;= 0,0,Table1[[#This Row],[pledged]]/Table1[[#This Row],[goal]])</f>
        <v>1.0390027322404372</v>
      </c>
      <c r="P399" s="7">
        <f>IF(Table1[[#This Row],[backers_count]] &lt;= 0,0,Table1[[#This Row],[pledged]]/Table1[[#This Row],[backers_count]])</f>
        <v>56.460043668122275</v>
      </c>
      <c r="Q399" t="str">
        <f>TRIM(MID(Table1[[#This Row],[Category and Sub-Category]],1,SEARCH("/",Table1[[#This Row],[Category and Sub-Category]],1)-1))</f>
        <v>film &amp; video</v>
      </c>
      <c r="R399" t="str">
        <f>TRIM(MID(Table1[[#This Row],[Category and Sub-Category]],SEARCH("/",Table1[[#This Row],[Category and Sub-Category]],1)+1,LEN(Table1[[#This Row],[Category and Sub-Category]])))</f>
        <v>documentary</v>
      </c>
      <c r="S399" s="8">
        <f>DATE(1970,1,1)+(Table1[[#This Row],[launched_at]]/(24*60*60))</f>
        <v>40379.776435185187</v>
      </c>
      <c r="T399" s="8">
        <f>DATE(1970,1,1)+(Table1[[#This Row],[deadline]]/(24*60*60))</f>
        <v>40422.155555555553</v>
      </c>
      <c r="U399">
        <f>_xlfn.DAYS(Table1[[#This Row],[Date Ended Conversion]],Table1[[#This Row],[Date Created Conversion]])</f>
        <v>43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9">
        <f>IF(Table1[[#This Row],[goal]] &lt;= 0,0,Table1[[#This Row],[pledged]]/Table1[[#This Row],[goal]])</f>
        <v>1.2516</v>
      </c>
      <c r="P400" s="7">
        <f>IF(Table1[[#This Row],[backers_count]] &lt;= 0,0,Table1[[#This Row],[pledged]]/Table1[[#This Row],[backers_count]])</f>
        <v>140.1044776119403</v>
      </c>
      <c r="Q400" t="str">
        <f>TRIM(MID(Table1[[#This Row],[Category and Sub-Category]],1,SEARCH("/",Table1[[#This Row],[Category and Sub-Category]],1)-1))</f>
        <v>film &amp; video</v>
      </c>
      <c r="R400" t="str">
        <f>TRIM(MID(Table1[[#This Row],[Category and Sub-Category]],SEARCH("/",Table1[[#This Row],[Category and Sub-Category]],1)+1,LEN(Table1[[#This Row],[Category and Sub-Category]])))</f>
        <v>documentary</v>
      </c>
      <c r="S400" s="8">
        <f>DATE(1970,1,1)+(Table1[[#This Row],[launched_at]]/(24*60*60))</f>
        <v>42078.793124999997</v>
      </c>
      <c r="T400" s="8">
        <f>DATE(1970,1,1)+(Table1[[#This Row],[deadline]]/(24*60*60))</f>
        <v>42123.793124999997</v>
      </c>
      <c r="U400">
        <f>_xlfn.DAYS(Table1[[#This Row],[Date Ended Conversion]],Table1[[#This Row],[Date Created Conversion]])</f>
        <v>45</v>
      </c>
    </row>
    <row r="401" spans="1:21" ht="43.5" x14ac:dyDescent="0.3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9">
        <f>IF(Table1[[#This Row],[goal]] &lt;= 0,0,Table1[[#This Row],[pledged]]/Table1[[#This Row],[goal]])</f>
        <v>1.0680499999999999</v>
      </c>
      <c r="P401" s="7">
        <f>IF(Table1[[#This Row],[backers_count]] &lt;= 0,0,Table1[[#This Row],[pledged]]/Table1[[#This Row],[backers_count]])</f>
        <v>224.85263157894738</v>
      </c>
      <c r="Q401" t="str">
        <f>TRIM(MID(Table1[[#This Row],[Category and Sub-Category]],1,SEARCH("/",Table1[[#This Row],[Category and Sub-Category]],1)-1))</f>
        <v>film &amp; video</v>
      </c>
      <c r="R401" t="str">
        <f>TRIM(MID(Table1[[#This Row],[Category and Sub-Category]],SEARCH("/",Table1[[#This Row],[Category and Sub-Category]],1)+1,LEN(Table1[[#This Row],[Category and Sub-Category]])))</f>
        <v>documentary</v>
      </c>
      <c r="S401" s="8">
        <f>DATE(1970,1,1)+(Table1[[#This Row],[launched_at]]/(24*60*60))</f>
        <v>42687.875775462962</v>
      </c>
      <c r="T401" s="8">
        <f>DATE(1970,1,1)+(Table1[[#This Row],[deadline]]/(24*60*60))</f>
        <v>42718.5</v>
      </c>
      <c r="U401">
        <f>_xlfn.DAYS(Table1[[#This Row],[Date Ended Conversion]],Table1[[#This Row],[Date Created Conversion]])</f>
        <v>31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9">
        <f>IF(Table1[[#This Row],[goal]] &lt;= 0,0,Table1[[#This Row],[pledged]]/Table1[[#This Row],[goal]])</f>
        <v>1.1230249999999999</v>
      </c>
      <c r="P402" s="7">
        <f>IF(Table1[[#This Row],[backers_count]] &lt;= 0,0,Table1[[#This Row],[pledged]]/Table1[[#This Row],[backers_count]])</f>
        <v>181.13306451612902</v>
      </c>
      <c r="Q402" t="str">
        <f>TRIM(MID(Table1[[#This Row],[Category and Sub-Category]],1,SEARCH("/",Table1[[#This Row],[Category and Sub-Category]],1)-1))</f>
        <v>film &amp; video</v>
      </c>
      <c r="R402" t="str">
        <f>TRIM(MID(Table1[[#This Row],[Category and Sub-Category]],SEARCH("/",Table1[[#This Row],[Category and Sub-Category]],1)+1,LEN(Table1[[#This Row],[Category and Sub-Category]])))</f>
        <v>documentary</v>
      </c>
      <c r="S402" s="8">
        <f>DATE(1970,1,1)+(Table1[[#This Row],[launched_at]]/(24*60*60))</f>
        <v>41745.635960648149</v>
      </c>
      <c r="T402" s="8">
        <f>DATE(1970,1,1)+(Table1[[#This Row],[deadline]]/(24*60*60))</f>
        <v>41776.145833333336</v>
      </c>
      <c r="U402">
        <f>_xlfn.DAYS(Table1[[#This Row],[Date Ended Conversion]],Table1[[#This Row],[Date Created Conversion]])</f>
        <v>31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9">
        <f>IF(Table1[[#This Row],[goal]] &lt;= 0,0,Table1[[#This Row],[pledged]]/Table1[[#This Row],[goal]])</f>
        <v>1.0381199999999999</v>
      </c>
      <c r="P403" s="7">
        <f>IF(Table1[[#This Row],[backers_count]] &lt;= 0,0,Table1[[#This Row],[pledged]]/Table1[[#This Row],[backers_count]])</f>
        <v>711.04109589041093</v>
      </c>
      <c r="Q403" t="str">
        <f>TRIM(MID(Table1[[#This Row],[Category and Sub-Category]],1,SEARCH("/",Table1[[#This Row],[Category and Sub-Category]],1)-1))</f>
        <v>film &amp; video</v>
      </c>
      <c r="R403" t="str">
        <f>TRIM(MID(Table1[[#This Row],[Category and Sub-Category]],SEARCH("/",Table1[[#This Row],[Category and Sub-Category]],1)+1,LEN(Table1[[#This Row],[Category and Sub-Category]])))</f>
        <v>documentary</v>
      </c>
      <c r="S403" s="8">
        <f>DATE(1970,1,1)+(Table1[[#This Row],[launched_at]]/(24*60*60))</f>
        <v>40732.842245370368</v>
      </c>
      <c r="T403" s="8">
        <f>DATE(1970,1,1)+(Table1[[#This Row],[deadline]]/(24*60*60))</f>
        <v>40762.842245370368</v>
      </c>
      <c r="U403">
        <f>_xlfn.DAYS(Table1[[#This Row],[Date Ended Conversion]],Table1[[#This Row],[Date Created Conversion]])</f>
        <v>30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9">
        <f>IF(Table1[[#This Row],[goal]] &lt;= 0,0,Table1[[#This Row],[pledged]]/Table1[[#This Row],[goal]])</f>
        <v>1.4165000000000001</v>
      </c>
      <c r="P404" s="7">
        <f>IF(Table1[[#This Row],[backers_count]] &lt;= 0,0,Table1[[#This Row],[pledged]]/Table1[[#This Row],[backers_count]])</f>
        <v>65.883720930232556</v>
      </c>
      <c r="Q404" t="str">
        <f>TRIM(MID(Table1[[#This Row],[Category and Sub-Category]],1,SEARCH("/",Table1[[#This Row],[Category and Sub-Category]],1)-1))</f>
        <v>film &amp; video</v>
      </c>
      <c r="R404" t="str">
        <f>TRIM(MID(Table1[[#This Row],[Category and Sub-Category]],SEARCH("/",Table1[[#This Row],[Category and Sub-Category]],1)+1,LEN(Table1[[#This Row],[Category and Sub-Category]])))</f>
        <v>documentary</v>
      </c>
      <c r="S404" s="8">
        <f>DATE(1970,1,1)+(Table1[[#This Row],[launched_at]]/(24*60*60))</f>
        <v>42292.539548611108</v>
      </c>
      <c r="T404" s="8">
        <f>DATE(1970,1,1)+(Table1[[#This Row],[deadline]]/(24*60*60))</f>
        <v>42313.58121527778</v>
      </c>
      <c r="U404">
        <f>_xlfn.DAYS(Table1[[#This Row],[Date Ended Conversion]],Table1[[#This Row],[Date Created Conversion]])</f>
        <v>21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9">
        <f>IF(Table1[[#This Row],[goal]] &lt;= 0,0,Table1[[#This Row],[pledged]]/Table1[[#This Row],[goal]])</f>
        <v>1.0526</v>
      </c>
      <c r="P405" s="7">
        <f>IF(Table1[[#This Row],[backers_count]] &lt;= 0,0,Table1[[#This Row],[pledged]]/Table1[[#This Row],[backers_count]])</f>
        <v>75.185714285714283</v>
      </c>
      <c r="Q405" t="str">
        <f>TRIM(MID(Table1[[#This Row],[Category and Sub-Category]],1,SEARCH("/",Table1[[#This Row],[Category and Sub-Category]],1)-1))</f>
        <v>film &amp; video</v>
      </c>
      <c r="R405" t="str">
        <f>TRIM(MID(Table1[[#This Row],[Category and Sub-Category]],SEARCH("/",Table1[[#This Row],[Category and Sub-Category]],1)+1,LEN(Table1[[#This Row],[Category and Sub-Category]])))</f>
        <v>documentary</v>
      </c>
      <c r="S405" s="8">
        <f>DATE(1970,1,1)+(Table1[[#This Row],[launched_at]]/(24*60*60))</f>
        <v>40718.310659722221</v>
      </c>
      <c r="T405" s="8">
        <f>DATE(1970,1,1)+(Table1[[#This Row],[deadline]]/(24*60*60))</f>
        <v>40765.297222222223</v>
      </c>
      <c r="U405">
        <f>_xlfn.DAYS(Table1[[#This Row],[Date Ended Conversion]],Table1[[#This Row],[Date Created Conversion]])</f>
        <v>47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9">
        <f>IF(Table1[[#This Row],[goal]] &lt;= 0,0,Table1[[#This Row],[pledged]]/Table1[[#This Row],[goal]])</f>
        <v>1.0309142857142857</v>
      </c>
      <c r="P406" s="7">
        <f>IF(Table1[[#This Row],[backers_count]] &lt;= 0,0,Table1[[#This Row],[pledged]]/Table1[[#This Row],[backers_count]])</f>
        <v>133.14391143911439</v>
      </c>
      <c r="Q406" t="str">
        <f>TRIM(MID(Table1[[#This Row],[Category and Sub-Category]],1,SEARCH("/",Table1[[#This Row],[Category and Sub-Category]],1)-1))</f>
        <v>film &amp; video</v>
      </c>
      <c r="R406" t="str">
        <f>TRIM(MID(Table1[[#This Row],[Category and Sub-Category]],SEARCH("/",Table1[[#This Row],[Category and Sub-Category]],1)+1,LEN(Table1[[#This Row],[Category and Sub-Category]])))</f>
        <v>documentary</v>
      </c>
      <c r="S406" s="8">
        <f>DATE(1970,1,1)+(Table1[[#This Row],[launched_at]]/(24*60*60))</f>
        <v>41646.628032407403</v>
      </c>
      <c r="T406" s="8">
        <f>DATE(1970,1,1)+(Table1[[#This Row],[deadline]]/(24*60*60))</f>
        <v>41675.961111111115</v>
      </c>
      <c r="U406">
        <f>_xlfn.DAYS(Table1[[#This Row],[Date Ended Conversion]],Table1[[#This Row],[Date Created Conversion]])</f>
        <v>29</v>
      </c>
    </row>
    <row r="407" spans="1:21" ht="29" x14ac:dyDescent="0.3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9">
        <f>IF(Table1[[#This Row],[goal]] &lt;= 0,0,Table1[[#This Row],[pledged]]/Table1[[#This Row],[goal]])</f>
        <v>1.0765957446808512</v>
      </c>
      <c r="P407" s="7">
        <f>IF(Table1[[#This Row],[backers_count]] &lt;= 0,0,Table1[[#This Row],[pledged]]/Table1[[#This Row],[backers_count]])</f>
        <v>55.2</v>
      </c>
      <c r="Q407" t="str">
        <f>TRIM(MID(Table1[[#This Row],[Category and Sub-Category]],1,SEARCH("/",Table1[[#This Row],[Category and Sub-Category]],1)-1))</f>
        <v>film &amp; video</v>
      </c>
      <c r="R407" t="str">
        <f>TRIM(MID(Table1[[#This Row],[Category and Sub-Category]],SEARCH("/",Table1[[#This Row],[Category and Sub-Category]],1)+1,LEN(Table1[[#This Row],[Category and Sub-Category]])))</f>
        <v>documentary</v>
      </c>
      <c r="S407" s="8">
        <f>DATE(1970,1,1)+(Table1[[#This Row],[launched_at]]/(24*60*60))</f>
        <v>41674.08494212963</v>
      </c>
      <c r="T407" s="8">
        <f>DATE(1970,1,1)+(Table1[[#This Row],[deadline]]/(24*60*60))</f>
        <v>41704.08494212963</v>
      </c>
      <c r="U407">
        <f>_xlfn.DAYS(Table1[[#This Row],[Date Ended Conversion]],Table1[[#This Row],[Date Created Conversion]])</f>
        <v>30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9">
        <f>IF(Table1[[#This Row],[goal]] &lt;= 0,0,Table1[[#This Row],[pledged]]/Table1[[#This Row],[goal]])</f>
        <v>1.0770464285714285</v>
      </c>
      <c r="P408" s="7">
        <f>IF(Table1[[#This Row],[backers_count]] &lt;= 0,0,Table1[[#This Row],[pledged]]/Table1[[#This Row],[backers_count]])</f>
        <v>86.163714285714292</v>
      </c>
      <c r="Q408" t="str">
        <f>TRIM(MID(Table1[[#This Row],[Category and Sub-Category]],1,SEARCH("/",Table1[[#This Row],[Category and Sub-Category]],1)-1))</f>
        <v>film &amp; video</v>
      </c>
      <c r="R408" t="str">
        <f>TRIM(MID(Table1[[#This Row],[Category and Sub-Category]],SEARCH("/",Table1[[#This Row],[Category and Sub-Category]],1)+1,LEN(Table1[[#This Row],[Category and Sub-Category]])))</f>
        <v>documentary</v>
      </c>
      <c r="S408" s="8">
        <f>DATE(1970,1,1)+(Table1[[#This Row],[launched_at]]/(24*60*60))</f>
        <v>40638.162465277775</v>
      </c>
      <c r="T408" s="8">
        <f>DATE(1970,1,1)+(Table1[[#This Row],[deadline]]/(24*60*60))</f>
        <v>40672.249305555553</v>
      </c>
      <c r="U408">
        <f>_xlfn.DAYS(Table1[[#This Row],[Date Ended Conversion]],Table1[[#This Row],[Date Created Conversion]])</f>
        <v>34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9">
        <f>IF(Table1[[#This Row],[goal]] &lt;= 0,0,Table1[[#This Row],[pledged]]/Table1[[#This Row],[goal]])</f>
        <v>1.0155000000000001</v>
      </c>
      <c r="P409" s="7">
        <f>IF(Table1[[#This Row],[backers_count]] &lt;= 0,0,Table1[[#This Row],[pledged]]/Table1[[#This Row],[backers_count]])</f>
        <v>92.318181818181813</v>
      </c>
      <c r="Q409" t="str">
        <f>TRIM(MID(Table1[[#This Row],[Category and Sub-Category]],1,SEARCH("/",Table1[[#This Row],[Category and Sub-Category]],1)-1))</f>
        <v>film &amp; video</v>
      </c>
      <c r="R409" t="str">
        <f>TRIM(MID(Table1[[#This Row],[Category and Sub-Category]],SEARCH("/",Table1[[#This Row],[Category and Sub-Category]],1)+1,LEN(Table1[[#This Row],[Category and Sub-Category]])))</f>
        <v>documentary</v>
      </c>
      <c r="S409" s="8">
        <f>DATE(1970,1,1)+(Table1[[#This Row],[launched_at]]/(24*60*60))</f>
        <v>40806.870949074073</v>
      </c>
      <c r="T409" s="8">
        <f>DATE(1970,1,1)+(Table1[[#This Row],[deadline]]/(24*60*60))</f>
        <v>40866.912615740745</v>
      </c>
      <c r="U409">
        <f>_xlfn.DAYS(Table1[[#This Row],[Date Ended Conversion]],Table1[[#This Row],[Date Created Conversion]])</f>
        <v>60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9">
        <f>IF(Table1[[#This Row],[goal]] &lt;= 0,0,Table1[[#This Row],[pledged]]/Table1[[#This Row],[goal]])</f>
        <v>1.0143766666666667</v>
      </c>
      <c r="P410" s="7">
        <f>IF(Table1[[#This Row],[backers_count]] &lt;= 0,0,Table1[[#This Row],[pledged]]/Table1[[#This Row],[backers_count]])</f>
        <v>160.16473684210527</v>
      </c>
      <c r="Q410" t="str">
        <f>TRIM(MID(Table1[[#This Row],[Category and Sub-Category]],1,SEARCH("/",Table1[[#This Row],[Category and Sub-Category]],1)-1))</f>
        <v>film &amp; video</v>
      </c>
      <c r="R410" t="str">
        <f>TRIM(MID(Table1[[#This Row],[Category and Sub-Category]],SEARCH("/",Table1[[#This Row],[Category and Sub-Category]],1)+1,LEN(Table1[[#This Row],[Category and Sub-Category]])))</f>
        <v>documentary</v>
      </c>
      <c r="S410" s="8">
        <f>DATE(1970,1,1)+(Table1[[#This Row],[launched_at]]/(24*60*60))</f>
        <v>41543.735995370371</v>
      </c>
      <c r="T410" s="8">
        <f>DATE(1970,1,1)+(Table1[[#This Row],[deadline]]/(24*60*60))</f>
        <v>41583.777662037035</v>
      </c>
      <c r="U410">
        <f>_xlfn.DAYS(Table1[[#This Row],[Date Ended Conversion]],Table1[[#This Row],[Date Created Conversion]])</f>
        <v>40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9">
        <f>IF(Table1[[#This Row],[goal]] &lt;= 0,0,Table1[[#This Row],[pledged]]/Table1[[#This Row],[goal]])</f>
        <v>1.3680000000000001</v>
      </c>
      <c r="P411" s="7">
        <f>IF(Table1[[#This Row],[backers_count]] &lt;= 0,0,Table1[[#This Row],[pledged]]/Table1[[#This Row],[backers_count]])</f>
        <v>45.6</v>
      </c>
      <c r="Q411" t="str">
        <f>TRIM(MID(Table1[[#This Row],[Category and Sub-Category]],1,SEARCH("/",Table1[[#This Row],[Category and Sub-Category]],1)-1))</f>
        <v>film &amp; video</v>
      </c>
      <c r="R411" t="str">
        <f>TRIM(MID(Table1[[#This Row],[Category and Sub-Category]],SEARCH("/",Table1[[#This Row],[Category and Sub-Category]],1)+1,LEN(Table1[[#This Row],[Category and Sub-Category]])))</f>
        <v>documentary</v>
      </c>
      <c r="S411" s="8">
        <f>DATE(1970,1,1)+(Table1[[#This Row],[launched_at]]/(24*60*60))</f>
        <v>42543.862777777773</v>
      </c>
      <c r="T411" s="8">
        <f>DATE(1970,1,1)+(Table1[[#This Row],[deadline]]/(24*60*60))</f>
        <v>42573.862777777773</v>
      </c>
      <c r="U411">
        <f>_xlfn.DAYS(Table1[[#This Row],[Date Ended Conversion]],Table1[[#This Row],[Date Created Conversion]])</f>
        <v>30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9">
        <f>IF(Table1[[#This Row],[goal]] &lt;= 0,0,Table1[[#This Row],[pledged]]/Table1[[#This Row],[goal]])</f>
        <v>1.2829999999999999</v>
      </c>
      <c r="P412" s="7">
        <f>IF(Table1[[#This Row],[backers_count]] &lt;= 0,0,Table1[[#This Row],[pledged]]/Table1[[#This Row],[backers_count]])</f>
        <v>183.28571428571428</v>
      </c>
      <c r="Q412" t="str">
        <f>TRIM(MID(Table1[[#This Row],[Category and Sub-Category]],1,SEARCH("/",Table1[[#This Row],[Category and Sub-Category]],1)-1))</f>
        <v>film &amp; video</v>
      </c>
      <c r="R412" t="str">
        <f>TRIM(MID(Table1[[#This Row],[Category and Sub-Category]],SEARCH("/",Table1[[#This Row],[Category and Sub-Category]],1)+1,LEN(Table1[[#This Row],[Category and Sub-Category]])))</f>
        <v>documentary</v>
      </c>
      <c r="S412" s="8">
        <f>DATE(1970,1,1)+(Table1[[#This Row],[launched_at]]/(24*60*60))</f>
        <v>42113.981446759259</v>
      </c>
      <c r="T412" s="8">
        <f>DATE(1970,1,1)+(Table1[[#This Row],[deadline]]/(24*60*60))</f>
        <v>42173.981446759259</v>
      </c>
      <c r="U412">
        <f>_xlfn.DAYS(Table1[[#This Row],[Date Ended Conversion]],Table1[[#This Row],[Date Created Conversion]])</f>
        <v>60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9">
        <f>IF(Table1[[#This Row],[goal]] &lt;= 0,0,Table1[[#This Row],[pledged]]/Table1[[#This Row],[goal]])</f>
        <v>1.0105</v>
      </c>
      <c r="P413" s="7">
        <f>IF(Table1[[#This Row],[backers_count]] &lt;= 0,0,Table1[[#This Row],[pledged]]/Table1[[#This Row],[backers_count]])</f>
        <v>125.78838174273859</v>
      </c>
      <c r="Q413" t="str">
        <f>TRIM(MID(Table1[[#This Row],[Category and Sub-Category]],1,SEARCH("/",Table1[[#This Row],[Category and Sub-Category]],1)-1))</f>
        <v>film &amp; video</v>
      </c>
      <c r="R413" t="str">
        <f>TRIM(MID(Table1[[#This Row],[Category and Sub-Category]],SEARCH("/",Table1[[#This Row],[Category and Sub-Category]],1)+1,LEN(Table1[[#This Row],[Category and Sub-Category]])))</f>
        <v>documentary</v>
      </c>
      <c r="S413" s="8">
        <f>DATE(1970,1,1)+(Table1[[#This Row],[launched_at]]/(24*60*60))</f>
        <v>41598.17597222222</v>
      </c>
      <c r="T413" s="8">
        <f>DATE(1970,1,1)+(Table1[[#This Row],[deadline]]/(24*60*60))</f>
        <v>41630.208333333336</v>
      </c>
      <c r="U413">
        <f>_xlfn.DAYS(Table1[[#This Row],[Date Ended Conversion]],Table1[[#This Row],[Date Created Conversion]])</f>
        <v>32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9">
        <f>IF(Table1[[#This Row],[goal]] &lt;= 0,0,Table1[[#This Row],[pledged]]/Table1[[#This Row],[goal]])</f>
        <v>1.2684</v>
      </c>
      <c r="P414" s="7">
        <f>IF(Table1[[#This Row],[backers_count]] &lt;= 0,0,Table1[[#This Row],[pledged]]/Table1[[#This Row],[backers_count]])</f>
        <v>57.654545454545456</v>
      </c>
      <c r="Q414" t="str">
        <f>TRIM(MID(Table1[[#This Row],[Category and Sub-Category]],1,SEARCH("/",Table1[[#This Row],[Category and Sub-Category]],1)-1))</f>
        <v>film &amp; video</v>
      </c>
      <c r="R414" t="str">
        <f>TRIM(MID(Table1[[#This Row],[Category and Sub-Category]],SEARCH("/",Table1[[#This Row],[Category and Sub-Category]],1)+1,LEN(Table1[[#This Row],[Category and Sub-Category]])))</f>
        <v>documentary</v>
      </c>
      <c r="S414" s="8">
        <f>DATE(1970,1,1)+(Table1[[#This Row],[launched_at]]/(24*60*60))</f>
        <v>41099.742800925924</v>
      </c>
      <c r="T414" s="8">
        <f>DATE(1970,1,1)+(Table1[[#This Row],[deadline]]/(24*60*60))</f>
        <v>41115.742800925924</v>
      </c>
      <c r="U414">
        <f>_xlfn.DAYS(Table1[[#This Row],[Date Ended Conversion]],Table1[[#This Row],[Date Created Conversion]])</f>
        <v>16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9">
        <f>IF(Table1[[#This Row],[goal]] &lt;= 0,0,Table1[[#This Row],[pledged]]/Table1[[#This Row],[goal]])</f>
        <v>1.0508593749999999</v>
      </c>
      <c r="P415" s="7">
        <f>IF(Table1[[#This Row],[backers_count]] &lt;= 0,0,Table1[[#This Row],[pledged]]/Table1[[#This Row],[backers_count]])</f>
        <v>78.660818713450297</v>
      </c>
      <c r="Q415" t="str">
        <f>TRIM(MID(Table1[[#This Row],[Category and Sub-Category]],1,SEARCH("/",Table1[[#This Row],[Category and Sub-Category]],1)-1))</f>
        <v>film &amp; video</v>
      </c>
      <c r="R415" t="str">
        <f>TRIM(MID(Table1[[#This Row],[Category and Sub-Category]],SEARCH("/",Table1[[#This Row],[Category and Sub-Category]],1)+1,LEN(Table1[[#This Row],[Category and Sub-Category]])))</f>
        <v>documentary</v>
      </c>
      <c r="S415" s="8">
        <f>DATE(1970,1,1)+(Table1[[#This Row],[launched_at]]/(24*60*60))</f>
        <v>41079.877442129626</v>
      </c>
      <c r="T415" s="8">
        <f>DATE(1970,1,1)+(Table1[[#This Row],[deadline]]/(24*60*60))</f>
        <v>41109.877442129626</v>
      </c>
      <c r="U415">
        <f>_xlfn.DAYS(Table1[[#This Row],[Date Ended Conversion]],Table1[[#This Row],[Date Created Conversion]])</f>
        <v>30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9">
        <f>IF(Table1[[#This Row],[goal]] &lt;= 0,0,Table1[[#This Row],[pledged]]/Table1[[#This Row],[goal]])</f>
        <v>1.0285405405405406</v>
      </c>
      <c r="P416" s="7">
        <f>IF(Table1[[#This Row],[backers_count]] &lt;= 0,0,Table1[[#This Row],[pledged]]/Table1[[#This Row],[backers_count]])</f>
        <v>91.480769230769226</v>
      </c>
      <c r="Q416" t="str">
        <f>TRIM(MID(Table1[[#This Row],[Category and Sub-Category]],1,SEARCH("/",Table1[[#This Row],[Category and Sub-Category]],1)-1))</f>
        <v>film &amp; video</v>
      </c>
      <c r="R416" t="str">
        <f>TRIM(MID(Table1[[#This Row],[Category and Sub-Category]],SEARCH("/",Table1[[#This Row],[Category and Sub-Category]],1)+1,LEN(Table1[[#This Row],[Category and Sub-Category]])))</f>
        <v>documentary</v>
      </c>
      <c r="S416" s="8">
        <f>DATE(1970,1,1)+(Table1[[#This Row],[launched_at]]/(24*60*60))</f>
        <v>41529.063252314816</v>
      </c>
      <c r="T416" s="8">
        <f>DATE(1970,1,1)+(Table1[[#This Row],[deadline]]/(24*60*60))</f>
        <v>41559.063252314816</v>
      </c>
      <c r="U416">
        <f>_xlfn.DAYS(Table1[[#This Row],[Date Ended Conversion]],Table1[[#This Row],[Date Created Conversion]])</f>
        <v>30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9">
        <f>IF(Table1[[#This Row],[goal]] &lt;= 0,0,Table1[[#This Row],[pledged]]/Table1[[#This Row],[goal]])</f>
        <v>1.0214714285714286</v>
      </c>
      <c r="P417" s="7">
        <f>IF(Table1[[#This Row],[backers_count]] &lt;= 0,0,Table1[[#This Row],[pledged]]/Table1[[#This Row],[backers_count]])</f>
        <v>68.09809523809524</v>
      </c>
      <c r="Q417" t="str">
        <f>TRIM(MID(Table1[[#This Row],[Category and Sub-Category]],1,SEARCH("/",Table1[[#This Row],[Category and Sub-Category]],1)-1))</f>
        <v>film &amp; video</v>
      </c>
      <c r="R417" t="str">
        <f>TRIM(MID(Table1[[#This Row],[Category and Sub-Category]],SEARCH("/",Table1[[#This Row],[Category and Sub-Category]],1)+1,LEN(Table1[[#This Row],[Category and Sub-Category]])))</f>
        <v>documentary</v>
      </c>
      <c r="S417" s="8">
        <f>DATE(1970,1,1)+(Table1[[#This Row],[launched_at]]/(24*60*60))</f>
        <v>41904.851875</v>
      </c>
      <c r="T417" s="8">
        <f>DATE(1970,1,1)+(Table1[[#This Row],[deadline]]/(24*60*60))</f>
        <v>41929.5</v>
      </c>
      <c r="U417">
        <f>_xlfn.DAYS(Table1[[#This Row],[Date Ended Conversion]],Table1[[#This Row],[Date Created Conversion]])</f>
        <v>25</v>
      </c>
    </row>
    <row r="418" spans="1:21" ht="29" x14ac:dyDescent="0.3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9">
        <f>IF(Table1[[#This Row],[goal]] &lt;= 0,0,Table1[[#This Row],[pledged]]/Table1[[#This Row],[goal]])</f>
        <v>1.2021700000000002</v>
      </c>
      <c r="P418" s="7">
        <f>IF(Table1[[#This Row],[backers_count]] &lt;= 0,0,Table1[[#This Row],[pledged]]/Table1[[#This Row],[backers_count]])</f>
        <v>48.086800000000004</v>
      </c>
      <c r="Q418" t="str">
        <f>TRIM(MID(Table1[[#This Row],[Category and Sub-Category]],1,SEARCH("/",Table1[[#This Row],[Category and Sub-Category]],1)-1))</f>
        <v>film &amp; video</v>
      </c>
      <c r="R418" t="str">
        <f>TRIM(MID(Table1[[#This Row],[Category and Sub-Category]],SEARCH("/",Table1[[#This Row],[Category and Sub-Category]],1)+1,LEN(Table1[[#This Row],[Category and Sub-Category]])))</f>
        <v>documentary</v>
      </c>
      <c r="S418" s="8">
        <f>DATE(1970,1,1)+(Table1[[#This Row],[launched_at]]/(24*60*60))</f>
        <v>41648.396192129629</v>
      </c>
      <c r="T418" s="8">
        <f>DATE(1970,1,1)+(Table1[[#This Row],[deadline]]/(24*60*60))</f>
        <v>41678.396192129629</v>
      </c>
      <c r="U418">
        <f>_xlfn.DAYS(Table1[[#This Row],[Date Ended Conversion]],Table1[[#This Row],[Date Created Conversion]])</f>
        <v>30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9">
        <f>IF(Table1[[#This Row],[goal]] &lt;= 0,0,Table1[[#This Row],[pledged]]/Table1[[#This Row],[goal]])</f>
        <v>1.0024761904761905</v>
      </c>
      <c r="P419" s="7">
        <f>IF(Table1[[#This Row],[backers_count]] &lt;= 0,0,Table1[[#This Row],[pledged]]/Table1[[#This Row],[backers_count]])</f>
        <v>202.42307692307693</v>
      </c>
      <c r="Q419" t="str">
        <f>TRIM(MID(Table1[[#This Row],[Category and Sub-Category]],1,SEARCH("/",Table1[[#This Row],[Category and Sub-Category]],1)-1))</f>
        <v>film &amp; video</v>
      </c>
      <c r="R419" t="str">
        <f>TRIM(MID(Table1[[#This Row],[Category and Sub-Category]],SEARCH("/",Table1[[#This Row],[Category and Sub-Category]],1)+1,LEN(Table1[[#This Row],[Category and Sub-Category]])))</f>
        <v>documentary</v>
      </c>
      <c r="S419" s="8">
        <f>DATE(1970,1,1)+(Table1[[#This Row],[launched_at]]/(24*60*60))</f>
        <v>41360.970601851848</v>
      </c>
      <c r="T419" s="8">
        <f>DATE(1970,1,1)+(Table1[[#This Row],[deadline]]/(24*60*60))</f>
        <v>41372.189583333333</v>
      </c>
      <c r="U419">
        <f>_xlfn.DAYS(Table1[[#This Row],[Date Ended Conversion]],Table1[[#This Row],[Date Created Conversion]])</f>
        <v>12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9">
        <f>IF(Table1[[#This Row],[goal]] &lt;= 0,0,Table1[[#This Row],[pledged]]/Table1[[#This Row],[goal]])</f>
        <v>1.0063392857142857</v>
      </c>
      <c r="P420" s="7">
        <f>IF(Table1[[#This Row],[backers_count]] &lt;= 0,0,Table1[[#This Row],[pledged]]/Table1[[#This Row],[backers_count]])</f>
        <v>216.75</v>
      </c>
      <c r="Q420" t="str">
        <f>TRIM(MID(Table1[[#This Row],[Category and Sub-Category]],1,SEARCH("/",Table1[[#This Row],[Category and Sub-Category]],1)-1))</f>
        <v>film &amp; video</v>
      </c>
      <c r="R420" t="str">
        <f>TRIM(MID(Table1[[#This Row],[Category and Sub-Category]],SEARCH("/",Table1[[#This Row],[Category and Sub-Category]],1)+1,LEN(Table1[[#This Row],[Category and Sub-Category]])))</f>
        <v>documentary</v>
      </c>
      <c r="S420" s="8">
        <f>DATE(1970,1,1)+(Table1[[#This Row],[launched_at]]/(24*60*60))</f>
        <v>42178.282372685186</v>
      </c>
      <c r="T420" s="8">
        <f>DATE(1970,1,1)+(Table1[[#This Row],[deadline]]/(24*60*60))</f>
        <v>42208.282372685186</v>
      </c>
      <c r="U420">
        <f>_xlfn.DAYS(Table1[[#This Row],[Date Ended Conversion]],Table1[[#This Row],[Date Created Conversion]])</f>
        <v>30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9">
        <f>IF(Table1[[#This Row],[goal]] &lt;= 0,0,Table1[[#This Row],[pledged]]/Table1[[#This Row],[goal]])</f>
        <v>1.004375</v>
      </c>
      <c r="P421" s="7">
        <f>IF(Table1[[#This Row],[backers_count]] &lt;= 0,0,Table1[[#This Row],[pledged]]/Table1[[#This Row],[backers_count]])</f>
        <v>110.06849315068493</v>
      </c>
      <c r="Q421" t="str">
        <f>TRIM(MID(Table1[[#This Row],[Category and Sub-Category]],1,SEARCH("/",Table1[[#This Row],[Category and Sub-Category]],1)-1))</f>
        <v>film &amp; video</v>
      </c>
      <c r="R421" t="str">
        <f>TRIM(MID(Table1[[#This Row],[Category and Sub-Category]],SEARCH("/",Table1[[#This Row],[Category and Sub-Category]],1)+1,LEN(Table1[[#This Row],[Category and Sub-Category]])))</f>
        <v>documentary</v>
      </c>
      <c r="S421" s="8">
        <f>DATE(1970,1,1)+(Table1[[#This Row],[launched_at]]/(24*60*60))</f>
        <v>41394.842442129629</v>
      </c>
      <c r="T421" s="8">
        <f>DATE(1970,1,1)+(Table1[[#This Row],[deadline]]/(24*60*60))</f>
        <v>41454.842442129629</v>
      </c>
      <c r="U421">
        <f>_xlfn.DAYS(Table1[[#This Row],[Date Ended Conversion]],Table1[[#This Row],[Date Created Conversion]])</f>
        <v>60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9">
        <f>IF(Table1[[#This Row],[goal]] &lt;= 0,0,Table1[[#This Row],[pledged]]/Table1[[#This Row],[goal]])</f>
        <v>4.3939393939393936E-3</v>
      </c>
      <c r="P422" s="7">
        <f>IF(Table1[[#This Row],[backers_count]] &lt;= 0,0,Table1[[#This Row],[pledged]]/Table1[[#This Row],[backers_count]])</f>
        <v>4.833333333333333</v>
      </c>
      <c r="Q422" t="str">
        <f>TRIM(MID(Table1[[#This Row],[Category and Sub-Category]],1,SEARCH("/",Table1[[#This Row],[Category and Sub-Category]],1)-1))</f>
        <v>film &amp; video</v>
      </c>
      <c r="R422" t="str">
        <f>TRIM(MID(Table1[[#This Row],[Category and Sub-Category]],SEARCH("/",Table1[[#This Row],[Category and Sub-Category]],1)+1,LEN(Table1[[#This Row],[Category and Sub-Category]])))</f>
        <v>animation</v>
      </c>
      <c r="S422" s="8">
        <f>DATE(1970,1,1)+(Table1[[#This Row],[launched_at]]/(24*60*60))</f>
        <v>41682.23646990741</v>
      </c>
      <c r="T422" s="8">
        <f>DATE(1970,1,1)+(Table1[[#This Row],[deadline]]/(24*60*60))</f>
        <v>41712.194803240738</v>
      </c>
      <c r="U422">
        <f>_xlfn.DAYS(Table1[[#This Row],[Date Ended Conversion]],Table1[[#This Row],[Date Created Conversion]])</f>
        <v>30</v>
      </c>
    </row>
    <row r="423" spans="1:21" ht="43.5" x14ac:dyDescent="0.3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9">
        <f>IF(Table1[[#This Row],[goal]] &lt;= 0,0,Table1[[#This Row],[pledged]]/Table1[[#This Row],[goal]])</f>
        <v>2.0066666666666667E-2</v>
      </c>
      <c r="P423" s="7">
        <f>IF(Table1[[#This Row],[backers_count]] &lt;= 0,0,Table1[[#This Row],[pledged]]/Table1[[#This Row],[backers_count]])</f>
        <v>50.166666666666664</v>
      </c>
      <c r="Q423" t="str">
        <f>TRIM(MID(Table1[[#This Row],[Category and Sub-Category]],1,SEARCH("/",Table1[[#This Row],[Category and Sub-Category]],1)-1))</f>
        <v>film &amp; video</v>
      </c>
      <c r="R423" t="str">
        <f>TRIM(MID(Table1[[#This Row],[Category and Sub-Category]],SEARCH("/",Table1[[#This Row],[Category and Sub-Category]],1)+1,LEN(Table1[[#This Row],[Category and Sub-Category]])))</f>
        <v>animation</v>
      </c>
      <c r="S423" s="8">
        <f>DATE(1970,1,1)+(Table1[[#This Row],[launched_at]]/(24*60*60))</f>
        <v>42177.491388888884</v>
      </c>
      <c r="T423" s="8">
        <f>DATE(1970,1,1)+(Table1[[#This Row],[deadline]]/(24*60*60))</f>
        <v>42237.491388888884</v>
      </c>
      <c r="U423">
        <f>_xlfn.DAYS(Table1[[#This Row],[Date Ended Conversion]],Table1[[#This Row],[Date Created Conversion]])</f>
        <v>60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9">
        <f>IF(Table1[[#This Row],[goal]] &lt;= 0,0,Table1[[#This Row],[pledged]]/Table1[[#This Row],[goal]])</f>
        <v>1.0749999999999999E-2</v>
      </c>
      <c r="P424" s="7">
        <f>IF(Table1[[#This Row],[backers_count]] &lt;= 0,0,Table1[[#This Row],[pledged]]/Table1[[#This Row],[backers_count]])</f>
        <v>35.833333333333336</v>
      </c>
      <c r="Q424" t="str">
        <f>TRIM(MID(Table1[[#This Row],[Category and Sub-Category]],1,SEARCH("/",Table1[[#This Row],[Category and Sub-Category]],1)-1))</f>
        <v>film &amp; video</v>
      </c>
      <c r="R424" t="str">
        <f>TRIM(MID(Table1[[#This Row],[Category and Sub-Category]],SEARCH("/",Table1[[#This Row],[Category and Sub-Category]],1)+1,LEN(Table1[[#This Row],[Category and Sub-Category]])))</f>
        <v>animation</v>
      </c>
      <c r="S424" s="8">
        <f>DATE(1970,1,1)+(Table1[[#This Row],[launched_at]]/(24*60*60))</f>
        <v>41863.260381944448</v>
      </c>
      <c r="T424" s="8">
        <f>DATE(1970,1,1)+(Table1[[#This Row],[deadline]]/(24*60*60))</f>
        <v>41893.260381944448</v>
      </c>
      <c r="U424">
        <f>_xlfn.DAYS(Table1[[#This Row],[Date Ended Conversion]],Table1[[#This Row],[Date Created Conversion]])</f>
        <v>30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9">
        <f>IF(Table1[[#This Row],[goal]] &lt;= 0,0,Table1[[#This Row],[pledged]]/Table1[[#This Row],[goal]])</f>
        <v>7.6499999999999997E-3</v>
      </c>
      <c r="P425" s="7">
        <f>IF(Table1[[#This Row],[backers_count]] &lt;= 0,0,Table1[[#This Row],[pledged]]/Table1[[#This Row],[backers_count]])</f>
        <v>11.76923076923077</v>
      </c>
      <c r="Q425" t="str">
        <f>TRIM(MID(Table1[[#This Row],[Category and Sub-Category]],1,SEARCH("/",Table1[[#This Row],[Category and Sub-Category]],1)-1))</f>
        <v>film &amp; video</v>
      </c>
      <c r="R425" t="str">
        <f>TRIM(MID(Table1[[#This Row],[Category and Sub-Category]],SEARCH("/",Table1[[#This Row],[Category and Sub-Category]],1)+1,LEN(Table1[[#This Row],[Category and Sub-Category]])))</f>
        <v>animation</v>
      </c>
      <c r="S425" s="8">
        <f>DATE(1970,1,1)+(Table1[[#This Row],[launched_at]]/(24*60*60))</f>
        <v>41400.92627314815</v>
      </c>
      <c r="T425" s="8">
        <f>DATE(1970,1,1)+(Table1[[#This Row],[deadline]]/(24*60*60))</f>
        <v>41430.92627314815</v>
      </c>
      <c r="U425">
        <f>_xlfn.DAYS(Table1[[#This Row],[Date Ended Conversion]],Table1[[#This Row],[Date Created Conversion]])</f>
        <v>30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9">
        <f>IF(Table1[[#This Row],[goal]] &lt;= 0,0,Table1[[#This Row],[pledged]]/Table1[[#This Row],[goal]])</f>
        <v>6.7966666666666675E-2</v>
      </c>
      <c r="P426" s="7">
        <f>IF(Table1[[#This Row],[backers_count]] &lt;= 0,0,Table1[[#This Row],[pledged]]/Table1[[#This Row],[backers_count]])</f>
        <v>40.78</v>
      </c>
      <c r="Q426" t="str">
        <f>TRIM(MID(Table1[[#This Row],[Category and Sub-Category]],1,SEARCH("/",Table1[[#This Row],[Category and Sub-Category]],1)-1))</f>
        <v>film &amp; video</v>
      </c>
      <c r="R426" t="str">
        <f>TRIM(MID(Table1[[#This Row],[Category and Sub-Category]],SEARCH("/",Table1[[#This Row],[Category and Sub-Category]],1)+1,LEN(Table1[[#This Row],[Category and Sub-Category]])))</f>
        <v>animation</v>
      </c>
      <c r="S426" s="8">
        <f>DATE(1970,1,1)+(Table1[[#This Row],[launched_at]]/(24*60*60))</f>
        <v>40934.376145833332</v>
      </c>
      <c r="T426" s="8">
        <f>DATE(1970,1,1)+(Table1[[#This Row],[deadline]]/(24*60*60))</f>
        <v>40994.334479166668</v>
      </c>
      <c r="U426">
        <f>_xlfn.DAYS(Table1[[#This Row],[Date Ended Conversion]],Table1[[#This Row],[Date Created Conversion]])</f>
        <v>60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9">
        <f>IF(Table1[[#This Row],[goal]] &lt;= 0,0,Table1[[#This Row],[pledged]]/Table1[[#This Row],[goal]])</f>
        <v>1.2E-4</v>
      </c>
      <c r="P427" s="7">
        <f>IF(Table1[[#This Row],[backers_count]] &lt;= 0,0,Table1[[#This Row],[pledged]]/Table1[[#This Row],[backers_count]])</f>
        <v>3</v>
      </c>
      <c r="Q427" t="str">
        <f>TRIM(MID(Table1[[#This Row],[Category and Sub-Category]],1,SEARCH("/",Table1[[#This Row],[Category and Sub-Category]],1)-1))</f>
        <v>film &amp; video</v>
      </c>
      <c r="R427" t="str">
        <f>TRIM(MID(Table1[[#This Row],[Category and Sub-Category]],SEARCH("/",Table1[[#This Row],[Category and Sub-Category]],1)+1,LEN(Table1[[#This Row],[Category and Sub-Category]])))</f>
        <v>animation</v>
      </c>
      <c r="S427" s="8">
        <f>DATE(1970,1,1)+(Table1[[#This Row],[launched_at]]/(24*60*60))</f>
        <v>42275.861157407402</v>
      </c>
      <c r="T427" s="8">
        <f>DATE(1970,1,1)+(Table1[[#This Row],[deadline]]/(24*60*60))</f>
        <v>42335.902824074074</v>
      </c>
      <c r="U427">
        <f>_xlfn.DAYS(Table1[[#This Row],[Date Ended Conversion]],Table1[[#This Row],[Date Created Conversion]])</f>
        <v>60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9">
        <f>IF(Table1[[#This Row],[goal]] &lt;= 0,0,Table1[[#This Row],[pledged]]/Table1[[#This Row],[goal]])</f>
        <v>1.3299999999999999E-2</v>
      </c>
      <c r="P428" s="7">
        <f>IF(Table1[[#This Row],[backers_count]] &lt;= 0,0,Table1[[#This Row],[pledged]]/Table1[[#This Row],[backers_count]])</f>
        <v>16.625</v>
      </c>
      <c r="Q428" t="str">
        <f>TRIM(MID(Table1[[#This Row],[Category and Sub-Category]],1,SEARCH("/",Table1[[#This Row],[Category and Sub-Category]],1)-1))</f>
        <v>film &amp; video</v>
      </c>
      <c r="R428" t="str">
        <f>TRIM(MID(Table1[[#This Row],[Category and Sub-Category]],SEARCH("/",Table1[[#This Row],[Category and Sub-Category]],1)+1,LEN(Table1[[#This Row],[Category and Sub-Category]])))</f>
        <v>animation</v>
      </c>
      <c r="S428" s="8">
        <f>DATE(1970,1,1)+(Table1[[#This Row],[launched_at]]/(24*60*60))</f>
        <v>42400.711967592593</v>
      </c>
      <c r="T428" s="8">
        <f>DATE(1970,1,1)+(Table1[[#This Row],[deadline]]/(24*60*60))</f>
        <v>42430.711967592593</v>
      </c>
      <c r="U428">
        <f>_xlfn.DAYS(Table1[[#This Row],[Date Ended Conversion]],Table1[[#This Row],[Date Created Conversion]])</f>
        <v>30</v>
      </c>
    </row>
    <row r="429" spans="1:21" ht="43.5" x14ac:dyDescent="0.3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9">
        <f>IF(Table1[[#This Row],[goal]] &lt;= 0,0,Table1[[#This Row],[pledged]]/Table1[[#This Row],[goal]])</f>
        <v>0</v>
      </c>
      <c r="P429" s="7">
        <f>IF(Table1[[#This Row],[backers_count]] &lt;= 0,0,Table1[[#This Row],[pledged]]/Table1[[#This Row],[backers_count]])</f>
        <v>0</v>
      </c>
      <c r="Q429" t="str">
        <f>TRIM(MID(Table1[[#This Row],[Category and Sub-Category]],1,SEARCH("/",Table1[[#This Row],[Category and Sub-Category]],1)-1))</f>
        <v>film &amp; video</v>
      </c>
      <c r="R429" t="str">
        <f>TRIM(MID(Table1[[#This Row],[Category and Sub-Category]],SEARCH("/",Table1[[#This Row],[Category and Sub-Category]],1)+1,LEN(Table1[[#This Row],[Category and Sub-Category]])))</f>
        <v>animation</v>
      </c>
      <c r="S429" s="8">
        <f>DATE(1970,1,1)+(Table1[[#This Row],[launched_at]]/(24*60*60))</f>
        <v>42285.90902777778</v>
      </c>
      <c r="T429" s="8">
        <f>DATE(1970,1,1)+(Table1[[#This Row],[deadline]]/(24*60*60))</f>
        <v>42299.790972222225</v>
      </c>
      <c r="U429">
        <f>_xlfn.DAYS(Table1[[#This Row],[Date Ended Conversion]],Table1[[#This Row],[Date Created Conversion]])</f>
        <v>14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9">
        <f>IF(Table1[[#This Row],[goal]] &lt;= 0,0,Table1[[#This Row],[pledged]]/Table1[[#This Row],[goal]])</f>
        <v>5.6333333333333332E-2</v>
      </c>
      <c r="P430" s="7">
        <f>IF(Table1[[#This Row],[backers_count]] &lt;= 0,0,Table1[[#This Row],[pledged]]/Table1[[#This Row],[backers_count]])</f>
        <v>52</v>
      </c>
      <c r="Q430" t="str">
        <f>TRIM(MID(Table1[[#This Row],[Category and Sub-Category]],1,SEARCH("/",Table1[[#This Row],[Category and Sub-Category]],1)-1))</f>
        <v>film &amp; video</v>
      </c>
      <c r="R430" t="str">
        <f>TRIM(MID(Table1[[#This Row],[Category and Sub-Category]],SEARCH("/",Table1[[#This Row],[Category and Sub-Category]],1)+1,LEN(Table1[[#This Row],[Category and Sub-Category]])))</f>
        <v>animation</v>
      </c>
      <c r="S430" s="8">
        <f>DATE(1970,1,1)+(Table1[[#This Row],[launched_at]]/(24*60*60))</f>
        <v>41778.766724537039</v>
      </c>
      <c r="T430" s="8">
        <f>DATE(1970,1,1)+(Table1[[#This Row],[deadline]]/(24*60*60))</f>
        <v>41806.916666666664</v>
      </c>
      <c r="U430">
        <f>_xlfn.DAYS(Table1[[#This Row],[Date Ended Conversion]],Table1[[#This Row],[Date Created Conversion]])</f>
        <v>28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9">
        <f>IF(Table1[[#This Row],[goal]] &lt;= 0,0,Table1[[#This Row],[pledged]]/Table1[[#This Row],[goal]])</f>
        <v>0</v>
      </c>
      <c r="P431" s="7">
        <f>IF(Table1[[#This Row],[backers_count]] &lt;= 0,0,Table1[[#This Row],[pledged]]/Table1[[#This Row],[backers_count]])</f>
        <v>0</v>
      </c>
      <c r="Q431" t="str">
        <f>TRIM(MID(Table1[[#This Row],[Category and Sub-Category]],1,SEARCH("/",Table1[[#This Row],[Category and Sub-Category]],1)-1))</f>
        <v>film &amp; video</v>
      </c>
      <c r="R431" t="str">
        <f>TRIM(MID(Table1[[#This Row],[Category and Sub-Category]],SEARCH("/",Table1[[#This Row],[Category and Sub-Category]],1)+1,LEN(Table1[[#This Row],[Category and Sub-Category]])))</f>
        <v>animation</v>
      </c>
      <c r="S431" s="8">
        <f>DATE(1970,1,1)+(Table1[[#This Row],[launched_at]]/(24*60*60))</f>
        <v>40070.901412037041</v>
      </c>
      <c r="T431" s="8">
        <f>DATE(1970,1,1)+(Table1[[#This Row],[deadline]]/(24*60*60))</f>
        <v>40144.207638888889</v>
      </c>
      <c r="U431">
        <f>_xlfn.DAYS(Table1[[#This Row],[Date Ended Conversion]],Table1[[#This Row],[Date Created Conversion]])</f>
        <v>74</v>
      </c>
    </row>
    <row r="432" spans="1:21" ht="29" x14ac:dyDescent="0.3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9">
        <f>IF(Table1[[#This Row],[goal]] &lt;= 0,0,Table1[[#This Row],[pledged]]/Table1[[#This Row],[goal]])</f>
        <v>2.4E-2</v>
      </c>
      <c r="P432" s="7">
        <f>IF(Table1[[#This Row],[backers_count]] &lt;= 0,0,Table1[[#This Row],[pledged]]/Table1[[#This Row],[backers_count]])</f>
        <v>4.8</v>
      </c>
      <c r="Q432" t="str">
        <f>TRIM(MID(Table1[[#This Row],[Category and Sub-Category]],1,SEARCH("/",Table1[[#This Row],[Category and Sub-Category]],1)-1))</f>
        <v>film &amp; video</v>
      </c>
      <c r="R432" t="str">
        <f>TRIM(MID(Table1[[#This Row],[Category and Sub-Category]],SEARCH("/",Table1[[#This Row],[Category and Sub-Category]],1)+1,LEN(Table1[[#This Row],[Category and Sub-Category]])))</f>
        <v>animation</v>
      </c>
      <c r="S432" s="8">
        <f>DATE(1970,1,1)+(Table1[[#This Row],[launched_at]]/(24*60*60))</f>
        <v>41513.107256944444</v>
      </c>
      <c r="T432" s="8">
        <f>DATE(1970,1,1)+(Table1[[#This Row],[deadline]]/(24*60*60))</f>
        <v>41528.107256944444</v>
      </c>
      <c r="U432">
        <f>_xlfn.DAYS(Table1[[#This Row],[Date Ended Conversion]],Table1[[#This Row],[Date Created Conversion]])</f>
        <v>15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9">
        <f>IF(Table1[[#This Row],[goal]] &lt;= 0,0,Table1[[#This Row],[pledged]]/Table1[[#This Row],[goal]])</f>
        <v>0.13833333333333334</v>
      </c>
      <c r="P433" s="7">
        <f>IF(Table1[[#This Row],[backers_count]] &lt;= 0,0,Table1[[#This Row],[pledged]]/Table1[[#This Row],[backers_count]])</f>
        <v>51.875</v>
      </c>
      <c r="Q433" t="str">
        <f>TRIM(MID(Table1[[#This Row],[Category and Sub-Category]],1,SEARCH("/",Table1[[#This Row],[Category and Sub-Category]],1)-1))</f>
        <v>film &amp; video</v>
      </c>
      <c r="R433" t="str">
        <f>TRIM(MID(Table1[[#This Row],[Category and Sub-Category]],SEARCH("/",Table1[[#This Row],[Category and Sub-Category]],1)+1,LEN(Table1[[#This Row],[Category and Sub-Category]])))</f>
        <v>animation</v>
      </c>
      <c r="S433" s="8">
        <f>DATE(1970,1,1)+(Table1[[#This Row],[launched_at]]/(24*60*60))</f>
        <v>42526.871331018519</v>
      </c>
      <c r="T433" s="8">
        <f>DATE(1970,1,1)+(Table1[[#This Row],[deadline]]/(24*60*60))</f>
        <v>42556.871331018519</v>
      </c>
      <c r="U433">
        <f>_xlfn.DAYS(Table1[[#This Row],[Date Ended Conversion]],Table1[[#This Row],[Date Created Conversion]])</f>
        <v>30</v>
      </c>
    </row>
    <row r="434" spans="1:21" ht="43.5" x14ac:dyDescent="0.3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9">
        <f>IF(Table1[[#This Row],[goal]] &lt;= 0,0,Table1[[#This Row],[pledged]]/Table1[[#This Row],[goal]])</f>
        <v>9.5000000000000001E-2</v>
      </c>
      <c r="P434" s="7">
        <f>IF(Table1[[#This Row],[backers_count]] &lt;= 0,0,Table1[[#This Row],[pledged]]/Table1[[#This Row],[backers_count]])</f>
        <v>71.25</v>
      </c>
      <c r="Q434" t="str">
        <f>TRIM(MID(Table1[[#This Row],[Category and Sub-Category]],1,SEARCH("/",Table1[[#This Row],[Category and Sub-Category]],1)-1))</f>
        <v>film &amp; video</v>
      </c>
      <c r="R434" t="str">
        <f>TRIM(MID(Table1[[#This Row],[Category and Sub-Category]],SEARCH("/",Table1[[#This Row],[Category and Sub-Category]],1)+1,LEN(Table1[[#This Row],[Category and Sub-Category]])))</f>
        <v>animation</v>
      </c>
      <c r="S434" s="8">
        <f>DATE(1970,1,1)+(Table1[[#This Row],[launched_at]]/(24*60*60))</f>
        <v>42238.726631944446</v>
      </c>
      <c r="T434" s="8">
        <f>DATE(1970,1,1)+(Table1[[#This Row],[deadline]]/(24*60*60))</f>
        <v>42298.726631944446</v>
      </c>
      <c r="U434">
        <f>_xlfn.DAYS(Table1[[#This Row],[Date Ended Conversion]],Table1[[#This Row],[Date Created Conversion]])</f>
        <v>60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9">
        <f>IF(Table1[[#This Row],[goal]] &lt;= 0,0,Table1[[#This Row],[pledged]]/Table1[[#This Row],[goal]])</f>
        <v>0</v>
      </c>
      <c r="P435" s="7">
        <f>IF(Table1[[#This Row],[backers_count]] &lt;= 0,0,Table1[[#This Row],[pledged]]/Table1[[#This Row],[backers_count]])</f>
        <v>0</v>
      </c>
      <c r="Q435" t="str">
        <f>TRIM(MID(Table1[[#This Row],[Category and Sub-Category]],1,SEARCH("/",Table1[[#This Row],[Category and Sub-Category]],1)-1))</f>
        <v>film &amp; video</v>
      </c>
      <c r="R435" t="str">
        <f>TRIM(MID(Table1[[#This Row],[Category and Sub-Category]],SEARCH("/",Table1[[#This Row],[Category and Sub-Category]],1)+1,LEN(Table1[[#This Row],[Category and Sub-Category]])))</f>
        <v>animation</v>
      </c>
      <c r="S435" s="8">
        <f>DATE(1970,1,1)+(Table1[[#This Row],[launched_at]]/(24*60*60))</f>
        <v>42228.629884259259</v>
      </c>
      <c r="T435" s="8">
        <f>DATE(1970,1,1)+(Table1[[#This Row],[deadline]]/(24*60*60))</f>
        <v>42288.629884259259</v>
      </c>
      <c r="U435">
        <f>_xlfn.DAYS(Table1[[#This Row],[Date Ended Conversion]],Table1[[#This Row],[Date Created Conversion]])</f>
        <v>60</v>
      </c>
    </row>
    <row r="436" spans="1:21" ht="43.5" x14ac:dyDescent="0.3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9">
        <f>IF(Table1[[#This Row],[goal]] &lt;= 0,0,Table1[[#This Row],[pledged]]/Table1[[#This Row],[goal]])</f>
        <v>0.05</v>
      </c>
      <c r="P436" s="7">
        <f>IF(Table1[[#This Row],[backers_count]] &lt;= 0,0,Table1[[#This Row],[pledged]]/Table1[[#This Row],[backers_count]])</f>
        <v>62.5</v>
      </c>
      <c r="Q436" t="str">
        <f>TRIM(MID(Table1[[#This Row],[Category and Sub-Category]],1,SEARCH("/",Table1[[#This Row],[Category and Sub-Category]],1)-1))</f>
        <v>film &amp; video</v>
      </c>
      <c r="R436" t="str">
        <f>TRIM(MID(Table1[[#This Row],[Category and Sub-Category]],SEARCH("/",Table1[[#This Row],[Category and Sub-Category]],1)+1,LEN(Table1[[#This Row],[Category and Sub-Category]])))</f>
        <v>animation</v>
      </c>
      <c r="S436" s="8">
        <f>DATE(1970,1,1)+(Table1[[#This Row],[launched_at]]/(24*60*60))</f>
        <v>41576.834513888891</v>
      </c>
      <c r="T436" s="8">
        <f>DATE(1970,1,1)+(Table1[[#This Row],[deadline]]/(24*60*60))</f>
        <v>41609.876180555555</v>
      </c>
      <c r="U436">
        <f>_xlfn.DAYS(Table1[[#This Row],[Date Ended Conversion]],Table1[[#This Row],[Date Created Conversion]])</f>
        <v>33</v>
      </c>
    </row>
    <row r="437" spans="1:21" ht="43.5" x14ac:dyDescent="0.3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9">
        <f>IF(Table1[[#This Row],[goal]] &lt;= 0,0,Table1[[#This Row],[pledged]]/Table1[[#This Row],[goal]])</f>
        <v>2.7272727272727273E-5</v>
      </c>
      <c r="P437" s="7">
        <f>IF(Table1[[#This Row],[backers_count]] &lt;= 0,0,Table1[[#This Row],[pledged]]/Table1[[#This Row],[backers_count]])</f>
        <v>1</v>
      </c>
      <c r="Q437" t="str">
        <f>TRIM(MID(Table1[[#This Row],[Category and Sub-Category]],1,SEARCH("/",Table1[[#This Row],[Category and Sub-Category]],1)-1))</f>
        <v>film &amp; video</v>
      </c>
      <c r="R437" t="str">
        <f>TRIM(MID(Table1[[#This Row],[Category and Sub-Category]],SEARCH("/",Table1[[#This Row],[Category and Sub-Category]],1)+1,LEN(Table1[[#This Row],[Category and Sub-Category]])))</f>
        <v>animation</v>
      </c>
      <c r="S437" s="8">
        <f>DATE(1970,1,1)+(Table1[[#This Row],[launched_at]]/(24*60*60))</f>
        <v>41500.747453703705</v>
      </c>
      <c r="T437" s="8">
        <f>DATE(1970,1,1)+(Table1[[#This Row],[deadline]]/(24*60*60))</f>
        <v>41530.747453703705</v>
      </c>
      <c r="U437">
        <f>_xlfn.DAYS(Table1[[#This Row],[Date Ended Conversion]],Table1[[#This Row],[Date Created Conversion]])</f>
        <v>30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9">
        <f>IF(Table1[[#This Row],[goal]] &lt;= 0,0,Table1[[#This Row],[pledged]]/Table1[[#This Row],[goal]])</f>
        <v>0</v>
      </c>
      <c r="P438" s="7">
        <f>IF(Table1[[#This Row],[backers_count]] &lt;= 0,0,Table1[[#This Row],[pledged]]/Table1[[#This Row],[backers_count]])</f>
        <v>0</v>
      </c>
      <c r="Q438" t="str">
        <f>TRIM(MID(Table1[[#This Row],[Category and Sub-Category]],1,SEARCH("/",Table1[[#This Row],[Category and Sub-Category]],1)-1))</f>
        <v>film &amp; video</v>
      </c>
      <c r="R438" t="str">
        <f>TRIM(MID(Table1[[#This Row],[Category and Sub-Category]],SEARCH("/",Table1[[#This Row],[Category and Sub-Category]],1)+1,LEN(Table1[[#This Row],[Category and Sub-Category]])))</f>
        <v>animation</v>
      </c>
      <c r="S438" s="8">
        <f>DATE(1970,1,1)+(Table1[[#This Row],[launched_at]]/(24*60*60))</f>
        <v>41456.36241898148</v>
      </c>
      <c r="T438" s="8">
        <f>DATE(1970,1,1)+(Table1[[#This Row],[deadline]]/(24*60*60))</f>
        <v>41486.36241898148</v>
      </c>
      <c r="U438">
        <f>_xlfn.DAYS(Table1[[#This Row],[Date Ended Conversion]],Table1[[#This Row],[Date Created Conversion]])</f>
        <v>30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9">
        <f>IF(Table1[[#This Row],[goal]] &lt;= 0,0,Table1[[#This Row],[pledged]]/Table1[[#This Row],[goal]])</f>
        <v>0</v>
      </c>
      <c r="P439" s="7">
        <f>IF(Table1[[#This Row],[backers_count]] &lt;= 0,0,Table1[[#This Row],[pledged]]/Table1[[#This Row],[backers_count]])</f>
        <v>0</v>
      </c>
      <c r="Q439" t="str">
        <f>TRIM(MID(Table1[[#This Row],[Category and Sub-Category]],1,SEARCH("/",Table1[[#This Row],[Category and Sub-Category]],1)-1))</f>
        <v>film &amp; video</v>
      </c>
      <c r="R439" t="str">
        <f>TRIM(MID(Table1[[#This Row],[Category and Sub-Category]],SEARCH("/",Table1[[#This Row],[Category and Sub-Category]],1)+1,LEN(Table1[[#This Row],[Category and Sub-Category]])))</f>
        <v>animation</v>
      </c>
      <c r="S439" s="8">
        <f>DATE(1970,1,1)+(Table1[[#This Row],[launched_at]]/(24*60*60))</f>
        <v>42591.31858796296</v>
      </c>
      <c r="T439" s="8">
        <f>DATE(1970,1,1)+(Table1[[#This Row],[deadline]]/(24*60*60))</f>
        <v>42651.31858796296</v>
      </c>
      <c r="U439">
        <f>_xlfn.DAYS(Table1[[#This Row],[Date Ended Conversion]],Table1[[#This Row],[Date Created Conversion]])</f>
        <v>60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9">
        <f>IF(Table1[[#This Row],[goal]] &lt;= 0,0,Table1[[#This Row],[pledged]]/Table1[[#This Row],[goal]])</f>
        <v>9.3799999999999994E-2</v>
      </c>
      <c r="P440" s="7">
        <f>IF(Table1[[#This Row],[backers_count]] &lt;= 0,0,Table1[[#This Row],[pledged]]/Table1[[#This Row],[backers_count]])</f>
        <v>170.54545454545453</v>
      </c>
      <c r="Q440" t="str">
        <f>TRIM(MID(Table1[[#This Row],[Category and Sub-Category]],1,SEARCH("/",Table1[[#This Row],[Category and Sub-Category]],1)-1))</f>
        <v>film &amp; video</v>
      </c>
      <c r="R440" t="str">
        <f>TRIM(MID(Table1[[#This Row],[Category and Sub-Category]],SEARCH("/",Table1[[#This Row],[Category and Sub-Category]],1)+1,LEN(Table1[[#This Row],[Category and Sub-Category]])))</f>
        <v>animation</v>
      </c>
      <c r="S440" s="8">
        <f>DATE(1970,1,1)+(Table1[[#This Row],[launched_at]]/(24*60*60))</f>
        <v>42296.261087962965</v>
      </c>
      <c r="T440" s="8">
        <f>DATE(1970,1,1)+(Table1[[#This Row],[deadline]]/(24*60*60))</f>
        <v>42326.302754629629</v>
      </c>
      <c r="U440">
        <f>_xlfn.DAYS(Table1[[#This Row],[Date Ended Conversion]],Table1[[#This Row],[Date Created Conversion]])</f>
        <v>30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9">
        <f>IF(Table1[[#This Row],[goal]] &lt;= 0,0,Table1[[#This Row],[pledged]]/Table1[[#This Row],[goal]])</f>
        <v>0</v>
      </c>
      <c r="P441" s="7">
        <f>IF(Table1[[#This Row],[backers_count]] &lt;= 0,0,Table1[[#This Row],[pledged]]/Table1[[#This Row],[backers_count]])</f>
        <v>0</v>
      </c>
      <c r="Q441" t="str">
        <f>TRIM(MID(Table1[[#This Row],[Category and Sub-Category]],1,SEARCH("/",Table1[[#This Row],[Category and Sub-Category]],1)-1))</f>
        <v>film &amp; video</v>
      </c>
      <c r="R441" t="str">
        <f>TRIM(MID(Table1[[#This Row],[Category and Sub-Category]],SEARCH("/",Table1[[#This Row],[Category and Sub-Category]],1)+1,LEN(Table1[[#This Row],[Category and Sub-Category]])))</f>
        <v>animation</v>
      </c>
      <c r="S441" s="8">
        <f>DATE(1970,1,1)+(Table1[[#This Row],[launched_at]]/(24*60*60))</f>
        <v>41919.761782407411</v>
      </c>
      <c r="T441" s="8">
        <f>DATE(1970,1,1)+(Table1[[#This Row],[deadline]]/(24*60*60))</f>
        <v>41929.761782407411</v>
      </c>
      <c r="U441">
        <f>_xlfn.DAYS(Table1[[#This Row],[Date Ended Conversion]],Table1[[#This Row],[Date Created Conversion]])</f>
        <v>10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9">
        <f>IF(Table1[[#This Row],[goal]] &lt;= 0,0,Table1[[#This Row],[pledged]]/Table1[[#This Row],[goal]])</f>
        <v>1E-3</v>
      </c>
      <c r="P442" s="7">
        <f>IF(Table1[[#This Row],[backers_count]] &lt;= 0,0,Table1[[#This Row],[pledged]]/Table1[[#This Row],[backers_count]])</f>
        <v>5</v>
      </c>
      <c r="Q442" t="str">
        <f>TRIM(MID(Table1[[#This Row],[Category and Sub-Category]],1,SEARCH("/",Table1[[#This Row],[Category and Sub-Category]],1)-1))</f>
        <v>film &amp; video</v>
      </c>
      <c r="R442" t="str">
        <f>TRIM(MID(Table1[[#This Row],[Category and Sub-Category]],SEARCH("/",Table1[[#This Row],[Category and Sub-Category]],1)+1,LEN(Table1[[#This Row],[Category and Sub-Category]])))</f>
        <v>animation</v>
      </c>
      <c r="S442" s="8">
        <f>DATE(1970,1,1)+(Table1[[#This Row],[launched_at]]/(24*60*60))</f>
        <v>42423.985567129625</v>
      </c>
      <c r="T442" s="8">
        <f>DATE(1970,1,1)+(Table1[[#This Row],[deadline]]/(24*60*60))</f>
        <v>42453.943900462968</v>
      </c>
      <c r="U442">
        <f>_xlfn.DAYS(Table1[[#This Row],[Date Ended Conversion]],Table1[[#This Row],[Date Created Conversion]])</f>
        <v>30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9">
        <f>IF(Table1[[#This Row],[goal]] &lt;= 0,0,Table1[[#This Row],[pledged]]/Table1[[#This Row],[goal]])</f>
        <v>0</v>
      </c>
      <c r="P443" s="7">
        <f>IF(Table1[[#This Row],[backers_count]] &lt;= 0,0,Table1[[#This Row],[pledged]]/Table1[[#This Row],[backers_count]])</f>
        <v>0</v>
      </c>
      <c r="Q443" t="str">
        <f>TRIM(MID(Table1[[#This Row],[Category and Sub-Category]],1,SEARCH("/",Table1[[#This Row],[Category and Sub-Category]],1)-1))</f>
        <v>film &amp; video</v>
      </c>
      <c r="R443" t="str">
        <f>TRIM(MID(Table1[[#This Row],[Category and Sub-Category]],SEARCH("/",Table1[[#This Row],[Category and Sub-Category]],1)+1,LEN(Table1[[#This Row],[Category and Sub-Category]])))</f>
        <v>animation</v>
      </c>
      <c r="S443" s="8">
        <f>DATE(1970,1,1)+(Table1[[#This Row],[launched_at]]/(24*60*60))</f>
        <v>41550.793935185182</v>
      </c>
      <c r="T443" s="8">
        <f>DATE(1970,1,1)+(Table1[[#This Row],[deadline]]/(24*60*60))</f>
        <v>41580.793935185182</v>
      </c>
      <c r="U443">
        <f>_xlfn.DAYS(Table1[[#This Row],[Date Ended Conversion]],Table1[[#This Row],[Date Created Conversion]])</f>
        <v>30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9">
        <f>IF(Table1[[#This Row],[goal]] &lt;= 0,0,Table1[[#This Row],[pledged]]/Table1[[#This Row],[goal]])</f>
        <v>0.39358823529411763</v>
      </c>
      <c r="P444" s="7">
        <f>IF(Table1[[#This Row],[backers_count]] &lt;= 0,0,Table1[[#This Row],[pledged]]/Table1[[#This Row],[backers_count]])</f>
        <v>393.58823529411762</v>
      </c>
      <c r="Q444" t="str">
        <f>TRIM(MID(Table1[[#This Row],[Category and Sub-Category]],1,SEARCH("/",Table1[[#This Row],[Category and Sub-Category]],1)-1))</f>
        <v>film &amp; video</v>
      </c>
      <c r="R444" t="str">
        <f>TRIM(MID(Table1[[#This Row],[Category and Sub-Category]],SEARCH("/",Table1[[#This Row],[Category and Sub-Category]],1)+1,LEN(Table1[[#This Row],[Category and Sub-Category]])))</f>
        <v>animation</v>
      </c>
      <c r="S444" s="8">
        <f>DATE(1970,1,1)+(Table1[[#This Row],[launched_at]]/(24*60*60))</f>
        <v>42024.888692129629</v>
      </c>
      <c r="T444" s="8">
        <f>DATE(1970,1,1)+(Table1[[#This Row],[deadline]]/(24*60*60))</f>
        <v>42054.888692129629</v>
      </c>
      <c r="U444">
        <f>_xlfn.DAYS(Table1[[#This Row],[Date Ended Conversion]],Table1[[#This Row],[Date Created Conversion]])</f>
        <v>30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9">
        <f>IF(Table1[[#This Row],[goal]] &lt;= 0,0,Table1[[#This Row],[pledged]]/Table1[[#This Row],[goal]])</f>
        <v>1E-3</v>
      </c>
      <c r="P445" s="7">
        <f>IF(Table1[[#This Row],[backers_count]] &lt;= 0,0,Table1[[#This Row],[pledged]]/Table1[[#This Row],[backers_count]])</f>
        <v>5</v>
      </c>
      <c r="Q445" t="str">
        <f>TRIM(MID(Table1[[#This Row],[Category and Sub-Category]],1,SEARCH("/",Table1[[#This Row],[Category and Sub-Category]],1)-1))</f>
        <v>film &amp; video</v>
      </c>
      <c r="R445" t="str">
        <f>TRIM(MID(Table1[[#This Row],[Category and Sub-Category]],SEARCH("/",Table1[[#This Row],[Category and Sub-Category]],1)+1,LEN(Table1[[#This Row],[Category and Sub-Category]])))</f>
        <v>animation</v>
      </c>
      <c r="S445" s="8">
        <f>DATE(1970,1,1)+(Table1[[#This Row],[launched_at]]/(24*60*60))</f>
        <v>41650.015057870369</v>
      </c>
      <c r="T445" s="8">
        <f>DATE(1970,1,1)+(Table1[[#This Row],[deadline]]/(24*60*60))</f>
        <v>41680.015057870369</v>
      </c>
      <c r="U445">
        <f>_xlfn.DAYS(Table1[[#This Row],[Date Ended Conversion]],Table1[[#This Row],[Date Created Conversion]])</f>
        <v>30</v>
      </c>
    </row>
    <row r="446" spans="1:21" ht="29" x14ac:dyDescent="0.3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9">
        <f>IF(Table1[[#This Row],[goal]] &lt;= 0,0,Table1[[#This Row],[pledged]]/Table1[[#This Row],[goal]])</f>
        <v>0.05</v>
      </c>
      <c r="P446" s="7">
        <f>IF(Table1[[#This Row],[backers_count]] &lt;= 0,0,Table1[[#This Row],[pledged]]/Table1[[#This Row],[backers_count]])</f>
        <v>50</v>
      </c>
      <c r="Q446" t="str">
        <f>TRIM(MID(Table1[[#This Row],[Category and Sub-Category]],1,SEARCH("/",Table1[[#This Row],[Category and Sub-Category]],1)-1))</f>
        <v>film &amp; video</v>
      </c>
      <c r="R446" t="str">
        <f>TRIM(MID(Table1[[#This Row],[Category and Sub-Category]],SEARCH("/",Table1[[#This Row],[Category and Sub-Category]],1)+1,LEN(Table1[[#This Row],[Category and Sub-Category]])))</f>
        <v>animation</v>
      </c>
      <c r="S446" s="8">
        <f>DATE(1970,1,1)+(Table1[[#This Row],[launched_at]]/(24*60*60))</f>
        <v>40894.906956018516</v>
      </c>
      <c r="T446" s="8">
        <f>DATE(1970,1,1)+(Table1[[#This Row],[deadline]]/(24*60*60))</f>
        <v>40954.906956018516</v>
      </c>
      <c r="U446">
        <f>_xlfn.DAYS(Table1[[#This Row],[Date Ended Conversion]],Table1[[#This Row],[Date Created Conversion]])</f>
        <v>60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9">
        <f>IF(Table1[[#This Row],[goal]] &lt;= 0,0,Table1[[#This Row],[pledged]]/Table1[[#This Row],[goal]])</f>
        <v>3.3333333333333335E-5</v>
      </c>
      <c r="P447" s="7">
        <f>IF(Table1[[#This Row],[backers_count]] &lt;= 0,0,Table1[[#This Row],[pledged]]/Table1[[#This Row],[backers_count]])</f>
        <v>1</v>
      </c>
      <c r="Q447" t="str">
        <f>TRIM(MID(Table1[[#This Row],[Category and Sub-Category]],1,SEARCH("/",Table1[[#This Row],[Category and Sub-Category]],1)-1))</f>
        <v>film &amp; video</v>
      </c>
      <c r="R447" t="str">
        <f>TRIM(MID(Table1[[#This Row],[Category and Sub-Category]],SEARCH("/",Table1[[#This Row],[Category and Sub-Category]],1)+1,LEN(Table1[[#This Row],[Category and Sub-Category]])))</f>
        <v>animation</v>
      </c>
      <c r="S447" s="8">
        <f>DATE(1970,1,1)+(Table1[[#This Row],[launched_at]]/(24*60*60))</f>
        <v>42130.335358796292</v>
      </c>
      <c r="T447" s="8">
        <f>DATE(1970,1,1)+(Table1[[#This Row],[deadline]]/(24*60*60))</f>
        <v>42145.335358796292</v>
      </c>
      <c r="U447">
        <f>_xlfn.DAYS(Table1[[#This Row],[Date Ended Conversion]],Table1[[#This Row],[Date Created Conversion]])</f>
        <v>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9">
        <f>IF(Table1[[#This Row],[goal]] &lt;= 0,0,Table1[[#This Row],[pledged]]/Table1[[#This Row],[goal]])</f>
        <v>7.2952380952380949E-2</v>
      </c>
      <c r="P448" s="7">
        <f>IF(Table1[[#This Row],[backers_count]] &lt;= 0,0,Table1[[#This Row],[pledged]]/Table1[[#This Row],[backers_count]])</f>
        <v>47.875</v>
      </c>
      <c r="Q448" t="str">
        <f>TRIM(MID(Table1[[#This Row],[Category and Sub-Category]],1,SEARCH("/",Table1[[#This Row],[Category and Sub-Category]],1)-1))</f>
        <v>film &amp; video</v>
      </c>
      <c r="R448" t="str">
        <f>TRIM(MID(Table1[[#This Row],[Category and Sub-Category]],SEARCH("/",Table1[[#This Row],[Category and Sub-Category]],1)+1,LEN(Table1[[#This Row],[Category and Sub-Category]])))</f>
        <v>animation</v>
      </c>
      <c r="S448" s="8">
        <f>DATE(1970,1,1)+(Table1[[#This Row],[launched_at]]/(24*60*60))</f>
        <v>42037.083564814813</v>
      </c>
      <c r="T448" s="8">
        <f>DATE(1970,1,1)+(Table1[[#This Row],[deadline]]/(24*60*60))</f>
        <v>42067.083564814813</v>
      </c>
      <c r="U448">
        <f>_xlfn.DAYS(Table1[[#This Row],[Date Ended Conversion]],Table1[[#This Row],[Date Created Conversion]])</f>
        <v>30</v>
      </c>
    </row>
    <row r="449" spans="1:21" ht="43.5" x14ac:dyDescent="0.3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9">
        <f>IF(Table1[[#This Row],[goal]] &lt;= 0,0,Table1[[#This Row],[pledged]]/Table1[[#This Row],[goal]])</f>
        <v>1.6666666666666666E-4</v>
      </c>
      <c r="P449" s="7">
        <f>IF(Table1[[#This Row],[backers_count]] &lt;= 0,0,Table1[[#This Row],[pledged]]/Table1[[#This Row],[backers_count]])</f>
        <v>5</v>
      </c>
      <c r="Q449" t="str">
        <f>TRIM(MID(Table1[[#This Row],[Category and Sub-Category]],1,SEARCH("/",Table1[[#This Row],[Category and Sub-Category]],1)-1))</f>
        <v>film &amp; video</v>
      </c>
      <c r="R449" t="str">
        <f>TRIM(MID(Table1[[#This Row],[Category and Sub-Category]],SEARCH("/",Table1[[#This Row],[Category and Sub-Category]],1)+1,LEN(Table1[[#This Row],[Category and Sub-Category]])))</f>
        <v>animation</v>
      </c>
      <c r="S449" s="8">
        <f>DATE(1970,1,1)+(Table1[[#This Row],[launched_at]]/(24*60*60))</f>
        <v>41331.555127314816</v>
      </c>
      <c r="T449" s="8">
        <f>DATE(1970,1,1)+(Table1[[#This Row],[deadline]]/(24*60*60))</f>
        <v>41356.513460648144</v>
      </c>
      <c r="U449">
        <f>_xlfn.DAYS(Table1[[#This Row],[Date Ended Conversion]],Table1[[#This Row],[Date Created Conversion]])</f>
        <v>25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9">
        <f>IF(Table1[[#This Row],[goal]] &lt;= 0,0,Table1[[#This Row],[pledged]]/Table1[[#This Row],[goal]])</f>
        <v>3.2804E-2</v>
      </c>
      <c r="P450" s="7">
        <f>IF(Table1[[#This Row],[backers_count]] &lt;= 0,0,Table1[[#This Row],[pledged]]/Table1[[#This Row],[backers_count]])</f>
        <v>20.502500000000001</v>
      </c>
      <c r="Q450" t="str">
        <f>TRIM(MID(Table1[[#This Row],[Category and Sub-Category]],1,SEARCH("/",Table1[[#This Row],[Category and Sub-Category]],1)-1))</f>
        <v>film &amp; video</v>
      </c>
      <c r="R450" t="str">
        <f>TRIM(MID(Table1[[#This Row],[Category and Sub-Category]],SEARCH("/",Table1[[#This Row],[Category and Sub-Category]],1)+1,LEN(Table1[[#This Row],[Category and Sub-Category]])))</f>
        <v>animation</v>
      </c>
      <c r="S450" s="8">
        <f>DATE(1970,1,1)+(Table1[[#This Row],[launched_at]]/(24*60*60))</f>
        <v>41753.758043981477</v>
      </c>
      <c r="T450" s="8">
        <f>DATE(1970,1,1)+(Table1[[#This Row],[deadline]]/(24*60*60))</f>
        <v>41773.758043981477</v>
      </c>
      <c r="U450">
        <f>_xlfn.DAYS(Table1[[#This Row],[Date Ended Conversion]],Table1[[#This Row],[Date Created Conversion]])</f>
        <v>20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9">
        <f>IF(Table1[[#This Row],[goal]] &lt;= 0,0,Table1[[#This Row],[pledged]]/Table1[[#This Row],[goal]])</f>
        <v>2.2499999999999999E-2</v>
      </c>
      <c r="P451" s="7">
        <f>IF(Table1[[#This Row],[backers_count]] &lt;= 0,0,Table1[[#This Row],[pledged]]/Table1[[#This Row],[backers_count]])</f>
        <v>9</v>
      </c>
      <c r="Q451" t="str">
        <f>TRIM(MID(Table1[[#This Row],[Category and Sub-Category]],1,SEARCH("/",Table1[[#This Row],[Category and Sub-Category]],1)-1))</f>
        <v>film &amp; video</v>
      </c>
      <c r="R451" t="str">
        <f>TRIM(MID(Table1[[#This Row],[Category and Sub-Category]],SEARCH("/",Table1[[#This Row],[Category and Sub-Category]],1)+1,LEN(Table1[[#This Row],[Category and Sub-Category]])))</f>
        <v>animation</v>
      </c>
      <c r="S451" s="8">
        <f>DATE(1970,1,1)+(Table1[[#This Row],[launched_at]]/(24*60*60))</f>
        <v>41534.568113425928</v>
      </c>
      <c r="T451" s="8">
        <f>DATE(1970,1,1)+(Table1[[#This Row],[deadline]]/(24*60*60))</f>
        <v>41564.568113425928</v>
      </c>
      <c r="U451">
        <f>_xlfn.DAYS(Table1[[#This Row],[Date Ended Conversion]],Table1[[#This Row],[Date Created Conversion]])</f>
        <v>30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9">
        <f>IF(Table1[[#This Row],[goal]] &lt;= 0,0,Table1[[#This Row],[pledged]]/Table1[[#This Row],[goal]])</f>
        <v>7.92E-3</v>
      </c>
      <c r="P452" s="7">
        <f>IF(Table1[[#This Row],[backers_count]] &lt;= 0,0,Table1[[#This Row],[pledged]]/Table1[[#This Row],[backers_count]])</f>
        <v>56.571428571428569</v>
      </c>
      <c r="Q452" t="str">
        <f>TRIM(MID(Table1[[#This Row],[Category and Sub-Category]],1,SEARCH("/",Table1[[#This Row],[Category and Sub-Category]],1)-1))</f>
        <v>film &amp; video</v>
      </c>
      <c r="R452" t="str">
        <f>TRIM(MID(Table1[[#This Row],[Category and Sub-Category]],SEARCH("/",Table1[[#This Row],[Category and Sub-Category]],1)+1,LEN(Table1[[#This Row],[Category and Sub-Category]])))</f>
        <v>animation</v>
      </c>
      <c r="S452" s="8">
        <f>DATE(1970,1,1)+(Table1[[#This Row],[launched_at]]/(24*60*60))</f>
        <v>41654.946759259255</v>
      </c>
      <c r="T452" s="8">
        <f>DATE(1970,1,1)+(Table1[[#This Row],[deadline]]/(24*60*60))</f>
        <v>41684.946759259255</v>
      </c>
      <c r="U452">
        <f>_xlfn.DAYS(Table1[[#This Row],[Date Ended Conversion]],Table1[[#This Row],[Date Created Conversion]])</f>
        <v>30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9">
        <f>IF(Table1[[#This Row],[goal]] &lt;= 0,0,Table1[[#This Row],[pledged]]/Table1[[#This Row],[goal]])</f>
        <v>0</v>
      </c>
      <c r="P453" s="7">
        <f>IF(Table1[[#This Row],[backers_count]] &lt;= 0,0,Table1[[#This Row],[pledged]]/Table1[[#This Row],[backers_count]])</f>
        <v>0</v>
      </c>
      <c r="Q453" t="str">
        <f>TRIM(MID(Table1[[#This Row],[Category and Sub-Category]],1,SEARCH("/",Table1[[#This Row],[Category and Sub-Category]],1)-1))</f>
        <v>film &amp; video</v>
      </c>
      <c r="R453" t="str">
        <f>TRIM(MID(Table1[[#This Row],[Category and Sub-Category]],SEARCH("/",Table1[[#This Row],[Category and Sub-Category]],1)+1,LEN(Table1[[#This Row],[Category and Sub-Category]])))</f>
        <v>animation</v>
      </c>
      <c r="S453" s="8">
        <f>DATE(1970,1,1)+(Table1[[#This Row],[launched_at]]/(24*60*60))</f>
        <v>41634.715173611112</v>
      </c>
      <c r="T453" s="8">
        <f>DATE(1970,1,1)+(Table1[[#This Row],[deadline]]/(24*60*60))</f>
        <v>41664.715173611112</v>
      </c>
      <c r="U453">
        <f>_xlfn.DAYS(Table1[[#This Row],[Date Ended Conversion]],Table1[[#This Row],[Date Created Conversion]])</f>
        <v>30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9">
        <f>IF(Table1[[#This Row],[goal]] &lt;= 0,0,Table1[[#This Row],[pledged]]/Table1[[#This Row],[goal]])</f>
        <v>0.64</v>
      </c>
      <c r="P454" s="7">
        <f>IF(Table1[[#This Row],[backers_count]] &lt;= 0,0,Table1[[#This Row],[pledged]]/Table1[[#This Row],[backers_count]])</f>
        <v>40</v>
      </c>
      <c r="Q454" t="str">
        <f>TRIM(MID(Table1[[#This Row],[Category and Sub-Category]],1,SEARCH("/",Table1[[#This Row],[Category and Sub-Category]],1)-1))</f>
        <v>film &amp; video</v>
      </c>
      <c r="R454" t="str">
        <f>TRIM(MID(Table1[[#This Row],[Category and Sub-Category]],SEARCH("/",Table1[[#This Row],[Category and Sub-Category]],1)+1,LEN(Table1[[#This Row],[Category and Sub-Category]])))</f>
        <v>animation</v>
      </c>
      <c r="S454" s="8">
        <f>DATE(1970,1,1)+(Table1[[#This Row],[launched_at]]/(24*60*60))</f>
        <v>42107.703877314816</v>
      </c>
      <c r="T454" s="8">
        <f>DATE(1970,1,1)+(Table1[[#This Row],[deadline]]/(24*60*60))</f>
        <v>42137.703877314816</v>
      </c>
      <c r="U454">
        <f>_xlfn.DAYS(Table1[[#This Row],[Date Ended Conversion]],Table1[[#This Row],[Date Created Conversion]])</f>
        <v>30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9">
        <f>IF(Table1[[#This Row],[goal]] &lt;= 0,0,Table1[[#This Row],[pledged]]/Table1[[#This Row],[goal]])</f>
        <v>2.740447957839262E-4</v>
      </c>
      <c r="P455" s="7">
        <f>IF(Table1[[#This Row],[backers_count]] &lt;= 0,0,Table1[[#This Row],[pledged]]/Table1[[#This Row],[backers_count]])</f>
        <v>13</v>
      </c>
      <c r="Q455" t="str">
        <f>TRIM(MID(Table1[[#This Row],[Category and Sub-Category]],1,SEARCH("/",Table1[[#This Row],[Category and Sub-Category]],1)-1))</f>
        <v>film &amp; video</v>
      </c>
      <c r="R455" t="str">
        <f>TRIM(MID(Table1[[#This Row],[Category and Sub-Category]],SEARCH("/",Table1[[#This Row],[Category and Sub-Category]],1)+1,LEN(Table1[[#This Row],[Category and Sub-Category]])))</f>
        <v>animation</v>
      </c>
      <c r="S455" s="8">
        <f>DATE(1970,1,1)+(Table1[[#This Row],[launched_at]]/(24*60*60))</f>
        <v>42038.824988425928</v>
      </c>
      <c r="T455" s="8">
        <f>DATE(1970,1,1)+(Table1[[#This Row],[deadline]]/(24*60*60))</f>
        <v>42054.824988425928</v>
      </c>
      <c r="U455">
        <f>_xlfn.DAYS(Table1[[#This Row],[Date Ended Conversion]],Table1[[#This Row],[Date Created Conversion]])</f>
        <v>16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9">
        <f>IF(Table1[[#This Row],[goal]] &lt;= 0,0,Table1[[#This Row],[pledged]]/Table1[[#This Row],[goal]])</f>
        <v>8.2000000000000007E-3</v>
      </c>
      <c r="P456" s="7">
        <f>IF(Table1[[#This Row],[backers_count]] &lt;= 0,0,Table1[[#This Row],[pledged]]/Table1[[#This Row],[backers_count]])</f>
        <v>16.399999999999999</v>
      </c>
      <c r="Q456" t="str">
        <f>TRIM(MID(Table1[[#This Row],[Category and Sub-Category]],1,SEARCH("/",Table1[[#This Row],[Category and Sub-Category]],1)-1))</f>
        <v>film &amp; video</v>
      </c>
      <c r="R456" t="str">
        <f>TRIM(MID(Table1[[#This Row],[Category and Sub-Category]],SEARCH("/",Table1[[#This Row],[Category and Sub-Category]],1)+1,LEN(Table1[[#This Row],[Category and Sub-Category]])))</f>
        <v>animation</v>
      </c>
      <c r="S456" s="8">
        <f>DATE(1970,1,1)+(Table1[[#This Row],[launched_at]]/(24*60*60))</f>
        <v>41938.717256944445</v>
      </c>
      <c r="T456" s="8">
        <f>DATE(1970,1,1)+(Table1[[#This Row],[deadline]]/(24*60*60))</f>
        <v>41969.551388888889</v>
      </c>
      <c r="U456">
        <f>_xlfn.DAYS(Table1[[#This Row],[Date Ended Conversion]],Table1[[#This Row],[Date Created Conversion]])</f>
        <v>31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9">
        <f>IF(Table1[[#This Row],[goal]] &lt;= 0,0,Table1[[#This Row],[pledged]]/Table1[[#This Row],[goal]])</f>
        <v>6.9230769230769226E-4</v>
      </c>
      <c r="P457" s="7">
        <f>IF(Table1[[#This Row],[backers_count]] &lt;= 0,0,Table1[[#This Row],[pledged]]/Table1[[#This Row],[backers_count]])</f>
        <v>22.5</v>
      </c>
      <c r="Q457" t="str">
        <f>TRIM(MID(Table1[[#This Row],[Category and Sub-Category]],1,SEARCH("/",Table1[[#This Row],[Category and Sub-Category]],1)-1))</f>
        <v>film &amp; video</v>
      </c>
      <c r="R457" t="str">
        <f>TRIM(MID(Table1[[#This Row],[Category and Sub-Category]],SEARCH("/",Table1[[#This Row],[Category and Sub-Category]],1)+1,LEN(Table1[[#This Row],[Category and Sub-Category]])))</f>
        <v>animation</v>
      </c>
      <c r="S457" s="8">
        <f>DATE(1970,1,1)+(Table1[[#This Row],[launched_at]]/(24*60*60))</f>
        <v>40971.002569444448</v>
      </c>
      <c r="T457" s="8">
        <f>DATE(1970,1,1)+(Table1[[#This Row],[deadline]]/(24*60*60))</f>
        <v>41016.021527777775</v>
      </c>
      <c r="U457">
        <f>_xlfn.DAYS(Table1[[#This Row],[Date Ended Conversion]],Table1[[#This Row],[Date Created Conversion]])</f>
        <v>45</v>
      </c>
    </row>
    <row r="458" spans="1:21" ht="43.5" x14ac:dyDescent="0.3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9">
        <f>IF(Table1[[#This Row],[goal]] &lt;= 0,0,Table1[[#This Row],[pledged]]/Table1[[#This Row],[goal]])</f>
        <v>6.8631863186318634E-3</v>
      </c>
      <c r="P458" s="7">
        <f>IF(Table1[[#This Row],[backers_count]] &lt;= 0,0,Table1[[#This Row],[pledged]]/Table1[[#This Row],[backers_count]])</f>
        <v>20.333333333333332</v>
      </c>
      <c r="Q458" t="str">
        <f>TRIM(MID(Table1[[#This Row],[Category and Sub-Category]],1,SEARCH("/",Table1[[#This Row],[Category and Sub-Category]],1)-1))</f>
        <v>film &amp; video</v>
      </c>
      <c r="R458" t="str">
        <f>TRIM(MID(Table1[[#This Row],[Category and Sub-Category]],SEARCH("/",Table1[[#This Row],[Category and Sub-Category]],1)+1,LEN(Table1[[#This Row],[Category and Sub-Category]])))</f>
        <v>animation</v>
      </c>
      <c r="S458" s="8">
        <f>DATE(1970,1,1)+(Table1[[#This Row],[launched_at]]/(24*60*60))</f>
        <v>41547.694456018522</v>
      </c>
      <c r="T458" s="8">
        <f>DATE(1970,1,1)+(Table1[[#This Row],[deadline]]/(24*60*60))</f>
        <v>41569.165972222225</v>
      </c>
      <c r="U458">
        <f>_xlfn.DAYS(Table1[[#This Row],[Date Ended Conversion]],Table1[[#This Row],[Date Created Conversion]])</f>
        <v>22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9">
        <f>IF(Table1[[#This Row],[goal]] &lt;= 0,0,Table1[[#This Row],[pledged]]/Table1[[#This Row],[goal]])</f>
        <v>0</v>
      </c>
      <c r="P459" s="7">
        <f>IF(Table1[[#This Row],[backers_count]] &lt;= 0,0,Table1[[#This Row],[pledged]]/Table1[[#This Row],[backers_count]])</f>
        <v>0</v>
      </c>
      <c r="Q459" t="str">
        <f>TRIM(MID(Table1[[#This Row],[Category and Sub-Category]],1,SEARCH("/",Table1[[#This Row],[Category and Sub-Category]],1)-1))</f>
        <v>film &amp; video</v>
      </c>
      <c r="R459" t="str">
        <f>TRIM(MID(Table1[[#This Row],[Category and Sub-Category]],SEARCH("/",Table1[[#This Row],[Category and Sub-Category]],1)+1,LEN(Table1[[#This Row],[Category and Sub-Category]])))</f>
        <v>animation</v>
      </c>
      <c r="S459" s="8">
        <f>DATE(1970,1,1)+(Table1[[#This Row],[launched_at]]/(24*60*60))</f>
        <v>41837.767500000002</v>
      </c>
      <c r="T459" s="8">
        <f>DATE(1970,1,1)+(Table1[[#This Row],[deadline]]/(24*60*60))</f>
        <v>41867.767500000002</v>
      </c>
      <c r="U459">
        <f>_xlfn.DAYS(Table1[[#This Row],[Date Ended Conversion]],Table1[[#This Row],[Date Created Conversion]])</f>
        <v>30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9">
        <f>IF(Table1[[#This Row],[goal]] &lt;= 0,0,Table1[[#This Row],[pledged]]/Table1[[#This Row],[goal]])</f>
        <v>8.2100000000000006E-2</v>
      </c>
      <c r="P460" s="7">
        <f>IF(Table1[[#This Row],[backers_count]] &lt;= 0,0,Table1[[#This Row],[pledged]]/Table1[[#This Row],[backers_count]])</f>
        <v>16.755102040816325</v>
      </c>
      <c r="Q460" t="str">
        <f>TRIM(MID(Table1[[#This Row],[Category and Sub-Category]],1,SEARCH("/",Table1[[#This Row],[Category and Sub-Category]],1)-1))</f>
        <v>film &amp; video</v>
      </c>
      <c r="R460" t="str">
        <f>TRIM(MID(Table1[[#This Row],[Category and Sub-Category]],SEARCH("/",Table1[[#This Row],[Category and Sub-Category]],1)+1,LEN(Table1[[#This Row],[Category and Sub-Category]])))</f>
        <v>animation</v>
      </c>
      <c r="S460" s="8">
        <f>DATE(1970,1,1)+(Table1[[#This Row],[launched_at]]/(24*60*60))</f>
        <v>41378.69976851852</v>
      </c>
      <c r="T460" s="8">
        <f>DATE(1970,1,1)+(Table1[[#This Row],[deadline]]/(24*60*60))</f>
        <v>41408.69976851852</v>
      </c>
      <c r="U460">
        <f>_xlfn.DAYS(Table1[[#This Row],[Date Ended Conversion]],Table1[[#This Row],[Date Created Conversion]])</f>
        <v>30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9">
        <f>IF(Table1[[#This Row],[goal]] &lt;= 0,0,Table1[[#This Row],[pledged]]/Table1[[#This Row],[goal]])</f>
        <v>6.4102564102564103E-4</v>
      </c>
      <c r="P461" s="7">
        <f>IF(Table1[[#This Row],[backers_count]] &lt;= 0,0,Table1[[#This Row],[pledged]]/Table1[[#This Row],[backers_count]])</f>
        <v>25</v>
      </c>
      <c r="Q461" t="str">
        <f>TRIM(MID(Table1[[#This Row],[Category and Sub-Category]],1,SEARCH("/",Table1[[#This Row],[Category and Sub-Category]],1)-1))</f>
        <v>film &amp; video</v>
      </c>
      <c r="R461" t="str">
        <f>TRIM(MID(Table1[[#This Row],[Category and Sub-Category]],SEARCH("/",Table1[[#This Row],[Category and Sub-Category]],1)+1,LEN(Table1[[#This Row],[Category and Sub-Category]])))</f>
        <v>animation</v>
      </c>
      <c r="S461" s="8">
        <f>DATE(1970,1,1)+(Table1[[#This Row],[launched_at]]/(24*60*60))</f>
        <v>40800.6403587963</v>
      </c>
      <c r="T461" s="8">
        <f>DATE(1970,1,1)+(Table1[[#This Row],[deadline]]/(24*60*60))</f>
        <v>40860.682025462964</v>
      </c>
      <c r="U461">
        <f>_xlfn.DAYS(Table1[[#This Row],[Date Ended Conversion]],Table1[[#This Row],[Date Created Conversion]])</f>
        <v>60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9">
        <f>IF(Table1[[#This Row],[goal]] &lt;= 0,0,Table1[[#This Row],[pledged]]/Table1[[#This Row],[goal]])</f>
        <v>2.9411764705882353E-3</v>
      </c>
      <c r="P462" s="7">
        <f>IF(Table1[[#This Row],[backers_count]] &lt;= 0,0,Table1[[#This Row],[pledged]]/Table1[[#This Row],[backers_count]])</f>
        <v>12.5</v>
      </c>
      <c r="Q462" t="str">
        <f>TRIM(MID(Table1[[#This Row],[Category and Sub-Category]],1,SEARCH("/",Table1[[#This Row],[Category and Sub-Category]],1)-1))</f>
        <v>film &amp; video</v>
      </c>
      <c r="R462" t="str">
        <f>TRIM(MID(Table1[[#This Row],[Category and Sub-Category]],SEARCH("/",Table1[[#This Row],[Category and Sub-Category]],1)+1,LEN(Table1[[#This Row],[Category and Sub-Category]])))</f>
        <v>animation</v>
      </c>
      <c r="S462" s="8">
        <f>DATE(1970,1,1)+(Table1[[#This Row],[launched_at]]/(24*60*60))</f>
        <v>41759.542534722219</v>
      </c>
      <c r="T462" s="8">
        <f>DATE(1970,1,1)+(Table1[[#This Row],[deadline]]/(24*60*60))</f>
        <v>41791.166666666664</v>
      </c>
      <c r="U462">
        <f>_xlfn.DAYS(Table1[[#This Row],[Date Ended Conversion]],Table1[[#This Row],[Date Created Conversion]])</f>
        <v>32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9">
        <f>IF(Table1[[#This Row],[goal]] &lt;= 0,0,Table1[[#This Row],[pledged]]/Table1[[#This Row],[goal]])</f>
        <v>0</v>
      </c>
      <c r="P463" s="7">
        <f>IF(Table1[[#This Row],[backers_count]] &lt;= 0,0,Table1[[#This Row],[pledged]]/Table1[[#This Row],[backers_count]])</f>
        <v>0</v>
      </c>
      <c r="Q463" t="str">
        <f>TRIM(MID(Table1[[#This Row],[Category and Sub-Category]],1,SEARCH("/",Table1[[#This Row],[Category and Sub-Category]],1)-1))</f>
        <v>film &amp; video</v>
      </c>
      <c r="R463" t="str">
        <f>TRIM(MID(Table1[[#This Row],[Category and Sub-Category]],SEARCH("/",Table1[[#This Row],[Category and Sub-Category]],1)+1,LEN(Table1[[#This Row],[Category and Sub-Category]])))</f>
        <v>animation</v>
      </c>
      <c r="S463" s="8">
        <f>DATE(1970,1,1)+(Table1[[#This Row],[launched_at]]/(24*60*60))</f>
        <v>41407.84684027778</v>
      </c>
      <c r="T463" s="8">
        <f>DATE(1970,1,1)+(Table1[[#This Row],[deadline]]/(24*60*60))</f>
        <v>41427.84684027778</v>
      </c>
      <c r="U463">
        <f>_xlfn.DAYS(Table1[[#This Row],[Date Ended Conversion]],Table1[[#This Row],[Date Created Conversion]])</f>
        <v>20</v>
      </c>
    </row>
    <row r="464" spans="1:21" ht="43.5" x14ac:dyDescent="0.3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9">
        <f>IF(Table1[[#This Row],[goal]] &lt;= 0,0,Table1[[#This Row],[pledged]]/Table1[[#This Row],[goal]])</f>
        <v>0</v>
      </c>
      <c r="P464" s="7">
        <f>IF(Table1[[#This Row],[backers_count]] &lt;= 0,0,Table1[[#This Row],[pledged]]/Table1[[#This Row],[backers_count]])</f>
        <v>0</v>
      </c>
      <c r="Q464" t="str">
        <f>TRIM(MID(Table1[[#This Row],[Category and Sub-Category]],1,SEARCH("/",Table1[[#This Row],[Category and Sub-Category]],1)-1))</f>
        <v>film &amp; video</v>
      </c>
      <c r="R464" t="str">
        <f>TRIM(MID(Table1[[#This Row],[Category and Sub-Category]],SEARCH("/",Table1[[#This Row],[Category and Sub-Category]],1)+1,LEN(Table1[[#This Row],[Category and Sub-Category]])))</f>
        <v>animation</v>
      </c>
      <c r="S464" s="8">
        <f>DATE(1970,1,1)+(Table1[[#This Row],[launched_at]]/(24*60*60))</f>
        <v>40705.12663194444</v>
      </c>
      <c r="T464" s="8">
        <f>DATE(1970,1,1)+(Table1[[#This Row],[deadline]]/(24*60*60))</f>
        <v>40765.12663194444</v>
      </c>
      <c r="U464">
        <f>_xlfn.DAYS(Table1[[#This Row],[Date Ended Conversion]],Table1[[#This Row],[Date Created Conversion]])</f>
        <v>60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9">
        <f>IF(Table1[[#This Row],[goal]] &lt;= 0,0,Table1[[#This Row],[pledged]]/Table1[[#This Row],[goal]])</f>
        <v>2.2727272727272728E-2</v>
      </c>
      <c r="P465" s="7">
        <f>IF(Table1[[#This Row],[backers_count]] &lt;= 0,0,Table1[[#This Row],[pledged]]/Table1[[#This Row],[backers_count]])</f>
        <v>113.63636363636364</v>
      </c>
      <c r="Q465" t="str">
        <f>TRIM(MID(Table1[[#This Row],[Category and Sub-Category]],1,SEARCH("/",Table1[[#This Row],[Category and Sub-Category]],1)-1))</f>
        <v>film &amp; video</v>
      </c>
      <c r="R465" t="str">
        <f>TRIM(MID(Table1[[#This Row],[Category and Sub-Category]],SEARCH("/",Table1[[#This Row],[Category and Sub-Category]],1)+1,LEN(Table1[[#This Row],[Category and Sub-Category]])))</f>
        <v>animation</v>
      </c>
      <c r="S465" s="8">
        <f>DATE(1970,1,1)+(Table1[[#This Row],[launched_at]]/(24*60*60))</f>
        <v>40750.710104166668</v>
      </c>
      <c r="T465" s="8">
        <f>DATE(1970,1,1)+(Table1[[#This Row],[deadline]]/(24*60*60))</f>
        <v>40810.710104166668</v>
      </c>
      <c r="U465">
        <f>_xlfn.DAYS(Table1[[#This Row],[Date Ended Conversion]],Table1[[#This Row],[Date Created Conversion]])</f>
        <v>60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9">
        <f>IF(Table1[[#This Row],[goal]] &lt;= 0,0,Table1[[#This Row],[pledged]]/Table1[[#This Row],[goal]])</f>
        <v>9.9009900990099011E-4</v>
      </c>
      <c r="P466" s="7">
        <f>IF(Table1[[#This Row],[backers_count]] &lt;= 0,0,Table1[[#This Row],[pledged]]/Table1[[#This Row],[backers_count]])</f>
        <v>1</v>
      </c>
      <c r="Q466" t="str">
        <f>TRIM(MID(Table1[[#This Row],[Category and Sub-Category]],1,SEARCH("/",Table1[[#This Row],[Category and Sub-Category]],1)-1))</f>
        <v>film &amp; video</v>
      </c>
      <c r="R466" t="str">
        <f>TRIM(MID(Table1[[#This Row],[Category and Sub-Category]],SEARCH("/",Table1[[#This Row],[Category and Sub-Category]],1)+1,LEN(Table1[[#This Row],[Category and Sub-Category]])))</f>
        <v>animation</v>
      </c>
      <c r="S466" s="8">
        <f>DATE(1970,1,1)+(Table1[[#This Row],[launched_at]]/(24*60*60))</f>
        <v>42488.84878472222</v>
      </c>
      <c r="T466" s="8">
        <f>DATE(1970,1,1)+(Table1[[#This Row],[deadline]]/(24*60*60))</f>
        <v>42508.84878472222</v>
      </c>
      <c r="U466">
        <f>_xlfn.DAYS(Table1[[#This Row],[Date Ended Conversion]],Table1[[#This Row],[Date Created Conversion]])</f>
        <v>20</v>
      </c>
    </row>
    <row r="467" spans="1:21" x14ac:dyDescent="0.3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9">
        <f>IF(Table1[[#This Row],[goal]] &lt;= 0,0,Table1[[#This Row],[pledged]]/Table1[[#This Row],[goal]])</f>
        <v>0.26953125</v>
      </c>
      <c r="P467" s="7">
        <f>IF(Table1[[#This Row],[backers_count]] &lt;= 0,0,Table1[[#This Row],[pledged]]/Table1[[#This Row],[backers_count]])</f>
        <v>17.25</v>
      </c>
      <c r="Q467" t="str">
        <f>TRIM(MID(Table1[[#This Row],[Category and Sub-Category]],1,SEARCH("/",Table1[[#This Row],[Category and Sub-Category]],1)-1))</f>
        <v>film &amp; video</v>
      </c>
      <c r="R467" t="str">
        <f>TRIM(MID(Table1[[#This Row],[Category and Sub-Category]],SEARCH("/",Table1[[#This Row],[Category and Sub-Category]],1)+1,LEN(Table1[[#This Row],[Category and Sub-Category]])))</f>
        <v>animation</v>
      </c>
      <c r="S467" s="8">
        <f>DATE(1970,1,1)+(Table1[[#This Row],[launched_at]]/(24*60*60))</f>
        <v>41801.120069444441</v>
      </c>
      <c r="T467" s="8">
        <f>DATE(1970,1,1)+(Table1[[#This Row],[deadline]]/(24*60*60))</f>
        <v>41817.120069444441</v>
      </c>
      <c r="U467">
        <f>_xlfn.DAYS(Table1[[#This Row],[Date Ended Conversion]],Table1[[#This Row],[Date Created Conversion]])</f>
        <v>16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9">
        <f>IF(Table1[[#This Row],[goal]] &lt;= 0,0,Table1[[#This Row],[pledged]]/Table1[[#This Row],[goal]])</f>
        <v>7.6E-3</v>
      </c>
      <c r="P468" s="7">
        <f>IF(Table1[[#This Row],[backers_count]] &lt;= 0,0,Table1[[#This Row],[pledged]]/Table1[[#This Row],[backers_count]])</f>
        <v>15.2</v>
      </c>
      <c r="Q468" t="str">
        <f>TRIM(MID(Table1[[#This Row],[Category and Sub-Category]],1,SEARCH("/",Table1[[#This Row],[Category and Sub-Category]],1)-1))</f>
        <v>film &amp; video</v>
      </c>
      <c r="R468" t="str">
        <f>TRIM(MID(Table1[[#This Row],[Category and Sub-Category]],SEARCH("/",Table1[[#This Row],[Category and Sub-Category]],1)+1,LEN(Table1[[#This Row],[Category and Sub-Category]])))</f>
        <v>animation</v>
      </c>
      <c r="S468" s="8">
        <f>DATE(1970,1,1)+(Table1[[#This Row],[launched_at]]/(24*60*60))</f>
        <v>41129.942870370374</v>
      </c>
      <c r="T468" s="8">
        <f>DATE(1970,1,1)+(Table1[[#This Row],[deadline]]/(24*60*60))</f>
        <v>41159.942870370374</v>
      </c>
      <c r="U468">
        <f>_xlfn.DAYS(Table1[[#This Row],[Date Ended Conversion]],Table1[[#This Row],[Date Created Conversion]])</f>
        <v>30</v>
      </c>
    </row>
    <row r="469" spans="1:21" ht="43.5" x14ac:dyDescent="0.3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9">
        <f>IF(Table1[[#This Row],[goal]] &lt;= 0,0,Table1[[#This Row],[pledged]]/Table1[[#This Row],[goal]])</f>
        <v>0.21575</v>
      </c>
      <c r="P469" s="7">
        <f>IF(Table1[[#This Row],[backers_count]] &lt;= 0,0,Table1[[#This Row],[pledged]]/Table1[[#This Row],[backers_count]])</f>
        <v>110.64102564102564</v>
      </c>
      <c r="Q469" t="str">
        <f>TRIM(MID(Table1[[#This Row],[Category and Sub-Category]],1,SEARCH("/",Table1[[#This Row],[Category and Sub-Category]],1)-1))</f>
        <v>film &amp; video</v>
      </c>
      <c r="R469" t="str">
        <f>TRIM(MID(Table1[[#This Row],[Category and Sub-Category]],SEARCH("/",Table1[[#This Row],[Category and Sub-Category]],1)+1,LEN(Table1[[#This Row],[Category and Sub-Category]])))</f>
        <v>animation</v>
      </c>
      <c r="S469" s="8">
        <f>DATE(1970,1,1)+(Table1[[#This Row],[launched_at]]/(24*60*60))</f>
        <v>41135.679791666669</v>
      </c>
      <c r="T469" s="8">
        <f>DATE(1970,1,1)+(Table1[[#This Row],[deadline]]/(24*60*60))</f>
        <v>41180.679791666669</v>
      </c>
      <c r="U469">
        <f>_xlfn.DAYS(Table1[[#This Row],[Date Ended Conversion]],Table1[[#This Row],[Date Created Conversion]])</f>
        <v>45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9">
        <f>IF(Table1[[#This Row],[goal]] &lt;= 0,0,Table1[[#This Row],[pledged]]/Table1[[#This Row],[goal]])</f>
        <v>0</v>
      </c>
      <c r="P470" s="7">
        <f>IF(Table1[[#This Row],[backers_count]] &lt;= 0,0,Table1[[#This Row],[pledged]]/Table1[[#This Row],[backers_count]])</f>
        <v>0</v>
      </c>
      <c r="Q470" t="str">
        <f>TRIM(MID(Table1[[#This Row],[Category and Sub-Category]],1,SEARCH("/",Table1[[#This Row],[Category and Sub-Category]],1)-1))</f>
        <v>film &amp; video</v>
      </c>
      <c r="R470" t="str">
        <f>TRIM(MID(Table1[[#This Row],[Category and Sub-Category]],SEARCH("/",Table1[[#This Row],[Category and Sub-Category]],1)+1,LEN(Table1[[#This Row],[Category and Sub-Category]])))</f>
        <v>animation</v>
      </c>
      <c r="S470" s="8">
        <f>DATE(1970,1,1)+(Table1[[#This Row],[launched_at]]/(24*60*60))</f>
        <v>41041.167627314819</v>
      </c>
      <c r="T470" s="8">
        <f>DATE(1970,1,1)+(Table1[[#This Row],[deadline]]/(24*60*60))</f>
        <v>41101.160474537035</v>
      </c>
      <c r="U470">
        <f>_xlfn.DAYS(Table1[[#This Row],[Date Ended Conversion]],Table1[[#This Row],[Date Created Conversion]])</f>
        <v>60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9">
        <f>IF(Table1[[#This Row],[goal]] &lt;= 0,0,Table1[[#This Row],[pledged]]/Table1[[#This Row],[goal]])</f>
        <v>0</v>
      </c>
      <c r="P471" s="7">
        <f>IF(Table1[[#This Row],[backers_count]] &lt;= 0,0,Table1[[#This Row],[pledged]]/Table1[[#This Row],[backers_count]])</f>
        <v>0</v>
      </c>
      <c r="Q471" t="str">
        <f>TRIM(MID(Table1[[#This Row],[Category and Sub-Category]],1,SEARCH("/",Table1[[#This Row],[Category and Sub-Category]],1)-1))</f>
        <v>film &amp; video</v>
      </c>
      <c r="R471" t="str">
        <f>TRIM(MID(Table1[[#This Row],[Category and Sub-Category]],SEARCH("/",Table1[[#This Row],[Category and Sub-Category]],1)+1,LEN(Table1[[#This Row],[Category and Sub-Category]])))</f>
        <v>animation</v>
      </c>
      <c r="S471" s="8">
        <f>DATE(1970,1,1)+(Table1[[#This Row],[launched_at]]/(24*60*60))</f>
        <v>41827.989861111113</v>
      </c>
      <c r="T471" s="8">
        <f>DATE(1970,1,1)+(Table1[[#This Row],[deadline]]/(24*60*60))</f>
        <v>41887.989861111113</v>
      </c>
      <c r="U471">
        <f>_xlfn.DAYS(Table1[[#This Row],[Date Ended Conversion]],Table1[[#This Row],[Date Created Conversion]])</f>
        <v>60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9">
        <f>IF(Table1[[#This Row],[goal]] &lt;= 0,0,Table1[[#This Row],[pledged]]/Table1[[#This Row],[goal]])</f>
        <v>1.0200000000000001E-2</v>
      </c>
      <c r="P472" s="7">
        <f>IF(Table1[[#This Row],[backers_count]] &lt;= 0,0,Table1[[#This Row],[pledged]]/Table1[[#This Row],[backers_count]])</f>
        <v>25.5</v>
      </c>
      <c r="Q472" t="str">
        <f>TRIM(MID(Table1[[#This Row],[Category and Sub-Category]],1,SEARCH("/",Table1[[#This Row],[Category and Sub-Category]],1)-1))</f>
        <v>film &amp; video</v>
      </c>
      <c r="R472" t="str">
        <f>TRIM(MID(Table1[[#This Row],[Category and Sub-Category]],SEARCH("/",Table1[[#This Row],[Category and Sub-Category]],1)+1,LEN(Table1[[#This Row],[Category and Sub-Category]])))</f>
        <v>animation</v>
      </c>
      <c r="S472" s="8">
        <f>DATE(1970,1,1)+(Table1[[#This Row],[launched_at]]/(24*60*60))</f>
        <v>41605.167696759258</v>
      </c>
      <c r="T472" s="8">
        <f>DATE(1970,1,1)+(Table1[[#This Row],[deadline]]/(24*60*60))</f>
        <v>41655.166666666664</v>
      </c>
      <c r="U472">
        <f>_xlfn.DAYS(Table1[[#This Row],[Date Ended Conversion]],Table1[[#This Row],[Date Created Conversion]])</f>
        <v>50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9">
        <f>IF(Table1[[#This Row],[goal]] &lt;= 0,0,Table1[[#This Row],[pledged]]/Table1[[#This Row],[goal]])</f>
        <v>0.11892727272727273</v>
      </c>
      <c r="P473" s="7">
        <f>IF(Table1[[#This Row],[backers_count]] &lt;= 0,0,Table1[[#This Row],[pledged]]/Table1[[#This Row],[backers_count]])</f>
        <v>38.476470588235294</v>
      </c>
      <c r="Q473" t="str">
        <f>TRIM(MID(Table1[[#This Row],[Category and Sub-Category]],1,SEARCH("/",Table1[[#This Row],[Category and Sub-Category]],1)-1))</f>
        <v>film &amp; video</v>
      </c>
      <c r="R473" t="str">
        <f>TRIM(MID(Table1[[#This Row],[Category and Sub-Category]],SEARCH("/",Table1[[#This Row],[Category and Sub-Category]],1)+1,LEN(Table1[[#This Row],[Category and Sub-Category]])))</f>
        <v>animation</v>
      </c>
      <c r="S473" s="8">
        <f>DATE(1970,1,1)+(Table1[[#This Row],[launched_at]]/(24*60*60))</f>
        <v>41703.721979166665</v>
      </c>
      <c r="T473" s="8">
        <f>DATE(1970,1,1)+(Table1[[#This Row],[deadline]]/(24*60*60))</f>
        <v>41748.680312500001</v>
      </c>
      <c r="U473">
        <f>_xlfn.DAYS(Table1[[#This Row],[Date Ended Conversion]],Table1[[#This Row],[Date Created Conversion]])</f>
        <v>45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9">
        <f>IF(Table1[[#This Row],[goal]] &lt;= 0,0,Table1[[#This Row],[pledged]]/Table1[[#This Row],[goal]])</f>
        <v>0.17624999999999999</v>
      </c>
      <c r="P474" s="7">
        <f>IF(Table1[[#This Row],[backers_count]] &lt;= 0,0,Table1[[#This Row],[pledged]]/Table1[[#This Row],[backers_count]])</f>
        <v>28.2</v>
      </c>
      <c r="Q474" t="str">
        <f>TRIM(MID(Table1[[#This Row],[Category and Sub-Category]],1,SEARCH("/",Table1[[#This Row],[Category and Sub-Category]],1)-1))</f>
        <v>film &amp; video</v>
      </c>
      <c r="R474" t="str">
        <f>TRIM(MID(Table1[[#This Row],[Category and Sub-Category]],SEARCH("/",Table1[[#This Row],[Category and Sub-Category]],1)+1,LEN(Table1[[#This Row],[Category and Sub-Category]])))</f>
        <v>animation</v>
      </c>
      <c r="S474" s="8">
        <f>DATE(1970,1,1)+(Table1[[#This Row],[launched_at]]/(24*60*60))</f>
        <v>41844.922662037039</v>
      </c>
      <c r="T474" s="8">
        <f>DATE(1970,1,1)+(Table1[[#This Row],[deadline]]/(24*60*60))</f>
        <v>41874.922662037039</v>
      </c>
      <c r="U474">
        <f>_xlfn.DAYS(Table1[[#This Row],[Date Ended Conversion]],Table1[[#This Row],[Date Created Conversion]])</f>
        <v>30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9">
        <f>IF(Table1[[#This Row],[goal]] &lt;= 0,0,Table1[[#This Row],[pledged]]/Table1[[#This Row],[goal]])</f>
        <v>2.87E-2</v>
      </c>
      <c r="P475" s="7">
        <f>IF(Table1[[#This Row],[backers_count]] &lt;= 0,0,Table1[[#This Row],[pledged]]/Table1[[#This Row],[backers_count]])</f>
        <v>61.5</v>
      </c>
      <c r="Q475" t="str">
        <f>TRIM(MID(Table1[[#This Row],[Category and Sub-Category]],1,SEARCH("/",Table1[[#This Row],[Category and Sub-Category]],1)-1))</f>
        <v>film &amp; video</v>
      </c>
      <c r="R475" t="str">
        <f>TRIM(MID(Table1[[#This Row],[Category and Sub-Category]],SEARCH("/",Table1[[#This Row],[Category and Sub-Category]],1)+1,LEN(Table1[[#This Row],[Category and Sub-Category]])))</f>
        <v>animation</v>
      </c>
      <c r="S475" s="8">
        <f>DATE(1970,1,1)+(Table1[[#This Row],[launched_at]]/(24*60*60))</f>
        <v>41869.698136574072</v>
      </c>
      <c r="T475" s="8">
        <f>DATE(1970,1,1)+(Table1[[#This Row],[deadline]]/(24*60*60))</f>
        <v>41899.698136574072</v>
      </c>
      <c r="U475">
        <f>_xlfn.DAYS(Table1[[#This Row],[Date Ended Conversion]],Table1[[#This Row],[Date Created Conversion]])</f>
        <v>30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9">
        <f>IF(Table1[[#This Row],[goal]] &lt;= 0,0,Table1[[#This Row],[pledged]]/Table1[[#This Row],[goal]])</f>
        <v>3.0303030303030303E-4</v>
      </c>
      <c r="P476" s="7">
        <f>IF(Table1[[#This Row],[backers_count]] &lt;= 0,0,Table1[[#This Row],[pledged]]/Table1[[#This Row],[backers_count]])</f>
        <v>1</v>
      </c>
      <c r="Q476" t="str">
        <f>TRIM(MID(Table1[[#This Row],[Category and Sub-Category]],1,SEARCH("/",Table1[[#This Row],[Category and Sub-Category]],1)-1))</f>
        <v>film &amp; video</v>
      </c>
      <c r="R476" t="str">
        <f>TRIM(MID(Table1[[#This Row],[Category and Sub-Category]],SEARCH("/",Table1[[#This Row],[Category and Sub-Category]],1)+1,LEN(Table1[[#This Row],[Category and Sub-Category]])))</f>
        <v>animation</v>
      </c>
      <c r="S476" s="8">
        <f>DATE(1970,1,1)+(Table1[[#This Row],[launched_at]]/(24*60*60))</f>
        <v>42753.329039351855</v>
      </c>
      <c r="T476" s="8">
        <f>DATE(1970,1,1)+(Table1[[#This Row],[deadline]]/(24*60*60))</f>
        <v>42783.329039351855</v>
      </c>
      <c r="U476">
        <f>_xlfn.DAYS(Table1[[#This Row],[Date Ended Conversion]],Table1[[#This Row],[Date Created Conversion]])</f>
        <v>30</v>
      </c>
    </row>
    <row r="477" spans="1:21" ht="43.5" x14ac:dyDescent="0.3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9">
        <f>IF(Table1[[#This Row],[goal]] &lt;= 0,0,Table1[[#This Row],[pledged]]/Table1[[#This Row],[goal]])</f>
        <v>0</v>
      </c>
      <c r="P477" s="7">
        <f>IF(Table1[[#This Row],[backers_count]] &lt;= 0,0,Table1[[#This Row],[pledged]]/Table1[[#This Row],[backers_count]])</f>
        <v>0</v>
      </c>
      <c r="Q477" t="str">
        <f>TRIM(MID(Table1[[#This Row],[Category and Sub-Category]],1,SEARCH("/",Table1[[#This Row],[Category and Sub-Category]],1)-1))</f>
        <v>film &amp; video</v>
      </c>
      <c r="R477" t="str">
        <f>TRIM(MID(Table1[[#This Row],[Category and Sub-Category]],SEARCH("/",Table1[[#This Row],[Category and Sub-Category]],1)+1,LEN(Table1[[#This Row],[Category and Sub-Category]])))</f>
        <v>animation</v>
      </c>
      <c r="S477" s="8">
        <f>DATE(1970,1,1)+(Table1[[#This Row],[launched_at]]/(24*60*60))</f>
        <v>42100.086145833338</v>
      </c>
      <c r="T477" s="8">
        <f>DATE(1970,1,1)+(Table1[[#This Row],[deadline]]/(24*60*60))</f>
        <v>42130.086145833338</v>
      </c>
      <c r="U477">
        <f>_xlfn.DAYS(Table1[[#This Row],[Date Ended Conversion]],Table1[[#This Row],[Date Created Conversion]])</f>
        <v>30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9">
        <f>IF(Table1[[#This Row],[goal]] &lt;= 0,0,Table1[[#This Row],[pledged]]/Table1[[#This Row],[goal]])</f>
        <v>2.2302681818181819E-2</v>
      </c>
      <c r="P478" s="7">
        <f>IF(Table1[[#This Row],[backers_count]] &lt;= 0,0,Table1[[#This Row],[pledged]]/Table1[[#This Row],[backers_count]])</f>
        <v>39.569274193548388</v>
      </c>
      <c r="Q478" t="str">
        <f>TRIM(MID(Table1[[#This Row],[Category and Sub-Category]],1,SEARCH("/",Table1[[#This Row],[Category and Sub-Category]],1)-1))</f>
        <v>film &amp; video</v>
      </c>
      <c r="R478" t="str">
        <f>TRIM(MID(Table1[[#This Row],[Category and Sub-Category]],SEARCH("/",Table1[[#This Row],[Category and Sub-Category]],1)+1,LEN(Table1[[#This Row],[Category and Sub-Category]])))</f>
        <v>animation</v>
      </c>
      <c r="S478" s="8">
        <f>DATE(1970,1,1)+(Table1[[#This Row],[launched_at]]/(24*60*60))</f>
        <v>41757.975011574075</v>
      </c>
      <c r="T478" s="8">
        <f>DATE(1970,1,1)+(Table1[[#This Row],[deadline]]/(24*60*60))</f>
        <v>41793.165972222225</v>
      </c>
      <c r="U478">
        <f>_xlfn.DAYS(Table1[[#This Row],[Date Ended Conversion]],Table1[[#This Row],[Date Created Conversion]])</f>
        <v>36</v>
      </c>
    </row>
    <row r="479" spans="1:21" ht="43.5" x14ac:dyDescent="0.3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9">
        <f>IF(Table1[[#This Row],[goal]] &lt;= 0,0,Table1[[#This Row],[pledged]]/Table1[[#This Row],[goal]])</f>
        <v>0</v>
      </c>
      <c r="P479" s="7">
        <f>IF(Table1[[#This Row],[backers_count]] &lt;= 0,0,Table1[[#This Row],[pledged]]/Table1[[#This Row],[backers_count]])</f>
        <v>0</v>
      </c>
      <c r="Q479" t="str">
        <f>TRIM(MID(Table1[[#This Row],[Category and Sub-Category]],1,SEARCH("/",Table1[[#This Row],[Category and Sub-Category]],1)-1))</f>
        <v>film &amp; video</v>
      </c>
      <c r="R479" t="str">
        <f>TRIM(MID(Table1[[#This Row],[Category and Sub-Category]],SEARCH("/",Table1[[#This Row],[Category and Sub-Category]],1)+1,LEN(Table1[[#This Row],[Category and Sub-Category]])))</f>
        <v>animation</v>
      </c>
      <c r="S479" s="8">
        <f>DATE(1970,1,1)+(Table1[[#This Row],[launched_at]]/(24*60*60))</f>
        <v>40987.83488425926</v>
      </c>
      <c r="T479" s="8">
        <f>DATE(1970,1,1)+(Table1[[#This Row],[deadline]]/(24*60*60))</f>
        <v>41047.83488425926</v>
      </c>
      <c r="U479">
        <f>_xlfn.DAYS(Table1[[#This Row],[Date Ended Conversion]],Table1[[#This Row],[Date Created Conversion]])</f>
        <v>60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9">
        <f>IF(Table1[[#This Row],[goal]] &lt;= 0,0,Table1[[#This Row],[pledged]]/Table1[[#This Row],[goal]])</f>
        <v>0</v>
      </c>
      <c r="P480" s="7">
        <f>IF(Table1[[#This Row],[backers_count]] &lt;= 0,0,Table1[[#This Row],[pledged]]/Table1[[#This Row],[backers_count]])</f>
        <v>0</v>
      </c>
      <c r="Q480" t="str">
        <f>TRIM(MID(Table1[[#This Row],[Category and Sub-Category]],1,SEARCH("/",Table1[[#This Row],[Category and Sub-Category]],1)-1))</f>
        <v>film &amp; video</v>
      </c>
      <c r="R480" t="str">
        <f>TRIM(MID(Table1[[#This Row],[Category and Sub-Category]],SEARCH("/",Table1[[#This Row],[Category and Sub-Category]],1)+1,LEN(Table1[[#This Row],[Category and Sub-Category]])))</f>
        <v>animation</v>
      </c>
      <c r="S480" s="8">
        <f>DATE(1970,1,1)+(Table1[[#This Row],[launched_at]]/(24*60*60))</f>
        <v>42065.910983796297</v>
      </c>
      <c r="T480" s="8">
        <f>DATE(1970,1,1)+(Table1[[#This Row],[deadline]]/(24*60*60))</f>
        <v>42095.869317129633</v>
      </c>
      <c r="U480">
        <f>_xlfn.DAYS(Table1[[#This Row],[Date Ended Conversion]],Table1[[#This Row],[Date Created Conversion]])</f>
        <v>30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9">
        <f>IF(Table1[[#This Row],[goal]] &lt;= 0,0,Table1[[#This Row],[pledged]]/Table1[[#This Row],[goal]])</f>
        <v>0.3256</v>
      </c>
      <c r="P481" s="7">
        <f>IF(Table1[[#This Row],[backers_count]] &lt;= 0,0,Table1[[#This Row],[pledged]]/Table1[[#This Row],[backers_count]])</f>
        <v>88.8</v>
      </c>
      <c r="Q481" t="str">
        <f>TRIM(MID(Table1[[#This Row],[Category and Sub-Category]],1,SEARCH("/",Table1[[#This Row],[Category and Sub-Category]],1)-1))</f>
        <v>film &amp; video</v>
      </c>
      <c r="R481" t="str">
        <f>TRIM(MID(Table1[[#This Row],[Category and Sub-Category]],SEARCH("/",Table1[[#This Row],[Category and Sub-Category]],1)+1,LEN(Table1[[#This Row],[Category and Sub-Category]])))</f>
        <v>animation</v>
      </c>
      <c r="S481" s="8">
        <f>DATE(1970,1,1)+(Table1[[#This Row],[launched_at]]/(24*60*60))</f>
        <v>41904.407812500001</v>
      </c>
      <c r="T481" s="8">
        <f>DATE(1970,1,1)+(Table1[[#This Row],[deadline]]/(24*60*60))</f>
        <v>41964.449479166666</v>
      </c>
      <c r="U481">
        <f>_xlfn.DAYS(Table1[[#This Row],[Date Ended Conversion]],Table1[[#This Row],[Date Created Conversion]])</f>
        <v>60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9">
        <f>IF(Table1[[#This Row],[goal]] &lt;= 0,0,Table1[[#This Row],[pledged]]/Table1[[#This Row],[goal]])</f>
        <v>0.19409999999999999</v>
      </c>
      <c r="P482" s="7">
        <f>IF(Table1[[#This Row],[backers_count]] &lt;= 0,0,Table1[[#This Row],[pledged]]/Table1[[#This Row],[backers_count]])</f>
        <v>55.457142857142856</v>
      </c>
      <c r="Q482" t="str">
        <f>TRIM(MID(Table1[[#This Row],[Category and Sub-Category]],1,SEARCH("/",Table1[[#This Row],[Category and Sub-Category]],1)-1))</f>
        <v>film &amp; video</v>
      </c>
      <c r="R482" t="str">
        <f>TRIM(MID(Table1[[#This Row],[Category and Sub-Category]],SEARCH("/",Table1[[#This Row],[Category and Sub-Category]],1)+1,LEN(Table1[[#This Row],[Category and Sub-Category]])))</f>
        <v>animation</v>
      </c>
      <c r="S482" s="8">
        <f>DATE(1970,1,1)+(Table1[[#This Row],[launched_at]]/(24*60*60))</f>
        <v>41465.500173611115</v>
      </c>
      <c r="T482" s="8">
        <f>DATE(1970,1,1)+(Table1[[#This Row],[deadline]]/(24*60*60))</f>
        <v>41495.500173611115</v>
      </c>
      <c r="U482">
        <f>_xlfn.DAYS(Table1[[#This Row],[Date Ended Conversion]],Table1[[#This Row],[Date Created Conversion]])</f>
        <v>30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9">
        <f>IF(Table1[[#This Row],[goal]] &lt;= 0,0,Table1[[#This Row],[pledged]]/Table1[[#This Row],[goal]])</f>
        <v>6.0999999999999999E-2</v>
      </c>
      <c r="P483" s="7">
        <f>IF(Table1[[#This Row],[backers_count]] &lt;= 0,0,Table1[[#This Row],[pledged]]/Table1[[#This Row],[backers_count]])</f>
        <v>87.142857142857139</v>
      </c>
      <c r="Q483" t="str">
        <f>TRIM(MID(Table1[[#This Row],[Category and Sub-Category]],1,SEARCH("/",Table1[[#This Row],[Category and Sub-Category]],1)-1))</f>
        <v>film &amp; video</v>
      </c>
      <c r="R483" t="str">
        <f>TRIM(MID(Table1[[#This Row],[Category and Sub-Category]],SEARCH("/",Table1[[#This Row],[Category and Sub-Category]],1)+1,LEN(Table1[[#This Row],[Category and Sub-Category]])))</f>
        <v>animation</v>
      </c>
      <c r="S483" s="8">
        <f>DATE(1970,1,1)+(Table1[[#This Row],[launched_at]]/(24*60*60))</f>
        <v>41162.672326388885</v>
      </c>
      <c r="T483" s="8">
        <f>DATE(1970,1,1)+(Table1[[#This Row],[deadline]]/(24*60*60))</f>
        <v>41192.672326388885</v>
      </c>
      <c r="U483">
        <f>_xlfn.DAYS(Table1[[#This Row],[Date Ended Conversion]],Table1[[#This Row],[Date Created Conversion]])</f>
        <v>30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9">
        <f>IF(Table1[[#This Row],[goal]] &lt;= 0,0,Table1[[#This Row],[pledged]]/Table1[[#This Row],[goal]])</f>
        <v>1E-3</v>
      </c>
      <c r="P484" s="7">
        <f>IF(Table1[[#This Row],[backers_count]] &lt;= 0,0,Table1[[#This Row],[pledged]]/Table1[[#This Row],[backers_count]])</f>
        <v>10</v>
      </c>
      <c r="Q484" t="str">
        <f>TRIM(MID(Table1[[#This Row],[Category and Sub-Category]],1,SEARCH("/",Table1[[#This Row],[Category and Sub-Category]],1)-1))</f>
        <v>film &amp; video</v>
      </c>
      <c r="R484" t="str">
        <f>TRIM(MID(Table1[[#This Row],[Category and Sub-Category]],SEARCH("/",Table1[[#This Row],[Category and Sub-Category]],1)+1,LEN(Table1[[#This Row],[Category and Sub-Category]])))</f>
        <v>animation</v>
      </c>
      <c r="S484" s="8">
        <f>DATE(1970,1,1)+(Table1[[#This Row],[launched_at]]/(24*60*60))</f>
        <v>42447.896874999999</v>
      </c>
      <c r="T484" s="8">
        <f>DATE(1970,1,1)+(Table1[[#This Row],[deadline]]/(24*60*60))</f>
        <v>42474.606944444444</v>
      </c>
      <c r="U484">
        <f>_xlfn.DAYS(Table1[[#This Row],[Date Ended Conversion]],Table1[[#This Row],[Date Created Conversion]])</f>
        <v>27</v>
      </c>
    </row>
    <row r="485" spans="1:21" ht="43.5" x14ac:dyDescent="0.3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9">
        <f>IF(Table1[[#This Row],[goal]] &lt;= 0,0,Table1[[#This Row],[pledged]]/Table1[[#This Row],[goal]])</f>
        <v>0.502</v>
      </c>
      <c r="P485" s="7">
        <f>IF(Table1[[#This Row],[backers_count]] &lt;= 0,0,Table1[[#This Row],[pledged]]/Table1[[#This Row],[backers_count]])</f>
        <v>51.224489795918366</v>
      </c>
      <c r="Q485" t="str">
        <f>TRIM(MID(Table1[[#This Row],[Category and Sub-Category]],1,SEARCH("/",Table1[[#This Row],[Category and Sub-Category]],1)-1))</f>
        <v>film &amp; video</v>
      </c>
      <c r="R485" t="str">
        <f>TRIM(MID(Table1[[#This Row],[Category and Sub-Category]],SEARCH("/",Table1[[#This Row],[Category and Sub-Category]],1)+1,LEN(Table1[[#This Row],[Category and Sub-Category]])))</f>
        <v>animation</v>
      </c>
      <c r="S485" s="8">
        <f>DATE(1970,1,1)+(Table1[[#This Row],[launched_at]]/(24*60*60))</f>
        <v>41243.197592592594</v>
      </c>
      <c r="T485" s="8">
        <f>DATE(1970,1,1)+(Table1[[#This Row],[deadline]]/(24*60*60))</f>
        <v>41303.197592592594</v>
      </c>
      <c r="U485">
        <f>_xlfn.DAYS(Table1[[#This Row],[Date Ended Conversion]],Table1[[#This Row],[Date Created Conversion]])</f>
        <v>60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9">
        <f>IF(Table1[[#This Row],[goal]] &lt;= 0,0,Table1[[#This Row],[pledged]]/Table1[[#This Row],[goal]])</f>
        <v>1.8625E-3</v>
      </c>
      <c r="P486" s="7">
        <f>IF(Table1[[#This Row],[backers_count]] &lt;= 0,0,Table1[[#This Row],[pledged]]/Table1[[#This Row],[backers_count]])</f>
        <v>13.545454545454545</v>
      </c>
      <c r="Q486" t="str">
        <f>TRIM(MID(Table1[[#This Row],[Category and Sub-Category]],1,SEARCH("/",Table1[[#This Row],[Category and Sub-Category]],1)-1))</f>
        <v>film &amp; video</v>
      </c>
      <c r="R486" t="str">
        <f>TRIM(MID(Table1[[#This Row],[Category and Sub-Category]],SEARCH("/",Table1[[#This Row],[Category and Sub-Category]],1)+1,LEN(Table1[[#This Row],[Category and Sub-Category]])))</f>
        <v>animation</v>
      </c>
      <c r="S486" s="8">
        <f>DATE(1970,1,1)+(Table1[[#This Row],[launched_at]]/(24*60*60))</f>
        <v>42272.93949074074</v>
      </c>
      <c r="T486" s="8">
        <f>DATE(1970,1,1)+(Table1[[#This Row],[deadline]]/(24*60*60))</f>
        <v>42313.981157407412</v>
      </c>
      <c r="U486">
        <f>_xlfn.DAYS(Table1[[#This Row],[Date Ended Conversion]],Table1[[#This Row],[Date Created Conversion]])</f>
        <v>41</v>
      </c>
    </row>
    <row r="487" spans="1:21" ht="29" x14ac:dyDescent="0.3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9">
        <f>IF(Table1[[#This Row],[goal]] &lt;= 0,0,Table1[[#This Row],[pledged]]/Table1[[#This Row],[goal]])</f>
        <v>0.21906971229845085</v>
      </c>
      <c r="P487" s="7">
        <f>IF(Table1[[#This Row],[backers_count]] &lt;= 0,0,Table1[[#This Row],[pledged]]/Table1[[#This Row],[backers_count]])</f>
        <v>66.520080000000007</v>
      </c>
      <c r="Q487" t="str">
        <f>TRIM(MID(Table1[[#This Row],[Category and Sub-Category]],1,SEARCH("/",Table1[[#This Row],[Category and Sub-Category]],1)-1))</f>
        <v>film &amp; video</v>
      </c>
      <c r="R487" t="str">
        <f>TRIM(MID(Table1[[#This Row],[Category and Sub-Category]],SEARCH("/",Table1[[#This Row],[Category and Sub-Category]],1)+1,LEN(Table1[[#This Row],[Category and Sub-Category]])))</f>
        <v>animation</v>
      </c>
      <c r="S487" s="8">
        <f>DATE(1970,1,1)+(Table1[[#This Row],[launched_at]]/(24*60*60))</f>
        <v>41381.505775462967</v>
      </c>
      <c r="T487" s="8">
        <f>DATE(1970,1,1)+(Table1[[#This Row],[deadline]]/(24*60*60))</f>
        <v>41411.505775462967</v>
      </c>
      <c r="U487">
        <f>_xlfn.DAYS(Table1[[#This Row],[Date Ended Conversion]],Table1[[#This Row],[Date Created Conversion]])</f>
        <v>30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9">
        <f>IF(Table1[[#This Row],[goal]] &lt;= 0,0,Table1[[#This Row],[pledged]]/Table1[[#This Row],[goal]])</f>
        <v>9.0909090909090904E-5</v>
      </c>
      <c r="P488" s="7">
        <f>IF(Table1[[#This Row],[backers_count]] &lt;= 0,0,Table1[[#This Row],[pledged]]/Table1[[#This Row],[backers_count]])</f>
        <v>50</v>
      </c>
      <c r="Q488" t="str">
        <f>TRIM(MID(Table1[[#This Row],[Category and Sub-Category]],1,SEARCH("/",Table1[[#This Row],[Category and Sub-Category]],1)-1))</f>
        <v>film &amp; video</v>
      </c>
      <c r="R488" t="str">
        <f>TRIM(MID(Table1[[#This Row],[Category and Sub-Category]],SEARCH("/",Table1[[#This Row],[Category and Sub-Category]],1)+1,LEN(Table1[[#This Row],[Category and Sub-Category]])))</f>
        <v>animation</v>
      </c>
      <c r="S488" s="8">
        <f>DATE(1970,1,1)+(Table1[[#This Row],[launched_at]]/(24*60*60))</f>
        <v>41761.94258101852</v>
      </c>
      <c r="T488" s="8">
        <f>DATE(1970,1,1)+(Table1[[#This Row],[deadline]]/(24*60*60))</f>
        <v>41791.94258101852</v>
      </c>
      <c r="U488">
        <f>_xlfn.DAYS(Table1[[#This Row],[Date Ended Conversion]],Table1[[#This Row],[Date Created Conversion]])</f>
        <v>30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9">
        <f>IF(Table1[[#This Row],[goal]] &lt;= 0,0,Table1[[#This Row],[pledged]]/Table1[[#This Row],[goal]])</f>
        <v>0</v>
      </c>
      <c r="P489" s="7">
        <f>IF(Table1[[#This Row],[backers_count]] &lt;= 0,0,Table1[[#This Row],[pledged]]/Table1[[#This Row],[backers_count]])</f>
        <v>0</v>
      </c>
      <c r="Q489" t="str">
        <f>TRIM(MID(Table1[[#This Row],[Category and Sub-Category]],1,SEARCH("/",Table1[[#This Row],[Category and Sub-Category]],1)-1))</f>
        <v>film &amp; video</v>
      </c>
      <c r="R489" t="str">
        <f>TRIM(MID(Table1[[#This Row],[Category and Sub-Category]],SEARCH("/",Table1[[#This Row],[Category and Sub-Category]],1)+1,LEN(Table1[[#This Row],[Category and Sub-Category]])))</f>
        <v>animation</v>
      </c>
      <c r="S489" s="8">
        <f>DATE(1970,1,1)+(Table1[[#This Row],[launched_at]]/(24*60*60))</f>
        <v>42669.594837962963</v>
      </c>
      <c r="T489" s="8">
        <f>DATE(1970,1,1)+(Table1[[#This Row],[deadline]]/(24*60*60))</f>
        <v>42729.636504629627</v>
      </c>
      <c r="U489">
        <f>_xlfn.DAYS(Table1[[#This Row],[Date Ended Conversion]],Table1[[#This Row],[Date Created Conversion]])</f>
        <v>60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9">
        <f>IF(Table1[[#This Row],[goal]] &lt;= 0,0,Table1[[#This Row],[pledged]]/Table1[[#This Row],[goal]])</f>
        <v>0</v>
      </c>
      <c r="P490" s="7">
        <f>IF(Table1[[#This Row],[backers_count]] &lt;= 0,0,Table1[[#This Row],[pledged]]/Table1[[#This Row],[backers_count]])</f>
        <v>0</v>
      </c>
      <c r="Q490" t="str">
        <f>TRIM(MID(Table1[[#This Row],[Category and Sub-Category]],1,SEARCH("/",Table1[[#This Row],[Category and Sub-Category]],1)-1))</f>
        <v>film &amp; video</v>
      </c>
      <c r="R490" t="str">
        <f>TRIM(MID(Table1[[#This Row],[Category and Sub-Category]],SEARCH("/",Table1[[#This Row],[Category and Sub-Category]],1)+1,LEN(Table1[[#This Row],[Category and Sub-Category]])))</f>
        <v>animation</v>
      </c>
      <c r="S490" s="8">
        <f>DATE(1970,1,1)+(Table1[[#This Row],[launched_at]]/(24*60*60))</f>
        <v>42714.054398148146</v>
      </c>
      <c r="T490" s="8">
        <f>DATE(1970,1,1)+(Table1[[#This Row],[deadline]]/(24*60*60))</f>
        <v>42744.054398148146</v>
      </c>
      <c r="U490">
        <f>_xlfn.DAYS(Table1[[#This Row],[Date Ended Conversion]],Table1[[#This Row],[Date Created Conversion]])</f>
        <v>30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9">
        <f>IF(Table1[[#This Row],[goal]] &lt;= 0,0,Table1[[#This Row],[pledged]]/Table1[[#This Row],[goal]])</f>
        <v>2.8667813379201833E-3</v>
      </c>
      <c r="P491" s="7">
        <f>IF(Table1[[#This Row],[backers_count]] &lt;= 0,0,Table1[[#This Row],[pledged]]/Table1[[#This Row],[backers_count]])</f>
        <v>71.666666666666671</v>
      </c>
      <c r="Q491" t="str">
        <f>TRIM(MID(Table1[[#This Row],[Category and Sub-Category]],1,SEARCH("/",Table1[[#This Row],[Category and Sub-Category]],1)-1))</f>
        <v>film &amp; video</v>
      </c>
      <c r="R491" t="str">
        <f>TRIM(MID(Table1[[#This Row],[Category and Sub-Category]],SEARCH("/",Table1[[#This Row],[Category and Sub-Category]],1)+1,LEN(Table1[[#This Row],[Category and Sub-Category]])))</f>
        <v>animation</v>
      </c>
      <c r="S491" s="8">
        <f>DATE(1970,1,1)+(Table1[[#This Row],[launched_at]]/(24*60*60))</f>
        <v>40882.481666666667</v>
      </c>
      <c r="T491" s="8">
        <f>DATE(1970,1,1)+(Table1[[#This Row],[deadline]]/(24*60*60))</f>
        <v>40913.481249999997</v>
      </c>
      <c r="U491">
        <f>_xlfn.DAYS(Table1[[#This Row],[Date Ended Conversion]],Table1[[#This Row],[Date Created Conversion]])</f>
        <v>31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9">
        <f>IF(Table1[[#This Row],[goal]] &lt;= 0,0,Table1[[#This Row],[pledged]]/Table1[[#This Row],[goal]])</f>
        <v>0</v>
      </c>
      <c r="P492" s="7">
        <f>IF(Table1[[#This Row],[backers_count]] &lt;= 0,0,Table1[[#This Row],[pledged]]/Table1[[#This Row],[backers_count]])</f>
        <v>0</v>
      </c>
      <c r="Q492" t="str">
        <f>TRIM(MID(Table1[[#This Row],[Category and Sub-Category]],1,SEARCH("/",Table1[[#This Row],[Category and Sub-Category]],1)-1))</f>
        <v>film &amp; video</v>
      </c>
      <c r="R492" t="str">
        <f>TRIM(MID(Table1[[#This Row],[Category and Sub-Category]],SEARCH("/",Table1[[#This Row],[Category and Sub-Category]],1)+1,LEN(Table1[[#This Row],[Category and Sub-Category]])))</f>
        <v>animation</v>
      </c>
      <c r="S492" s="8">
        <f>DATE(1970,1,1)+(Table1[[#This Row],[launched_at]]/(24*60*60))</f>
        <v>41113.968576388885</v>
      </c>
      <c r="T492" s="8">
        <f>DATE(1970,1,1)+(Table1[[#This Row],[deadline]]/(24*60*60))</f>
        <v>41143.968576388885</v>
      </c>
      <c r="U492">
        <f>_xlfn.DAYS(Table1[[#This Row],[Date Ended Conversion]],Table1[[#This Row],[Date Created Conversion]])</f>
        <v>30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9">
        <f>IF(Table1[[#This Row],[goal]] &lt;= 0,0,Table1[[#This Row],[pledged]]/Table1[[#This Row],[goal]])</f>
        <v>0</v>
      </c>
      <c r="P493" s="7">
        <f>IF(Table1[[#This Row],[backers_count]] &lt;= 0,0,Table1[[#This Row],[pledged]]/Table1[[#This Row],[backers_count]])</f>
        <v>0</v>
      </c>
      <c r="Q493" t="str">
        <f>TRIM(MID(Table1[[#This Row],[Category and Sub-Category]],1,SEARCH("/",Table1[[#This Row],[Category and Sub-Category]],1)-1))</f>
        <v>film &amp; video</v>
      </c>
      <c r="R493" t="str">
        <f>TRIM(MID(Table1[[#This Row],[Category and Sub-Category]],SEARCH("/",Table1[[#This Row],[Category and Sub-Category]],1)+1,LEN(Table1[[#This Row],[Category and Sub-Category]])))</f>
        <v>animation</v>
      </c>
      <c r="S493" s="8">
        <f>DATE(1970,1,1)+(Table1[[#This Row],[launched_at]]/(24*60*60))</f>
        <v>42366.982627314814</v>
      </c>
      <c r="T493" s="8">
        <f>DATE(1970,1,1)+(Table1[[#This Row],[deadline]]/(24*60*60))</f>
        <v>42396.982627314814</v>
      </c>
      <c r="U493">
        <f>_xlfn.DAYS(Table1[[#This Row],[Date Ended Conversion]],Table1[[#This Row],[Date Created Conversion]])</f>
        <v>30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9">
        <f>IF(Table1[[#This Row],[goal]] &lt;= 0,0,Table1[[#This Row],[pledged]]/Table1[[#This Row],[goal]])</f>
        <v>0</v>
      </c>
      <c r="P494" s="7">
        <f>IF(Table1[[#This Row],[backers_count]] &lt;= 0,0,Table1[[#This Row],[pledged]]/Table1[[#This Row],[backers_count]])</f>
        <v>0</v>
      </c>
      <c r="Q494" t="str">
        <f>TRIM(MID(Table1[[#This Row],[Category and Sub-Category]],1,SEARCH("/",Table1[[#This Row],[Category and Sub-Category]],1)-1))</f>
        <v>film &amp; video</v>
      </c>
      <c r="R494" t="str">
        <f>TRIM(MID(Table1[[#This Row],[Category and Sub-Category]],SEARCH("/",Table1[[#This Row],[Category and Sub-Category]],1)+1,LEN(Table1[[#This Row],[Category and Sub-Category]])))</f>
        <v>animation</v>
      </c>
      <c r="S494" s="8">
        <f>DATE(1970,1,1)+(Table1[[#This Row],[launched_at]]/(24*60*60))</f>
        <v>42596.03506944445</v>
      </c>
      <c r="T494" s="8">
        <f>DATE(1970,1,1)+(Table1[[#This Row],[deadline]]/(24*60*60))</f>
        <v>42656.03506944445</v>
      </c>
      <c r="U494">
        <f>_xlfn.DAYS(Table1[[#This Row],[Date Ended Conversion]],Table1[[#This Row],[Date Created Conversion]])</f>
        <v>60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9">
        <f>IF(Table1[[#This Row],[goal]] &lt;= 0,0,Table1[[#This Row],[pledged]]/Table1[[#This Row],[goal]])</f>
        <v>0</v>
      </c>
      <c r="P495" s="7">
        <f>IF(Table1[[#This Row],[backers_count]] &lt;= 0,0,Table1[[#This Row],[pledged]]/Table1[[#This Row],[backers_count]])</f>
        <v>0</v>
      </c>
      <c r="Q495" t="str">
        <f>TRIM(MID(Table1[[#This Row],[Category and Sub-Category]],1,SEARCH("/",Table1[[#This Row],[Category and Sub-Category]],1)-1))</f>
        <v>film &amp; video</v>
      </c>
      <c r="R495" t="str">
        <f>TRIM(MID(Table1[[#This Row],[Category and Sub-Category]],SEARCH("/",Table1[[#This Row],[Category and Sub-Category]],1)+1,LEN(Table1[[#This Row],[Category and Sub-Category]])))</f>
        <v>animation</v>
      </c>
      <c r="S495" s="8">
        <f>DATE(1970,1,1)+(Table1[[#This Row],[launched_at]]/(24*60*60))</f>
        <v>42114.726134259261</v>
      </c>
      <c r="T495" s="8">
        <f>DATE(1970,1,1)+(Table1[[#This Row],[deadline]]/(24*60*60))</f>
        <v>42144.726134259261</v>
      </c>
      <c r="U495">
        <f>_xlfn.DAYS(Table1[[#This Row],[Date Ended Conversion]],Table1[[#This Row],[Date Created Conversion]])</f>
        <v>30</v>
      </c>
    </row>
    <row r="496" spans="1:21" ht="43.5" x14ac:dyDescent="0.3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9">
        <f>IF(Table1[[#This Row],[goal]] &lt;= 0,0,Table1[[#This Row],[pledged]]/Table1[[#This Row],[goal]])</f>
        <v>1.5499999999999999E-3</v>
      </c>
      <c r="P496" s="7">
        <f>IF(Table1[[#This Row],[backers_count]] &lt;= 0,0,Table1[[#This Row],[pledged]]/Table1[[#This Row],[backers_count]])</f>
        <v>10.333333333333334</v>
      </c>
      <c r="Q496" t="str">
        <f>TRIM(MID(Table1[[#This Row],[Category and Sub-Category]],1,SEARCH("/",Table1[[#This Row],[Category and Sub-Category]],1)-1))</f>
        <v>film &amp; video</v>
      </c>
      <c r="R496" t="str">
        <f>TRIM(MID(Table1[[#This Row],[Category and Sub-Category]],SEARCH("/",Table1[[#This Row],[Category and Sub-Category]],1)+1,LEN(Table1[[#This Row],[Category and Sub-Category]])))</f>
        <v>animation</v>
      </c>
      <c r="S496" s="8">
        <f>DATE(1970,1,1)+(Table1[[#This Row],[launched_at]]/(24*60*60))</f>
        <v>41799.830613425926</v>
      </c>
      <c r="T496" s="8">
        <f>DATE(1970,1,1)+(Table1[[#This Row],[deadline]]/(24*60*60))</f>
        <v>41823.125</v>
      </c>
      <c r="U496">
        <f>_xlfn.DAYS(Table1[[#This Row],[Date Ended Conversion]],Table1[[#This Row],[Date Created Conversion]])</f>
        <v>24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9">
        <f>IF(Table1[[#This Row],[goal]] &lt;= 0,0,Table1[[#This Row],[pledged]]/Table1[[#This Row],[goal]])</f>
        <v>0</v>
      </c>
      <c r="P497" s="7">
        <f>IF(Table1[[#This Row],[backers_count]] &lt;= 0,0,Table1[[#This Row],[pledged]]/Table1[[#This Row],[backers_count]])</f>
        <v>0</v>
      </c>
      <c r="Q497" t="str">
        <f>TRIM(MID(Table1[[#This Row],[Category and Sub-Category]],1,SEARCH("/",Table1[[#This Row],[Category and Sub-Category]],1)-1))</f>
        <v>film &amp; video</v>
      </c>
      <c r="R497" t="str">
        <f>TRIM(MID(Table1[[#This Row],[Category and Sub-Category]],SEARCH("/",Table1[[#This Row],[Category and Sub-Category]],1)+1,LEN(Table1[[#This Row],[Category and Sub-Category]])))</f>
        <v>animation</v>
      </c>
      <c r="S497" s="8">
        <f>DATE(1970,1,1)+(Table1[[#This Row],[launched_at]]/(24*60*60))</f>
        <v>42171.827604166669</v>
      </c>
      <c r="T497" s="8">
        <f>DATE(1970,1,1)+(Table1[[#This Row],[deadline]]/(24*60*60))</f>
        <v>42201.827604166669</v>
      </c>
      <c r="U497">
        <f>_xlfn.DAYS(Table1[[#This Row],[Date Ended Conversion]],Table1[[#This Row],[Date Created Conversion]])</f>
        <v>30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9">
        <f>IF(Table1[[#This Row],[goal]] &lt;= 0,0,Table1[[#This Row],[pledged]]/Table1[[#This Row],[goal]])</f>
        <v>1.6666666666666667E-5</v>
      </c>
      <c r="P498" s="7">
        <f>IF(Table1[[#This Row],[backers_count]] &lt;= 0,0,Table1[[#This Row],[pledged]]/Table1[[#This Row],[backers_count]])</f>
        <v>1</v>
      </c>
      <c r="Q498" t="str">
        <f>TRIM(MID(Table1[[#This Row],[Category and Sub-Category]],1,SEARCH("/",Table1[[#This Row],[Category and Sub-Category]],1)-1))</f>
        <v>film &amp; video</v>
      </c>
      <c r="R498" t="str">
        <f>TRIM(MID(Table1[[#This Row],[Category and Sub-Category]],SEARCH("/",Table1[[#This Row],[Category and Sub-Category]],1)+1,LEN(Table1[[#This Row],[Category and Sub-Category]])))</f>
        <v>animation</v>
      </c>
      <c r="S498" s="8">
        <f>DATE(1970,1,1)+(Table1[[#This Row],[launched_at]]/(24*60*60))</f>
        <v>41620.93141203704</v>
      </c>
      <c r="T498" s="8">
        <f>DATE(1970,1,1)+(Table1[[#This Row],[deadline]]/(24*60*60))</f>
        <v>41680.93141203704</v>
      </c>
      <c r="U498">
        <f>_xlfn.DAYS(Table1[[#This Row],[Date Ended Conversion]],Table1[[#This Row],[Date Created Conversion]])</f>
        <v>60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9">
        <f>IF(Table1[[#This Row],[goal]] &lt;= 0,0,Table1[[#This Row],[pledged]]/Table1[[#This Row],[goal]])</f>
        <v>6.6964285714285711E-3</v>
      </c>
      <c r="P499" s="7">
        <f>IF(Table1[[#This Row],[backers_count]] &lt;= 0,0,Table1[[#This Row],[pledged]]/Table1[[#This Row],[backers_count]])</f>
        <v>10</v>
      </c>
      <c r="Q499" t="str">
        <f>TRIM(MID(Table1[[#This Row],[Category and Sub-Category]],1,SEARCH("/",Table1[[#This Row],[Category and Sub-Category]],1)-1))</f>
        <v>film &amp; video</v>
      </c>
      <c r="R499" t="str">
        <f>TRIM(MID(Table1[[#This Row],[Category and Sub-Category]],SEARCH("/",Table1[[#This Row],[Category and Sub-Category]],1)+1,LEN(Table1[[#This Row],[Category and Sub-Category]])))</f>
        <v>animation</v>
      </c>
      <c r="S499" s="8">
        <f>DATE(1970,1,1)+(Table1[[#This Row],[launched_at]]/(24*60*60))</f>
        <v>41945.037789351853</v>
      </c>
      <c r="T499" s="8">
        <f>DATE(1970,1,1)+(Table1[[#This Row],[deadline]]/(24*60*60))</f>
        <v>41998.208333333328</v>
      </c>
      <c r="U499">
        <f>_xlfn.DAYS(Table1[[#This Row],[Date Ended Conversion]],Table1[[#This Row],[Date Created Conversion]])</f>
        <v>53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9">
        <f>IF(Table1[[#This Row],[goal]] &lt;= 0,0,Table1[[#This Row],[pledged]]/Table1[[#This Row],[goal]])</f>
        <v>4.5985132395404561E-2</v>
      </c>
      <c r="P500" s="7">
        <f>IF(Table1[[#This Row],[backers_count]] &lt;= 0,0,Table1[[#This Row],[pledged]]/Table1[[#This Row],[backers_count]])</f>
        <v>136.09090909090909</v>
      </c>
      <c r="Q500" t="str">
        <f>TRIM(MID(Table1[[#This Row],[Category and Sub-Category]],1,SEARCH("/",Table1[[#This Row],[Category and Sub-Category]],1)-1))</f>
        <v>film &amp; video</v>
      </c>
      <c r="R500" t="str">
        <f>TRIM(MID(Table1[[#This Row],[Category and Sub-Category]],SEARCH("/",Table1[[#This Row],[Category and Sub-Category]],1)+1,LEN(Table1[[#This Row],[Category and Sub-Category]])))</f>
        <v>animation</v>
      </c>
      <c r="S500" s="8">
        <f>DATE(1970,1,1)+(Table1[[#This Row],[launched_at]]/(24*60*60))</f>
        <v>40858.762141203704</v>
      </c>
      <c r="T500" s="8">
        <f>DATE(1970,1,1)+(Table1[[#This Row],[deadline]]/(24*60*60))</f>
        <v>40900.762141203704</v>
      </c>
      <c r="U500">
        <f>_xlfn.DAYS(Table1[[#This Row],[Date Ended Conversion]],Table1[[#This Row],[Date Created Conversion]])</f>
        <v>42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9">
        <f>IF(Table1[[#This Row],[goal]] &lt;= 0,0,Table1[[#This Row],[pledged]]/Table1[[#This Row],[goal]])</f>
        <v>9.5500000000000002E-2</v>
      </c>
      <c r="P501" s="7">
        <f>IF(Table1[[#This Row],[backers_count]] &lt;= 0,0,Table1[[#This Row],[pledged]]/Table1[[#This Row],[backers_count]])</f>
        <v>73.461538461538467</v>
      </c>
      <c r="Q501" t="str">
        <f>TRIM(MID(Table1[[#This Row],[Category and Sub-Category]],1,SEARCH("/",Table1[[#This Row],[Category and Sub-Category]],1)-1))</f>
        <v>film &amp; video</v>
      </c>
      <c r="R501" t="str">
        <f>TRIM(MID(Table1[[#This Row],[Category and Sub-Category]],SEARCH("/",Table1[[#This Row],[Category and Sub-Category]],1)+1,LEN(Table1[[#This Row],[Category and Sub-Category]])))</f>
        <v>animation</v>
      </c>
      <c r="S501" s="8">
        <f>DATE(1970,1,1)+(Table1[[#This Row],[launched_at]]/(24*60*60))</f>
        <v>40043.895462962959</v>
      </c>
      <c r="T501" s="8">
        <f>DATE(1970,1,1)+(Table1[[#This Row],[deadline]]/(24*60*60))</f>
        <v>40098.874305555553</v>
      </c>
      <c r="U501">
        <f>_xlfn.DAYS(Table1[[#This Row],[Date Ended Conversion]],Table1[[#This Row],[Date Created Conversion]])</f>
        <v>55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9">
        <f>IF(Table1[[#This Row],[goal]] &lt;= 0,0,Table1[[#This Row],[pledged]]/Table1[[#This Row],[goal]])</f>
        <v>3.307692307692308E-2</v>
      </c>
      <c r="P502" s="7">
        <f>IF(Table1[[#This Row],[backers_count]] &lt;= 0,0,Table1[[#This Row],[pledged]]/Table1[[#This Row],[backers_count]])</f>
        <v>53.75</v>
      </c>
      <c r="Q502" t="str">
        <f>TRIM(MID(Table1[[#This Row],[Category and Sub-Category]],1,SEARCH("/",Table1[[#This Row],[Category and Sub-Category]],1)-1))</f>
        <v>film &amp; video</v>
      </c>
      <c r="R502" t="str">
        <f>TRIM(MID(Table1[[#This Row],[Category and Sub-Category]],SEARCH("/",Table1[[#This Row],[Category and Sub-Category]],1)+1,LEN(Table1[[#This Row],[Category and Sub-Category]])))</f>
        <v>animation</v>
      </c>
      <c r="S502" s="8">
        <f>DATE(1970,1,1)+(Table1[[#This Row],[launched_at]]/(24*60*60))</f>
        <v>40247.886006944442</v>
      </c>
      <c r="T502" s="8">
        <f>DATE(1970,1,1)+(Table1[[#This Row],[deadline]]/(24*60*60))</f>
        <v>40306.927777777775</v>
      </c>
      <c r="U502">
        <f>_xlfn.DAYS(Table1[[#This Row],[Date Ended Conversion]],Table1[[#This Row],[Date Created Conversion]])</f>
        <v>59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9">
        <f>IF(Table1[[#This Row],[goal]] &lt;= 0,0,Table1[[#This Row],[pledged]]/Table1[[#This Row],[goal]])</f>
        <v>0</v>
      </c>
      <c r="P503" s="7">
        <f>IF(Table1[[#This Row],[backers_count]] &lt;= 0,0,Table1[[#This Row],[pledged]]/Table1[[#This Row],[backers_count]])</f>
        <v>0</v>
      </c>
      <c r="Q503" t="str">
        <f>TRIM(MID(Table1[[#This Row],[Category and Sub-Category]],1,SEARCH("/",Table1[[#This Row],[Category and Sub-Category]],1)-1))</f>
        <v>film &amp; video</v>
      </c>
      <c r="R503" t="str">
        <f>TRIM(MID(Table1[[#This Row],[Category and Sub-Category]],SEARCH("/",Table1[[#This Row],[Category and Sub-Category]],1)+1,LEN(Table1[[#This Row],[Category and Sub-Category]])))</f>
        <v>animation</v>
      </c>
      <c r="S503" s="8">
        <f>DATE(1970,1,1)+(Table1[[#This Row],[launched_at]]/(24*60*60))</f>
        <v>40703.234386574077</v>
      </c>
      <c r="T503" s="8">
        <f>DATE(1970,1,1)+(Table1[[#This Row],[deadline]]/(24*60*60))</f>
        <v>40733.234386574077</v>
      </c>
      <c r="U503">
        <f>_xlfn.DAYS(Table1[[#This Row],[Date Ended Conversion]],Table1[[#This Row],[Date Created Conversion]])</f>
        <v>30</v>
      </c>
    </row>
    <row r="504" spans="1:21" ht="43.5" x14ac:dyDescent="0.3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9">
        <f>IF(Table1[[#This Row],[goal]] &lt;= 0,0,Table1[[#This Row],[pledged]]/Table1[[#This Row],[goal]])</f>
        <v>1.15E-2</v>
      </c>
      <c r="P504" s="7">
        <f>IF(Table1[[#This Row],[backers_count]] &lt;= 0,0,Table1[[#This Row],[pledged]]/Table1[[#This Row],[backers_count]])</f>
        <v>57.5</v>
      </c>
      <c r="Q504" t="str">
        <f>TRIM(MID(Table1[[#This Row],[Category and Sub-Category]],1,SEARCH("/",Table1[[#This Row],[Category and Sub-Category]],1)-1))</f>
        <v>film &amp; video</v>
      </c>
      <c r="R504" t="str">
        <f>TRIM(MID(Table1[[#This Row],[Category and Sub-Category]],SEARCH("/",Table1[[#This Row],[Category and Sub-Category]],1)+1,LEN(Table1[[#This Row],[Category and Sub-Category]])))</f>
        <v>animation</v>
      </c>
      <c r="S504" s="8">
        <f>DATE(1970,1,1)+(Table1[[#This Row],[launched_at]]/(24*60*60))</f>
        <v>40956.553530092591</v>
      </c>
      <c r="T504" s="8">
        <f>DATE(1970,1,1)+(Table1[[#This Row],[deadline]]/(24*60*60))</f>
        <v>40986.511863425927</v>
      </c>
      <c r="U504">
        <f>_xlfn.DAYS(Table1[[#This Row],[Date Ended Conversion]],Table1[[#This Row],[Date Created Conversion]])</f>
        <v>30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9">
        <f>IF(Table1[[#This Row],[goal]] &lt;= 0,0,Table1[[#This Row],[pledged]]/Table1[[#This Row],[goal]])</f>
        <v>1.7538461538461537E-2</v>
      </c>
      <c r="P505" s="7">
        <f>IF(Table1[[#This Row],[backers_count]] &lt;= 0,0,Table1[[#This Row],[pledged]]/Table1[[#This Row],[backers_count]])</f>
        <v>12.666666666666666</v>
      </c>
      <c r="Q505" t="str">
        <f>TRIM(MID(Table1[[#This Row],[Category and Sub-Category]],1,SEARCH("/",Table1[[#This Row],[Category and Sub-Category]],1)-1))</f>
        <v>film &amp; video</v>
      </c>
      <c r="R505" t="str">
        <f>TRIM(MID(Table1[[#This Row],[Category and Sub-Category]],SEARCH("/",Table1[[#This Row],[Category and Sub-Category]],1)+1,LEN(Table1[[#This Row],[Category and Sub-Category]])))</f>
        <v>animation</v>
      </c>
      <c r="S505" s="8">
        <f>DATE(1970,1,1)+(Table1[[#This Row],[launched_at]]/(24*60*60))</f>
        <v>41991.526655092588</v>
      </c>
      <c r="T505" s="8">
        <f>DATE(1970,1,1)+(Table1[[#This Row],[deadline]]/(24*60*60))</f>
        <v>42021.526655092588</v>
      </c>
      <c r="U505">
        <f>_xlfn.DAYS(Table1[[#This Row],[Date Ended Conversion]],Table1[[#This Row],[Date Created Conversion]])</f>
        <v>30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9">
        <f>IF(Table1[[#This Row],[goal]] &lt;= 0,0,Table1[[#This Row],[pledged]]/Table1[[#This Row],[goal]])</f>
        <v>1.3673469387755101E-2</v>
      </c>
      <c r="P506" s="7">
        <f>IF(Table1[[#This Row],[backers_count]] &lt;= 0,0,Table1[[#This Row],[pledged]]/Table1[[#This Row],[backers_count]])</f>
        <v>67</v>
      </c>
      <c r="Q506" t="str">
        <f>TRIM(MID(Table1[[#This Row],[Category and Sub-Category]],1,SEARCH("/",Table1[[#This Row],[Category and Sub-Category]],1)-1))</f>
        <v>film &amp; video</v>
      </c>
      <c r="R506" t="str">
        <f>TRIM(MID(Table1[[#This Row],[Category and Sub-Category]],SEARCH("/",Table1[[#This Row],[Category and Sub-Category]],1)+1,LEN(Table1[[#This Row],[Category and Sub-Category]])))</f>
        <v>animation</v>
      </c>
      <c r="S506" s="8">
        <f>DATE(1970,1,1)+(Table1[[#This Row],[launched_at]]/(24*60*60))</f>
        <v>40949.98364583333</v>
      </c>
      <c r="T506" s="8">
        <f>DATE(1970,1,1)+(Table1[[#This Row],[deadline]]/(24*60*60))</f>
        <v>41009.941979166666</v>
      </c>
      <c r="U506">
        <f>_xlfn.DAYS(Table1[[#This Row],[Date Ended Conversion]],Table1[[#This Row],[Date Created Conversion]])</f>
        <v>60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9">
        <f>IF(Table1[[#This Row],[goal]] &lt;= 0,0,Table1[[#This Row],[pledged]]/Table1[[#This Row],[goal]])</f>
        <v>4.3333333333333331E-3</v>
      </c>
      <c r="P507" s="7">
        <f>IF(Table1[[#This Row],[backers_count]] &lt;= 0,0,Table1[[#This Row],[pledged]]/Table1[[#This Row],[backers_count]])</f>
        <v>3.7142857142857144</v>
      </c>
      <c r="Q507" t="str">
        <f>TRIM(MID(Table1[[#This Row],[Category and Sub-Category]],1,SEARCH("/",Table1[[#This Row],[Category and Sub-Category]],1)-1))</f>
        <v>film &amp; video</v>
      </c>
      <c r="R507" t="str">
        <f>TRIM(MID(Table1[[#This Row],[Category and Sub-Category]],SEARCH("/",Table1[[#This Row],[Category and Sub-Category]],1)+1,LEN(Table1[[#This Row],[Category and Sub-Category]])))</f>
        <v>animation</v>
      </c>
      <c r="S507" s="8">
        <f>DATE(1970,1,1)+(Table1[[#This Row],[launched_at]]/(24*60*60))</f>
        <v>42318.098217592589</v>
      </c>
      <c r="T507" s="8">
        <f>DATE(1970,1,1)+(Table1[[#This Row],[deadline]]/(24*60*60))</f>
        <v>42363.098217592589</v>
      </c>
      <c r="U507">
        <f>_xlfn.DAYS(Table1[[#This Row],[Date Ended Conversion]],Table1[[#This Row],[Date Created Conversion]])</f>
        <v>45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9">
        <f>IF(Table1[[#This Row],[goal]] &lt;= 0,0,Table1[[#This Row],[pledged]]/Table1[[#This Row],[goal]])</f>
        <v>1.25E-3</v>
      </c>
      <c r="P508" s="7">
        <f>IF(Table1[[#This Row],[backers_count]] &lt;= 0,0,Table1[[#This Row],[pledged]]/Table1[[#This Row],[backers_count]])</f>
        <v>250</v>
      </c>
      <c r="Q508" t="str">
        <f>TRIM(MID(Table1[[#This Row],[Category and Sub-Category]],1,SEARCH("/",Table1[[#This Row],[Category and Sub-Category]],1)-1))</f>
        <v>film &amp; video</v>
      </c>
      <c r="R508" t="str">
        <f>TRIM(MID(Table1[[#This Row],[Category and Sub-Category]],SEARCH("/",Table1[[#This Row],[Category and Sub-Category]],1)+1,LEN(Table1[[#This Row],[Category and Sub-Category]])))</f>
        <v>animation</v>
      </c>
      <c r="S508" s="8">
        <f>DATE(1970,1,1)+(Table1[[#This Row],[launched_at]]/(24*60*60))</f>
        <v>41466.552314814813</v>
      </c>
      <c r="T508" s="8">
        <f>DATE(1970,1,1)+(Table1[[#This Row],[deadline]]/(24*60*60))</f>
        <v>41496.552314814813</v>
      </c>
      <c r="U508">
        <f>_xlfn.DAYS(Table1[[#This Row],[Date Ended Conversion]],Table1[[#This Row],[Date Created Conversion]])</f>
        <v>30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9">
        <f>IF(Table1[[#This Row],[goal]] &lt;= 0,0,Table1[[#This Row],[pledged]]/Table1[[#This Row],[goal]])</f>
        <v>3.2000000000000001E-2</v>
      </c>
      <c r="P509" s="7">
        <f>IF(Table1[[#This Row],[backers_count]] &lt;= 0,0,Table1[[#This Row],[pledged]]/Table1[[#This Row],[backers_count]])</f>
        <v>64</v>
      </c>
      <c r="Q509" t="str">
        <f>TRIM(MID(Table1[[#This Row],[Category and Sub-Category]],1,SEARCH("/",Table1[[#This Row],[Category and Sub-Category]],1)-1))</f>
        <v>film &amp; video</v>
      </c>
      <c r="R509" t="str">
        <f>TRIM(MID(Table1[[#This Row],[Category and Sub-Category]],SEARCH("/",Table1[[#This Row],[Category and Sub-Category]],1)+1,LEN(Table1[[#This Row],[Category and Sub-Category]])))</f>
        <v>animation</v>
      </c>
      <c r="S509" s="8">
        <f>DATE(1970,1,1)+(Table1[[#This Row],[launched_at]]/(24*60*60))</f>
        <v>41156.958993055552</v>
      </c>
      <c r="T509" s="8">
        <f>DATE(1970,1,1)+(Table1[[#This Row],[deadline]]/(24*60*60))</f>
        <v>41201.958993055552</v>
      </c>
      <c r="U509">
        <f>_xlfn.DAYS(Table1[[#This Row],[Date Ended Conversion]],Table1[[#This Row],[Date Created Conversion]])</f>
        <v>45</v>
      </c>
    </row>
    <row r="510" spans="1:21" ht="43.5" x14ac:dyDescent="0.3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9">
        <f>IF(Table1[[#This Row],[goal]] &lt;= 0,0,Table1[[#This Row],[pledged]]/Table1[[#This Row],[goal]])</f>
        <v>8.0000000000000002E-3</v>
      </c>
      <c r="P510" s="7">
        <f>IF(Table1[[#This Row],[backers_count]] &lt;= 0,0,Table1[[#This Row],[pledged]]/Table1[[#This Row],[backers_count]])</f>
        <v>133.33333333333334</v>
      </c>
      <c r="Q510" t="str">
        <f>TRIM(MID(Table1[[#This Row],[Category and Sub-Category]],1,SEARCH("/",Table1[[#This Row],[Category and Sub-Category]],1)-1))</f>
        <v>film &amp; video</v>
      </c>
      <c r="R510" t="str">
        <f>TRIM(MID(Table1[[#This Row],[Category and Sub-Category]],SEARCH("/",Table1[[#This Row],[Category and Sub-Category]],1)+1,LEN(Table1[[#This Row],[Category and Sub-Category]])))</f>
        <v>animation</v>
      </c>
      <c r="S510" s="8">
        <f>DATE(1970,1,1)+(Table1[[#This Row],[launched_at]]/(24*60*60))</f>
        <v>40995.024317129632</v>
      </c>
      <c r="T510" s="8">
        <f>DATE(1970,1,1)+(Table1[[#This Row],[deadline]]/(24*60*60))</f>
        <v>41054.593055555553</v>
      </c>
      <c r="U510">
        <f>_xlfn.DAYS(Table1[[#This Row],[Date Ended Conversion]],Table1[[#This Row],[Date Created Conversion]])</f>
        <v>59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9">
        <f>IF(Table1[[#This Row],[goal]] &lt;= 0,0,Table1[[#This Row],[pledged]]/Table1[[#This Row],[goal]])</f>
        <v>2E-3</v>
      </c>
      <c r="P511" s="7">
        <f>IF(Table1[[#This Row],[backers_count]] &lt;= 0,0,Table1[[#This Row],[pledged]]/Table1[[#This Row],[backers_count]])</f>
        <v>10</v>
      </c>
      <c r="Q511" t="str">
        <f>TRIM(MID(Table1[[#This Row],[Category and Sub-Category]],1,SEARCH("/",Table1[[#This Row],[Category and Sub-Category]],1)-1))</f>
        <v>film &amp; video</v>
      </c>
      <c r="R511" t="str">
        <f>TRIM(MID(Table1[[#This Row],[Category and Sub-Category]],SEARCH("/",Table1[[#This Row],[Category and Sub-Category]],1)+1,LEN(Table1[[#This Row],[Category and Sub-Category]])))</f>
        <v>animation</v>
      </c>
      <c r="S511" s="8">
        <f>DATE(1970,1,1)+(Table1[[#This Row],[launched_at]]/(24*60*60))</f>
        <v>42153.631597222222</v>
      </c>
      <c r="T511" s="8">
        <f>DATE(1970,1,1)+(Table1[[#This Row],[deadline]]/(24*60*60))</f>
        <v>42183.631597222222</v>
      </c>
      <c r="U511">
        <f>_xlfn.DAYS(Table1[[#This Row],[Date Ended Conversion]],Table1[[#This Row],[Date Created Conversion]])</f>
        <v>30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9">
        <f>IF(Table1[[#This Row],[goal]] &lt;= 0,0,Table1[[#This Row],[pledged]]/Table1[[#This Row],[goal]])</f>
        <v>0</v>
      </c>
      <c r="P512" s="7">
        <f>IF(Table1[[#This Row],[backers_count]] &lt;= 0,0,Table1[[#This Row],[pledged]]/Table1[[#This Row],[backers_count]])</f>
        <v>0</v>
      </c>
      <c r="Q512" t="str">
        <f>TRIM(MID(Table1[[#This Row],[Category and Sub-Category]],1,SEARCH("/",Table1[[#This Row],[Category and Sub-Category]],1)-1))</f>
        <v>film &amp; video</v>
      </c>
      <c r="R512" t="str">
        <f>TRIM(MID(Table1[[#This Row],[Category and Sub-Category]],SEARCH("/",Table1[[#This Row],[Category and Sub-Category]],1)+1,LEN(Table1[[#This Row],[Category and Sub-Category]])))</f>
        <v>animation</v>
      </c>
      <c r="S512" s="8">
        <f>DATE(1970,1,1)+(Table1[[#This Row],[launched_at]]/(24*60*60))</f>
        <v>42400.176377314812</v>
      </c>
      <c r="T512" s="8">
        <f>DATE(1970,1,1)+(Table1[[#This Row],[deadline]]/(24*60*60))</f>
        <v>42430.176377314812</v>
      </c>
      <c r="U512">
        <f>_xlfn.DAYS(Table1[[#This Row],[Date Ended Conversion]],Table1[[#This Row],[Date Created Conversion]])</f>
        <v>30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9">
        <f>IF(Table1[[#This Row],[goal]] &lt;= 0,0,Table1[[#This Row],[pledged]]/Table1[[#This Row],[goal]])</f>
        <v>0.03</v>
      </c>
      <c r="P513" s="7">
        <f>IF(Table1[[#This Row],[backers_count]] &lt;= 0,0,Table1[[#This Row],[pledged]]/Table1[[#This Row],[backers_count]])</f>
        <v>30</v>
      </c>
      <c r="Q513" t="str">
        <f>TRIM(MID(Table1[[#This Row],[Category and Sub-Category]],1,SEARCH("/",Table1[[#This Row],[Category and Sub-Category]],1)-1))</f>
        <v>film &amp; video</v>
      </c>
      <c r="R513" t="str">
        <f>TRIM(MID(Table1[[#This Row],[Category and Sub-Category]],SEARCH("/",Table1[[#This Row],[Category and Sub-Category]],1)+1,LEN(Table1[[#This Row],[Category and Sub-Category]])))</f>
        <v>animation</v>
      </c>
      <c r="S513" s="8">
        <f>DATE(1970,1,1)+(Table1[[#This Row],[launched_at]]/(24*60*60))</f>
        <v>41340.303032407406</v>
      </c>
      <c r="T513" s="8">
        <f>DATE(1970,1,1)+(Table1[[#This Row],[deadline]]/(24*60*60))</f>
        <v>41370.261365740742</v>
      </c>
      <c r="U513">
        <f>_xlfn.DAYS(Table1[[#This Row],[Date Ended Conversion]],Table1[[#This Row],[Date Created Conversion]])</f>
        <v>30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9">
        <f>IF(Table1[[#This Row],[goal]] &lt;= 0,0,Table1[[#This Row],[pledged]]/Table1[[#This Row],[goal]])</f>
        <v>1.3749999999999999E-3</v>
      </c>
      <c r="P514" s="7">
        <f>IF(Table1[[#This Row],[backers_count]] &lt;= 0,0,Table1[[#This Row],[pledged]]/Table1[[#This Row],[backers_count]])</f>
        <v>5.5</v>
      </c>
      <c r="Q514" t="str">
        <f>TRIM(MID(Table1[[#This Row],[Category and Sub-Category]],1,SEARCH("/",Table1[[#This Row],[Category and Sub-Category]],1)-1))</f>
        <v>film &amp; video</v>
      </c>
      <c r="R514" t="str">
        <f>TRIM(MID(Table1[[#This Row],[Category and Sub-Category]],SEARCH("/",Table1[[#This Row],[Category and Sub-Category]],1)+1,LEN(Table1[[#This Row],[Category and Sub-Category]])))</f>
        <v>animation</v>
      </c>
      <c r="S514" s="8">
        <f>DATE(1970,1,1)+(Table1[[#This Row],[launched_at]]/(24*60*60))</f>
        <v>42649.742210648154</v>
      </c>
      <c r="T514" s="8">
        <f>DATE(1970,1,1)+(Table1[[#This Row],[deadline]]/(24*60*60))</f>
        <v>42694.783877314811</v>
      </c>
      <c r="U514">
        <f>_xlfn.DAYS(Table1[[#This Row],[Date Ended Conversion]],Table1[[#This Row],[Date Created Conversion]])</f>
        <v>45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9">
        <f>IF(Table1[[#This Row],[goal]] &lt;= 0,0,Table1[[#This Row],[pledged]]/Table1[[#This Row],[goal]])</f>
        <v>0.13924</v>
      </c>
      <c r="P515" s="7">
        <f>IF(Table1[[#This Row],[backers_count]] &lt;= 0,0,Table1[[#This Row],[pledged]]/Table1[[#This Row],[backers_count]])</f>
        <v>102.38235294117646</v>
      </c>
      <c r="Q515" t="str">
        <f>TRIM(MID(Table1[[#This Row],[Category and Sub-Category]],1,SEARCH("/",Table1[[#This Row],[Category and Sub-Category]],1)-1))</f>
        <v>film &amp; video</v>
      </c>
      <c r="R515" t="str">
        <f>TRIM(MID(Table1[[#This Row],[Category and Sub-Category]],SEARCH("/",Table1[[#This Row],[Category and Sub-Category]],1)+1,LEN(Table1[[#This Row],[Category and Sub-Category]])))</f>
        <v>animation</v>
      </c>
      <c r="S515" s="8">
        <f>DATE(1970,1,1)+(Table1[[#This Row],[launched_at]]/(24*60*60))</f>
        <v>42552.653993055559</v>
      </c>
      <c r="T515" s="8">
        <f>DATE(1970,1,1)+(Table1[[#This Row],[deadline]]/(24*60*60))</f>
        <v>42597.291666666672</v>
      </c>
      <c r="U515">
        <f>_xlfn.DAYS(Table1[[#This Row],[Date Ended Conversion]],Table1[[#This Row],[Date Created Conversion]])</f>
        <v>45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9">
        <f>IF(Table1[[#This Row],[goal]] &lt;= 0,0,Table1[[#This Row],[pledged]]/Table1[[#This Row],[goal]])</f>
        <v>3.3333333333333333E-2</v>
      </c>
      <c r="P516" s="7">
        <f>IF(Table1[[#This Row],[backers_count]] &lt;= 0,0,Table1[[#This Row],[pledged]]/Table1[[#This Row],[backers_count]])</f>
        <v>16.666666666666668</v>
      </c>
      <c r="Q516" t="str">
        <f>TRIM(MID(Table1[[#This Row],[Category and Sub-Category]],1,SEARCH("/",Table1[[#This Row],[Category and Sub-Category]],1)-1))</f>
        <v>film &amp; video</v>
      </c>
      <c r="R516" t="str">
        <f>TRIM(MID(Table1[[#This Row],[Category and Sub-Category]],SEARCH("/",Table1[[#This Row],[Category and Sub-Category]],1)+1,LEN(Table1[[#This Row],[Category and Sub-Category]])))</f>
        <v>animation</v>
      </c>
      <c r="S516" s="8">
        <f>DATE(1970,1,1)+(Table1[[#This Row],[launched_at]]/(24*60*60))</f>
        <v>41830.613969907405</v>
      </c>
      <c r="T516" s="8">
        <f>DATE(1970,1,1)+(Table1[[#This Row],[deadline]]/(24*60*60))</f>
        <v>41860.613969907405</v>
      </c>
      <c r="U516">
        <f>_xlfn.DAYS(Table1[[#This Row],[Date Ended Conversion]],Table1[[#This Row],[Date Created Conversion]])</f>
        <v>30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9">
        <f>IF(Table1[[#This Row],[goal]] &lt;= 0,0,Table1[[#This Row],[pledged]]/Table1[[#This Row],[goal]])</f>
        <v>0.25413402061855672</v>
      </c>
      <c r="P517" s="7">
        <f>IF(Table1[[#This Row],[backers_count]] &lt;= 0,0,Table1[[#This Row],[pledged]]/Table1[[#This Row],[backers_count]])</f>
        <v>725.02941176470586</v>
      </c>
      <c r="Q517" t="str">
        <f>TRIM(MID(Table1[[#This Row],[Category and Sub-Category]],1,SEARCH("/",Table1[[#This Row],[Category and Sub-Category]],1)-1))</f>
        <v>film &amp; video</v>
      </c>
      <c r="R517" t="str">
        <f>TRIM(MID(Table1[[#This Row],[Category and Sub-Category]],SEARCH("/",Table1[[#This Row],[Category and Sub-Category]],1)+1,LEN(Table1[[#This Row],[Category and Sub-Category]])))</f>
        <v>animation</v>
      </c>
      <c r="S517" s="8">
        <f>DATE(1970,1,1)+(Table1[[#This Row],[launched_at]]/(24*60*60))</f>
        <v>42327.490752314814</v>
      </c>
      <c r="T517" s="8">
        <f>DATE(1970,1,1)+(Table1[[#This Row],[deadline]]/(24*60*60))</f>
        <v>42367.490752314814</v>
      </c>
      <c r="U517">
        <f>_xlfn.DAYS(Table1[[#This Row],[Date Ended Conversion]],Table1[[#This Row],[Date Created Conversion]])</f>
        <v>40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9">
        <f>IF(Table1[[#This Row],[goal]] &lt;= 0,0,Table1[[#This Row],[pledged]]/Table1[[#This Row],[goal]])</f>
        <v>0</v>
      </c>
      <c r="P518" s="7">
        <f>IF(Table1[[#This Row],[backers_count]] &lt;= 0,0,Table1[[#This Row],[pledged]]/Table1[[#This Row],[backers_count]])</f>
        <v>0</v>
      </c>
      <c r="Q518" t="str">
        <f>TRIM(MID(Table1[[#This Row],[Category and Sub-Category]],1,SEARCH("/",Table1[[#This Row],[Category and Sub-Category]],1)-1))</f>
        <v>film &amp; video</v>
      </c>
      <c r="R518" t="str">
        <f>TRIM(MID(Table1[[#This Row],[Category and Sub-Category]],SEARCH("/",Table1[[#This Row],[Category and Sub-Category]],1)+1,LEN(Table1[[#This Row],[Category and Sub-Category]])))</f>
        <v>animation</v>
      </c>
      <c r="S518" s="8">
        <f>DATE(1970,1,1)+(Table1[[#This Row],[launched_at]]/(24*60*60))</f>
        <v>42091.778703703705</v>
      </c>
      <c r="T518" s="8">
        <f>DATE(1970,1,1)+(Table1[[#This Row],[deadline]]/(24*60*60))</f>
        <v>42151.778703703705</v>
      </c>
      <c r="U518">
        <f>_xlfn.DAYS(Table1[[#This Row],[Date Ended Conversion]],Table1[[#This Row],[Date Created Conversion]])</f>
        <v>60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9">
        <f>IF(Table1[[#This Row],[goal]] &lt;= 0,0,Table1[[#This Row],[pledged]]/Table1[[#This Row],[goal]])</f>
        <v>1.3666666666666667E-2</v>
      </c>
      <c r="P519" s="7">
        <f>IF(Table1[[#This Row],[backers_count]] &lt;= 0,0,Table1[[#This Row],[pledged]]/Table1[[#This Row],[backers_count]])</f>
        <v>68.333333333333329</v>
      </c>
      <c r="Q519" t="str">
        <f>TRIM(MID(Table1[[#This Row],[Category and Sub-Category]],1,SEARCH("/",Table1[[#This Row],[Category and Sub-Category]],1)-1))</f>
        <v>film &amp; video</v>
      </c>
      <c r="R519" t="str">
        <f>TRIM(MID(Table1[[#This Row],[Category and Sub-Category]],SEARCH("/",Table1[[#This Row],[Category and Sub-Category]],1)+1,LEN(Table1[[#This Row],[Category and Sub-Category]])))</f>
        <v>animation</v>
      </c>
      <c r="S519" s="8">
        <f>DATE(1970,1,1)+(Table1[[#This Row],[launched_at]]/(24*60*60))</f>
        <v>42738.615289351852</v>
      </c>
      <c r="T519" s="8">
        <f>DATE(1970,1,1)+(Table1[[#This Row],[deadline]]/(24*60*60))</f>
        <v>42768.615289351852</v>
      </c>
      <c r="U519">
        <f>_xlfn.DAYS(Table1[[#This Row],[Date Ended Conversion]],Table1[[#This Row],[Date Created Conversion]])</f>
        <v>30</v>
      </c>
    </row>
    <row r="520" spans="1:21" ht="43.5" x14ac:dyDescent="0.3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9">
        <f>IF(Table1[[#This Row],[goal]] &lt;= 0,0,Table1[[#This Row],[pledged]]/Table1[[#This Row],[goal]])</f>
        <v>0</v>
      </c>
      <c r="P520" s="7">
        <f>IF(Table1[[#This Row],[backers_count]] &lt;= 0,0,Table1[[#This Row],[pledged]]/Table1[[#This Row],[backers_count]])</f>
        <v>0</v>
      </c>
      <c r="Q520" t="str">
        <f>TRIM(MID(Table1[[#This Row],[Category and Sub-Category]],1,SEARCH("/",Table1[[#This Row],[Category and Sub-Category]],1)-1))</f>
        <v>film &amp; video</v>
      </c>
      <c r="R520" t="str">
        <f>TRIM(MID(Table1[[#This Row],[Category and Sub-Category]],SEARCH("/",Table1[[#This Row],[Category and Sub-Category]],1)+1,LEN(Table1[[#This Row],[Category and Sub-Category]])))</f>
        <v>animation</v>
      </c>
      <c r="S520" s="8">
        <f>DATE(1970,1,1)+(Table1[[#This Row],[launched_at]]/(24*60*60))</f>
        <v>42223.616018518514</v>
      </c>
      <c r="T520" s="8">
        <f>DATE(1970,1,1)+(Table1[[#This Row],[deadline]]/(24*60*60))</f>
        <v>42253.615277777775</v>
      </c>
      <c r="U520">
        <f>_xlfn.DAYS(Table1[[#This Row],[Date Ended Conversion]],Table1[[#This Row],[Date Created Conversion]])</f>
        <v>30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9">
        <f>IF(Table1[[#This Row],[goal]] &lt;= 0,0,Table1[[#This Row],[pledged]]/Table1[[#This Row],[goal]])</f>
        <v>0.22881426547787684</v>
      </c>
      <c r="P521" s="7">
        <f>IF(Table1[[#This Row],[backers_count]] &lt;= 0,0,Table1[[#This Row],[pledged]]/Table1[[#This Row],[backers_count]])</f>
        <v>39.228571428571428</v>
      </c>
      <c r="Q521" t="str">
        <f>TRIM(MID(Table1[[#This Row],[Category and Sub-Category]],1,SEARCH("/",Table1[[#This Row],[Category and Sub-Category]],1)-1))</f>
        <v>film &amp; video</v>
      </c>
      <c r="R521" t="str">
        <f>TRIM(MID(Table1[[#This Row],[Category and Sub-Category]],SEARCH("/",Table1[[#This Row],[Category and Sub-Category]],1)+1,LEN(Table1[[#This Row],[Category and Sub-Category]])))</f>
        <v>animation</v>
      </c>
      <c r="S521" s="8">
        <f>DATE(1970,1,1)+(Table1[[#This Row],[launched_at]]/(24*60*60))</f>
        <v>41218.391446759255</v>
      </c>
      <c r="T521" s="8">
        <f>DATE(1970,1,1)+(Table1[[#This Row],[deadline]]/(24*60*60))</f>
        <v>41248.391446759255</v>
      </c>
      <c r="U521">
        <f>_xlfn.DAYS(Table1[[#This Row],[Date Ended Conversion]],Table1[[#This Row],[Date Created Conversion]])</f>
        <v>30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9">
        <f>IF(Table1[[#This Row],[goal]] &lt;= 0,0,Table1[[#This Row],[pledged]]/Table1[[#This Row],[goal]])</f>
        <v>1.0209999999999999</v>
      </c>
      <c r="P522" s="7">
        <f>IF(Table1[[#This Row],[backers_count]] &lt;= 0,0,Table1[[#This Row],[pledged]]/Table1[[#This Row],[backers_count]])</f>
        <v>150.14705882352942</v>
      </c>
      <c r="Q522" t="str">
        <f>TRIM(MID(Table1[[#This Row],[Category and Sub-Category]],1,SEARCH("/",Table1[[#This Row],[Category and Sub-Category]],1)-1))</f>
        <v>theater</v>
      </c>
      <c r="R522" t="str">
        <f>TRIM(MID(Table1[[#This Row],[Category and Sub-Category]],SEARCH("/",Table1[[#This Row],[Category and Sub-Category]],1)+1,LEN(Table1[[#This Row],[Category and Sub-Category]])))</f>
        <v>plays</v>
      </c>
      <c r="S522" s="8">
        <f>DATE(1970,1,1)+(Table1[[#This Row],[launched_at]]/(24*60*60))</f>
        <v>42318.702094907407</v>
      </c>
      <c r="T522" s="8">
        <f>DATE(1970,1,1)+(Table1[[#This Row],[deadline]]/(24*60*60))</f>
        <v>42348.702094907407</v>
      </c>
      <c r="U522">
        <f>_xlfn.DAYS(Table1[[#This Row],[Date Ended Conversion]],Table1[[#This Row],[Date Created Conversion]])</f>
        <v>30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9">
        <f>IF(Table1[[#This Row],[goal]] &lt;= 0,0,Table1[[#This Row],[pledged]]/Table1[[#This Row],[goal]])</f>
        <v>1.0464</v>
      </c>
      <c r="P523" s="7">
        <f>IF(Table1[[#This Row],[backers_count]] &lt;= 0,0,Table1[[#This Row],[pledged]]/Table1[[#This Row],[backers_count]])</f>
        <v>93.428571428571431</v>
      </c>
      <c r="Q523" t="str">
        <f>TRIM(MID(Table1[[#This Row],[Category and Sub-Category]],1,SEARCH("/",Table1[[#This Row],[Category and Sub-Category]],1)-1))</f>
        <v>theater</v>
      </c>
      <c r="R523" t="str">
        <f>TRIM(MID(Table1[[#This Row],[Category and Sub-Category]],SEARCH("/",Table1[[#This Row],[Category and Sub-Category]],1)+1,LEN(Table1[[#This Row],[Category and Sub-Category]])))</f>
        <v>plays</v>
      </c>
      <c r="S523" s="8">
        <f>DATE(1970,1,1)+(Table1[[#This Row],[launched_at]]/(24*60*60))</f>
        <v>42646.092812499999</v>
      </c>
      <c r="T523" s="8">
        <f>DATE(1970,1,1)+(Table1[[#This Row],[deadline]]/(24*60*60))</f>
        <v>42675.207638888889</v>
      </c>
      <c r="U523">
        <f>_xlfn.DAYS(Table1[[#This Row],[Date Ended Conversion]],Table1[[#This Row],[Date Created Conversion]])</f>
        <v>29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9">
        <f>IF(Table1[[#This Row],[goal]] &lt;= 0,0,Table1[[#This Row],[pledged]]/Table1[[#This Row],[goal]])</f>
        <v>1.1466666666666667</v>
      </c>
      <c r="P524" s="7">
        <f>IF(Table1[[#This Row],[backers_count]] &lt;= 0,0,Table1[[#This Row],[pledged]]/Table1[[#This Row],[backers_count]])</f>
        <v>110.96774193548387</v>
      </c>
      <c r="Q524" t="str">
        <f>TRIM(MID(Table1[[#This Row],[Category and Sub-Category]],1,SEARCH("/",Table1[[#This Row],[Category and Sub-Category]],1)-1))</f>
        <v>theater</v>
      </c>
      <c r="R524" t="str">
        <f>TRIM(MID(Table1[[#This Row],[Category and Sub-Category]],SEARCH("/",Table1[[#This Row],[Category and Sub-Category]],1)+1,LEN(Table1[[#This Row],[Category and Sub-Category]])))</f>
        <v>plays</v>
      </c>
      <c r="S524" s="8">
        <f>DATE(1970,1,1)+(Table1[[#This Row],[launched_at]]/(24*60*60))</f>
        <v>42430.040798611109</v>
      </c>
      <c r="T524" s="8">
        <f>DATE(1970,1,1)+(Table1[[#This Row],[deadline]]/(24*60*60))</f>
        <v>42449.999131944445</v>
      </c>
      <c r="U524">
        <f>_xlfn.DAYS(Table1[[#This Row],[Date Ended Conversion]],Table1[[#This Row],[Date Created Conversion]])</f>
        <v>19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9">
        <f>IF(Table1[[#This Row],[goal]] &lt;= 0,0,Table1[[#This Row],[pledged]]/Table1[[#This Row],[goal]])</f>
        <v>1.206</v>
      </c>
      <c r="P525" s="7">
        <f>IF(Table1[[#This Row],[backers_count]] &lt;= 0,0,Table1[[#This Row],[pledged]]/Table1[[#This Row],[backers_count]])</f>
        <v>71.785714285714292</v>
      </c>
      <c r="Q525" t="str">
        <f>TRIM(MID(Table1[[#This Row],[Category and Sub-Category]],1,SEARCH("/",Table1[[#This Row],[Category and Sub-Category]],1)-1))</f>
        <v>theater</v>
      </c>
      <c r="R525" t="str">
        <f>TRIM(MID(Table1[[#This Row],[Category and Sub-Category]],SEARCH("/",Table1[[#This Row],[Category and Sub-Category]],1)+1,LEN(Table1[[#This Row],[Category and Sub-Category]])))</f>
        <v>plays</v>
      </c>
      <c r="S525" s="8">
        <f>DATE(1970,1,1)+(Table1[[#This Row],[launched_at]]/(24*60*60))</f>
        <v>42238.13282407407</v>
      </c>
      <c r="T525" s="8">
        <f>DATE(1970,1,1)+(Table1[[#This Row],[deadline]]/(24*60*60))</f>
        <v>42268.13282407407</v>
      </c>
      <c r="U525">
        <f>_xlfn.DAYS(Table1[[#This Row],[Date Ended Conversion]],Table1[[#This Row],[Date Created Conversion]])</f>
        <v>30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9">
        <f>IF(Table1[[#This Row],[goal]] &lt;= 0,0,Table1[[#This Row],[pledged]]/Table1[[#This Row],[goal]])</f>
        <v>1.0867285714285715</v>
      </c>
      <c r="P526" s="7">
        <f>IF(Table1[[#This Row],[backers_count]] &lt;= 0,0,Table1[[#This Row],[pledged]]/Table1[[#This Row],[backers_count]])</f>
        <v>29.258076923076924</v>
      </c>
      <c r="Q526" t="str">
        <f>TRIM(MID(Table1[[#This Row],[Category and Sub-Category]],1,SEARCH("/",Table1[[#This Row],[Category and Sub-Category]],1)-1))</f>
        <v>theater</v>
      </c>
      <c r="R526" t="str">
        <f>TRIM(MID(Table1[[#This Row],[Category and Sub-Category]],SEARCH("/",Table1[[#This Row],[Category and Sub-Category]],1)+1,LEN(Table1[[#This Row],[Category and Sub-Category]])))</f>
        <v>plays</v>
      </c>
      <c r="S526" s="8">
        <f>DATE(1970,1,1)+(Table1[[#This Row],[launched_at]]/(24*60*60))</f>
        <v>42492.717233796298</v>
      </c>
      <c r="T526" s="8">
        <f>DATE(1970,1,1)+(Table1[[#This Row],[deadline]]/(24*60*60))</f>
        <v>42522.717233796298</v>
      </c>
      <c r="U526">
        <f>_xlfn.DAYS(Table1[[#This Row],[Date Ended Conversion]],Table1[[#This Row],[Date Created Conversion]])</f>
        <v>30</v>
      </c>
    </row>
    <row r="527" spans="1:21" ht="43.5" x14ac:dyDescent="0.3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9">
        <f>IF(Table1[[#This Row],[goal]] &lt;= 0,0,Table1[[#This Row],[pledged]]/Table1[[#This Row],[goal]])</f>
        <v>1</v>
      </c>
      <c r="P527" s="7">
        <f>IF(Table1[[#This Row],[backers_count]] &lt;= 0,0,Table1[[#This Row],[pledged]]/Table1[[#This Row],[backers_count]])</f>
        <v>1000</v>
      </c>
      <c r="Q527" t="str">
        <f>TRIM(MID(Table1[[#This Row],[Category and Sub-Category]],1,SEARCH("/",Table1[[#This Row],[Category and Sub-Category]],1)-1))</f>
        <v>theater</v>
      </c>
      <c r="R527" t="str">
        <f>TRIM(MID(Table1[[#This Row],[Category and Sub-Category]],SEARCH("/",Table1[[#This Row],[Category and Sub-Category]],1)+1,LEN(Table1[[#This Row],[Category and Sub-Category]])))</f>
        <v>plays</v>
      </c>
      <c r="S527" s="8">
        <f>DATE(1970,1,1)+(Table1[[#This Row],[launched_at]]/(24*60*60))</f>
        <v>41850.400937500002</v>
      </c>
      <c r="T527" s="8">
        <f>DATE(1970,1,1)+(Table1[[#This Row],[deadline]]/(24*60*60))</f>
        <v>41895.400937500002</v>
      </c>
      <c r="U527">
        <f>_xlfn.DAYS(Table1[[#This Row],[Date Ended Conversion]],Table1[[#This Row],[Date Created Conversion]])</f>
        <v>45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9">
        <f>IF(Table1[[#This Row],[goal]] &lt;= 0,0,Table1[[#This Row],[pledged]]/Table1[[#This Row],[goal]])</f>
        <v>1.1399999999999999</v>
      </c>
      <c r="P528" s="7">
        <f>IF(Table1[[#This Row],[backers_count]] &lt;= 0,0,Table1[[#This Row],[pledged]]/Table1[[#This Row],[backers_count]])</f>
        <v>74.347826086956516</v>
      </c>
      <c r="Q528" t="str">
        <f>TRIM(MID(Table1[[#This Row],[Category and Sub-Category]],1,SEARCH("/",Table1[[#This Row],[Category and Sub-Category]],1)-1))</f>
        <v>theater</v>
      </c>
      <c r="R528" t="str">
        <f>TRIM(MID(Table1[[#This Row],[Category and Sub-Category]],SEARCH("/",Table1[[#This Row],[Category and Sub-Category]],1)+1,LEN(Table1[[#This Row],[Category and Sub-Category]])))</f>
        <v>plays</v>
      </c>
      <c r="S528" s="8">
        <f>DATE(1970,1,1)+(Table1[[#This Row],[launched_at]]/(24*60*60))</f>
        <v>42192.591944444444</v>
      </c>
      <c r="T528" s="8">
        <f>DATE(1970,1,1)+(Table1[[#This Row],[deadline]]/(24*60*60))</f>
        <v>42223.708333333328</v>
      </c>
      <c r="U528">
        <f>_xlfn.DAYS(Table1[[#This Row],[Date Ended Conversion]],Table1[[#This Row],[Date Created Conversion]])</f>
        <v>31</v>
      </c>
    </row>
    <row r="529" spans="1:21" ht="43.5" x14ac:dyDescent="0.3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9">
        <f>IF(Table1[[#This Row],[goal]] &lt;= 0,0,Table1[[#This Row],[pledged]]/Table1[[#This Row],[goal]])</f>
        <v>1.0085</v>
      </c>
      <c r="P529" s="7">
        <f>IF(Table1[[#This Row],[backers_count]] &lt;= 0,0,Table1[[#This Row],[pledged]]/Table1[[#This Row],[backers_count]])</f>
        <v>63.829113924050631</v>
      </c>
      <c r="Q529" t="str">
        <f>TRIM(MID(Table1[[#This Row],[Category and Sub-Category]],1,SEARCH("/",Table1[[#This Row],[Category and Sub-Category]],1)-1))</f>
        <v>theater</v>
      </c>
      <c r="R529" t="str">
        <f>TRIM(MID(Table1[[#This Row],[Category and Sub-Category]],SEARCH("/",Table1[[#This Row],[Category and Sub-Category]],1)+1,LEN(Table1[[#This Row],[Category and Sub-Category]])))</f>
        <v>plays</v>
      </c>
      <c r="S529" s="8">
        <f>DATE(1970,1,1)+(Table1[[#This Row],[launched_at]]/(24*60*60))</f>
        <v>42753.205625000002</v>
      </c>
      <c r="T529" s="8">
        <f>DATE(1970,1,1)+(Table1[[#This Row],[deadline]]/(24*60*60))</f>
        <v>42783.670138888891</v>
      </c>
      <c r="U529">
        <f>_xlfn.DAYS(Table1[[#This Row],[Date Ended Conversion]],Table1[[#This Row],[Date Created Conversion]])</f>
        <v>30</v>
      </c>
    </row>
    <row r="530" spans="1:21" x14ac:dyDescent="0.3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9">
        <f>IF(Table1[[#This Row],[goal]] &lt;= 0,0,Table1[[#This Row],[pledged]]/Table1[[#This Row],[goal]])</f>
        <v>1.1565217391304348</v>
      </c>
      <c r="P530" s="7">
        <f>IF(Table1[[#This Row],[backers_count]] &lt;= 0,0,Table1[[#This Row],[pledged]]/Table1[[#This Row],[backers_count]])</f>
        <v>44.333333333333336</v>
      </c>
      <c r="Q530" t="str">
        <f>TRIM(MID(Table1[[#This Row],[Category and Sub-Category]],1,SEARCH("/",Table1[[#This Row],[Category and Sub-Category]],1)-1))</f>
        <v>theater</v>
      </c>
      <c r="R530" t="str">
        <f>TRIM(MID(Table1[[#This Row],[Category and Sub-Category]],SEARCH("/",Table1[[#This Row],[Category and Sub-Category]],1)+1,LEN(Table1[[#This Row],[Category and Sub-Category]])))</f>
        <v>plays</v>
      </c>
      <c r="S530" s="8">
        <f>DATE(1970,1,1)+(Table1[[#This Row],[launched_at]]/(24*60*60))</f>
        <v>42155.920219907406</v>
      </c>
      <c r="T530" s="8">
        <f>DATE(1970,1,1)+(Table1[[#This Row],[deadline]]/(24*60*60))</f>
        <v>42176.888888888891</v>
      </c>
      <c r="U530">
        <f>_xlfn.DAYS(Table1[[#This Row],[Date Ended Conversion]],Table1[[#This Row],[Date Created Conversion]])</f>
        <v>21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9">
        <f>IF(Table1[[#This Row],[goal]] &lt;= 0,0,Table1[[#This Row],[pledged]]/Table1[[#This Row],[goal]])</f>
        <v>1.3041666666666667</v>
      </c>
      <c r="P531" s="7">
        <f>IF(Table1[[#This Row],[backers_count]] &lt;= 0,0,Table1[[#This Row],[pledged]]/Table1[[#This Row],[backers_count]])</f>
        <v>86.944444444444443</v>
      </c>
      <c r="Q531" t="str">
        <f>TRIM(MID(Table1[[#This Row],[Category and Sub-Category]],1,SEARCH("/",Table1[[#This Row],[Category and Sub-Category]],1)-1))</f>
        <v>theater</v>
      </c>
      <c r="R531" t="str">
        <f>TRIM(MID(Table1[[#This Row],[Category and Sub-Category]],SEARCH("/",Table1[[#This Row],[Category and Sub-Category]],1)+1,LEN(Table1[[#This Row],[Category and Sub-Category]])))</f>
        <v>plays</v>
      </c>
      <c r="S531" s="8">
        <f>DATE(1970,1,1)+(Table1[[#This Row],[launched_at]]/(24*60*60))</f>
        <v>42725.031180555554</v>
      </c>
      <c r="T531" s="8">
        <f>DATE(1970,1,1)+(Table1[[#This Row],[deadline]]/(24*60*60))</f>
        <v>42746.208333333328</v>
      </c>
      <c r="U531">
        <f>_xlfn.DAYS(Table1[[#This Row],[Date Ended Conversion]],Table1[[#This Row],[Date Created Conversion]])</f>
        <v>21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9">
        <f>IF(Table1[[#This Row],[goal]] &lt;= 0,0,Table1[[#This Row],[pledged]]/Table1[[#This Row],[goal]])</f>
        <v>1.0778267254038179</v>
      </c>
      <c r="P532" s="7">
        <f>IF(Table1[[#This Row],[backers_count]] &lt;= 0,0,Table1[[#This Row],[pledged]]/Table1[[#This Row],[backers_count]])</f>
        <v>126.55172413793103</v>
      </c>
      <c r="Q532" t="str">
        <f>TRIM(MID(Table1[[#This Row],[Category and Sub-Category]],1,SEARCH("/",Table1[[#This Row],[Category and Sub-Category]],1)-1))</f>
        <v>theater</v>
      </c>
      <c r="R532" t="str">
        <f>TRIM(MID(Table1[[#This Row],[Category and Sub-Category]],SEARCH("/",Table1[[#This Row],[Category and Sub-Category]],1)+1,LEN(Table1[[#This Row],[Category and Sub-Category]])))</f>
        <v>plays</v>
      </c>
      <c r="S532" s="8">
        <f>DATE(1970,1,1)+(Table1[[#This Row],[launched_at]]/(24*60*60))</f>
        <v>42157.591064814813</v>
      </c>
      <c r="T532" s="8">
        <f>DATE(1970,1,1)+(Table1[[#This Row],[deadline]]/(24*60*60))</f>
        <v>42179.083333333328</v>
      </c>
      <c r="U532">
        <f>_xlfn.DAYS(Table1[[#This Row],[Date Ended Conversion]],Table1[[#This Row],[Date Created Conversion]])</f>
        <v>22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9">
        <f>IF(Table1[[#This Row],[goal]] &lt;= 0,0,Table1[[#This Row],[pledged]]/Table1[[#This Row],[goal]])</f>
        <v>1</v>
      </c>
      <c r="P533" s="7">
        <f>IF(Table1[[#This Row],[backers_count]] &lt;= 0,0,Table1[[#This Row],[pledged]]/Table1[[#This Row],[backers_count]])</f>
        <v>129.03225806451613</v>
      </c>
      <c r="Q533" t="str">
        <f>TRIM(MID(Table1[[#This Row],[Category and Sub-Category]],1,SEARCH("/",Table1[[#This Row],[Category and Sub-Category]],1)-1))</f>
        <v>theater</v>
      </c>
      <c r="R533" t="str">
        <f>TRIM(MID(Table1[[#This Row],[Category and Sub-Category]],SEARCH("/",Table1[[#This Row],[Category and Sub-Category]],1)+1,LEN(Table1[[#This Row],[Category and Sub-Category]])))</f>
        <v>plays</v>
      </c>
      <c r="S533" s="8">
        <f>DATE(1970,1,1)+(Table1[[#This Row],[launched_at]]/(24*60*60))</f>
        <v>42676.065150462964</v>
      </c>
      <c r="T533" s="8">
        <f>DATE(1970,1,1)+(Table1[[#This Row],[deadline]]/(24*60*60))</f>
        <v>42721.290972222225</v>
      </c>
      <c r="U533">
        <f>_xlfn.DAYS(Table1[[#This Row],[Date Ended Conversion]],Table1[[#This Row],[Date Created Conversion]])</f>
        <v>45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9">
        <f>IF(Table1[[#This Row],[goal]] &lt;= 0,0,Table1[[#This Row],[pledged]]/Table1[[#This Row],[goal]])</f>
        <v>1.2324999999999999</v>
      </c>
      <c r="P534" s="7">
        <f>IF(Table1[[#This Row],[backers_count]] &lt;= 0,0,Table1[[#This Row],[pledged]]/Table1[[#This Row],[backers_count]])</f>
        <v>71.242774566473983</v>
      </c>
      <c r="Q534" t="str">
        <f>TRIM(MID(Table1[[#This Row],[Category and Sub-Category]],1,SEARCH("/",Table1[[#This Row],[Category and Sub-Category]],1)-1))</f>
        <v>theater</v>
      </c>
      <c r="R534" t="str">
        <f>TRIM(MID(Table1[[#This Row],[Category and Sub-Category]],SEARCH("/",Table1[[#This Row],[Category and Sub-Category]],1)+1,LEN(Table1[[#This Row],[Category and Sub-Category]])))</f>
        <v>plays</v>
      </c>
      <c r="S534" s="8">
        <f>DATE(1970,1,1)+(Table1[[#This Row],[launched_at]]/(24*60*60))</f>
        <v>42473.007037037038</v>
      </c>
      <c r="T534" s="8">
        <f>DATE(1970,1,1)+(Table1[[#This Row],[deadline]]/(24*60*60))</f>
        <v>42503.007037037038</v>
      </c>
      <c r="U534">
        <f>_xlfn.DAYS(Table1[[#This Row],[Date Ended Conversion]],Table1[[#This Row],[Date Created Conversion]])</f>
        <v>30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9">
        <f>IF(Table1[[#This Row],[goal]] &lt;= 0,0,Table1[[#This Row],[pledged]]/Table1[[#This Row],[goal]])</f>
        <v>1.002</v>
      </c>
      <c r="P535" s="7">
        <f>IF(Table1[[#This Row],[backers_count]] &lt;= 0,0,Table1[[#This Row],[pledged]]/Table1[[#This Row],[backers_count]])</f>
        <v>117.88235294117646</v>
      </c>
      <c r="Q535" t="str">
        <f>TRIM(MID(Table1[[#This Row],[Category and Sub-Category]],1,SEARCH("/",Table1[[#This Row],[Category and Sub-Category]],1)-1))</f>
        <v>theater</v>
      </c>
      <c r="R535" t="str">
        <f>TRIM(MID(Table1[[#This Row],[Category and Sub-Category]],SEARCH("/",Table1[[#This Row],[Category and Sub-Category]],1)+1,LEN(Table1[[#This Row],[Category and Sub-Category]])))</f>
        <v>plays</v>
      </c>
      <c r="S535" s="8">
        <f>DATE(1970,1,1)+(Table1[[#This Row],[launched_at]]/(24*60*60))</f>
        <v>42482.43478009259</v>
      </c>
      <c r="T535" s="8">
        <f>DATE(1970,1,1)+(Table1[[#This Row],[deadline]]/(24*60*60))</f>
        <v>42506.43478009259</v>
      </c>
      <c r="U535">
        <f>_xlfn.DAYS(Table1[[#This Row],[Date Ended Conversion]],Table1[[#This Row],[Date Created Conversion]])</f>
        <v>24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9">
        <f>IF(Table1[[#This Row],[goal]] &lt;= 0,0,Table1[[#This Row],[pledged]]/Table1[[#This Row],[goal]])</f>
        <v>1.0466666666666666</v>
      </c>
      <c r="P536" s="7">
        <f>IF(Table1[[#This Row],[backers_count]] &lt;= 0,0,Table1[[#This Row],[pledged]]/Table1[[#This Row],[backers_count]])</f>
        <v>327.08333333333331</v>
      </c>
      <c r="Q536" t="str">
        <f>TRIM(MID(Table1[[#This Row],[Category and Sub-Category]],1,SEARCH("/",Table1[[#This Row],[Category and Sub-Category]],1)-1))</f>
        <v>theater</v>
      </c>
      <c r="R536" t="str">
        <f>TRIM(MID(Table1[[#This Row],[Category and Sub-Category]],SEARCH("/",Table1[[#This Row],[Category and Sub-Category]],1)+1,LEN(Table1[[#This Row],[Category and Sub-Category]])))</f>
        <v>plays</v>
      </c>
      <c r="S536" s="8">
        <f>DATE(1970,1,1)+(Table1[[#This Row],[launched_at]]/(24*60*60))</f>
        <v>42270.810995370368</v>
      </c>
      <c r="T536" s="8">
        <f>DATE(1970,1,1)+(Table1[[#This Row],[deadline]]/(24*60*60))</f>
        <v>42309.958333333328</v>
      </c>
      <c r="U536">
        <f>_xlfn.DAYS(Table1[[#This Row],[Date Ended Conversion]],Table1[[#This Row],[Date Created Conversion]])</f>
        <v>39</v>
      </c>
    </row>
    <row r="537" spans="1:21" ht="29" x14ac:dyDescent="0.3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9">
        <f>IF(Table1[[#This Row],[goal]] &lt;= 0,0,Table1[[#This Row],[pledged]]/Table1[[#This Row],[goal]])</f>
        <v>1.0249999999999999</v>
      </c>
      <c r="P537" s="7">
        <f>IF(Table1[[#This Row],[backers_count]] &lt;= 0,0,Table1[[#This Row],[pledged]]/Table1[[#This Row],[backers_count]])</f>
        <v>34.745762711864408</v>
      </c>
      <c r="Q537" t="str">
        <f>TRIM(MID(Table1[[#This Row],[Category and Sub-Category]],1,SEARCH("/",Table1[[#This Row],[Category and Sub-Category]],1)-1))</f>
        <v>theater</v>
      </c>
      <c r="R537" t="str">
        <f>TRIM(MID(Table1[[#This Row],[Category and Sub-Category]],SEARCH("/",Table1[[#This Row],[Category and Sub-Category]],1)+1,LEN(Table1[[#This Row],[Category and Sub-Category]])))</f>
        <v>plays</v>
      </c>
      <c r="S537" s="8">
        <f>DATE(1970,1,1)+(Table1[[#This Row],[launched_at]]/(24*60*60))</f>
        <v>42711.54519675926</v>
      </c>
      <c r="T537" s="8">
        <f>DATE(1970,1,1)+(Table1[[#This Row],[deadline]]/(24*60*60))</f>
        <v>42741.54519675926</v>
      </c>
      <c r="U537">
        <f>_xlfn.DAYS(Table1[[#This Row],[Date Ended Conversion]],Table1[[#This Row],[Date Created Conversion]])</f>
        <v>30</v>
      </c>
    </row>
    <row r="538" spans="1:21" ht="43.5" x14ac:dyDescent="0.3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9">
        <f>IF(Table1[[#This Row],[goal]] &lt;= 0,0,Table1[[#This Row],[pledged]]/Table1[[#This Row],[goal]])</f>
        <v>1.1825757575757576</v>
      </c>
      <c r="P538" s="7">
        <f>IF(Table1[[#This Row],[backers_count]] &lt;= 0,0,Table1[[#This Row],[pledged]]/Table1[[#This Row],[backers_count]])</f>
        <v>100.06410256410257</v>
      </c>
      <c r="Q538" t="str">
        <f>TRIM(MID(Table1[[#This Row],[Category and Sub-Category]],1,SEARCH("/",Table1[[#This Row],[Category and Sub-Category]],1)-1))</f>
        <v>theater</v>
      </c>
      <c r="R538" t="str">
        <f>TRIM(MID(Table1[[#This Row],[Category and Sub-Category]],SEARCH("/",Table1[[#This Row],[Category and Sub-Category]],1)+1,LEN(Table1[[#This Row],[Category and Sub-Category]])))</f>
        <v>plays</v>
      </c>
      <c r="S538" s="8">
        <f>DATE(1970,1,1)+(Table1[[#This Row],[launched_at]]/(24*60*60))</f>
        <v>42179.344988425924</v>
      </c>
      <c r="T538" s="8">
        <f>DATE(1970,1,1)+(Table1[[#This Row],[deadline]]/(24*60*60))</f>
        <v>42219.75</v>
      </c>
      <c r="U538">
        <f>_xlfn.DAYS(Table1[[#This Row],[Date Ended Conversion]],Table1[[#This Row],[Date Created Conversion]])</f>
        <v>40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9">
        <f>IF(Table1[[#This Row],[goal]] &lt;= 0,0,Table1[[#This Row],[pledged]]/Table1[[#This Row],[goal]])</f>
        <v>1.2050000000000001</v>
      </c>
      <c r="P539" s="7">
        <f>IF(Table1[[#This Row],[backers_count]] &lt;= 0,0,Table1[[#This Row],[pledged]]/Table1[[#This Row],[backers_count]])</f>
        <v>40.847457627118644</v>
      </c>
      <c r="Q539" t="str">
        <f>TRIM(MID(Table1[[#This Row],[Category and Sub-Category]],1,SEARCH("/",Table1[[#This Row],[Category and Sub-Category]],1)-1))</f>
        <v>theater</v>
      </c>
      <c r="R539" t="str">
        <f>TRIM(MID(Table1[[#This Row],[Category and Sub-Category]],SEARCH("/",Table1[[#This Row],[Category and Sub-Category]],1)+1,LEN(Table1[[#This Row],[Category and Sub-Category]])))</f>
        <v>plays</v>
      </c>
      <c r="S539" s="8">
        <f>DATE(1970,1,1)+(Table1[[#This Row],[launched_at]]/(24*60*60))</f>
        <v>42282.768414351856</v>
      </c>
      <c r="T539" s="8">
        <f>DATE(1970,1,1)+(Table1[[#This Row],[deadline]]/(24*60*60))</f>
        <v>42312.810081018513</v>
      </c>
      <c r="U539">
        <f>_xlfn.DAYS(Table1[[#This Row],[Date Ended Conversion]],Table1[[#This Row],[Date Created Conversion]])</f>
        <v>30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9">
        <f>IF(Table1[[#This Row],[goal]] &lt;= 0,0,Table1[[#This Row],[pledged]]/Table1[[#This Row],[goal]])</f>
        <v>3.0242</v>
      </c>
      <c r="P540" s="7">
        <f>IF(Table1[[#This Row],[backers_count]] &lt;= 0,0,Table1[[#This Row],[pledged]]/Table1[[#This Row],[backers_count]])</f>
        <v>252.01666666666668</v>
      </c>
      <c r="Q540" t="str">
        <f>TRIM(MID(Table1[[#This Row],[Category and Sub-Category]],1,SEARCH("/",Table1[[#This Row],[Category and Sub-Category]],1)-1))</f>
        <v>theater</v>
      </c>
      <c r="R540" t="str">
        <f>TRIM(MID(Table1[[#This Row],[Category and Sub-Category]],SEARCH("/",Table1[[#This Row],[Category and Sub-Category]],1)+1,LEN(Table1[[#This Row],[Category and Sub-Category]])))</f>
        <v>plays</v>
      </c>
      <c r="S540" s="8">
        <f>DATE(1970,1,1)+(Table1[[#This Row],[launched_at]]/(24*60*60))</f>
        <v>42473.794710648144</v>
      </c>
      <c r="T540" s="8">
        <f>DATE(1970,1,1)+(Table1[[#This Row],[deadline]]/(24*60*60))</f>
        <v>42503.794710648144</v>
      </c>
      <c r="U540">
        <f>_xlfn.DAYS(Table1[[#This Row],[Date Ended Conversion]],Table1[[#This Row],[Date Created Conversion]])</f>
        <v>30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9">
        <f>IF(Table1[[#This Row],[goal]] &lt;= 0,0,Table1[[#This Row],[pledged]]/Table1[[#This Row],[goal]])</f>
        <v>1.00644</v>
      </c>
      <c r="P541" s="7">
        <f>IF(Table1[[#This Row],[backers_count]] &lt;= 0,0,Table1[[#This Row],[pledged]]/Table1[[#This Row],[backers_count]])</f>
        <v>25.161000000000001</v>
      </c>
      <c r="Q541" t="str">
        <f>TRIM(MID(Table1[[#This Row],[Category and Sub-Category]],1,SEARCH("/",Table1[[#This Row],[Category and Sub-Category]],1)-1))</f>
        <v>theater</v>
      </c>
      <c r="R541" t="str">
        <f>TRIM(MID(Table1[[#This Row],[Category and Sub-Category]],SEARCH("/",Table1[[#This Row],[Category and Sub-Category]],1)+1,LEN(Table1[[#This Row],[Category and Sub-Category]])))</f>
        <v>plays</v>
      </c>
      <c r="S541" s="8">
        <f>DATE(1970,1,1)+(Table1[[#This Row],[launched_at]]/(24*60*60))</f>
        <v>42535.049849537041</v>
      </c>
      <c r="T541" s="8">
        <f>DATE(1970,1,1)+(Table1[[#This Row],[deadline]]/(24*60*60))</f>
        <v>42556.049849537041</v>
      </c>
      <c r="U541">
        <f>_xlfn.DAYS(Table1[[#This Row],[Date Ended Conversion]],Table1[[#This Row],[Date Created Conversion]])</f>
        <v>21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9">
        <f>IF(Table1[[#This Row],[goal]] &lt;= 0,0,Table1[[#This Row],[pledged]]/Table1[[#This Row],[goal]])</f>
        <v>6.666666666666667E-5</v>
      </c>
      <c r="P542" s="7">
        <f>IF(Table1[[#This Row],[backers_count]] &lt;= 0,0,Table1[[#This Row],[pledged]]/Table1[[#This Row],[backers_count]])</f>
        <v>1</v>
      </c>
      <c r="Q542" t="str">
        <f>TRIM(MID(Table1[[#This Row],[Category and Sub-Category]],1,SEARCH("/",Table1[[#This Row],[Category and Sub-Category]],1)-1))</f>
        <v>technology</v>
      </c>
      <c r="R542" t="str">
        <f>TRIM(MID(Table1[[#This Row],[Category and Sub-Category]],SEARCH("/",Table1[[#This Row],[Category and Sub-Category]],1)+1,LEN(Table1[[#This Row],[Category and Sub-Category]])))</f>
        <v>web</v>
      </c>
      <c r="S542" s="8">
        <f>DATE(1970,1,1)+(Table1[[#This Row],[launched_at]]/(24*60*60))</f>
        <v>42009.817199074074</v>
      </c>
      <c r="T542" s="8">
        <f>DATE(1970,1,1)+(Table1[[#This Row],[deadline]]/(24*60*60))</f>
        <v>42039.817199074074</v>
      </c>
      <c r="U542">
        <f>_xlfn.DAYS(Table1[[#This Row],[Date Ended Conversion]],Table1[[#This Row],[Date Created Conversion]])</f>
        <v>30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9">
        <f>IF(Table1[[#This Row],[goal]] &lt;= 0,0,Table1[[#This Row],[pledged]]/Table1[[#This Row],[goal]])</f>
        <v>5.5555555555555558E-3</v>
      </c>
      <c r="P543" s="7">
        <f>IF(Table1[[#This Row],[backers_count]] &lt;= 0,0,Table1[[#This Row],[pledged]]/Table1[[#This Row],[backers_count]])</f>
        <v>25</v>
      </c>
      <c r="Q543" t="str">
        <f>TRIM(MID(Table1[[#This Row],[Category and Sub-Category]],1,SEARCH("/",Table1[[#This Row],[Category and Sub-Category]],1)-1))</f>
        <v>technology</v>
      </c>
      <c r="R543" t="str">
        <f>TRIM(MID(Table1[[#This Row],[Category and Sub-Category]],SEARCH("/",Table1[[#This Row],[Category and Sub-Category]],1)+1,LEN(Table1[[#This Row],[Category and Sub-Category]])))</f>
        <v>web</v>
      </c>
      <c r="S543" s="8">
        <f>DATE(1970,1,1)+(Table1[[#This Row],[launched_at]]/(24*60*60))</f>
        <v>42276.046689814815</v>
      </c>
      <c r="T543" s="8">
        <f>DATE(1970,1,1)+(Table1[[#This Row],[deadline]]/(24*60*60))</f>
        <v>42306.046689814815</v>
      </c>
      <c r="U543">
        <f>_xlfn.DAYS(Table1[[#This Row],[Date Ended Conversion]],Table1[[#This Row],[Date Created Conversion]])</f>
        <v>30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9">
        <f>IF(Table1[[#This Row],[goal]] &lt;= 0,0,Table1[[#This Row],[pledged]]/Table1[[#This Row],[goal]])</f>
        <v>3.9999999999999998E-6</v>
      </c>
      <c r="P544" s="7">
        <f>IF(Table1[[#This Row],[backers_count]] &lt;= 0,0,Table1[[#This Row],[pledged]]/Table1[[#This Row],[backers_count]])</f>
        <v>1</v>
      </c>
      <c r="Q544" t="str">
        <f>TRIM(MID(Table1[[#This Row],[Category and Sub-Category]],1,SEARCH("/",Table1[[#This Row],[Category and Sub-Category]],1)-1))</f>
        <v>technology</v>
      </c>
      <c r="R544" t="str">
        <f>TRIM(MID(Table1[[#This Row],[Category and Sub-Category]],SEARCH("/",Table1[[#This Row],[Category and Sub-Category]],1)+1,LEN(Table1[[#This Row],[Category and Sub-Category]])))</f>
        <v>web</v>
      </c>
      <c r="S544" s="8">
        <f>DATE(1970,1,1)+(Table1[[#This Row],[launched_at]]/(24*60*60))</f>
        <v>42433.737453703703</v>
      </c>
      <c r="T544" s="8">
        <f>DATE(1970,1,1)+(Table1[[#This Row],[deadline]]/(24*60*60))</f>
        <v>42493.695787037039</v>
      </c>
      <c r="U544">
        <f>_xlfn.DAYS(Table1[[#This Row],[Date Ended Conversion]],Table1[[#This Row],[Date Created Conversion]])</f>
        <v>60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9">
        <f>IF(Table1[[#This Row],[goal]] &lt;= 0,0,Table1[[#This Row],[pledged]]/Table1[[#This Row],[goal]])</f>
        <v>3.1818181818181819E-3</v>
      </c>
      <c r="P545" s="7">
        <f>IF(Table1[[#This Row],[backers_count]] &lt;= 0,0,Table1[[#This Row],[pledged]]/Table1[[#This Row],[backers_count]])</f>
        <v>35</v>
      </c>
      <c r="Q545" t="str">
        <f>TRIM(MID(Table1[[#This Row],[Category and Sub-Category]],1,SEARCH("/",Table1[[#This Row],[Category and Sub-Category]],1)-1))</f>
        <v>technology</v>
      </c>
      <c r="R545" t="str">
        <f>TRIM(MID(Table1[[#This Row],[Category and Sub-Category]],SEARCH("/",Table1[[#This Row],[Category and Sub-Category]],1)+1,LEN(Table1[[#This Row],[Category and Sub-Category]])))</f>
        <v>web</v>
      </c>
      <c r="S545" s="8">
        <f>DATE(1970,1,1)+(Table1[[#This Row],[launched_at]]/(24*60*60))</f>
        <v>41914.092152777775</v>
      </c>
      <c r="T545" s="8">
        <f>DATE(1970,1,1)+(Table1[[#This Row],[deadline]]/(24*60*60))</f>
        <v>41944.092152777775</v>
      </c>
      <c r="U545">
        <f>_xlfn.DAYS(Table1[[#This Row],[Date Ended Conversion]],Table1[[#This Row],[Date Created Conversion]])</f>
        <v>30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9">
        <f>IF(Table1[[#This Row],[goal]] &lt;= 0,0,Table1[[#This Row],[pledged]]/Table1[[#This Row],[goal]])</f>
        <v>1.2E-2</v>
      </c>
      <c r="P546" s="7">
        <f>IF(Table1[[#This Row],[backers_count]] &lt;= 0,0,Table1[[#This Row],[pledged]]/Table1[[#This Row],[backers_count]])</f>
        <v>3</v>
      </c>
      <c r="Q546" t="str">
        <f>TRIM(MID(Table1[[#This Row],[Category and Sub-Category]],1,SEARCH("/",Table1[[#This Row],[Category and Sub-Category]],1)-1))</f>
        <v>technology</v>
      </c>
      <c r="R546" t="str">
        <f>TRIM(MID(Table1[[#This Row],[Category and Sub-Category]],SEARCH("/",Table1[[#This Row],[Category and Sub-Category]],1)+1,LEN(Table1[[#This Row],[Category and Sub-Category]])))</f>
        <v>web</v>
      </c>
      <c r="S546" s="8">
        <f>DATE(1970,1,1)+(Table1[[#This Row],[launched_at]]/(24*60*60))</f>
        <v>42525.656944444447</v>
      </c>
      <c r="T546" s="8">
        <f>DATE(1970,1,1)+(Table1[[#This Row],[deadline]]/(24*60*60))</f>
        <v>42555.656944444447</v>
      </c>
      <c r="U546">
        <f>_xlfn.DAYS(Table1[[#This Row],[Date Ended Conversion]],Table1[[#This Row],[Date Created Conversion]])</f>
        <v>30</v>
      </c>
    </row>
    <row r="547" spans="1:21" ht="43.5" x14ac:dyDescent="0.3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9">
        <f>IF(Table1[[#This Row],[goal]] &lt;= 0,0,Table1[[#This Row],[pledged]]/Table1[[#This Row],[goal]])</f>
        <v>0.27383999999999997</v>
      </c>
      <c r="P547" s="7">
        <f>IF(Table1[[#This Row],[backers_count]] &lt;= 0,0,Table1[[#This Row],[pledged]]/Table1[[#This Row],[backers_count]])</f>
        <v>402.70588235294116</v>
      </c>
      <c r="Q547" t="str">
        <f>TRIM(MID(Table1[[#This Row],[Category and Sub-Category]],1,SEARCH("/",Table1[[#This Row],[Category and Sub-Category]],1)-1))</f>
        <v>technology</v>
      </c>
      <c r="R547" t="str">
        <f>TRIM(MID(Table1[[#This Row],[Category and Sub-Category]],SEARCH("/",Table1[[#This Row],[Category and Sub-Category]],1)+1,LEN(Table1[[#This Row],[Category and Sub-Category]])))</f>
        <v>web</v>
      </c>
      <c r="S547" s="8">
        <f>DATE(1970,1,1)+(Table1[[#This Row],[launched_at]]/(24*60*60))</f>
        <v>42283.592465277776</v>
      </c>
      <c r="T547" s="8">
        <f>DATE(1970,1,1)+(Table1[[#This Row],[deadline]]/(24*60*60))</f>
        <v>42323.634131944447</v>
      </c>
      <c r="U547">
        <f>_xlfn.DAYS(Table1[[#This Row],[Date Ended Conversion]],Table1[[#This Row],[Date Created Conversion]])</f>
        <v>40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9">
        <f>IF(Table1[[#This Row],[goal]] &lt;= 0,0,Table1[[#This Row],[pledged]]/Table1[[#This Row],[goal]])</f>
        <v>8.6666666666666663E-4</v>
      </c>
      <c r="P548" s="7">
        <f>IF(Table1[[#This Row],[backers_count]] &lt;= 0,0,Table1[[#This Row],[pledged]]/Table1[[#This Row],[backers_count]])</f>
        <v>26</v>
      </c>
      <c r="Q548" t="str">
        <f>TRIM(MID(Table1[[#This Row],[Category and Sub-Category]],1,SEARCH("/",Table1[[#This Row],[Category and Sub-Category]],1)-1))</f>
        <v>technology</v>
      </c>
      <c r="R548" t="str">
        <f>TRIM(MID(Table1[[#This Row],[Category and Sub-Category]],SEARCH("/",Table1[[#This Row],[Category and Sub-Category]],1)+1,LEN(Table1[[#This Row],[Category and Sub-Category]])))</f>
        <v>web</v>
      </c>
      <c r="S548" s="8">
        <f>DATE(1970,1,1)+(Table1[[#This Row],[launched_at]]/(24*60*60))</f>
        <v>42249.667997685188</v>
      </c>
      <c r="T548" s="8">
        <f>DATE(1970,1,1)+(Table1[[#This Row],[deadline]]/(24*60*60))</f>
        <v>42294.667997685188</v>
      </c>
      <c r="U548">
        <f>_xlfn.DAYS(Table1[[#This Row],[Date Ended Conversion]],Table1[[#This Row],[Date Created Conversion]])</f>
        <v>45</v>
      </c>
    </row>
    <row r="549" spans="1:21" ht="43.5" x14ac:dyDescent="0.3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9">
        <f>IF(Table1[[#This Row],[goal]] &lt;= 0,0,Table1[[#This Row],[pledged]]/Table1[[#This Row],[goal]])</f>
        <v>0</v>
      </c>
      <c r="P549" s="7">
        <f>IF(Table1[[#This Row],[backers_count]] &lt;= 0,0,Table1[[#This Row],[pledged]]/Table1[[#This Row],[backers_count]])</f>
        <v>0</v>
      </c>
      <c r="Q549" t="str">
        <f>TRIM(MID(Table1[[#This Row],[Category and Sub-Category]],1,SEARCH("/",Table1[[#This Row],[Category and Sub-Category]],1)-1))</f>
        <v>technology</v>
      </c>
      <c r="R549" t="str">
        <f>TRIM(MID(Table1[[#This Row],[Category and Sub-Category]],SEARCH("/",Table1[[#This Row],[Category and Sub-Category]],1)+1,LEN(Table1[[#This Row],[Category and Sub-Category]])))</f>
        <v>web</v>
      </c>
      <c r="S549" s="8">
        <f>DATE(1970,1,1)+(Table1[[#This Row],[launched_at]]/(24*60*60))</f>
        <v>42380.696342592593</v>
      </c>
      <c r="T549" s="8">
        <f>DATE(1970,1,1)+(Table1[[#This Row],[deadline]]/(24*60*60))</f>
        <v>42410.696342592593</v>
      </c>
      <c r="U549">
        <f>_xlfn.DAYS(Table1[[#This Row],[Date Ended Conversion]],Table1[[#This Row],[Date Created Conversion]])</f>
        <v>30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9">
        <f>IF(Table1[[#This Row],[goal]] &lt;= 0,0,Table1[[#This Row],[pledged]]/Table1[[#This Row],[goal]])</f>
        <v>8.9999999999999998E-4</v>
      </c>
      <c r="P550" s="7">
        <f>IF(Table1[[#This Row],[backers_count]] &lt;= 0,0,Table1[[#This Row],[pledged]]/Table1[[#This Row],[backers_count]])</f>
        <v>9</v>
      </c>
      <c r="Q550" t="str">
        <f>TRIM(MID(Table1[[#This Row],[Category and Sub-Category]],1,SEARCH("/",Table1[[#This Row],[Category and Sub-Category]],1)-1))</f>
        <v>technology</v>
      </c>
      <c r="R550" t="str">
        <f>TRIM(MID(Table1[[#This Row],[Category and Sub-Category]],SEARCH("/",Table1[[#This Row],[Category and Sub-Category]],1)+1,LEN(Table1[[#This Row],[Category and Sub-Category]])))</f>
        <v>web</v>
      </c>
      <c r="S550" s="8">
        <f>DATE(1970,1,1)+(Table1[[#This Row],[launched_at]]/(24*60*60))</f>
        <v>42276.903333333335</v>
      </c>
      <c r="T550" s="8">
        <f>DATE(1970,1,1)+(Table1[[#This Row],[deadline]]/(24*60*60))</f>
        <v>42306.903333333335</v>
      </c>
      <c r="U550">
        <f>_xlfn.DAYS(Table1[[#This Row],[Date Ended Conversion]],Table1[[#This Row],[Date Created Conversion]])</f>
        <v>30</v>
      </c>
    </row>
    <row r="551" spans="1:21" ht="43.5" x14ac:dyDescent="0.3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9">
        <f>IF(Table1[[#This Row],[goal]] &lt;= 0,0,Table1[[#This Row],[pledged]]/Table1[[#This Row],[goal]])</f>
        <v>2.7199999999999998E-2</v>
      </c>
      <c r="P551" s="7">
        <f>IF(Table1[[#This Row],[backers_count]] &lt;= 0,0,Table1[[#This Row],[pledged]]/Table1[[#This Row],[backers_count]])</f>
        <v>8.5</v>
      </c>
      <c r="Q551" t="str">
        <f>TRIM(MID(Table1[[#This Row],[Category and Sub-Category]],1,SEARCH("/",Table1[[#This Row],[Category and Sub-Category]],1)-1))</f>
        <v>technology</v>
      </c>
      <c r="R551" t="str">
        <f>TRIM(MID(Table1[[#This Row],[Category and Sub-Category]],SEARCH("/",Table1[[#This Row],[Category and Sub-Category]],1)+1,LEN(Table1[[#This Row],[Category and Sub-Category]])))</f>
        <v>web</v>
      </c>
      <c r="S551" s="8">
        <f>DATE(1970,1,1)+(Table1[[#This Row],[launched_at]]/(24*60*60))</f>
        <v>42163.636828703704</v>
      </c>
      <c r="T551" s="8">
        <f>DATE(1970,1,1)+(Table1[[#This Row],[deadline]]/(24*60*60))</f>
        <v>42193.636828703704</v>
      </c>
      <c r="U551">
        <f>_xlfn.DAYS(Table1[[#This Row],[Date Ended Conversion]],Table1[[#This Row],[Date Created Conversion]])</f>
        <v>30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9">
        <f>IF(Table1[[#This Row],[goal]] &lt;= 0,0,Table1[[#This Row],[pledged]]/Table1[[#This Row],[goal]])</f>
        <v>7.0000000000000001E-3</v>
      </c>
      <c r="P552" s="7">
        <f>IF(Table1[[#This Row],[backers_count]] &lt;= 0,0,Table1[[#This Row],[pledged]]/Table1[[#This Row],[backers_count]])</f>
        <v>8.75</v>
      </c>
      <c r="Q552" t="str">
        <f>TRIM(MID(Table1[[#This Row],[Category and Sub-Category]],1,SEARCH("/",Table1[[#This Row],[Category and Sub-Category]],1)-1))</f>
        <v>technology</v>
      </c>
      <c r="R552" t="str">
        <f>TRIM(MID(Table1[[#This Row],[Category and Sub-Category]],SEARCH("/",Table1[[#This Row],[Category and Sub-Category]],1)+1,LEN(Table1[[#This Row],[Category and Sub-Category]])))</f>
        <v>web</v>
      </c>
      <c r="S552" s="8">
        <f>DATE(1970,1,1)+(Table1[[#This Row],[launched_at]]/(24*60*60))</f>
        <v>42753.678761574076</v>
      </c>
      <c r="T552" s="8">
        <f>DATE(1970,1,1)+(Table1[[#This Row],[deadline]]/(24*60*60))</f>
        <v>42766.208333333328</v>
      </c>
      <c r="U552">
        <f>_xlfn.DAYS(Table1[[#This Row],[Date Ended Conversion]],Table1[[#This Row],[Date Created Conversion]])</f>
        <v>13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9">
        <f>IF(Table1[[#This Row],[goal]] &lt;= 0,0,Table1[[#This Row],[pledged]]/Table1[[#This Row],[goal]])</f>
        <v>5.0413333333333331E-2</v>
      </c>
      <c r="P553" s="7">
        <f>IF(Table1[[#This Row],[backers_count]] &lt;= 0,0,Table1[[#This Row],[pledged]]/Table1[[#This Row],[backers_count]])</f>
        <v>135.03571428571428</v>
      </c>
      <c r="Q553" t="str">
        <f>TRIM(MID(Table1[[#This Row],[Category and Sub-Category]],1,SEARCH("/",Table1[[#This Row],[Category and Sub-Category]],1)-1))</f>
        <v>technology</v>
      </c>
      <c r="R553" t="str">
        <f>TRIM(MID(Table1[[#This Row],[Category and Sub-Category]],SEARCH("/",Table1[[#This Row],[Category and Sub-Category]],1)+1,LEN(Table1[[#This Row],[Category and Sub-Category]])))</f>
        <v>web</v>
      </c>
      <c r="S553" s="8">
        <f>DATE(1970,1,1)+(Table1[[#This Row],[launched_at]]/(24*60*60))</f>
        <v>42173.275740740741</v>
      </c>
      <c r="T553" s="8">
        <f>DATE(1970,1,1)+(Table1[[#This Row],[deadline]]/(24*60*60))</f>
        <v>42217.745138888888</v>
      </c>
      <c r="U553">
        <f>_xlfn.DAYS(Table1[[#This Row],[Date Ended Conversion]],Table1[[#This Row],[Date Created Conversion]])</f>
        <v>44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9">
        <f>IF(Table1[[#This Row],[goal]] &lt;= 0,0,Table1[[#This Row],[pledged]]/Table1[[#This Row],[goal]])</f>
        <v>0</v>
      </c>
      <c r="P554" s="7">
        <f>IF(Table1[[#This Row],[backers_count]] &lt;= 0,0,Table1[[#This Row],[pledged]]/Table1[[#This Row],[backers_count]])</f>
        <v>0</v>
      </c>
      <c r="Q554" t="str">
        <f>TRIM(MID(Table1[[#This Row],[Category and Sub-Category]],1,SEARCH("/",Table1[[#This Row],[Category and Sub-Category]],1)-1))</f>
        <v>technology</v>
      </c>
      <c r="R554" t="str">
        <f>TRIM(MID(Table1[[#This Row],[Category and Sub-Category]],SEARCH("/",Table1[[#This Row],[Category and Sub-Category]],1)+1,LEN(Table1[[#This Row],[Category and Sub-Category]])))</f>
        <v>web</v>
      </c>
      <c r="S554" s="8">
        <f>DATE(1970,1,1)+(Table1[[#This Row],[launched_at]]/(24*60*60))</f>
        <v>42318.616851851853</v>
      </c>
      <c r="T554" s="8">
        <f>DATE(1970,1,1)+(Table1[[#This Row],[deadline]]/(24*60*60))</f>
        <v>42378.616851851853</v>
      </c>
      <c r="U554">
        <f>_xlfn.DAYS(Table1[[#This Row],[Date Ended Conversion]],Table1[[#This Row],[Date Created Conversion]])</f>
        <v>60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9">
        <f>IF(Table1[[#This Row],[goal]] &lt;= 0,0,Table1[[#This Row],[pledged]]/Table1[[#This Row],[goal]])</f>
        <v>4.9199999999999999E-3</v>
      </c>
      <c r="P555" s="7">
        <f>IF(Table1[[#This Row],[backers_count]] &lt;= 0,0,Table1[[#This Row],[pledged]]/Table1[[#This Row],[backers_count]])</f>
        <v>20.5</v>
      </c>
      <c r="Q555" t="str">
        <f>TRIM(MID(Table1[[#This Row],[Category and Sub-Category]],1,SEARCH("/",Table1[[#This Row],[Category and Sub-Category]],1)-1))</f>
        <v>technology</v>
      </c>
      <c r="R555" t="str">
        <f>TRIM(MID(Table1[[#This Row],[Category and Sub-Category]],SEARCH("/",Table1[[#This Row],[Category and Sub-Category]],1)+1,LEN(Table1[[#This Row],[Category and Sub-Category]])))</f>
        <v>web</v>
      </c>
      <c r="S555" s="8">
        <f>DATE(1970,1,1)+(Table1[[#This Row],[launched_at]]/(24*60*60))</f>
        <v>41927.71980324074</v>
      </c>
      <c r="T555" s="8">
        <f>DATE(1970,1,1)+(Table1[[#This Row],[deadline]]/(24*60*60))</f>
        <v>41957.761469907404</v>
      </c>
      <c r="U555">
        <f>_xlfn.DAYS(Table1[[#This Row],[Date Ended Conversion]],Table1[[#This Row],[Date Created Conversion]])</f>
        <v>30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9">
        <f>IF(Table1[[#This Row],[goal]] &lt;= 0,0,Table1[[#This Row],[pledged]]/Table1[[#This Row],[goal]])</f>
        <v>0.36589147286821705</v>
      </c>
      <c r="P556" s="7">
        <f>IF(Table1[[#This Row],[backers_count]] &lt;= 0,0,Table1[[#This Row],[pledged]]/Table1[[#This Row],[backers_count]])</f>
        <v>64.36363636363636</v>
      </c>
      <c r="Q556" t="str">
        <f>TRIM(MID(Table1[[#This Row],[Category and Sub-Category]],1,SEARCH("/",Table1[[#This Row],[Category and Sub-Category]],1)-1))</f>
        <v>technology</v>
      </c>
      <c r="R556" t="str">
        <f>TRIM(MID(Table1[[#This Row],[Category and Sub-Category]],SEARCH("/",Table1[[#This Row],[Category and Sub-Category]],1)+1,LEN(Table1[[#This Row],[Category and Sub-Category]])))</f>
        <v>web</v>
      </c>
      <c r="S556" s="8">
        <f>DATE(1970,1,1)+(Table1[[#This Row],[launched_at]]/(24*60*60))</f>
        <v>41901.684861111113</v>
      </c>
      <c r="T556" s="8">
        <f>DATE(1970,1,1)+(Table1[[#This Row],[deadline]]/(24*60*60))</f>
        <v>41931.684861111113</v>
      </c>
      <c r="U556">
        <f>_xlfn.DAYS(Table1[[#This Row],[Date Ended Conversion]],Table1[[#This Row],[Date Created Conversion]])</f>
        <v>30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9">
        <f>IF(Table1[[#This Row],[goal]] &lt;= 0,0,Table1[[#This Row],[pledged]]/Table1[[#This Row],[goal]])</f>
        <v>0</v>
      </c>
      <c r="P557" s="7">
        <f>IF(Table1[[#This Row],[backers_count]] &lt;= 0,0,Table1[[#This Row],[pledged]]/Table1[[#This Row],[backers_count]])</f>
        <v>0</v>
      </c>
      <c r="Q557" t="str">
        <f>TRIM(MID(Table1[[#This Row],[Category and Sub-Category]],1,SEARCH("/",Table1[[#This Row],[Category and Sub-Category]],1)-1))</f>
        <v>technology</v>
      </c>
      <c r="R557" t="str">
        <f>TRIM(MID(Table1[[#This Row],[Category and Sub-Category]],SEARCH("/",Table1[[#This Row],[Category and Sub-Category]],1)+1,LEN(Table1[[#This Row],[Category and Sub-Category]])))</f>
        <v>web</v>
      </c>
      <c r="S557" s="8">
        <f>DATE(1970,1,1)+(Table1[[#This Row],[launched_at]]/(24*60*60))</f>
        <v>42503.353506944448</v>
      </c>
      <c r="T557" s="8">
        <f>DATE(1970,1,1)+(Table1[[#This Row],[deadline]]/(24*60*60))</f>
        <v>42533.353506944448</v>
      </c>
      <c r="U557">
        <f>_xlfn.DAYS(Table1[[#This Row],[Date Ended Conversion]],Table1[[#This Row],[Date Created Conversion]])</f>
        <v>30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9">
        <f>IF(Table1[[#This Row],[goal]] &lt;= 0,0,Table1[[#This Row],[pledged]]/Table1[[#This Row],[goal]])</f>
        <v>2.5000000000000001E-2</v>
      </c>
      <c r="P558" s="7">
        <f>IF(Table1[[#This Row],[backers_count]] &lt;= 0,0,Table1[[#This Row],[pledged]]/Table1[[#This Row],[backers_count]])</f>
        <v>200</v>
      </c>
      <c r="Q558" t="str">
        <f>TRIM(MID(Table1[[#This Row],[Category and Sub-Category]],1,SEARCH("/",Table1[[#This Row],[Category and Sub-Category]],1)-1))</f>
        <v>technology</v>
      </c>
      <c r="R558" t="str">
        <f>TRIM(MID(Table1[[#This Row],[Category and Sub-Category]],SEARCH("/",Table1[[#This Row],[Category and Sub-Category]],1)+1,LEN(Table1[[#This Row],[Category and Sub-Category]])))</f>
        <v>web</v>
      </c>
      <c r="S558" s="8">
        <f>DATE(1970,1,1)+(Table1[[#This Row],[launched_at]]/(24*60*60))</f>
        <v>42345.860150462962</v>
      </c>
      <c r="T558" s="8">
        <f>DATE(1970,1,1)+(Table1[[#This Row],[deadline]]/(24*60*60))</f>
        <v>42375.860150462962</v>
      </c>
      <c r="U558">
        <f>_xlfn.DAYS(Table1[[#This Row],[Date Ended Conversion]],Table1[[#This Row],[Date Created Conversion]])</f>
        <v>30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9">
        <f>IF(Table1[[#This Row],[goal]] &lt;= 0,0,Table1[[#This Row],[pledged]]/Table1[[#This Row],[goal]])</f>
        <v>9.1066666666666674E-3</v>
      </c>
      <c r="P559" s="7">
        <f>IF(Table1[[#This Row],[backers_count]] &lt;= 0,0,Table1[[#This Row],[pledged]]/Table1[[#This Row],[backers_count]])</f>
        <v>68.3</v>
      </c>
      <c r="Q559" t="str">
        <f>TRIM(MID(Table1[[#This Row],[Category and Sub-Category]],1,SEARCH("/",Table1[[#This Row],[Category and Sub-Category]],1)-1))</f>
        <v>technology</v>
      </c>
      <c r="R559" t="str">
        <f>TRIM(MID(Table1[[#This Row],[Category and Sub-Category]],SEARCH("/",Table1[[#This Row],[Category and Sub-Category]],1)+1,LEN(Table1[[#This Row],[Category and Sub-Category]])))</f>
        <v>web</v>
      </c>
      <c r="S559" s="8">
        <f>DATE(1970,1,1)+(Table1[[#This Row],[launched_at]]/(24*60*60))</f>
        <v>42676.942164351851</v>
      </c>
      <c r="T559" s="8">
        <f>DATE(1970,1,1)+(Table1[[#This Row],[deadline]]/(24*60*60))</f>
        <v>42706.983831018515</v>
      </c>
      <c r="U559">
        <f>_xlfn.DAYS(Table1[[#This Row],[Date Ended Conversion]],Table1[[#This Row],[Date Created Conversion]])</f>
        <v>30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9">
        <f>IF(Table1[[#This Row],[goal]] &lt;= 0,0,Table1[[#This Row],[pledged]]/Table1[[#This Row],[goal]])</f>
        <v>0</v>
      </c>
      <c r="P560" s="7">
        <f>IF(Table1[[#This Row],[backers_count]] &lt;= 0,0,Table1[[#This Row],[pledged]]/Table1[[#This Row],[backers_count]])</f>
        <v>0</v>
      </c>
      <c r="Q560" t="str">
        <f>TRIM(MID(Table1[[#This Row],[Category and Sub-Category]],1,SEARCH("/",Table1[[#This Row],[Category and Sub-Category]],1)-1))</f>
        <v>technology</v>
      </c>
      <c r="R560" t="str">
        <f>TRIM(MID(Table1[[#This Row],[Category and Sub-Category]],SEARCH("/",Table1[[#This Row],[Category and Sub-Category]],1)+1,LEN(Table1[[#This Row],[Category and Sub-Category]])))</f>
        <v>web</v>
      </c>
      <c r="S560" s="8">
        <f>DATE(1970,1,1)+(Table1[[#This Row],[launched_at]]/(24*60*60))</f>
        <v>42057.883159722223</v>
      </c>
      <c r="T560" s="8">
        <f>DATE(1970,1,1)+(Table1[[#This Row],[deadline]]/(24*60*60))</f>
        <v>42087.841493055559</v>
      </c>
      <c r="U560">
        <f>_xlfn.DAYS(Table1[[#This Row],[Date Ended Conversion]],Table1[[#This Row],[Date Created Conversion]])</f>
        <v>30</v>
      </c>
    </row>
    <row r="561" spans="1:21" ht="43.5" x14ac:dyDescent="0.3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9">
        <f>IF(Table1[[#This Row],[goal]] &lt;= 0,0,Table1[[#This Row],[pledged]]/Table1[[#This Row],[goal]])</f>
        <v>2.0833333333333335E-4</v>
      </c>
      <c r="P561" s="7">
        <f>IF(Table1[[#This Row],[backers_count]] &lt;= 0,0,Table1[[#This Row],[pledged]]/Table1[[#This Row],[backers_count]])</f>
        <v>50</v>
      </c>
      <c r="Q561" t="str">
        <f>TRIM(MID(Table1[[#This Row],[Category and Sub-Category]],1,SEARCH("/",Table1[[#This Row],[Category and Sub-Category]],1)-1))</f>
        <v>technology</v>
      </c>
      <c r="R561" t="str">
        <f>TRIM(MID(Table1[[#This Row],[Category and Sub-Category]],SEARCH("/",Table1[[#This Row],[Category and Sub-Category]],1)+1,LEN(Table1[[#This Row],[Category and Sub-Category]])))</f>
        <v>web</v>
      </c>
      <c r="S561" s="8">
        <f>DATE(1970,1,1)+(Table1[[#This Row],[launched_at]]/(24*60*60))</f>
        <v>42321.283101851848</v>
      </c>
      <c r="T561" s="8">
        <f>DATE(1970,1,1)+(Table1[[#This Row],[deadline]]/(24*60*60))</f>
        <v>42351.283101851848</v>
      </c>
      <c r="U561">
        <f>_xlfn.DAYS(Table1[[#This Row],[Date Ended Conversion]],Table1[[#This Row],[Date Created Conversion]])</f>
        <v>30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9">
        <f>IF(Table1[[#This Row],[goal]] &lt;= 0,0,Table1[[#This Row],[pledged]]/Table1[[#This Row],[goal]])</f>
        <v>1.2E-4</v>
      </c>
      <c r="P562" s="7">
        <f>IF(Table1[[#This Row],[backers_count]] &lt;= 0,0,Table1[[#This Row],[pledged]]/Table1[[#This Row],[backers_count]])</f>
        <v>4</v>
      </c>
      <c r="Q562" t="str">
        <f>TRIM(MID(Table1[[#This Row],[Category and Sub-Category]],1,SEARCH("/",Table1[[#This Row],[Category and Sub-Category]],1)-1))</f>
        <v>technology</v>
      </c>
      <c r="R562" t="str">
        <f>TRIM(MID(Table1[[#This Row],[Category and Sub-Category]],SEARCH("/",Table1[[#This Row],[Category and Sub-Category]],1)+1,LEN(Table1[[#This Row],[Category and Sub-Category]])))</f>
        <v>web</v>
      </c>
      <c r="S562" s="8">
        <f>DATE(1970,1,1)+(Table1[[#This Row],[launched_at]]/(24*60*60))</f>
        <v>41960.771354166667</v>
      </c>
      <c r="T562" s="8">
        <f>DATE(1970,1,1)+(Table1[[#This Row],[deadline]]/(24*60*60))</f>
        <v>41990.771354166667</v>
      </c>
      <c r="U562">
        <f>_xlfn.DAYS(Table1[[#This Row],[Date Ended Conversion]],Table1[[#This Row],[Date Created Conversion]])</f>
        <v>30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9">
        <f>IF(Table1[[#This Row],[goal]] &lt;= 0,0,Table1[[#This Row],[pledged]]/Table1[[#This Row],[goal]])</f>
        <v>3.6666666666666666E-3</v>
      </c>
      <c r="P563" s="7">
        <f>IF(Table1[[#This Row],[backers_count]] &lt;= 0,0,Table1[[#This Row],[pledged]]/Table1[[#This Row],[backers_count]])</f>
        <v>27.5</v>
      </c>
      <c r="Q563" t="str">
        <f>TRIM(MID(Table1[[#This Row],[Category and Sub-Category]],1,SEARCH("/",Table1[[#This Row],[Category and Sub-Category]],1)-1))</f>
        <v>technology</v>
      </c>
      <c r="R563" t="str">
        <f>TRIM(MID(Table1[[#This Row],[Category and Sub-Category]],SEARCH("/",Table1[[#This Row],[Category and Sub-Category]],1)+1,LEN(Table1[[#This Row],[Category and Sub-Category]])))</f>
        <v>web</v>
      </c>
      <c r="S563" s="8">
        <f>DATE(1970,1,1)+(Table1[[#This Row],[launched_at]]/(24*60*60))</f>
        <v>42268.658715277779</v>
      </c>
      <c r="T563" s="8">
        <f>DATE(1970,1,1)+(Table1[[#This Row],[deadline]]/(24*60*60))</f>
        <v>42303.658715277779</v>
      </c>
      <c r="U563">
        <f>_xlfn.DAYS(Table1[[#This Row],[Date Ended Conversion]],Table1[[#This Row],[Date Created Conversion]])</f>
        <v>35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9">
        <f>IF(Table1[[#This Row],[goal]] &lt;= 0,0,Table1[[#This Row],[pledged]]/Table1[[#This Row],[goal]])</f>
        <v>0</v>
      </c>
      <c r="P564" s="7">
        <f>IF(Table1[[#This Row],[backers_count]] &lt;= 0,0,Table1[[#This Row],[pledged]]/Table1[[#This Row],[backers_count]])</f>
        <v>0</v>
      </c>
      <c r="Q564" t="str">
        <f>TRIM(MID(Table1[[#This Row],[Category and Sub-Category]],1,SEARCH("/",Table1[[#This Row],[Category and Sub-Category]],1)-1))</f>
        <v>technology</v>
      </c>
      <c r="R564" t="str">
        <f>TRIM(MID(Table1[[#This Row],[Category and Sub-Category]],SEARCH("/",Table1[[#This Row],[Category and Sub-Category]],1)+1,LEN(Table1[[#This Row],[Category and Sub-Category]])))</f>
        <v>web</v>
      </c>
      <c r="S564" s="8">
        <f>DATE(1970,1,1)+(Table1[[#This Row],[launched_at]]/(24*60*60))</f>
        <v>42692.389062499999</v>
      </c>
      <c r="T564" s="8">
        <f>DATE(1970,1,1)+(Table1[[#This Row],[deadline]]/(24*60*60))</f>
        <v>42722.389062499999</v>
      </c>
      <c r="U564">
        <f>_xlfn.DAYS(Table1[[#This Row],[Date Ended Conversion]],Table1[[#This Row],[Date Created Conversion]])</f>
        <v>30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9">
        <f>IF(Table1[[#This Row],[goal]] &lt;= 0,0,Table1[[#This Row],[pledged]]/Table1[[#This Row],[goal]])</f>
        <v>9.0666666666666662E-4</v>
      </c>
      <c r="P565" s="7">
        <f>IF(Table1[[#This Row],[backers_count]] &lt;= 0,0,Table1[[#This Row],[pledged]]/Table1[[#This Row],[backers_count]])</f>
        <v>34</v>
      </c>
      <c r="Q565" t="str">
        <f>TRIM(MID(Table1[[#This Row],[Category and Sub-Category]],1,SEARCH("/",Table1[[#This Row],[Category and Sub-Category]],1)-1))</f>
        <v>technology</v>
      </c>
      <c r="R565" t="str">
        <f>TRIM(MID(Table1[[#This Row],[Category and Sub-Category]],SEARCH("/",Table1[[#This Row],[Category and Sub-Category]],1)+1,LEN(Table1[[#This Row],[Category and Sub-Category]])))</f>
        <v>web</v>
      </c>
      <c r="S565" s="8">
        <f>DATE(1970,1,1)+(Table1[[#This Row],[launched_at]]/(24*60*60))</f>
        <v>42022.069988425923</v>
      </c>
      <c r="T565" s="8">
        <f>DATE(1970,1,1)+(Table1[[#This Row],[deadline]]/(24*60*60))</f>
        <v>42052.069988425923</v>
      </c>
      <c r="U565">
        <f>_xlfn.DAYS(Table1[[#This Row],[Date Ended Conversion]],Table1[[#This Row],[Date Created Conversion]])</f>
        <v>30</v>
      </c>
    </row>
    <row r="566" spans="1:21" ht="43.5" x14ac:dyDescent="0.3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9">
        <f>IF(Table1[[#This Row],[goal]] &lt;= 0,0,Table1[[#This Row],[pledged]]/Table1[[#This Row],[goal]])</f>
        <v>5.5555555555555558E-5</v>
      </c>
      <c r="P566" s="7">
        <f>IF(Table1[[#This Row],[backers_count]] &lt;= 0,0,Table1[[#This Row],[pledged]]/Table1[[#This Row],[backers_count]])</f>
        <v>1</v>
      </c>
      <c r="Q566" t="str">
        <f>TRIM(MID(Table1[[#This Row],[Category and Sub-Category]],1,SEARCH("/",Table1[[#This Row],[Category and Sub-Category]],1)-1))</f>
        <v>technology</v>
      </c>
      <c r="R566" t="str">
        <f>TRIM(MID(Table1[[#This Row],[Category and Sub-Category]],SEARCH("/",Table1[[#This Row],[Category and Sub-Category]],1)+1,LEN(Table1[[#This Row],[Category and Sub-Category]])))</f>
        <v>web</v>
      </c>
      <c r="S566" s="8">
        <f>DATE(1970,1,1)+(Table1[[#This Row],[launched_at]]/(24*60*60))</f>
        <v>42411.942997685182</v>
      </c>
      <c r="T566" s="8">
        <f>DATE(1970,1,1)+(Table1[[#This Row],[deadline]]/(24*60*60))</f>
        <v>42441.942997685182</v>
      </c>
      <c r="U566">
        <f>_xlfn.DAYS(Table1[[#This Row],[Date Ended Conversion]],Table1[[#This Row],[Date Created Conversion]])</f>
        <v>30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9">
        <f>IF(Table1[[#This Row],[goal]] &lt;= 0,0,Table1[[#This Row],[pledged]]/Table1[[#This Row],[goal]])</f>
        <v>0</v>
      </c>
      <c r="P567" s="7">
        <f>IF(Table1[[#This Row],[backers_count]] &lt;= 0,0,Table1[[#This Row],[pledged]]/Table1[[#This Row],[backers_count]])</f>
        <v>0</v>
      </c>
      <c r="Q567" t="str">
        <f>TRIM(MID(Table1[[#This Row],[Category and Sub-Category]],1,SEARCH("/",Table1[[#This Row],[Category and Sub-Category]],1)-1))</f>
        <v>technology</v>
      </c>
      <c r="R567" t="str">
        <f>TRIM(MID(Table1[[#This Row],[Category and Sub-Category]],SEARCH("/",Table1[[#This Row],[Category and Sub-Category]],1)+1,LEN(Table1[[#This Row],[Category and Sub-Category]])))</f>
        <v>web</v>
      </c>
      <c r="S567" s="8">
        <f>DATE(1970,1,1)+(Table1[[#This Row],[launched_at]]/(24*60*60))</f>
        <v>42165.78528935185</v>
      </c>
      <c r="T567" s="8">
        <f>DATE(1970,1,1)+(Table1[[#This Row],[deadline]]/(24*60*60))</f>
        <v>42195.78528935185</v>
      </c>
      <c r="U567">
        <f>_xlfn.DAYS(Table1[[#This Row],[Date Ended Conversion]],Table1[[#This Row],[Date Created Conversion]])</f>
        <v>30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9">
        <f>IF(Table1[[#This Row],[goal]] &lt;= 0,0,Table1[[#This Row],[pledged]]/Table1[[#This Row],[goal]])</f>
        <v>2.0000000000000001E-4</v>
      </c>
      <c r="P568" s="7">
        <f>IF(Table1[[#This Row],[backers_count]] &lt;= 0,0,Table1[[#This Row],[pledged]]/Table1[[#This Row],[backers_count]])</f>
        <v>1</v>
      </c>
      <c r="Q568" t="str">
        <f>TRIM(MID(Table1[[#This Row],[Category and Sub-Category]],1,SEARCH("/",Table1[[#This Row],[Category and Sub-Category]],1)-1))</f>
        <v>technology</v>
      </c>
      <c r="R568" t="str">
        <f>TRIM(MID(Table1[[#This Row],[Category and Sub-Category]],SEARCH("/",Table1[[#This Row],[Category and Sub-Category]],1)+1,LEN(Table1[[#This Row],[Category and Sub-Category]])))</f>
        <v>web</v>
      </c>
      <c r="S568" s="8">
        <f>DATE(1970,1,1)+(Table1[[#This Row],[launched_at]]/(24*60*60))</f>
        <v>42535.68440972222</v>
      </c>
      <c r="T568" s="8">
        <f>DATE(1970,1,1)+(Table1[[#This Row],[deadline]]/(24*60*60))</f>
        <v>42565.68440972222</v>
      </c>
      <c r="U568">
        <f>_xlfn.DAYS(Table1[[#This Row],[Date Ended Conversion]],Table1[[#This Row],[Date Created Conversion]])</f>
        <v>30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9">
        <f>IF(Table1[[#This Row],[goal]] &lt;= 0,0,Table1[[#This Row],[pledged]]/Table1[[#This Row],[goal]])</f>
        <v>0</v>
      </c>
      <c r="P569" s="7">
        <f>IF(Table1[[#This Row],[backers_count]] &lt;= 0,0,Table1[[#This Row],[pledged]]/Table1[[#This Row],[backers_count]])</f>
        <v>0</v>
      </c>
      <c r="Q569" t="str">
        <f>TRIM(MID(Table1[[#This Row],[Category and Sub-Category]],1,SEARCH("/",Table1[[#This Row],[Category and Sub-Category]],1)-1))</f>
        <v>technology</v>
      </c>
      <c r="R569" t="str">
        <f>TRIM(MID(Table1[[#This Row],[Category and Sub-Category]],SEARCH("/",Table1[[#This Row],[Category and Sub-Category]],1)+1,LEN(Table1[[#This Row],[Category and Sub-Category]])))</f>
        <v>web</v>
      </c>
      <c r="S569" s="8">
        <f>DATE(1970,1,1)+(Table1[[#This Row],[launched_at]]/(24*60*60))</f>
        <v>41975.842523148152</v>
      </c>
      <c r="T569" s="8">
        <f>DATE(1970,1,1)+(Table1[[#This Row],[deadline]]/(24*60*60))</f>
        <v>42005.842523148152</v>
      </c>
      <c r="U569">
        <f>_xlfn.DAYS(Table1[[#This Row],[Date Ended Conversion]],Table1[[#This Row],[Date Created Conversion]])</f>
        <v>30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9">
        <f>IF(Table1[[#This Row],[goal]] &lt;= 0,0,Table1[[#This Row],[pledged]]/Table1[[#This Row],[goal]])</f>
        <v>0.01</v>
      </c>
      <c r="P570" s="7">
        <f>IF(Table1[[#This Row],[backers_count]] &lt;= 0,0,Table1[[#This Row],[pledged]]/Table1[[#This Row],[backers_count]])</f>
        <v>49</v>
      </c>
      <c r="Q570" t="str">
        <f>TRIM(MID(Table1[[#This Row],[Category and Sub-Category]],1,SEARCH("/",Table1[[#This Row],[Category and Sub-Category]],1)-1))</f>
        <v>technology</v>
      </c>
      <c r="R570" t="str">
        <f>TRIM(MID(Table1[[#This Row],[Category and Sub-Category]],SEARCH("/",Table1[[#This Row],[Category and Sub-Category]],1)+1,LEN(Table1[[#This Row],[Category and Sub-Category]])))</f>
        <v>web</v>
      </c>
      <c r="S570" s="8">
        <f>DATE(1970,1,1)+(Table1[[#This Row],[launched_at]]/(24*60*60))</f>
        <v>42348.9215625</v>
      </c>
      <c r="T570" s="8">
        <f>DATE(1970,1,1)+(Table1[[#This Row],[deadline]]/(24*60*60))</f>
        <v>42385.458333333328</v>
      </c>
      <c r="U570">
        <f>_xlfn.DAYS(Table1[[#This Row],[Date Ended Conversion]],Table1[[#This Row],[Date Created Conversion]])</f>
        <v>37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9">
        <f>IF(Table1[[#This Row],[goal]] &lt;= 0,0,Table1[[#This Row],[pledged]]/Table1[[#This Row],[goal]])</f>
        <v>8.0000000000000002E-3</v>
      </c>
      <c r="P571" s="7">
        <f>IF(Table1[[#This Row],[backers_count]] &lt;= 0,0,Table1[[#This Row],[pledged]]/Table1[[#This Row],[backers_count]])</f>
        <v>20</v>
      </c>
      <c r="Q571" t="str">
        <f>TRIM(MID(Table1[[#This Row],[Category and Sub-Category]],1,SEARCH("/",Table1[[#This Row],[Category and Sub-Category]],1)-1))</f>
        <v>technology</v>
      </c>
      <c r="R571" t="str">
        <f>TRIM(MID(Table1[[#This Row],[Category and Sub-Category]],SEARCH("/",Table1[[#This Row],[Category and Sub-Category]],1)+1,LEN(Table1[[#This Row],[Category and Sub-Category]])))</f>
        <v>web</v>
      </c>
      <c r="S571" s="8">
        <f>DATE(1970,1,1)+(Table1[[#This Row],[launched_at]]/(24*60*60))</f>
        <v>42340.847361111111</v>
      </c>
      <c r="T571" s="8">
        <f>DATE(1970,1,1)+(Table1[[#This Row],[deadline]]/(24*60*60))</f>
        <v>42370.847361111111</v>
      </c>
      <c r="U571">
        <f>_xlfn.DAYS(Table1[[#This Row],[Date Ended Conversion]],Table1[[#This Row],[Date Created Conversion]])</f>
        <v>30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9">
        <f>IF(Table1[[#This Row],[goal]] &lt;= 0,0,Table1[[#This Row],[pledged]]/Table1[[#This Row],[goal]])</f>
        <v>1.6705882352941177E-3</v>
      </c>
      <c r="P572" s="7">
        <f>IF(Table1[[#This Row],[backers_count]] &lt;= 0,0,Table1[[#This Row],[pledged]]/Table1[[#This Row],[backers_count]])</f>
        <v>142</v>
      </c>
      <c r="Q572" t="str">
        <f>TRIM(MID(Table1[[#This Row],[Category and Sub-Category]],1,SEARCH("/",Table1[[#This Row],[Category and Sub-Category]],1)-1))</f>
        <v>technology</v>
      </c>
      <c r="R572" t="str">
        <f>TRIM(MID(Table1[[#This Row],[Category and Sub-Category]],SEARCH("/",Table1[[#This Row],[Category and Sub-Category]],1)+1,LEN(Table1[[#This Row],[Category and Sub-Category]])))</f>
        <v>web</v>
      </c>
      <c r="S572" s="8">
        <f>DATE(1970,1,1)+(Table1[[#This Row],[launched_at]]/(24*60*60))</f>
        <v>42388.798252314809</v>
      </c>
      <c r="T572" s="8">
        <f>DATE(1970,1,1)+(Table1[[#This Row],[deadline]]/(24*60*60))</f>
        <v>42418.798252314809</v>
      </c>
      <c r="U572">
        <f>_xlfn.DAYS(Table1[[#This Row],[Date Ended Conversion]],Table1[[#This Row],[Date Created Conversion]])</f>
        <v>30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9">
        <f>IF(Table1[[#This Row],[goal]] &lt;= 0,0,Table1[[#This Row],[pledged]]/Table1[[#This Row],[goal]])</f>
        <v>4.2399999999999998E-3</v>
      </c>
      <c r="P573" s="7">
        <f>IF(Table1[[#This Row],[backers_count]] &lt;= 0,0,Table1[[#This Row],[pledged]]/Table1[[#This Row],[backers_count]])</f>
        <v>53</v>
      </c>
      <c r="Q573" t="str">
        <f>TRIM(MID(Table1[[#This Row],[Category and Sub-Category]],1,SEARCH("/",Table1[[#This Row],[Category and Sub-Category]],1)-1))</f>
        <v>technology</v>
      </c>
      <c r="R573" t="str">
        <f>TRIM(MID(Table1[[#This Row],[Category and Sub-Category]],SEARCH("/",Table1[[#This Row],[Category and Sub-Category]],1)+1,LEN(Table1[[#This Row],[Category and Sub-Category]])))</f>
        <v>web</v>
      </c>
      <c r="S573" s="8">
        <f>DATE(1970,1,1)+(Table1[[#This Row],[launched_at]]/(24*60*60))</f>
        <v>42192.816238425927</v>
      </c>
      <c r="T573" s="8">
        <f>DATE(1970,1,1)+(Table1[[#This Row],[deadline]]/(24*60*60))</f>
        <v>42212.165972222225</v>
      </c>
      <c r="U573">
        <f>_xlfn.DAYS(Table1[[#This Row],[Date Ended Conversion]],Table1[[#This Row],[Date Created Conversion]])</f>
        <v>20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9">
        <f>IF(Table1[[#This Row],[goal]] &lt;= 0,0,Table1[[#This Row],[pledged]]/Table1[[#This Row],[goal]])</f>
        <v>0</v>
      </c>
      <c r="P574" s="7">
        <f>IF(Table1[[#This Row],[backers_count]] &lt;= 0,0,Table1[[#This Row],[pledged]]/Table1[[#This Row],[backers_count]])</f>
        <v>0</v>
      </c>
      <c r="Q574" t="str">
        <f>TRIM(MID(Table1[[#This Row],[Category and Sub-Category]],1,SEARCH("/",Table1[[#This Row],[Category and Sub-Category]],1)-1))</f>
        <v>technology</v>
      </c>
      <c r="R574" t="str">
        <f>TRIM(MID(Table1[[#This Row],[Category and Sub-Category]],SEARCH("/",Table1[[#This Row],[Category and Sub-Category]],1)+1,LEN(Table1[[#This Row],[Category and Sub-Category]])))</f>
        <v>web</v>
      </c>
      <c r="S574" s="8">
        <f>DATE(1970,1,1)+(Table1[[#This Row],[launched_at]]/(24*60*60))</f>
        <v>42282.716296296298</v>
      </c>
      <c r="T574" s="8">
        <f>DATE(1970,1,1)+(Table1[[#This Row],[deadline]]/(24*60*60))</f>
        <v>42312.757962962962</v>
      </c>
      <c r="U574">
        <f>_xlfn.DAYS(Table1[[#This Row],[Date Ended Conversion]],Table1[[#This Row],[Date Created Conversion]])</f>
        <v>30</v>
      </c>
    </row>
    <row r="575" spans="1:21" ht="43.5" x14ac:dyDescent="0.3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9">
        <f>IF(Table1[[#This Row],[goal]] &lt;= 0,0,Table1[[#This Row],[pledged]]/Table1[[#This Row],[goal]])</f>
        <v>3.892538925389254E-3</v>
      </c>
      <c r="P575" s="7">
        <f>IF(Table1[[#This Row],[backers_count]] &lt;= 0,0,Table1[[#This Row],[pledged]]/Table1[[#This Row],[backers_count]])</f>
        <v>38.444444444444443</v>
      </c>
      <c r="Q575" t="str">
        <f>TRIM(MID(Table1[[#This Row],[Category and Sub-Category]],1,SEARCH("/",Table1[[#This Row],[Category and Sub-Category]],1)-1))</f>
        <v>technology</v>
      </c>
      <c r="R575" t="str">
        <f>TRIM(MID(Table1[[#This Row],[Category and Sub-Category]],SEARCH("/",Table1[[#This Row],[Category and Sub-Category]],1)+1,LEN(Table1[[#This Row],[Category and Sub-Category]])))</f>
        <v>web</v>
      </c>
      <c r="S575" s="8">
        <f>DATE(1970,1,1)+(Table1[[#This Row],[launched_at]]/(24*60*60))</f>
        <v>41963.050127314811</v>
      </c>
      <c r="T575" s="8">
        <f>DATE(1970,1,1)+(Table1[[#This Row],[deadline]]/(24*60*60))</f>
        <v>42022.05</v>
      </c>
      <c r="U575">
        <f>_xlfn.DAYS(Table1[[#This Row],[Date Ended Conversion]],Table1[[#This Row],[Date Created Conversion]])</f>
        <v>59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9">
        <f>IF(Table1[[#This Row],[goal]] &lt;= 0,0,Table1[[#This Row],[pledged]]/Table1[[#This Row],[goal]])</f>
        <v>7.1556350626118068E-3</v>
      </c>
      <c r="P576" s="7">
        <f>IF(Table1[[#This Row],[backers_count]] &lt;= 0,0,Table1[[#This Row],[pledged]]/Table1[[#This Row],[backers_count]])</f>
        <v>20</v>
      </c>
      <c r="Q576" t="str">
        <f>TRIM(MID(Table1[[#This Row],[Category and Sub-Category]],1,SEARCH("/",Table1[[#This Row],[Category and Sub-Category]],1)-1))</f>
        <v>technology</v>
      </c>
      <c r="R576" t="str">
        <f>TRIM(MID(Table1[[#This Row],[Category and Sub-Category]],SEARCH("/",Table1[[#This Row],[Category and Sub-Category]],1)+1,LEN(Table1[[#This Row],[Category and Sub-Category]])))</f>
        <v>web</v>
      </c>
      <c r="S576" s="8">
        <f>DATE(1970,1,1)+(Table1[[#This Row],[launched_at]]/(24*60*60))</f>
        <v>42632.443368055552</v>
      </c>
      <c r="T576" s="8">
        <f>DATE(1970,1,1)+(Table1[[#This Row],[deadline]]/(24*60*60))</f>
        <v>42662.443368055552</v>
      </c>
      <c r="U576">
        <f>_xlfn.DAYS(Table1[[#This Row],[Date Ended Conversion]],Table1[[#This Row],[Date Created Conversion]])</f>
        <v>30</v>
      </c>
    </row>
    <row r="577" spans="1:21" ht="43.5" x14ac:dyDescent="0.3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9">
        <f>IF(Table1[[#This Row],[goal]] &lt;= 0,0,Table1[[#This Row],[pledged]]/Table1[[#This Row],[goal]])</f>
        <v>4.3166666666666666E-3</v>
      </c>
      <c r="P577" s="7">
        <f>IF(Table1[[#This Row],[backers_count]] &lt;= 0,0,Table1[[#This Row],[pledged]]/Table1[[#This Row],[backers_count]])</f>
        <v>64.75</v>
      </c>
      <c r="Q577" t="str">
        <f>TRIM(MID(Table1[[#This Row],[Category and Sub-Category]],1,SEARCH("/",Table1[[#This Row],[Category and Sub-Category]],1)-1))</f>
        <v>technology</v>
      </c>
      <c r="R577" t="str">
        <f>TRIM(MID(Table1[[#This Row],[Category and Sub-Category]],SEARCH("/",Table1[[#This Row],[Category and Sub-Category]],1)+1,LEN(Table1[[#This Row],[Category and Sub-Category]])))</f>
        <v>web</v>
      </c>
      <c r="S577" s="8">
        <f>DATE(1970,1,1)+(Table1[[#This Row],[launched_at]]/(24*60*60))</f>
        <v>42138.692627314813</v>
      </c>
      <c r="T577" s="8">
        <f>DATE(1970,1,1)+(Table1[[#This Row],[deadline]]/(24*60*60))</f>
        <v>42168.692627314813</v>
      </c>
      <c r="U577">
        <f>_xlfn.DAYS(Table1[[#This Row],[Date Ended Conversion]],Table1[[#This Row],[Date Created Conversion]])</f>
        <v>30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9">
        <f>IF(Table1[[#This Row],[goal]] &lt;= 0,0,Table1[[#This Row],[pledged]]/Table1[[#This Row],[goal]])</f>
        <v>1.2500000000000001E-5</v>
      </c>
      <c r="P578" s="7">
        <f>IF(Table1[[#This Row],[backers_count]] &lt;= 0,0,Table1[[#This Row],[pledged]]/Table1[[#This Row],[backers_count]])</f>
        <v>1</v>
      </c>
      <c r="Q578" t="str">
        <f>TRIM(MID(Table1[[#This Row],[Category and Sub-Category]],1,SEARCH("/",Table1[[#This Row],[Category and Sub-Category]],1)-1))</f>
        <v>technology</v>
      </c>
      <c r="R578" t="str">
        <f>TRIM(MID(Table1[[#This Row],[Category and Sub-Category]],SEARCH("/",Table1[[#This Row],[Category and Sub-Category]],1)+1,LEN(Table1[[#This Row],[Category and Sub-Category]])))</f>
        <v>web</v>
      </c>
      <c r="S578" s="8">
        <f>DATE(1970,1,1)+(Table1[[#This Row],[launched_at]]/(24*60*60))</f>
        <v>42031.471666666665</v>
      </c>
      <c r="T578" s="8">
        <f>DATE(1970,1,1)+(Table1[[#This Row],[deadline]]/(24*60*60))</f>
        <v>42091.43</v>
      </c>
      <c r="U578">
        <f>_xlfn.DAYS(Table1[[#This Row],[Date Ended Conversion]],Table1[[#This Row],[Date Created Conversion]])</f>
        <v>60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9">
        <f>IF(Table1[[#This Row],[goal]] &lt;= 0,0,Table1[[#This Row],[pledged]]/Table1[[#This Row],[goal]])</f>
        <v>2E-3</v>
      </c>
      <c r="P579" s="7">
        <f>IF(Table1[[#This Row],[backers_count]] &lt;= 0,0,Table1[[#This Row],[pledged]]/Table1[[#This Row],[backers_count]])</f>
        <v>10</v>
      </c>
      <c r="Q579" t="str">
        <f>TRIM(MID(Table1[[#This Row],[Category and Sub-Category]],1,SEARCH("/",Table1[[#This Row],[Category and Sub-Category]],1)-1))</f>
        <v>technology</v>
      </c>
      <c r="R579" t="str">
        <f>TRIM(MID(Table1[[#This Row],[Category and Sub-Category]],SEARCH("/",Table1[[#This Row],[Category and Sub-Category]],1)+1,LEN(Table1[[#This Row],[Category and Sub-Category]])))</f>
        <v>web</v>
      </c>
      <c r="S579" s="8">
        <f>DATE(1970,1,1)+(Table1[[#This Row],[launched_at]]/(24*60*60))</f>
        <v>42450.589143518519</v>
      </c>
      <c r="T579" s="8">
        <f>DATE(1970,1,1)+(Table1[[#This Row],[deadline]]/(24*60*60))</f>
        <v>42510.589143518519</v>
      </c>
      <c r="U579">
        <f>_xlfn.DAYS(Table1[[#This Row],[Date Ended Conversion]],Table1[[#This Row],[Date Created Conversion]])</f>
        <v>60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9">
        <f>IF(Table1[[#This Row],[goal]] &lt;= 0,0,Table1[[#This Row],[pledged]]/Table1[[#This Row],[goal]])</f>
        <v>1.12E-4</v>
      </c>
      <c r="P580" s="7">
        <f>IF(Table1[[#This Row],[backers_count]] &lt;= 0,0,Table1[[#This Row],[pledged]]/Table1[[#This Row],[backers_count]])</f>
        <v>2</v>
      </c>
      <c r="Q580" t="str">
        <f>TRIM(MID(Table1[[#This Row],[Category and Sub-Category]],1,SEARCH("/",Table1[[#This Row],[Category and Sub-Category]],1)-1))</f>
        <v>technology</v>
      </c>
      <c r="R580" t="str">
        <f>TRIM(MID(Table1[[#This Row],[Category and Sub-Category]],SEARCH("/",Table1[[#This Row],[Category and Sub-Category]],1)+1,LEN(Table1[[#This Row],[Category and Sub-Category]])))</f>
        <v>web</v>
      </c>
      <c r="S580" s="8">
        <f>DATE(1970,1,1)+(Table1[[#This Row],[launched_at]]/(24*60*60))</f>
        <v>42230.578622685185</v>
      </c>
      <c r="T580" s="8">
        <f>DATE(1970,1,1)+(Table1[[#This Row],[deadline]]/(24*60*60))</f>
        <v>42254.578622685185</v>
      </c>
      <c r="U580">
        <f>_xlfn.DAYS(Table1[[#This Row],[Date Ended Conversion]],Table1[[#This Row],[Date Created Conversion]])</f>
        <v>24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9">
        <f>IF(Table1[[#This Row],[goal]] &lt;= 0,0,Table1[[#This Row],[pledged]]/Table1[[#This Row],[goal]])</f>
        <v>1.4583333333333334E-2</v>
      </c>
      <c r="P581" s="7">
        <f>IF(Table1[[#This Row],[backers_count]] &lt;= 0,0,Table1[[#This Row],[pledged]]/Table1[[#This Row],[backers_count]])</f>
        <v>35</v>
      </c>
      <c r="Q581" t="str">
        <f>TRIM(MID(Table1[[#This Row],[Category and Sub-Category]],1,SEARCH("/",Table1[[#This Row],[Category and Sub-Category]],1)-1))</f>
        <v>technology</v>
      </c>
      <c r="R581" t="str">
        <f>TRIM(MID(Table1[[#This Row],[Category and Sub-Category]],SEARCH("/",Table1[[#This Row],[Category and Sub-Category]],1)+1,LEN(Table1[[#This Row],[Category and Sub-Category]])))</f>
        <v>web</v>
      </c>
      <c r="S581" s="8">
        <f>DATE(1970,1,1)+(Table1[[#This Row],[launched_at]]/(24*60*60))</f>
        <v>41968.852118055554</v>
      </c>
      <c r="T581" s="8">
        <f>DATE(1970,1,1)+(Table1[[#This Row],[deadline]]/(24*60*60))</f>
        <v>41998.852118055554</v>
      </c>
      <c r="U581">
        <f>_xlfn.DAYS(Table1[[#This Row],[Date Ended Conversion]],Table1[[#This Row],[Date Created Conversion]])</f>
        <v>30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9">
        <f>IF(Table1[[#This Row],[goal]] &lt;= 0,0,Table1[[#This Row],[pledged]]/Table1[[#This Row],[goal]])</f>
        <v>3.3333333333333332E-4</v>
      </c>
      <c r="P582" s="7">
        <f>IF(Table1[[#This Row],[backers_count]] &lt;= 0,0,Table1[[#This Row],[pledged]]/Table1[[#This Row],[backers_count]])</f>
        <v>1</v>
      </c>
      <c r="Q582" t="str">
        <f>TRIM(MID(Table1[[#This Row],[Category and Sub-Category]],1,SEARCH("/",Table1[[#This Row],[Category and Sub-Category]],1)-1))</f>
        <v>technology</v>
      </c>
      <c r="R582" t="str">
        <f>TRIM(MID(Table1[[#This Row],[Category and Sub-Category]],SEARCH("/",Table1[[#This Row],[Category and Sub-Category]],1)+1,LEN(Table1[[#This Row],[Category and Sub-Category]])))</f>
        <v>web</v>
      </c>
      <c r="S582" s="8">
        <f>DATE(1970,1,1)+(Table1[[#This Row],[launched_at]]/(24*60*60))</f>
        <v>42605.908182870371</v>
      </c>
      <c r="T582" s="8">
        <f>DATE(1970,1,1)+(Table1[[#This Row],[deadline]]/(24*60*60))</f>
        <v>42635.908182870371</v>
      </c>
      <c r="U582">
        <f>_xlfn.DAYS(Table1[[#This Row],[Date Ended Conversion]],Table1[[#This Row],[Date Created Conversion]])</f>
        <v>30</v>
      </c>
    </row>
    <row r="583" spans="1:21" ht="43.5" x14ac:dyDescent="0.3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9">
        <f>IF(Table1[[#This Row],[goal]] &lt;= 0,0,Table1[[#This Row],[pledged]]/Table1[[#This Row],[goal]])</f>
        <v>0</v>
      </c>
      <c r="P583" s="7">
        <f>IF(Table1[[#This Row],[backers_count]] &lt;= 0,0,Table1[[#This Row],[pledged]]/Table1[[#This Row],[backers_count]])</f>
        <v>0</v>
      </c>
      <c r="Q583" t="str">
        <f>TRIM(MID(Table1[[#This Row],[Category and Sub-Category]],1,SEARCH("/",Table1[[#This Row],[Category and Sub-Category]],1)-1))</f>
        <v>technology</v>
      </c>
      <c r="R583" t="str">
        <f>TRIM(MID(Table1[[#This Row],[Category and Sub-Category]],SEARCH("/",Table1[[#This Row],[Category and Sub-Category]],1)+1,LEN(Table1[[#This Row],[Category and Sub-Category]])))</f>
        <v>web</v>
      </c>
      <c r="S583" s="8">
        <f>DATE(1970,1,1)+(Table1[[#This Row],[launched_at]]/(24*60*60))</f>
        <v>42188.012777777782</v>
      </c>
      <c r="T583" s="8">
        <f>DATE(1970,1,1)+(Table1[[#This Row],[deadline]]/(24*60*60))</f>
        <v>42218.012777777782</v>
      </c>
      <c r="U583">
        <f>_xlfn.DAYS(Table1[[#This Row],[Date Ended Conversion]],Table1[[#This Row],[Date Created Conversion]])</f>
        <v>30</v>
      </c>
    </row>
    <row r="584" spans="1:21" ht="43.5" x14ac:dyDescent="0.3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9">
        <f>IF(Table1[[#This Row],[goal]] &lt;= 0,0,Table1[[#This Row],[pledged]]/Table1[[#This Row],[goal]])</f>
        <v>0</v>
      </c>
      <c r="P584" s="7">
        <f>IF(Table1[[#This Row],[backers_count]] &lt;= 0,0,Table1[[#This Row],[pledged]]/Table1[[#This Row],[backers_count]])</f>
        <v>0</v>
      </c>
      <c r="Q584" t="str">
        <f>TRIM(MID(Table1[[#This Row],[Category and Sub-Category]],1,SEARCH("/",Table1[[#This Row],[Category and Sub-Category]],1)-1))</f>
        <v>technology</v>
      </c>
      <c r="R584" t="str">
        <f>TRIM(MID(Table1[[#This Row],[Category and Sub-Category]],SEARCH("/",Table1[[#This Row],[Category and Sub-Category]],1)+1,LEN(Table1[[#This Row],[Category and Sub-Category]])))</f>
        <v>web</v>
      </c>
      <c r="S584" s="8">
        <f>DATE(1970,1,1)+(Table1[[#This Row],[launched_at]]/(24*60*60))</f>
        <v>42055.739803240736</v>
      </c>
      <c r="T584" s="8">
        <f>DATE(1970,1,1)+(Table1[[#This Row],[deadline]]/(24*60*60))</f>
        <v>42078.75</v>
      </c>
      <c r="U584">
        <f>_xlfn.DAYS(Table1[[#This Row],[Date Ended Conversion]],Table1[[#This Row],[Date Created Conversion]])</f>
        <v>23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9">
        <f>IF(Table1[[#This Row],[goal]] &lt;= 0,0,Table1[[#This Row],[pledged]]/Table1[[#This Row],[goal]])</f>
        <v>1.1111111111111112E-4</v>
      </c>
      <c r="P585" s="7">
        <f>IF(Table1[[#This Row],[backers_count]] &lt;= 0,0,Table1[[#This Row],[pledged]]/Table1[[#This Row],[backers_count]])</f>
        <v>1</v>
      </c>
      <c r="Q585" t="str">
        <f>TRIM(MID(Table1[[#This Row],[Category and Sub-Category]],1,SEARCH("/",Table1[[#This Row],[Category and Sub-Category]],1)-1))</f>
        <v>technology</v>
      </c>
      <c r="R585" t="str">
        <f>TRIM(MID(Table1[[#This Row],[Category and Sub-Category]],SEARCH("/",Table1[[#This Row],[Category and Sub-Category]],1)+1,LEN(Table1[[#This Row],[Category and Sub-Category]])))</f>
        <v>web</v>
      </c>
      <c r="S585" s="8">
        <f>DATE(1970,1,1)+(Table1[[#This Row],[launched_at]]/(24*60*60))</f>
        <v>42052.93850694444</v>
      </c>
      <c r="T585" s="8">
        <f>DATE(1970,1,1)+(Table1[[#This Row],[deadline]]/(24*60*60))</f>
        <v>42082.896840277783</v>
      </c>
      <c r="U585">
        <f>_xlfn.DAYS(Table1[[#This Row],[Date Ended Conversion]],Table1[[#This Row],[Date Created Conversion]])</f>
        <v>30</v>
      </c>
    </row>
    <row r="586" spans="1:21" ht="29" x14ac:dyDescent="0.3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9">
        <f>IF(Table1[[#This Row],[goal]] &lt;= 0,0,Table1[[#This Row],[pledged]]/Table1[[#This Row],[goal]])</f>
        <v>0.01</v>
      </c>
      <c r="P586" s="7">
        <f>IF(Table1[[#This Row],[backers_count]] &lt;= 0,0,Table1[[#This Row],[pledged]]/Table1[[#This Row],[backers_count]])</f>
        <v>5</v>
      </c>
      <c r="Q586" t="str">
        <f>TRIM(MID(Table1[[#This Row],[Category and Sub-Category]],1,SEARCH("/",Table1[[#This Row],[Category and Sub-Category]],1)-1))</f>
        <v>technology</v>
      </c>
      <c r="R586" t="str">
        <f>TRIM(MID(Table1[[#This Row],[Category and Sub-Category]],SEARCH("/",Table1[[#This Row],[Category and Sub-Category]],1)+1,LEN(Table1[[#This Row],[Category and Sub-Category]])))</f>
        <v>web</v>
      </c>
      <c r="S586" s="8">
        <f>DATE(1970,1,1)+(Table1[[#This Row],[launched_at]]/(24*60*60))</f>
        <v>42049.716620370367</v>
      </c>
      <c r="T586" s="8">
        <f>DATE(1970,1,1)+(Table1[[#This Row],[deadline]]/(24*60*60))</f>
        <v>42079.674953703703</v>
      </c>
      <c r="U586">
        <f>_xlfn.DAYS(Table1[[#This Row],[Date Ended Conversion]],Table1[[#This Row],[Date Created Conversion]])</f>
        <v>30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9">
        <f>IF(Table1[[#This Row],[goal]] &lt;= 0,0,Table1[[#This Row],[pledged]]/Table1[[#This Row],[goal]])</f>
        <v>0</v>
      </c>
      <c r="P587" s="7">
        <f>IF(Table1[[#This Row],[backers_count]] &lt;= 0,0,Table1[[#This Row],[pledged]]/Table1[[#This Row],[backers_count]])</f>
        <v>0</v>
      </c>
      <c r="Q587" t="str">
        <f>TRIM(MID(Table1[[#This Row],[Category and Sub-Category]],1,SEARCH("/",Table1[[#This Row],[Category and Sub-Category]],1)-1))</f>
        <v>technology</v>
      </c>
      <c r="R587" t="str">
        <f>TRIM(MID(Table1[[#This Row],[Category and Sub-Category]],SEARCH("/",Table1[[#This Row],[Category and Sub-Category]],1)+1,LEN(Table1[[#This Row],[Category and Sub-Category]])))</f>
        <v>web</v>
      </c>
      <c r="S587" s="8">
        <f>DATE(1970,1,1)+(Table1[[#This Row],[launched_at]]/(24*60*60))</f>
        <v>42283.3909375</v>
      </c>
      <c r="T587" s="8">
        <f>DATE(1970,1,1)+(Table1[[#This Row],[deadline]]/(24*60*60))</f>
        <v>42339</v>
      </c>
      <c r="U587">
        <f>_xlfn.DAYS(Table1[[#This Row],[Date Ended Conversion]],Table1[[#This Row],[Date Created Conversion]])</f>
        <v>56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9">
        <f>IF(Table1[[#This Row],[goal]] &lt;= 0,0,Table1[[#This Row],[pledged]]/Table1[[#This Row],[goal]])</f>
        <v>5.5999999999999999E-3</v>
      </c>
      <c r="P588" s="7">
        <f>IF(Table1[[#This Row],[backers_count]] &lt;= 0,0,Table1[[#This Row],[pledged]]/Table1[[#This Row],[backers_count]])</f>
        <v>14</v>
      </c>
      <c r="Q588" t="str">
        <f>TRIM(MID(Table1[[#This Row],[Category and Sub-Category]],1,SEARCH("/",Table1[[#This Row],[Category and Sub-Category]],1)-1))</f>
        <v>technology</v>
      </c>
      <c r="R588" t="str">
        <f>TRIM(MID(Table1[[#This Row],[Category and Sub-Category]],SEARCH("/",Table1[[#This Row],[Category and Sub-Category]],1)+1,LEN(Table1[[#This Row],[Category and Sub-Category]])))</f>
        <v>web</v>
      </c>
      <c r="S588" s="8">
        <f>DATE(1970,1,1)+(Table1[[#This Row],[launched_at]]/(24*60*60))</f>
        <v>42020.854247685187</v>
      </c>
      <c r="T588" s="8">
        <f>DATE(1970,1,1)+(Table1[[#This Row],[deadline]]/(24*60*60))</f>
        <v>42050.854247685187</v>
      </c>
      <c r="U588">
        <f>_xlfn.DAYS(Table1[[#This Row],[Date Ended Conversion]],Table1[[#This Row],[Date Created Conversion]])</f>
        <v>30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9">
        <f>IF(Table1[[#This Row],[goal]] &lt;= 0,0,Table1[[#This Row],[pledged]]/Table1[[#This Row],[goal]])</f>
        <v>9.0833333333333335E-2</v>
      </c>
      <c r="P589" s="7">
        <f>IF(Table1[[#This Row],[backers_count]] &lt;= 0,0,Table1[[#This Row],[pledged]]/Table1[[#This Row],[backers_count]])</f>
        <v>389.28571428571428</v>
      </c>
      <c r="Q589" t="str">
        <f>TRIM(MID(Table1[[#This Row],[Category and Sub-Category]],1,SEARCH("/",Table1[[#This Row],[Category and Sub-Category]],1)-1))</f>
        <v>technology</v>
      </c>
      <c r="R589" t="str">
        <f>TRIM(MID(Table1[[#This Row],[Category and Sub-Category]],SEARCH("/",Table1[[#This Row],[Category and Sub-Category]],1)+1,LEN(Table1[[#This Row],[Category and Sub-Category]])))</f>
        <v>web</v>
      </c>
      <c r="S589" s="8">
        <f>DATE(1970,1,1)+(Table1[[#This Row],[launched_at]]/(24*60*60))</f>
        <v>42080.757326388892</v>
      </c>
      <c r="T589" s="8">
        <f>DATE(1970,1,1)+(Table1[[#This Row],[deadline]]/(24*60*60))</f>
        <v>42110.757326388892</v>
      </c>
      <c r="U589">
        <f>_xlfn.DAYS(Table1[[#This Row],[Date Ended Conversion]],Table1[[#This Row],[Date Created Conversion]])</f>
        <v>30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9">
        <f>IF(Table1[[#This Row],[goal]] &lt;= 0,0,Table1[[#This Row],[pledged]]/Table1[[#This Row],[goal]])</f>
        <v>3.3444444444444443E-2</v>
      </c>
      <c r="P590" s="7">
        <f>IF(Table1[[#This Row],[backers_count]] &lt;= 0,0,Table1[[#This Row],[pledged]]/Table1[[#This Row],[backers_count]])</f>
        <v>150.5</v>
      </c>
      <c r="Q590" t="str">
        <f>TRIM(MID(Table1[[#This Row],[Category and Sub-Category]],1,SEARCH("/",Table1[[#This Row],[Category and Sub-Category]],1)-1))</f>
        <v>technology</v>
      </c>
      <c r="R590" t="str">
        <f>TRIM(MID(Table1[[#This Row],[Category and Sub-Category]],SEARCH("/",Table1[[#This Row],[Category and Sub-Category]],1)+1,LEN(Table1[[#This Row],[Category and Sub-Category]])))</f>
        <v>web</v>
      </c>
      <c r="S590" s="8">
        <f>DATE(1970,1,1)+(Table1[[#This Row],[launched_at]]/(24*60*60))</f>
        <v>42631.769513888888</v>
      </c>
      <c r="T590" s="8">
        <f>DATE(1970,1,1)+(Table1[[#This Row],[deadline]]/(24*60*60))</f>
        <v>42691.811180555553</v>
      </c>
      <c r="U590">
        <f>_xlfn.DAYS(Table1[[#This Row],[Date Ended Conversion]],Table1[[#This Row],[Date Created Conversion]])</f>
        <v>60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9">
        <f>IF(Table1[[#This Row],[goal]] &lt;= 0,0,Table1[[#This Row],[pledged]]/Table1[[#This Row],[goal]])</f>
        <v>1.3333333333333334E-4</v>
      </c>
      <c r="P591" s="7">
        <f>IF(Table1[[#This Row],[backers_count]] &lt;= 0,0,Table1[[#This Row],[pledged]]/Table1[[#This Row],[backers_count]])</f>
        <v>1</v>
      </c>
      <c r="Q591" t="str">
        <f>TRIM(MID(Table1[[#This Row],[Category and Sub-Category]],1,SEARCH("/",Table1[[#This Row],[Category and Sub-Category]],1)-1))</f>
        <v>technology</v>
      </c>
      <c r="R591" t="str">
        <f>TRIM(MID(Table1[[#This Row],[Category and Sub-Category]],SEARCH("/",Table1[[#This Row],[Category and Sub-Category]],1)+1,LEN(Table1[[#This Row],[Category and Sub-Category]])))</f>
        <v>web</v>
      </c>
      <c r="S591" s="8">
        <f>DATE(1970,1,1)+(Table1[[#This Row],[launched_at]]/(24*60*60))</f>
        <v>42178.614571759259</v>
      </c>
      <c r="T591" s="8">
        <f>DATE(1970,1,1)+(Table1[[#This Row],[deadline]]/(24*60*60))</f>
        <v>42193.614571759259</v>
      </c>
      <c r="U591">
        <f>_xlfn.DAYS(Table1[[#This Row],[Date Ended Conversion]],Table1[[#This Row],[Date Created Conversion]])</f>
        <v>15</v>
      </c>
    </row>
    <row r="592" spans="1:21" ht="43.5" x14ac:dyDescent="0.3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9">
        <f>IF(Table1[[#This Row],[goal]] &lt;= 0,0,Table1[[#This Row],[pledged]]/Table1[[#This Row],[goal]])</f>
        <v>4.4600000000000001E-2</v>
      </c>
      <c r="P592" s="7">
        <f>IF(Table1[[#This Row],[backers_count]] &lt;= 0,0,Table1[[#This Row],[pledged]]/Table1[[#This Row],[backers_count]])</f>
        <v>24.777777777777779</v>
      </c>
      <c r="Q592" t="str">
        <f>TRIM(MID(Table1[[#This Row],[Category and Sub-Category]],1,SEARCH("/",Table1[[#This Row],[Category and Sub-Category]],1)-1))</f>
        <v>technology</v>
      </c>
      <c r="R592" t="str">
        <f>TRIM(MID(Table1[[#This Row],[Category and Sub-Category]],SEARCH("/",Table1[[#This Row],[Category and Sub-Category]],1)+1,LEN(Table1[[#This Row],[Category and Sub-Category]])))</f>
        <v>web</v>
      </c>
      <c r="S592" s="8">
        <f>DATE(1970,1,1)+(Table1[[#This Row],[launched_at]]/(24*60*60))</f>
        <v>42377.554756944446</v>
      </c>
      <c r="T592" s="8">
        <f>DATE(1970,1,1)+(Table1[[#This Row],[deadline]]/(24*60*60))</f>
        <v>42408.542361111111</v>
      </c>
      <c r="U592">
        <f>_xlfn.DAYS(Table1[[#This Row],[Date Ended Conversion]],Table1[[#This Row],[Date Created Conversion]])</f>
        <v>31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9">
        <f>IF(Table1[[#This Row],[goal]] &lt;= 0,0,Table1[[#This Row],[pledged]]/Table1[[#This Row],[goal]])</f>
        <v>6.0999999999999997E-4</v>
      </c>
      <c r="P593" s="7">
        <f>IF(Table1[[#This Row],[backers_count]] &lt;= 0,0,Table1[[#This Row],[pledged]]/Table1[[#This Row],[backers_count]])</f>
        <v>30.5</v>
      </c>
      <c r="Q593" t="str">
        <f>TRIM(MID(Table1[[#This Row],[Category and Sub-Category]],1,SEARCH("/",Table1[[#This Row],[Category and Sub-Category]],1)-1))</f>
        <v>technology</v>
      </c>
      <c r="R593" t="str">
        <f>TRIM(MID(Table1[[#This Row],[Category and Sub-Category]],SEARCH("/",Table1[[#This Row],[Category and Sub-Category]],1)+1,LEN(Table1[[#This Row],[Category and Sub-Category]])))</f>
        <v>web</v>
      </c>
      <c r="S593" s="8">
        <f>DATE(1970,1,1)+(Table1[[#This Row],[launched_at]]/(24*60*60))</f>
        <v>42177.543171296296</v>
      </c>
      <c r="T593" s="8">
        <f>DATE(1970,1,1)+(Table1[[#This Row],[deadline]]/(24*60*60))</f>
        <v>42207.543171296296</v>
      </c>
      <c r="U593">
        <f>_xlfn.DAYS(Table1[[#This Row],[Date Ended Conversion]],Table1[[#This Row],[Date Created Conversion]])</f>
        <v>30</v>
      </c>
    </row>
    <row r="594" spans="1:21" ht="43.5" x14ac:dyDescent="0.3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9">
        <f>IF(Table1[[#This Row],[goal]] &lt;= 0,0,Table1[[#This Row],[pledged]]/Table1[[#This Row],[goal]])</f>
        <v>3.3333333333333333E-2</v>
      </c>
      <c r="P594" s="7">
        <f>IF(Table1[[#This Row],[backers_count]] &lt;= 0,0,Table1[[#This Row],[pledged]]/Table1[[#This Row],[backers_count]])</f>
        <v>250</v>
      </c>
      <c r="Q594" t="str">
        <f>TRIM(MID(Table1[[#This Row],[Category and Sub-Category]],1,SEARCH("/",Table1[[#This Row],[Category and Sub-Category]],1)-1))</f>
        <v>technology</v>
      </c>
      <c r="R594" t="str">
        <f>TRIM(MID(Table1[[#This Row],[Category and Sub-Category]],SEARCH("/",Table1[[#This Row],[Category and Sub-Category]],1)+1,LEN(Table1[[#This Row],[Category and Sub-Category]])))</f>
        <v>web</v>
      </c>
      <c r="S594" s="8">
        <f>DATE(1970,1,1)+(Table1[[#This Row],[launched_at]]/(24*60*60))</f>
        <v>41946.232175925928</v>
      </c>
      <c r="T594" s="8">
        <f>DATE(1970,1,1)+(Table1[[#This Row],[deadline]]/(24*60*60))</f>
        <v>41976.232175925921</v>
      </c>
      <c r="U594">
        <f>_xlfn.DAYS(Table1[[#This Row],[Date Ended Conversion]],Table1[[#This Row],[Date Created Conversion]])</f>
        <v>30</v>
      </c>
    </row>
    <row r="595" spans="1:21" ht="43.5" x14ac:dyDescent="0.3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9">
        <f>IF(Table1[[#This Row],[goal]] &lt;= 0,0,Table1[[#This Row],[pledged]]/Table1[[#This Row],[goal]])</f>
        <v>0.23</v>
      </c>
      <c r="P595" s="7">
        <f>IF(Table1[[#This Row],[backers_count]] &lt;= 0,0,Table1[[#This Row],[pledged]]/Table1[[#This Row],[backers_count]])</f>
        <v>16.428571428571427</v>
      </c>
      <c r="Q595" t="str">
        <f>TRIM(MID(Table1[[#This Row],[Category and Sub-Category]],1,SEARCH("/",Table1[[#This Row],[Category and Sub-Category]],1)-1))</f>
        <v>technology</v>
      </c>
      <c r="R595" t="str">
        <f>TRIM(MID(Table1[[#This Row],[Category and Sub-Category]],SEARCH("/",Table1[[#This Row],[Category and Sub-Category]],1)+1,LEN(Table1[[#This Row],[Category and Sub-Category]])))</f>
        <v>web</v>
      </c>
      <c r="S595" s="8">
        <f>DATE(1970,1,1)+(Table1[[#This Row],[launched_at]]/(24*60*60))</f>
        <v>42070.677604166667</v>
      </c>
      <c r="T595" s="8">
        <f>DATE(1970,1,1)+(Table1[[#This Row],[deadline]]/(24*60*60))</f>
        <v>42100.635937500003</v>
      </c>
      <c r="U595">
        <f>_xlfn.DAYS(Table1[[#This Row],[Date Ended Conversion]],Table1[[#This Row],[Date Created Conversion]])</f>
        <v>30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9">
        <f>IF(Table1[[#This Row],[goal]] &lt;= 0,0,Table1[[#This Row],[pledged]]/Table1[[#This Row],[goal]])</f>
        <v>1.0399999999999999E-3</v>
      </c>
      <c r="P596" s="7">
        <f>IF(Table1[[#This Row],[backers_count]] &lt;= 0,0,Table1[[#This Row],[pledged]]/Table1[[#This Row],[backers_count]])</f>
        <v>13</v>
      </c>
      <c r="Q596" t="str">
        <f>TRIM(MID(Table1[[#This Row],[Category and Sub-Category]],1,SEARCH("/",Table1[[#This Row],[Category and Sub-Category]],1)-1))</f>
        <v>technology</v>
      </c>
      <c r="R596" t="str">
        <f>TRIM(MID(Table1[[#This Row],[Category and Sub-Category]],SEARCH("/",Table1[[#This Row],[Category and Sub-Category]],1)+1,LEN(Table1[[#This Row],[Category and Sub-Category]])))</f>
        <v>web</v>
      </c>
      <c r="S596" s="8">
        <f>DATE(1970,1,1)+(Table1[[#This Row],[launched_at]]/(24*60*60))</f>
        <v>42446.780162037037</v>
      </c>
      <c r="T596" s="8">
        <f>DATE(1970,1,1)+(Table1[[#This Row],[deadline]]/(24*60*60))</f>
        <v>42476.780162037037</v>
      </c>
      <c r="U596">
        <f>_xlfn.DAYS(Table1[[#This Row],[Date Ended Conversion]],Table1[[#This Row],[Date Created Conversion]])</f>
        <v>30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9">
        <f>IF(Table1[[#This Row],[goal]] &lt;= 0,0,Table1[[#This Row],[pledged]]/Table1[[#This Row],[goal]])</f>
        <v>4.2599999999999999E-3</v>
      </c>
      <c r="P597" s="7">
        <f>IF(Table1[[#This Row],[backers_count]] &lt;= 0,0,Table1[[#This Row],[pledged]]/Table1[[#This Row],[backers_count]])</f>
        <v>53.25</v>
      </c>
      <c r="Q597" t="str">
        <f>TRIM(MID(Table1[[#This Row],[Category and Sub-Category]],1,SEARCH("/",Table1[[#This Row],[Category and Sub-Category]],1)-1))</f>
        <v>technology</v>
      </c>
      <c r="R597" t="str">
        <f>TRIM(MID(Table1[[#This Row],[Category and Sub-Category]],SEARCH("/",Table1[[#This Row],[Category and Sub-Category]],1)+1,LEN(Table1[[#This Row],[Category and Sub-Category]])))</f>
        <v>web</v>
      </c>
      <c r="S597" s="8">
        <f>DATE(1970,1,1)+(Table1[[#This Row],[launched_at]]/(24*60*60))</f>
        <v>42083.069884259261</v>
      </c>
      <c r="T597" s="8">
        <f>DATE(1970,1,1)+(Table1[[#This Row],[deadline]]/(24*60*60))</f>
        <v>42128.069884259261</v>
      </c>
      <c r="U597">
        <f>_xlfn.DAYS(Table1[[#This Row],[Date Ended Conversion]],Table1[[#This Row],[Date Created Conversion]])</f>
        <v>45</v>
      </c>
    </row>
    <row r="598" spans="1:21" ht="29" x14ac:dyDescent="0.3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9">
        <f>IF(Table1[[#This Row],[goal]] &lt;= 0,0,Table1[[#This Row],[pledged]]/Table1[[#This Row],[goal]])</f>
        <v>2.9999999999999997E-4</v>
      </c>
      <c r="P598" s="7">
        <f>IF(Table1[[#This Row],[backers_count]] &lt;= 0,0,Table1[[#This Row],[pledged]]/Table1[[#This Row],[backers_count]])</f>
        <v>3</v>
      </c>
      <c r="Q598" t="str">
        <f>TRIM(MID(Table1[[#This Row],[Category and Sub-Category]],1,SEARCH("/",Table1[[#This Row],[Category and Sub-Category]],1)-1))</f>
        <v>technology</v>
      </c>
      <c r="R598" t="str">
        <f>TRIM(MID(Table1[[#This Row],[Category and Sub-Category]],SEARCH("/",Table1[[#This Row],[Category and Sub-Category]],1)+1,LEN(Table1[[#This Row],[Category and Sub-Category]])))</f>
        <v>web</v>
      </c>
      <c r="S598" s="8">
        <f>DATE(1970,1,1)+(Table1[[#This Row],[launched_at]]/(24*60*60))</f>
        <v>42646.896898148145</v>
      </c>
      <c r="T598" s="8">
        <f>DATE(1970,1,1)+(Table1[[#This Row],[deadline]]/(24*60*60))</f>
        <v>42676.896898148145</v>
      </c>
      <c r="U598">
        <f>_xlfn.DAYS(Table1[[#This Row],[Date Ended Conversion]],Table1[[#This Row],[Date Created Conversion]])</f>
        <v>30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9">
        <f>IF(Table1[[#This Row],[goal]] &lt;= 0,0,Table1[[#This Row],[pledged]]/Table1[[#This Row],[goal]])</f>
        <v>2.6666666666666666E-3</v>
      </c>
      <c r="P599" s="7">
        <f>IF(Table1[[#This Row],[backers_count]] &lt;= 0,0,Table1[[#This Row],[pledged]]/Table1[[#This Row],[backers_count]])</f>
        <v>10</v>
      </c>
      <c r="Q599" t="str">
        <f>TRIM(MID(Table1[[#This Row],[Category and Sub-Category]],1,SEARCH("/",Table1[[#This Row],[Category and Sub-Category]],1)-1))</f>
        <v>technology</v>
      </c>
      <c r="R599" t="str">
        <f>TRIM(MID(Table1[[#This Row],[Category and Sub-Category]],SEARCH("/",Table1[[#This Row],[Category and Sub-Category]],1)+1,LEN(Table1[[#This Row],[Category and Sub-Category]])))</f>
        <v>web</v>
      </c>
      <c r="S599" s="8">
        <f>DATE(1970,1,1)+(Table1[[#This Row],[launched_at]]/(24*60*60))</f>
        <v>42545.705266203702</v>
      </c>
      <c r="T599" s="8">
        <f>DATE(1970,1,1)+(Table1[[#This Row],[deadline]]/(24*60*60))</f>
        <v>42582.666666666672</v>
      </c>
      <c r="U599">
        <f>_xlfn.DAYS(Table1[[#This Row],[Date Ended Conversion]],Table1[[#This Row],[Date Created Conversion]])</f>
        <v>37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9">
        <f>IF(Table1[[#This Row],[goal]] &lt;= 0,0,Table1[[#This Row],[pledged]]/Table1[[#This Row],[goal]])</f>
        <v>0.34</v>
      </c>
      <c r="P600" s="7">
        <f>IF(Table1[[#This Row],[backers_count]] &lt;= 0,0,Table1[[#This Row],[pledged]]/Table1[[#This Row],[backers_count]])</f>
        <v>121.42857142857143</v>
      </c>
      <c r="Q600" t="str">
        <f>TRIM(MID(Table1[[#This Row],[Category and Sub-Category]],1,SEARCH("/",Table1[[#This Row],[Category and Sub-Category]],1)-1))</f>
        <v>technology</v>
      </c>
      <c r="R600" t="str">
        <f>TRIM(MID(Table1[[#This Row],[Category and Sub-Category]],SEARCH("/",Table1[[#This Row],[Category and Sub-Category]],1)+1,LEN(Table1[[#This Row],[Category and Sub-Category]])))</f>
        <v>web</v>
      </c>
      <c r="S600" s="8">
        <f>DATE(1970,1,1)+(Table1[[#This Row],[launched_at]]/(24*60*60))</f>
        <v>41948.00209490741</v>
      </c>
      <c r="T600" s="8">
        <f>DATE(1970,1,1)+(Table1[[#This Row],[deadline]]/(24*60*60))</f>
        <v>41978.00209490741</v>
      </c>
      <c r="U600">
        <f>_xlfn.DAYS(Table1[[#This Row],[Date Ended Conversion]],Table1[[#This Row],[Date Created Conversion]])</f>
        <v>30</v>
      </c>
    </row>
    <row r="601" spans="1:21" ht="43.5" x14ac:dyDescent="0.3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9">
        <f>IF(Table1[[#This Row],[goal]] &lt;= 0,0,Table1[[#This Row],[pledged]]/Table1[[#This Row],[goal]])</f>
        <v>6.2E-4</v>
      </c>
      <c r="P601" s="7">
        <f>IF(Table1[[#This Row],[backers_count]] &lt;= 0,0,Table1[[#This Row],[pledged]]/Table1[[#This Row],[backers_count]])</f>
        <v>15.5</v>
      </c>
      <c r="Q601" t="str">
        <f>TRIM(MID(Table1[[#This Row],[Category and Sub-Category]],1,SEARCH("/",Table1[[#This Row],[Category and Sub-Category]],1)-1))</f>
        <v>technology</v>
      </c>
      <c r="R601" t="str">
        <f>TRIM(MID(Table1[[#This Row],[Category and Sub-Category]],SEARCH("/",Table1[[#This Row],[Category and Sub-Category]],1)+1,LEN(Table1[[#This Row],[Category and Sub-Category]])))</f>
        <v>web</v>
      </c>
      <c r="S601" s="8">
        <f>DATE(1970,1,1)+(Table1[[#This Row],[launched_at]]/(24*60*60))</f>
        <v>42047.812523148154</v>
      </c>
      <c r="T601" s="8">
        <f>DATE(1970,1,1)+(Table1[[#This Row],[deadline]]/(24*60*60))</f>
        <v>42071.636111111111</v>
      </c>
      <c r="U601">
        <f>_xlfn.DAYS(Table1[[#This Row],[Date Ended Conversion]],Table1[[#This Row],[Date Created Conversion]])</f>
        <v>24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9">
        <f>IF(Table1[[#This Row],[goal]] &lt;= 0,0,Table1[[#This Row],[pledged]]/Table1[[#This Row],[goal]])</f>
        <v>0.02</v>
      </c>
      <c r="P602" s="7">
        <f>IF(Table1[[#This Row],[backers_count]] &lt;= 0,0,Table1[[#This Row],[pledged]]/Table1[[#This Row],[backers_count]])</f>
        <v>100</v>
      </c>
      <c r="Q602" t="str">
        <f>TRIM(MID(Table1[[#This Row],[Category and Sub-Category]],1,SEARCH("/",Table1[[#This Row],[Category and Sub-Category]],1)-1))</f>
        <v>technology</v>
      </c>
      <c r="R602" t="str">
        <f>TRIM(MID(Table1[[#This Row],[Category and Sub-Category]],SEARCH("/",Table1[[#This Row],[Category and Sub-Category]],1)+1,LEN(Table1[[#This Row],[Category and Sub-Category]])))</f>
        <v>web</v>
      </c>
      <c r="S602" s="8">
        <f>DATE(1970,1,1)+(Table1[[#This Row],[launched_at]]/(24*60*60))</f>
        <v>42073.798171296294</v>
      </c>
      <c r="T602" s="8">
        <f>DATE(1970,1,1)+(Table1[[#This Row],[deadline]]/(24*60*60))</f>
        <v>42133.798171296294</v>
      </c>
      <c r="U602">
        <f>_xlfn.DAYS(Table1[[#This Row],[Date Ended Conversion]],Table1[[#This Row],[Date Created Conversion]])</f>
        <v>60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9">
        <f>IF(Table1[[#This Row],[goal]] &lt;= 0,0,Table1[[#This Row],[pledged]]/Table1[[#This Row],[goal]])</f>
        <v>1.4E-2</v>
      </c>
      <c r="P603" s="7">
        <f>IF(Table1[[#This Row],[backers_count]] &lt;= 0,0,Table1[[#This Row],[pledged]]/Table1[[#This Row],[backers_count]])</f>
        <v>23.333333333333332</v>
      </c>
      <c r="Q603" t="str">
        <f>TRIM(MID(Table1[[#This Row],[Category and Sub-Category]],1,SEARCH("/",Table1[[#This Row],[Category and Sub-Category]],1)-1))</f>
        <v>technology</v>
      </c>
      <c r="R603" t="str">
        <f>TRIM(MID(Table1[[#This Row],[Category and Sub-Category]],SEARCH("/",Table1[[#This Row],[Category and Sub-Category]],1)+1,LEN(Table1[[#This Row],[Category and Sub-Category]])))</f>
        <v>web</v>
      </c>
      <c r="S603" s="8">
        <f>DATE(1970,1,1)+(Table1[[#This Row],[launched_at]]/(24*60*60))</f>
        <v>41969.858090277776</v>
      </c>
      <c r="T603" s="8">
        <f>DATE(1970,1,1)+(Table1[[#This Row],[deadline]]/(24*60*60))</f>
        <v>41999.858090277776</v>
      </c>
      <c r="U603">
        <f>_xlfn.DAYS(Table1[[#This Row],[Date Ended Conversion]],Table1[[#This Row],[Date Created Conversion]])</f>
        <v>30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9">
        <f>IF(Table1[[#This Row],[goal]] &lt;= 0,0,Table1[[#This Row],[pledged]]/Table1[[#This Row],[goal]])</f>
        <v>0</v>
      </c>
      <c r="P604" s="7">
        <f>IF(Table1[[#This Row],[backers_count]] &lt;= 0,0,Table1[[#This Row],[pledged]]/Table1[[#This Row],[backers_count]])</f>
        <v>0</v>
      </c>
      <c r="Q604" t="str">
        <f>TRIM(MID(Table1[[#This Row],[Category and Sub-Category]],1,SEARCH("/",Table1[[#This Row],[Category and Sub-Category]],1)-1))</f>
        <v>technology</v>
      </c>
      <c r="R604" t="str">
        <f>TRIM(MID(Table1[[#This Row],[Category and Sub-Category]],SEARCH("/",Table1[[#This Row],[Category and Sub-Category]],1)+1,LEN(Table1[[#This Row],[Category and Sub-Category]])))</f>
        <v>web</v>
      </c>
      <c r="S604" s="8">
        <f>DATE(1970,1,1)+(Table1[[#This Row],[launched_at]]/(24*60*60))</f>
        <v>42143.79415509259</v>
      </c>
      <c r="T604" s="8">
        <f>DATE(1970,1,1)+(Table1[[#This Row],[deadline]]/(24*60*60))</f>
        <v>42173.79415509259</v>
      </c>
      <c r="U604">
        <f>_xlfn.DAYS(Table1[[#This Row],[Date Ended Conversion]],Table1[[#This Row],[Date Created Conversion]])</f>
        <v>30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9">
        <f>IF(Table1[[#This Row],[goal]] &lt;= 0,0,Table1[[#This Row],[pledged]]/Table1[[#This Row],[goal]])</f>
        <v>3.9334666666666664E-2</v>
      </c>
      <c r="P605" s="7">
        <f>IF(Table1[[#This Row],[backers_count]] &lt;= 0,0,Table1[[#This Row],[pledged]]/Table1[[#This Row],[backers_count]])</f>
        <v>45.386153846153846</v>
      </c>
      <c r="Q605" t="str">
        <f>TRIM(MID(Table1[[#This Row],[Category and Sub-Category]],1,SEARCH("/",Table1[[#This Row],[Category and Sub-Category]],1)-1))</f>
        <v>technology</v>
      </c>
      <c r="R605" t="str">
        <f>TRIM(MID(Table1[[#This Row],[Category and Sub-Category]],SEARCH("/",Table1[[#This Row],[Category and Sub-Category]],1)+1,LEN(Table1[[#This Row],[Category and Sub-Category]])))</f>
        <v>web</v>
      </c>
      <c r="S605" s="8">
        <f>DATE(1970,1,1)+(Table1[[#This Row],[launched_at]]/(24*60*60))</f>
        <v>41835.639155092591</v>
      </c>
      <c r="T605" s="8">
        <f>DATE(1970,1,1)+(Table1[[#This Row],[deadline]]/(24*60*60))</f>
        <v>41865.639155092591</v>
      </c>
      <c r="U605">
        <f>_xlfn.DAYS(Table1[[#This Row],[Date Ended Conversion]],Table1[[#This Row],[Date Created Conversion]])</f>
        <v>30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9">
        <f>IF(Table1[[#This Row],[goal]] &lt;= 0,0,Table1[[#This Row],[pledged]]/Table1[[#This Row],[goal]])</f>
        <v>0</v>
      </c>
      <c r="P606" s="7">
        <f>IF(Table1[[#This Row],[backers_count]] &lt;= 0,0,Table1[[#This Row],[pledged]]/Table1[[#This Row],[backers_count]])</f>
        <v>0</v>
      </c>
      <c r="Q606" t="str">
        <f>TRIM(MID(Table1[[#This Row],[Category and Sub-Category]],1,SEARCH("/",Table1[[#This Row],[Category and Sub-Category]],1)-1))</f>
        <v>technology</v>
      </c>
      <c r="R606" t="str">
        <f>TRIM(MID(Table1[[#This Row],[Category and Sub-Category]],SEARCH("/",Table1[[#This Row],[Category and Sub-Category]],1)+1,LEN(Table1[[#This Row],[Category and Sub-Category]])))</f>
        <v>web</v>
      </c>
      <c r="S606" s="8">
        <f>DATE(1970,1,1)+(Table1[[#This Row],[launched_at]]/(24*60*60))</f>
        <v>41849.035370370373</v>
      </c>
      <c r="T606" s="8">
        <f>DATE(1970,1,1)+(Table1[[#This Row],[deadline]]/(24*60*60))</f>
        <v>41879.035370370373</v>
      </c>
      <c r="U606">
        <f>_xlfn.DAYS(Table1[[#This Row],[Date Ended Conversion]],Table1[[#This Row],[Date Created Conversion]])</f>
        <v>30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9">
        <f>IF(Table1[[#This Row],[goal]] &lt;= 0,0,Table1[[#This Row],[pledged]]/Table1[[#This Row],[goal]])</f>
        <v>2.6200000000000001E-2</v>
      </c>
      <c r="P607" s="7">
        <f>IF(Table1[[#This Row],[backers_count]] &lt;= 0,0,Table1[[#This Row],[pledged]]/Table1[[#This Row],[backers_count]])</f>
        <v>16.375</v>
      </c>
      <c r="Q607" t="str">
        <f>TRIM(MID(Table1[[#This Row],[Category and Sub-Category]],1,SEARCH("/",Table1[[#This Row],[Category and Sub-Category]],1)-1))</f>
        <v>technology</v>
      </c>
      <c r="R607" t="str">
        <f>TRIM(MID(Table1[[#This Row],[Category and Sub-Category]],SEARCH("/",Table1[[#This Row],[Category and Sub-Category]],1)+1,LEN(Table1[[#This Row],[Category and Sub-Category]])))</f>
        <v>web</v>
      </c>
      <c r="S607" s="8">
        <f>DATE(1970,1,1)+(Table1[[#This Row],[launched_at]]/(24*60*60))</f>
        <v>42194.357731481483</v>
      </c>
      <c r="T607" s="8">
        <f>DATE(1970,1,1)+(Table1[[#This Row],[deadline]]/(24*60*60))</f>
        <v>42239.357731481483</v>
      </c>
      <c r="U607">
        <f>_xlfn.DAYS(Table1[[#This Row],[Date Ended Conversion]],Table1[[#This Row],[Date Created Conversion]])</f>
        <v>45</v>
      </c>
    </row>
    <row r="608" spans="1:21" ht="43.5" x14ac:dyDescent="0.3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9">
        <f>IF(Table1[[#This Row],[goal]] &lt;= 0,0,Table1[[#This Row],[pledged]]/Table1[[#This Row],[goal]])</f>
        <v>2E-3</v>
      </c>
      <c r="P608" s="7">
        <f>IF(Table1[[#This Row],[backers_count]] &lt;= 0,0,Table1[[#This Row],[pledged]]/Table1[[#This Row],[backers_count]])</f>
        <v>10</v>
      </c>
      <c r="Q608" t="str">
        <f>TRIM(MID(Table1[[#This Row],[Category and Sub-Category]],1,SEARCH("/",Table1[[#This Row],[Category and Sub-Category]],1)-1))</f>
        <v>technology</v>
      </c>
      <c r="R608" t="str">
        <f>TRIM(MID(Table1[[#This Row],[Category and Sub-Category]],SEARCH("/",Table1[[#This Row],[Category and Sub-Category]],1)+1,LEN(Table1[[#This Row],[Category and Sub-Category]])))</f>
        <v>web</v>
      </c>
      <c r="S608" s="8">
        <f>DATE(1970,1,1)+(Table1[[#This Row],[launched_at]]/(24*60*60))</f>
        <v>42102.650567129633</v>
      </c>
      <c r="T608" s="8">
        <f>DATE(1970,1,1)+(Table1[[#This Row],[deadline]]/(24*60*60))</f>
        <v>42148.625</v>
      </c>
      <c r="U608">
        <f>_xlfn.DAYS(Table1[[#This Row],[Date Ended Conversion]],Table1[[#This Row],[Date Created Conversion]])</f>
        <v>46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9">
        <f>IF(Table1[[#This Row],[goal]] &lt;= 0,0,Table1[[#This Row],[pledged]]/Table1[[#This Row],[goal]])</f>
        <v>0</v>
      </c>
      <c r="P609" s="7">
        <f>IF(Table1[[#This Row],[backers_count]] &lt;= 0,0,Table1[[#This Row],[pledged]]/Table1[[#This Row],[backers_count]])</f>
        <v>0</v>
      </c>
      <c r="Q609" t="str">
        <f>TRIM(MID(Table1[[#This Row],[Category and Sub-Category]],1,SEARCH("/",Table1[[#This Row],[Category and Sub-Category]],1)-1))</f>
        <v>technology</v>
      </c>
      <c r="R609" t="str">
        <f>TRIM(MID(Table1[[#This Row],[Category and Sub-Category]],SEARCH("/",Table1[[#This Row],[Category and Sub-Category]],1)+1,LEN(Table1[[#This Row],[Category and Sub-Category]])))</f>
        <v>web</v>
      </c>
      <c r="S609" s="8">
        <f>DATE(1970,1,1)+(Table1[[#This Row],[launched_at]]/(24*60*60))</f>
        <v>42300.825648148151</v>
      </c>
      <c r="T609" s="8">
        <f>DATE(1970,1,1)+(Table1[[#This Row],[deadline]]/(24*60*60))</f>
        <v>42330.867314814815</v>
      </c>
      <c r="U609">
        <f>_xlfn.DAYS(Table1[[#This Row],[Date Ended Conversion]],Table1[[#This Row],[Date Created Conversion]])</f>
        <v>30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9">
        <f>IF(Table1[[#This Row],[goal]] &lt;= 0,0,Table1[[#This Row],[pledged]]/Table1[[#This Row],[goal]])</f>
        <v>9.7400000000000004E-3</v>
      </c>
      <c r="P610" s="7">
        <f>IF(Table1[[#This Row],[backers_count]] &lt;= 0,0,Table1[[#This Row],[pledged]]/Table1[[#This Row],[backers_count]])</f>
        <v>292.2</v>
      </c>
      <c r="Q610" t="str">
        <f>TRIM(MID(Table1[[#This Row],[Category and Sub-Category]],1,SEARCH("/",Table1[[#This Row],[Category and Sub-Category]],1)-1))</f>
        <v>technology</v>
      </c>
      <c r="R610" t="str">
        <f>TRIM(MID(Table1[[#This Row],[Category and Sub-Category]],SEARCH("/",Table1[[#This Row],[Category and Sub-Category]],1)+1,LEN(Table1[[#This Row],[Category and Sub-Category]])))</f>
        <v>web</v>
      </c>
      <c r="S610" s="8">
        <f>DATE(1970,1,1)+(Table1[[#This Row],[launched_at]]/(24*60*60))</f>
        <v>42140.921064814815</v>
      </c>
      <c r="T610" s="8">
        <f>DATE(1970,1,1)+(Table1[[#This Row],[deadline]]/(24*60*60))</f>
        <v>42170.921064814815</v>
      </c>
      <c r="U610">
        <f>_xlfn.DAYS(Table1[[#This Row],[Date Ended Conversion]],Table1[[#This Row],[Date Created Conversion]])</f>
        <v>30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9">
        <f>IF(Table1[[#This Row],[goal]] &lt;= 0,0,Table1[[#This Row],[pledged]]/Table1[[#This Row],[goal]])</f>
        <v>6.41025641025641E-3</v>
      </c>
      <c r="P611" s="7">
        <f>IF(Table1[[#This Row],[backers_count]] &lt;= 0,0,Table1[[#This Row],[pledged]]/Table1[[#This Row],[backers_count]])</f>
        <v>5</v>
      </c>
      <c r="Q611" t="str">
        <f>TRIM(MID(Table1[[#This Row],[Category and Sub-Category]],1,SEARCH("/",Table1[[#This Row],[Category and Sub-Category]],1)-1))</f>
        <v>technology</v>
      </c>
      <c r="R611" t="str">
        <f>TRIM(MID(Table1[[#This Row],[Category and Sub-Category]],SEARCH("/",Table1[[#This Row],[Category and Sub-Category]],1)+1,LEN(Table1[[#This Row],[Category and Sub-Category]])))</f>
        <v>web</v>
      </c>
      <c r="S611" s="8">
        <f>DATE(1970,1,1)+(Table1[[#This Row],[launched_at]]/(24*60*60))</f>
        <v>42307.034074074079</v>
      </c>
      <c r="T611" s="8">
        <f>DATE(1970,1,1)+(Table1[[#This Row],[deadline]]/(24*60*60))</f>
        <v>42337.075740740736</v>
      </c>
      <c r="U611">
        <f>_xlfn.DAYS(Table1[[#This Row],[Date Ended Conversion]],Table1[[#This Row],[Date Created Conversion]])</f>
        <v>30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9">
        <f>IF(Table1[[#This Row],[goal]] &lt;= 0,0,Table1[[#This Row],[pledged]]/Table1[[#This Row],[goal]])</f>
        <v>0</v>
      </c>
      <c r="P612" s="7">
        <f>IF(Table1[[#This Row],[backers_count]] &lt;= 0,0,Table1[[#This Row],[pledged]]/Table1[[#This Row],[backers_count]])</f>
        <v>0</v>
      </c>
      <c r="Q612" t="str">
        <f>TRIM(MID(Table1[[#This Row],[Category and Sub-Category]],1,SEARCH("/",Table1[[#This Row],[Category and Sub-Category]],1)-1))</f>
        <v>technology</v>
      </c>
      <c r="R612" t="str">
        <f>TRIM(MID(Table1[[#This Row],[Category and Sub-Category]],SEARCH("/",Table1[[#This Row],[Category and Sub-Category]],1)+1,LEN(Table1[[#This Row],[Category and Sub-Category]])))</f>
        <v>web</v>
      </c>
      <c r="S612" s="8">
        <f>DATE(1970,1,1)+(Table1[[#This Row],[launched_at]]/(24*60*60))</f>
        <v>42086.83085648148</v>
      </c>
      <c r="T612" s="8">
        <f>DATE(1970,1,1)+(Table1[[#This Row],[deadline]]/(24*60*60))</f>
        <v>42116.83085648148</v>
      </c>
      <c r="U612">
        <f>_xlfn.DAYS(Table1[[#This Row],[Date Ended Conversion]],Table1[[#This Row],[Date Created Conversion]])</f>
        <v>30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9">
        <f>IF(Table1[[#This Row],[goal]] &lt;= 0,0,Table1[[#This Row],[pledged]]/Table1[[#This Row],[goal]])</f>
        <v>0</v>
      </c>
      <c r="P613" s="7">
        <f>IF(Table1[[#This Row],[backers_count]] &lt;= 0,0,Table1[[#This Row],[pledged]]/Table1[[#This Row],[backers_count]])</f>
        <v>0</v>
      </c>
      <c r="Q613" t="str">
        <f>TRIM(MID(Table1[[#This Row],[Category and Sub-Category]],1,SEARCH("/",Table1[[#This Row],[Category and Sub-Category]],1)-1))</f>
        <v>technology</v>
      </c>
      <c r="R613" t="str">
        <f>TRIM(MID(Table1[[#This Row],[Category and Sub-Category]],SEARCH("/",Table1[[#This Row],[Category and Sub-Category]],1)+1,LEN(Table1[[#This Row],[Category and Sub-Category]])))</f>
        <v>web</v>
      </c>
      <c r="S613" s="8">
        <f>DATE(1970,1,1)+(Table1[[#This Row],[launched_at]]/(24*60*60))</f>
        <v>42328.560613425929</v>
      </c>
      <c r="T613" s="8">
        <f>DATE(1970,1,1)+(Table1[[#This Row],[deadline]]/(24*60*60))</f>
        <v>42388.560613425929</v>
      </c>
      <c r="U613">
        <f>_xlfn.DAYS(Table1[[#This Row],[Date Ended Conversion]],Table1[[#This Row],[Date Created Conversion]])</f>
        <v>60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9">
        <f>IF(Table1[[#This Row],[goal]] &lt;= 0,0,Table1[[#This Row],[pledged]]/Table1[[#This Row],[goal]])</f>
        <v>0</v>
      </c>
      <c r="P614" s="7">
        <f>IF(Table1[[#This Row],[backers_count]] &lt;= 0,0,Table1[[#This Row],[pledged]]/Table1[[#This Row],[backers_count]])</f>
        <v>0</v>
      </c>
      <c r="Q614" t="str">
        <f>TRIM(MID(Table1[[#This Row],[Category and Sub-Category]],1,SEARCH("/",Table1[[#This Row],[Category and Sub-Category]],1)-1))</f>
        <v>technology</v>
      </c>
      <c r="R614" t="str">
        <f>TRIM(MID(Table1[[#This Row],[Category and Sub-Category]],SEARCH("/",Table1[[#This Row],[Category and Sub-Category]],1)+1,LEN(Table1[[#This Row],[Category and Sub-Category]])))</f>
        <v>web</v>
      </c>
      <c r="S614" s="8">
        <f>DATE(1970,1,1)+(Table1[[#This Row],[launched_at]]/(24*60*60))</f>
        <v>42585.031782407408</v>
      </c>
      <c r="T614" s="8">
        <f>DATE(1970,1,1)+(Table1[[#This Row],[deadline]]/(24*60*60))</f>
        <v>42615.031782407408</v>
      </c>
      <c r="U614">
        <f>_xlfn.DAYS(Table1[[#This Row],[Date Ended Conversion]],Table1[[#This Row],[Date Created Conversion]])</f>
        <v>30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9">
        <f>IF(Table1[[#This Row],[goal]] &lt;= 0,0,Table1[[#This Row],[pledged]]/Table1[[#This Row],[goal]])</f>
        <v>0.21363333333333334</v>
      </c>
      <c r="P615" s="7">
        <f>IF(Table1[[#This Row],[backers_count]] &lt;= 0,0,Table1[[#This Row],[pledged]]/Table1[[#This Row],[backers_count]])</f>
        <v>105.93388429752066</v>
      </c>
      <c r="Q615" t="str">
        <f>TRIM(MID(Table1[[#This Row],[Category and Sub-Category]],1,SEARCH("/",Table1[[#This Row],[Category and Sub-Category]],1)-1))</f>
        <v>technology</v>
      </c>
      <c r="R615" t="str">
        <f>TRIM(MID(Table1[[#This Row],[Category and Sub-Category]],SEARCH("/",Table1[[#This Row],[Category and Sub-Category]],1)+1,LEN(Table1[[#This Row],[Category and Sub-Category]])))</f>
        <v>web</v>
      </c>
      <c r="S615" s="8">
        <f>DATE(1970,1,1)+(Table1[[#This Row],[launched_at]]/(24*60*60))</f>
        <v>42247.496759259258</v>
      </c>
      <c r="T615" s="8">
        <f>DATE(1970,1,1)+(Table1[[#This Row],[deadline]]/(24*60*60))</f>
        <v>42278.207638888889</v>
      </c>
      <c r="U615">
        <f>_xlfn.DAYS(Table1[[#This Row],[Date Ended Conversion]],Table1[[#This Row],[Date Created Conversion]])</f>
        <v>31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9">
        <f>IF(Table1[[#This Row],[goal]] &lt;= 0,0,Table1[[#This Row],[pledged]]/Table1[[#This Row],[goal]])</f>
        <v>0</v>
      </c>
      <c r="P616" s="7">
        <f>IF(Table1[[#This Row],[backers_count]] &lt;= 0,0,Table1[[#This Row],[pledged]]/Table1[[#This Row],[backers_count]])</f>
        <v>0</v>
      </c>
      <c r="Q616" t="str">
        <f>TRIM(MID(Table1[[#This Row],[Category and Sub-Category]],1,SEARCH("/",Table1[[#This Row],[Category and Sub-Category]],1)-1))</f>
        <v>technology</v>
      </c>
      <c r="R616" t="str">
        <f>TRIM(MID(Table1[[#This Row],[Category and Sub-Category]],SEARCH("/",Table1[[#This Row],[Category and Sub-Category]],1)+1,LEN(Table1[[#This Row],[Category and Sub-Category]])))</f>
        <v>web</v>
      </c>
      <c r="S616" s="8">
        <f>DATE(1970,1,1)+(Table1[[#This Row],[launched_at]]/(24*60*60))</f>
        <v>42515.061805555553</v>
      </c>
      <c r="T616" s="8">
        <f>DATE(1970,1,1)+(Table1[[#This Row],[deadline]]/(24*60*60))</f>
        <v>42545.061805555553</v>
      </c>
      <c r="U616">
        <f>_xlfn.DAYS(Table1[[#This Row],[Date Ended Conversion]],Table1[[#This Row],[Date Created Conversion]])</f>
        <v>30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9">
        <f>IF(Table1[[#This Row],[goal]] &lt;= 0,0,Table1[[#This Row],[pledged]]/Table1[[#This Row],[goal]])</f>
        <v>0</v>
      </c>
      <c r="P617" s="7">
        <f>IF(Table1[[#This Row],[backers_count]] &lt;= 0,0,Table1[[#This Row],[pledged]]/Table1[[#This Row],[backers_count]])</f>
        <v>0</v>
      </c>
      <c r="Q617" t="str">
        <f>TRIM(MID(Table1[[#This Row],[Category and Sub-Category]],1,SEARCH("/",Table1[[#This Row],[Category and Sub-Category]],1)-1))</f>
        <v>technology</v>
      </c>
      <c r="R617" t="str">
        <f>TRIM(MID(Table1[[#This Row],[Category and Sub-Category]],SEARCH("/",Table1[[#This Row],[Category and Sub-Category]],1)+1,LEN(Table1[[#This Row],[Category and Sub-Category]])))</f>
        <v>web</v>
      </c>
      <c r="S617" s="8">
        <f>DATE(1970,1,1)+(Table1[[#This Row],[launched_at]]/(24*60*60))</f>
        <v>42242.122210648144</v>
      </c>
      <c r="T617" s="8">
        <f>DATE(1970,1,1)+(Table1[[#This Row],[deadline]]/(24*60*60))</f>
        <v>42272.122210648144</v>
      </c>
      <c r="U617">
        <f>_xlfn.DAYS(Table1[[#This Row],[Date Ended Conversion]],Table1[[#This Row],[Date Created Conversion]])</f>
        <v>30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9">
        <f>IF(Table1[[#This Row],[goal]] &lt;= 0,0,Table1[[#This Row],[pledged]]/Table1[[#This Row],[goal]])</f>
        <v>0</v>
      </c>
      <c r="P618" s="7">
        <f>IF(Table1[[#This Row],[backers_count]] &lt;= 0,0,Table1[[#This Row],[pledged]]/Table1[[#This Row],[backers_count]])</f>
        <v>0</v>
      </c>
      <c r="Q618" t="str">
        <f>TRIM(MID(Table1[[#This Row],[Category and Sub-Category]],1,SEARCH("/",Table1[[#This Row],[Category and Sub-Category]],1)-1))</f>
        <v>technology</v>
      </c>
      <c r="R618" t="str">
        <f>TRIM(MID(Table1[[#This Row],[Category and Sub-Category]],SEARCH("/",Table1[[#This Row],[Category and Sub-Category]],1)+1,LEN(Table1[[#This Row],[Category and Sub-Category]])))</f>
        <v>web</v>
      </c>
      <c r="S618" s="8">
        <f>DATE(1970,1,1)+(Table1[[#This Row],[launched_at]]/(24*60*60))</f>
        <v>42761.376238425924</v>
      </c>
      <c r="T618" s="8">
        <f>DATE(1970,1,1)+(Table1[[#This Row],[deadline]]/(24*60*60))</f>
        <v>42791.376238425924</v>
      </c>
      <c r="U618">
        <f>_xlfn.DAYS(Table1[[#This Row],[Date Ended Conversion]],Table1[[#This Row],[Date Created Conversion]])</f>
        <v>30</v>
      </c>
    </row>
    <row r="619" spans="1:21" ht="43.5" x14ac:dyDescent="0.3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9">
        <f>IF(Table1[[#This Row],[goal]] &lt;= 0,0,Table1[[#This Row],[pledged]]/Table1[[#This Row],[goal]])</f>
        <v>0.03</v>
      </c>
      <c r="P619" s="7">
        <f>IF(Table1[[#This Row],[backers_count]] &lt;= 0,0,Table1[[#This Row],[pledged]]/Table1[[#This Row],[backers_count]])</f>
        <v>20</v>
      </c>
      <c r="Q619" t="str">
        <f>TRIM(MID(Table1[[#This Row],[Category and Sub-Category]],1,SEARCH("/",Table1[[#This Row],[Category and Sub-Category]],1)-1))</f>
        <v>technology</v>
      </c>
      <c r="R619" t="str">
        <f>TRIM(MID(Table1[[#This Row],[Category and Sub-Category]],SEARCH("/",Table1[[#This Row],[Category and Sub-Category]],1)+1,LEN(Table1[[#This Row],[Category and Sub-Category]])))</f>
        <v>web</v>
      </c>
      <c r="S619" s="8">
        <f>DATE(1970,1,1)+(Table1[[#This Row],[launched_at]]/(24*60*60))</f>
        <v>42087.343090277776</v>
      </c>
      <c r="T619" s="8">
        <f>DATE(1970,1,1)+(Table1[[#This Row],[deadline]]/(24*60*60))</f>
        <v>42132.343090277776</v>
      </c>
      <c r="U619">
        <f>_xlfn.DAYS(Table1[[#This Row],[Date Ended Conversion]],Table1[[#This Row],[Date Created Conversion]])</f>
        <v>45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9">
        <f>IF(Table1[[#This Row],[goal]] &lt;= 0,0,Table1[[#This Row],[pledged]]/Table1[[#This Row],[goal]])</f>
        <v>0</v>
      </c>
      <c r="P620" s="7">
        <f>IF(Table1[[#This Row],[backers_count]] &lt;= 0,0,Table1[[#This Row],[pledged]]/Table1[[#This Row],[backers_count]])</f>
        <v>0</v>
      </c>
      <c r="Q620" t="str">
        <f>TRIM(MID(Table1[[#This Row],[Category and Sub-Category]],1,SEARCH("/",Table1[[#This Row],[Category and Sub-Category]],1)-1))</f>
        <v>technology</v>
      </c>
      <c r="R620" t="str">
        <f>TRIM(MID(Table1[[#This Row],[Category and Sub-Category]],SEARCH("/",Table1[[#This Row],[Category and Sub-Category]],1)+1,LEN(Table1[[#This Row],[Category and Sub-Category]])))</f>
        <v>web</v>
      </c>
      <c r="S620" s="8">
        <f>DATE(1970,1,1)+(Table1[[#This Row],[launched_at]]/(24*60*60))</f>
        <v>42317.810219907406</v>
      </c>
      <c r="T620" s="8">
        <f>DATE(1970,1,1)+(Table1[[#This Row],[deadline]]/(24*60*60))</f>
        <v>42347.810219907406</v>
      </c>
      <c r="U620">
        <f>_xlfn.DAYS(Table1[[#This Row],[Date Ended Conversion]],Table1[[#This Row],[Date Created Conversion]])</f>
        <v>30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9">
        <f>IF(Table1[[#This Row],[goal]] &lt;= 0,0,Table1[[#This Row],[pledged]]/Table1[[#This Row],[goal]])</f>
        <v>3.9999999999999998E-7</v>
      </c>
      <c r="P621" s="7">
        <f>IF(Table1[[#This Row],[backers_count]] &lt;= 0,0,Table1[[#This Row],[pledged]]/Table1[[#This Row],[backers_count]])</f>
        <v>1</v>
      </c>
      <c r="Q621" t="str">
        <f>TRIM(MID(Table1[[#This Row],[Category and Sub-Category]],1,SEARCH("/",Table1[[#This Row],[Category and Sub-Category]],1)-1))</f>
        <v>technology</v>
      </c>
      <c r="R621" t="str">
        <f>TRIM(MID(Table1[[#This Row],[Category and Sub-Category]],SEARCH("/",Table1[[#This Row],[Category and Sub-Category]],1)+1,LEN(Table1[[#This Row],[Category and Sub-Category]])))</f>
        <v>web</v>
      </c>
      <c r="S621" s="8">
        <f>DATE(1970,1,1)+(Table1[[#This Row],[launched_at]]/(24*60*60))</f>
        <v>41908.650347222225</v>
      </c>
      <c r="T621" s="8">
        <f>DATE(1970,1,1)+(Table1[[#This Row],[deadline]]/(24*60*60))</f>
        <v>41968.692013888889</v>
      </c>
      <c r="U621">
        <f>_xlfn.DAYS(Table1[[#This Row],[Date Ended Conversion]],Table1[[#This Row],[Date Created Conversion]])</f>
        <v>60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9">
        <f>IF(Table1[[#This Row],[goal]] &lt;= 0,0,Table1[[#This Row],[pledged]]/Table1[[#This Row],[goal]])</f>
        <v>0.01</v>
      </c>
      <c r="P622" s="7">
        <f>IF(Table1[[#This Row],[backers_count]] &lt;= 0,0,Table1[[#This Row],[pledged]]/Table1[[#This Row],[backers_count]])</f>
        <v>300</v>
      </c>
      <c r="Q622" t="str">
        <f>TRIM(MID(Table1[[#This Row],[Category and Sub-Category]],1,SEARCH("/",Table1[[#This Row],[Category and Sub-Category]],1)-1))</f>
        <v>technology</v>
      </c>
      <c r="R622" t="str">
        <f>TRIM(MID(Table1[[#This Row],[Category and Sub-Category]],SEARCH("/",Table1[[#This Row],[Category and Sub-Category]],1)+1,LEN(Table1[[#This Row],[Category and Sub-Category]])))</f>
        <v>web</v>
      </c>
      <c r="S622" s="8">
        <f>DATE(1970,1,1)+(Table1[[#This Row],[launched_at]]/(24*60*60))</f>
        <v>41831.716874999998</v>
      </c>
      <c r="T622" s="8">
        <f>DATE(1970,1,1)+(Table1[[#This Row],[deadline]]/(24*60*60))</f>
        <v>41876.716874999998</v>
      </c>
      <c r="U622">
        <f>_xlfn.DAYS(Table1[[#This Row],[Date Ended Conversion]],Table1[[#This Row],[Date Created Conversion]])</f>
        <v>45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9">
        <f>IF(Table1[[#This Row],[goal]] &lt;= 0,0,Table1[[#This Row],[pledged]]/Table1[[#This Row],[goal]])</f>
        <v>1.044E-2</v>
      </c>
      <c r="P623" s="7">
        <f>IF(Table1[[#This Row],[backers_count]] &lt;= 0,0,Table1[[#This Row],[pledged]]/Table1[[#This Row],[backers_count]])</f>
        <v>87</v>
      </c>
      <c r="Q623" t="str">
        <f>TRIM(MID(Table1[[#This Row],[Category and Sub-Category]],1,SEARCH("/",Table1[[#This Row],[Category and Sub-Category]],1)-1))</f>
        <v>technology</v>
      </c>
      <c r="R623" t="str">
        <f>TRIM(MID(Table1[[#This Row],[Category and Sub-Category]],SEARCH("/",Table1[[#This Row],[Category and Sub-Category]],1)+1,LEN(Table1[[#This Row],[Category and Sub-Category]])))</f>
        <v>web</v>
      </c>
      <c r="S623" s="8">
        <f>DATE(1970,1,1)+(Table1[[#This Row],[launched_at]]/(24*60*60))</f>
        <v>42528.987696759257</v>
      </c>
      <c r="T623" s="8">
        <f>DATE(1970,1,1)+(Table1[[#This Row],[deadline]]/(24*60*60))</f>
        <v>42558.987696759257</v>
      </c>
      <c r="U623">
        <f>_xlfn.DAYS(Table1[[#This Row],[Date Ended Conversion]],Table1[[#This Row],[Date Created Conversion]])</f>
        <v>30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9">
        <f>IF(Table1[[#This Row],[goal]] &lt;= 0,0,Table1[[#This Row],[pledged]]/Table1[[#This Row],[goal]])</f>
        <v>5.6833333333333333E-2</v>
      </c>
      <c r="P624" s="7">
        <f>IF(Table1[[#This Row],[backers_count]] &lt;= 0,0,Table1[[#This Row],[pledged]]/Table1[[#This Row],[backers_count]])</f>
        <v>37.888888888888886</v>
      </c>
      <c r="Q624" t="str">
        <f>TRIM(MID(Table1[[#This Row],[Category and Sub-Category]],1,SEARCH("/",Table1[[#This Row],[Category and Sub-Category]],1)-1))</f>
        <v>technology</v>
      </c>
      <c r="R624" t="str">
        <f>TRIM(MID(Table1[[#This Row],[Category and Sub-Category]],SEARCH("/",Table1[[#This Row],[Category and Sub-Category]],1)+1,LEN(Table1[[#This Row],[Category and Sub-Category]])))</f>
        <v>web</v>
      </c>
      <c r="S624" s="8">
        <f>DATE(1970,1,1)+(Table1[[#This Row],[launched_at]]/(24*60*60))</f>
        <v>42532.774745370371</v>
      </c>
      <c r="T624" s="8">
        <f>DATE(1970,1,1)+(Table1[[#This Row],[deadline]]/(24*60*60))</f>
        <v>42552.774745370371</v>
      </c>
      <c r="U624">
        <f>_xlfn.DAYS(Table1[[#This Row],[Date Ended Conversion]],Table1[[#This Row],[Date Created Conversion]])</f>
        <v>20</v>
      </c>
    </row>
    <row r="625" spans="1:21" ht="43.5" x14ac:dyDescent="0.3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9">
        <f>IF(Table1[[#This Row],[goal]] &lt;= 0,0,Table1[[#This Row],[pledged]]/Table1[[#This Row],[goal]])</f>
        <v>0</v>
      </c>
      <c r="P625" s="7">
        <f>IF(Table1[[#This Row],[backers_count]] &lt;= 0,0,Table1[[#This Row],[pledged]]/Table1[[#This Row],[backers_count]])</f>
        <v>0</v>
      </c>
      <c r="Q625" t="str">
        <f>TRIM(MID(Table1[[#This Row],[Category and Sub-Category]],1,SEARCH("/",Table1[[#This Row],[Category and Sub-Category]],1)-1))</f>
        <v>technology</v>
      </c>
      <c r="R625" t="str">
        <f>TRIM(MID(Table1[[#This Row],[Category and Sub-Category]],SEARCH("/",Table1[[#This Row],[Category and Sub-Category]],1)+1,LEN(Table1[[#This Row],[Category and Sub-Category]])))</f>
        <v>web</v>
      </c>
      <c r="S625" s="8">
        <f>DATE(1970,1,1)+(Table1[[#This Row],[launched_at]]/(24*60*60))</f>
        <v>42122.009224537032</v>
      </c>
      <c r="T625" s="8">
        <f>DATE(1970,1,1)+(Table1[[#This Row],[deadline]]/(24*60*60))</f>
        <v>42152.009224537032</v>
      </c>
      <c r="U625">
        <f>_xlfn.DAYS(Table1[[#This Row],[Date Ended Conversion]],Table1[[#This Row],[Date Created Conversion]])</f>
        <v>30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9">
        <f>IF(Table1[[#This Row],[goal]] &lt;= 0,0,Table1[[#This Row],[pledged]]/Table1[[#This Row],[goal]])</f>
        <v>0</v>
      </c>
      <c r="P626" s="7">
        <f>IF(Table1[[#This Row],[backers_count]] &lt;= 0,0,Table1[[#This Row],[pledged]]/Table1[[#This Row],[backers_count]])</f>
        <v>0</v>
      </c>
      <c r="Q626" t="str">
        <f>TRIM(MID(Table1[[#This Row],[Category and Sub-Category]],1,SEARCH("/",Table1[[#This Row],[Category and Sub-Category]],1)-1))</f>
        <v>technology</v>
      </c>
      <c r="R626" t="str">
        <f>TRIM(MID(Table1[[#This Row],[Category and Sub-Category]],SEARCH("/",Table1[[#This Row],[Category and Sub-Category]],1)+1,LEN(Table1[[#This Row],[Category and Sub-Category]])))</f>
        <v>web</v>
      </c>
      <c r="S626" s="8">
        <f>DATE(1970,1,1)+(Table1[[#This Row],[launched_at]]/(24*60*60))</f>
        <v>42108.988900462966</v>
      </c>
      <c r="T626" s="8">
        <f>DATE(1970,1,1)+(Table1[[#This Row],[deadline]]/(24*60*60))</f>
        <v>42138.988900462966</v>
      </c>
      <c r="U626">
        <f>_xlfn.DAYS(Table1[[#This Row],[Date Ended Conversion]],Table1[[#This Row],[Date Created Conversion]])</f>
        <v>30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9">
        <f>IF(Table1[[#This Row],[goal]] &lt;= 0,0,Table1[[#This Row],[pledged]]/Table1[[#This Row],[goal]])</f>
        <v>0</v>
      </c>
      <c r="P627" s="7">
        <f>IF(Table1[[#This Row],[backers_count]] &lt;= 0,0,Table1[[#This Row],[pledged]]/Table1[[#This Row],[backers_count]])</f>
        <v>0</v>
      </c>
      <c r="Q627" t="str">
        <f>TRIM(MID(Table1[[#This Row],[Category and Sub-Category]],1,SEARCH("/",Table1[[#This Row],[Category and Sub-Category]],1)-1))</f>
        <v>technology</v>
      </c>
      <c r="R627" t="str">
        <f>TRIM(MID(Table1[[#This Row],[Category and Sub-Category]],SEARCH("/",Table1[[#This Row],[Category and Sub-Category]],1)+1,LEN(Table1[[#This Row],[Category and Sub-Category]])))</f>
        <v>web</v>
      </c>
      <c r="S627" s="8">
        <f>DATE(1970,1,1)+(Table1[[#This Row],[launched_at]]/(24*60*60))</f>
        <v>42790.895567129628</v>
      </c>
      <c r="T627" s="8">
        <f>DATE(1970,1,1)+(Table1[[#This Row],[deadline]]/(24*60*60))</f>
        <v>42820.853900462964</v>
      </c>
      <c r="U627">
        <f>_xlfn.DAYS(Table1[[#This Row],[Date Ended Conversion]],Table1[[#This Row],[Date Created Conversion]])</f>
        <v>30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9">
        <f>IF(Table1[[#This Row],[goal]] &lt;= 0,0,Table1[[#This Row],[pledged]]/Table1[[#This Row],[goal]])</f>
        <v>0.17380000000000001</v>
      </c>
      <c r="P628" s="7">
        <f>IF(Table1[[#This Row],[backers_count]] &lt;= 0,0,Table1[[#This Row],[pledged]]/Table1[[#This Row],[backers_count]])</f>
        <v>111.41025641025641</v>
      </c>
      <c r="Q628" t="str">
        <f>TRIM(MID(Table1[[#This Row],[Category and Sub-Category]],1,SEARCH("/",Table1[[#This Row],[Category and Sub-Category]],1)-1))</f>
        <v>technology</v>
      </c>
      <c r="R628" t="str">
        <f>TRIM(MID(Table1[[#This Row],[Category and Sub-Category]],SEARCH("/",Table1[[#This Row],[Category and Sub-Category]],1)+1,LEN(Table1[[#This Row],[Category and Sub-Category]])))</f>
        <v>web</v>
      </c>
      <c r="S628" s="8">
        <f>DATE(1970,1,1)+(Table1[[#This Row],[launched_at]]/(24*60*60))</f>
        <v>42198.559479166666</v>
      </c>
      <c r="T628" s="8">
        <f>DATE(1970,1,1)+(Table1[[#This Row],[deadline]]/(24*60*60))</f>
        <v>42231.556944444441</v>
      </c>
      <c r="U628">
        <f>_xlfn.DAYS(Table1[[#This Row],[Date Ended Conversion]],Table1[[#This Row],[Date Created Conversion]])</f>
        <v>33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9">
        <f>IF(Table1[[#This Row],[goal]] &lt;= 0,0,Table1[[#This Row],[pledged]]/Table1[[#This Row],[goal]])</f>
        <v>2.0000000000000001E-4</v>
      </c>
      <c r="P629" s="7">
        <f>IF(Table1[[#This Row],[backers_count]] &lt;= 0,0,Table1[[#This Row],[pledged]]/Table1[[#This Row],[backers_count]])</f>
        <v>90</v>
      </c>
      <c r="Q629" t="str">
        <f>TRIM(MID(Table1[[#This Row],[Category and Sub-Category]],1,SEARCH("/",Table1[[#This Row],[Category and Sub-Category]],1)-1))</f>
        <v>technology</v>
      </c>
      <c r="R629" t="str">
        <f>TRIM(MID(Table1[[#This Row],[Category and Sub-Category]],SEARCH("/",Table1[[#This Row],[Category and Sub-Category]],1)+1,LEN(Table1[[#This Row],[Category and Sub-Category]])))</f>
        <v>web</v>
      </c>
      <c r="S629" s="8">
        <f>DATE(1970,1,1)+(Table1[[#This Row],[launched_at]]/(24*60*60))</f>
        <v>42384.306840277779</v>
      </c>
      <c r="T629" s="8">
        <f>DATE(1970,1,1)+(Table1[[#This Row],[deadline]]/(24*60*60))</f>
        <v>42443.958333333328</v>
      </c>
      <c r="U629">
        <f>_xlfn.DAYS(Table1[[#This Row],[Date Ended Conversion]],Table1[[#This Row],[Date Created Conversion]])</f>
        <v>59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9">
        <f>IF(Table1[[#This Row],[goal]] &lt;= 0,0,Table1[[#This Row],[pledged]]/Table1[[#This Row],[goal]])</f>
        <v>0</v>
      </c>
      <c r="P630" s="7">
        <f>IF(Table1[[#This Row],[backers_count]] &lt;= 0,0,Table1[[#This Row],[pledged]]/Table1[[#This Row],[backers_count]])</f>
        <v>0</v>
      </c>
      <c r="Q630" t="str">
        <f>TRIM(MID(Table1[[#This Row],[Category and Sub-Category]],1,SEARCH("/",Table1[[#This Row],[Category and Sub-Category]],1)-1))</f>
        <v>technology</v>
      </c>
      <c r="R630" t="str">
        <f>TRIM(MID(Table1[[#This Row],[Category and Sub-Category]],SEARCH("/",Table1[[#This Row],[Category and Sub-Category]],1)+1,LEN(Table1[[#This Row],[Category and Sub-Category]])))</f>
        <v>web</v>
      </c>
      <c r="S630" s="8">
        <f>DATE(1970,1,1)+(Table1[[#This Row],[launched_at]]/(24*60*60))</f>
        <v>41803.692789351851</v>
      </c>
      <c r="T630" s="8">
        <f>DATE(1970,1,1)+(Table1[[#This Row],[deadline]]/(24*60*60))</f>
        <v>41833.692789351851</v>
      </c>
      <c r="U630">
        <f>_xlfn.DAYS(Table1[[#This Row],[Date Ended Conversion]],Table1[[#This Row],[Date Created Conversion]])</f>
        <v>30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9">
        <f>IF(Table1[[#This Row],[goal]] &lt;= 0,0,Table1[[#This Row],[pledged]]/Table1[[#This Row],[goal]])</f>
        <v>1.75E-3</v>
      </c>
      <c r="P631" s="7">
        <f>IF(Table1[[#This Row],[backers_count]] &lt;= 0,0,Table1[[#This Row],[pledged]]/Table1[[#This Row],[backers_count]])</f>
        <v>116.66666666666667</v>
      </c>
      <c r="Q631" t="str">
        <f>TRIM(MID(Table1[[#This Row],[Category and Sub-Category]],1,SEARCH("/",Table1[[#This Row],[Category and Sub-Category]],1)-1))</f>
        <v>technology</v>
      </c>
      <c r="R631" t="str">
        <f>TRIM(MID(Table1[[#This Row],[Category and Sub-Category]],SEARCH("/",Table1[[#This Row],[Category and Sub-Category]],1)+1,LEN(Table1[[#This Row],[Category and Sub-Category]])))</f>
        <v>web</v>
      </c>
      <c r="S631" s="8">
        <f>DATE(1970,1,1)+(Table1[[#This Row],[launched_at]]/(24*60*60))</f>
        <v>42474.637824074074</v>
      </c>
      <c r="T631" s="8">
        <f>DATE(1970,1,1)+(Table1[[#This Row],[deadline]]/(24*60*60))</f>
        <v>42504.637824074074</v>
      </c>
      <c r="U631">
        <f>_xlfn.DAYS(Table1[[#This Row],[Date Ended Conversion]],Table1[[#This Row],[Date Created Conversion]])</f>
        <v>30</v>
      </c>
    </row>
    <row r="632" spans="1:21" ht="43.5" x14ac:dyDescent="0.3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9">
        <f>IF(Table1[[#This Row],[goal]] &lt;= 0,0,Table1[[#This Row],[pledged]]/Table1[[#This Row],[goal]])</f>
        <v>8.3340278356529708E-4</v>
      </c>
      <c r="P632" s="7">
        <f>IF(Table1[[#This Row],[backers_count]] &lt;= 0,0,Table1[[#This Row],[pledged]]/Table1[[#This Row],[backers_count]])</f>
        <v>10</v>
      </c>
      <c r="Q632" t="str">
        <f>TRIM(MID(Table1[[#This Row],[Category and Sub-Category]],1,SEARCH("/",Table1[[#This Row],[Category and Sub-Category]],1)-1))</f>
        <v>technology</v>
      </c>
      <c r="R632" t="str">
        <f>TRIM(MID(Table1[[#This Row],[Category and Sub-Category]],SEARCH("/",Table1[[#This Row],[Category and Sub-Category]],1)+1,LEN(Table1[[#This Row],[Category and Sub-Category]])))</f>
        <v>web</v>
      </c>
      <c r="S632" s="8">
        <f>DATE(1970,1,1)+(Table1[[#This Row],[launched_at]]/(24*60*60))</f>
        <v>42223.619456018518</v>
      </c>
      <c r="T632" s="8">
        <f>DATE(1970,1,1)+(Table1[[#This Row],[deadline]]/(24*60*60))</f>
        <v>42253.215277777781</v>
      </c>
      <c r="U632">
        <f>_xlfn.DAYS(Table1[[#This Row],[Date Ended Conversion]],Table1[[#This Row],[Date Created Conversion]])</f>
        <v>30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9">
        <f>IF(Table1[[#This Row],[goal]] &lt;= 0,0,Table1[[#This Row],[pledged]]/Table1[[#This Row],[goal]])</f>
        <v>1.38E-2</v>
      </c>
      <c r="P633" s="7">
        <f>IF(Table1[[#This Row],[backers_count]] &lt;= 0,0,Table1[[#This Row],[pledged]]/Table1[[#This Row],[backers_count]])</f>
        <v>76.666666666666671</v>
      </c>
      <c r="Q633" t="str">
        <f>TRIM(MID(Table1[[#This Row],[Category and Sub-Category]],1,SEARCH("/",Table1[[#This Row],[Category and Sub-Category]],1)-1))</f>
        <v>technology</v>
      </c>
      <c r="R633" t="str">
        <f>TRIM(MID(Table1[[#This Row],[Category and Sub-Category]],SEARCH("/",Table1[[#This Row],[Category and Sub-Category]],1)+1,LEN(Table1[[#This Row],[Category and Sub-Category]])))</f>
        <v>web</v>
      </c>
      <c r="S633" s="8">
        <f>DATE(1970,1,1)+(Table1[[#This Row],[launched_at]]/(24*60*60))</f>
        <v>42489.772326388891</v>
      </c>
      <c r="T633" s="8">
        <f>DATE(1970,1,1)+(Table1[[#This Row],[deadline]]/(24*60*60))</f>
        <v>42518.772326388891</v>
      </c>
      <c r="U633">
        <f>_xlfn.DAYS(Table1[[#This Row],[Date Ended Conversion]],Table1[[#This Row],[Date Created Conversion]])</f>
        <v>29</v>
      </c>
    </row>
    <row r="634" spans="1:21" ht="29" x14ac:dyDescent="0.3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9">
        <f>IF(Table1[[#This Row],[goal]] &lt;= 0,0,Table1[[#This Row],[pledged]]/Table1[[#This Row],[goal]])</f>
        <v>0</v>
      </c>
      <c r="P634" s="7">
        <f>IF(Table1[[#This Row],[backers_count]] &lt;= 0,0,Table1[[#This Row],[pledged]]/Table1[[#This Row],[backers_count]])</f>
        <v>0</v>
      </c>
      <c r="Q634" t="str">
        <f>TRIM(MID(Table1[[#This Row],[Category and Sub-Category]],1,SEARCH("/",Table1[[#This Row],[Category and Sub-Category]],1)-1))</f>
        <v>technology</v>
      </c>
      <c r="R634" t="str">
        <f>TRIM(MID(Table1[[#This Row],[Category and Sub-Category]],SEARCH("/",Table1[[#This Row],[Category and Sub-Category]],1)+1,LEN(Table1[[#This Row],[Category and Sub-Category]])))</f>
        <v>web</v>
      </c>
      <c r="S634" s="8">
        <f>DATE(1970,1,1)+(Table1[[#This Row],[launched_at]]/(24*60*60))</f>
        <v>42303.659317129626</v>
      </c>
      <c r="T634" s="8">
        <f>DATE(1970,1,1)+(Table1[[#This Row],[deadline]]/(24*60*60))</f>
        <v>42333.700983796298</v>
      </c>
      <c r="U634">
        <f>_xlfn.DAYS(Table1[[#This Row],[Date Ended Conversion]],Table1[[#This Row],[Date Created Conversion]])</f>
        <v>30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9">
        <f>IF(Table1[[#This Row],[goal]] &lt;= 0,0,Table1[[#This Row],[pledged]]/Table1[[#This Row],[goal]])</f>
        <v>0.1245</v>
      </c>
      <c r="P635" s="7">
        <f>IF(Table1[[#This Row],[backers_count]] &lt;= 0,0,Table1[[#This Row],[pledged]]/Table1[[#This Row],[backers_count]])</f>
        <v>49.8</v>
      </c>
      <c r="Q635" t="str">
        <f>TRIM(MID(Table1[[#This Row],[Category and Sub-Category]],1,SEARCH("/",Table1[[#This Row],[Category and Sub-Category]],1)-1))</f>
        <v>technology</v>
      </c>
      <c r="R635" t="str">
        <f>TRIM(MID(Table1[[#This Row],[Category and Sub-Category]],SEARCH("/",Table1[[#This Row],[Category and Sub-Category]],1)+1,LEN(Table1[[#This Row],[Category and Sub-Category]])))</f>
        <v>web</v>
      </c>
      <c r="S635" s="8">
        <f>DATE(1970,1,1)+(Table1[[#This Row],[launched_at]]/(24*60*60))</f>
        <v>42507.299328703702</v>
      </c>
      <c r="T635" s="8">
        <f>DATE(1970,1,1)+(Table1[[#This Row],[deadline]]/(24*60*60))</f>
        <v>42538.958333333328</v>
      </c>
      <c r="U635">
        <f>_xlfn.DAYS(Table1[[#This Row],[Date Ended Conversion]],Table1[[#This Row],[Date Created Conversion]])</f>
        <v>31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9">
        <f>IF(Table1[[#This Row],[goal]] &lt;= 0,0,Table1[[#This Row],[pledged]]/Table1[[#This Row],[goal]])</f>
        <v>2.0000000000000001E-4</v>
      </c>
      <c r="P636" s="7">
        <f>IF(Table1[[#This Row],[backers_count]] &lt;= 0,0,Table1[[#This Row],[pledged]]/Table1[[#This Row],[backers_count]])</f>
        <v>1</v>
      </c>
      <c r="Q636" t="str">
        <f>TRIM(MID(Table1[[#This Row],[Category and Sub-Category]],1,SEARCH("/",Table1[[#This Row],[Category and Sub-Category]],1)-1))</f>
        <v>technology</v>
      </c>
      <c r="R636" t="str">
        <f>TRIM(MID(Table1[[#This Row],[Category and Sub-Category]],SEARCH("/",Table1[[#This Row],[Category and Sub-Category]],1)+1,LEN(Table1[[#This Row],[Category and Sub-Category]])))</f>
        <v>web</v>
      </c>
      <c r="S636" s="8">
        <f>DATE(1970,1,1)+(Table1[[#This Row],[launched_at]]/(24*60*60))</f>
        <v>42031.928576388891</v>
      </c>
      <c r="T636" s="8">
        <f>DATE(1970,1,1)+(Table1[[#This Row],[deadline]]/(24*60*60))</f>
        <v>42061.928576388891</v>
      </c>
      <c r="U636">
        <f>_xlfn.DAYS(Table1[[#This Row],[Date Ended Conversion]],Table1[[#This Row],[Date Created Conversion]])</f>
        <v>30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9">
        <f>IF(Table1[[#This Row],[goal]] &lt;= 0,0,Table1[[#This Row],[pledged]]/Table1[[#This Row],[goal]])</f>
        <v>8.0000000000000007E-5</v>
      </c>
      <c r="P637" s="7">
        <f>IF(Table1[[#This Row],[backers_count]] &lt;= 0,0,Table1[[#This Row],[pledged]]/Table1[[#This Row],[backers_count]])</f>
        <v>2</v>
      </c>
      <c r="Q637" t="str">
        <f>TRIM(MID(Table1[[#This Row],[Category and Sub-Category]],1,SEARCH("/",Table1[[#This Row],[Category and Sub-Category]],1)-1))</f>
        <v>technology</v>
      </c>
      <c r="R637" t="str">
        <f>TRIM(MID(Table1[[#This Row],[Category and Sub-Category]],SEARCH("/",Table1[[#This Row],[Category and Sub-Category]],1)+1,LEN(Table1[[#This Row],[Category and Sub-Category]])))</f>
        <v>web</v>
      </c>
      <c r="S637" s="8">
        <f>DATE(1970,1,1)+(Table1[[#This Row],[launched_at]]/(24*60*60))</f>
        <v>42076.092152777783</v>
      </c>
      <c r="T637" s="8">
        <f>DATE(1970,1,1)+(Table1[[#This Row],[deadline]]/(24*60*60))</f>
        <v>42106.092152777783</v>
      </c>
      <c r="U637">
        <f>_xlfn.DAYS(Table1[[#This Row],[Date Ended Conversion]],Table1[[#This Row],[Date Created Conversion]])</f>
        <v>30</v>
      </c>
    </row>
    <row r="638" spans="1:21" ht="29" x14ac:dyDescent="0.3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9">
        <f>IF(Table1[[#This Row],[goal]] &lt;= 0,0,Table1[[#This Row],[pledged]]/Table1[[#This Row],[goal]])</f>
        <v>2E-3</v>
      </c>
      <c r="P638" s="7">
        <f>IF(Table1[[#This Row],[backers_count]] &lt;= 0,0,Table1[[#This Row],[pledged]]/Table1[[#This Row],[backers_count]])</f>
        <v>4</v>
      </c>
      <c r="Q638" t="str">
        <f>TRIM(MID(Table1[[#This Row],[Category and Sub-Category]],1,SEARCH("/",Table1[[#This Row],[Category and Sub-Category]],1)-1))</f>
        <v>technology</v>
      </c>
      <c r="R638" t="str">
        <f>TRIM(MID(Table1[[#This Row],[Category and Sub-Category]],SEARCH("/",Table1[[#This Row],[Category and Sub-Category]],1)+1,LEN(Table1[[#This Row],[Category and Sub-Category]])))</f>
        <v>web</v>
      </c>
      <c r="S638" s="8">
        <f>DATE(1970,1,1)+(Table1[[#This Row],[launched_at]]/(24*60*60))</f>
        <v>42131.455439814818</v>
      </c>
      <c r="T638" s="8">
        <f>DATE(1970,1,1)+(Table1[[#This Row],[deadline]]/(24*60*60))</f>
        <v>42161.44930555555</v>
      </c>
      <c r="U638">
        <f>_xlfn.DAYS(Table1[[#This Row],[Date Ended Conversion]],Table1[[#This Row],[Date Created Conversion]])</f>
        <v>30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9">
        <f>IF(Table1[[#This Row],[goal]] &lt;= 0,0,Table1[[#This Row],[pledged]]/Table1[[#This Row],[goal]])</f>
        <v>0</v>
      </c>
      <c r="P639" s="7">
        <f>IF(Table1[[#This Row],[backers_count]] &lt;= 0,0,Table1[[#This Row],[pledged]]/Table1[[#This Row],[backers_count]])</f>
        <v>0</v>
      </c>
      <c r="Q639" t="str">
        <f>TRIM(MID(Table1[[#This Row],[Category and Sub-Category]],1,SEARCH("/",Table1[[#This Row],[Category and Sub-Category]],1)-1))</f>
        <v>technology</v>
      </c>
      <c r="R639" t="str">
        <f>TRIM(MID(Table1[[#This Row],[Category and Sub-Category]],SEARCH("/",Table1[[#This Row],[Category and Sub-Category]],1)+1,LEN(Table1[[#This Row],[Category and Sub-Category]])))</f>
        <v>web</v>
      </c>
      <c r="S639" s="8">
        <f>DATE(1970,1,1)+(Table1[[#This Row],[launched_at]]/(24*60*60))</f>
        <v>42762.962013888886</v>
      </c>
      <c r="T639" s="8">
        <f>DATE(1970,1,1)+(Table1[[#This Row],[deadline]]/(24*60*60))</f>
        <v>42791.961111111115</v>
      </c>
      <c r="U639">
        <f>_xlfn.DAYS(Table1[[#This Row],[Date Ended Conversion]],Table1[[#This Row],[Date Created Conversion]])</f>
        <v>29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9">
        <f>IF(Table1[[#This Row],[goal]] &lt;= 0,0,Table1[[#This Row],[pledged]]/Table1[[#This Row],[goal]])</f>
        <v>9.0000000000000006E-5</v>
      </c>
      <c r="P640" s="7">
        <f>IF(Table1[[#This Row],[backers_count]] &lt;= 0,0,Table1[[#This Row],[pledged]]/Table1[[#This Row],[backers_count]])</f>
        <v>3</v>
      </c>
      <c r="Q640" t="str">
        <f>TRIM(MID(Table1[[#This Row],[Category and Sub-Category]],1,SEARCH("/",Table1[[#This Row],[Category and Sub-Category]],1)-1))</f>
        <v>technology</v>
      </c>
      <c r="R640" t="str">
        <f>TRIM(MID(Table1[[#This Row],[Category and Sub-Category]],SEARCH("/",Table1[[#This Row],[Category and Sub-Category]],1)+1,LEN(Table1[[#This Row],[Category and Sub-Category]])))</f>
        <v>web</v>
      </c>
      <c r="S640" s="8">
        <f>DATE(1970,1,1)+(Table1[[#This Row],[launched_at]]/(24*60*60))</f>
        <v>42759.593310185184</v>
      </c>
      <c r="T640" s="8">
        <f>DATE(1970,1,1)+(Table1[[#This Row],[deadline]]/(24*60*60))</f>
        <v>42819.55164351852</v>
      </c>
      <c r="U640">
        <f>_xlfn.DAYS(Table1[[#This Row],[Date Ended Conversion]],Table1[[#This Row],[Date Created Conversion]])</f>
        <v>60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9">
        <f>IF(Table1[[#This Row],[goal]] &lt;= 0,0,Table1[[#This Row],[pledged]]/Table1[[#This Row],[goal]])</f>
        <v>9.9999999999999995E-7</v>
      </c>
      <c r="P641" s="7">
        <f>IF(Table1[[#This Row],[backers_count]] &lt;= 0,0,Table1[[#This Row],[pledged]]/Table1[[#This Row],[backers_count]])</f>
        <v>1</v>
      </c>
      <c r="Q641" t="str">
        <f>TRIM(MID(Table1[[#This Row],[Category and Sub-Category]],1,SEARCH("/",Table1[[#This Row],[Category and Sub-Category]],1)-1))</f>
        <v>technology</v>
      </c>
      <c r="R641" t="str">
        <f>TRIM(MID(Table1[[#This Row],[Category and Sub-Category]],SEARCH("/",Table1[[#This Row],[Category and Sub-Category]],1)+1,LEN(Table1[[#This Row],[Category and Sub-Category]])))</f>
        <v>web</v>
      </c>
      <c r="S641" s="8">
        <f>DATE(1970,1,1)+(Table1[[#This Row],[launched_at]]/(24*60*60))</f>
        <v>41865.583275462966</v>
      </c>
      <c r="T641" s="8">
        <f>DATE(1970,1,1)+(Table1[[#This Row],[deadline]]/(24*60*60))</f>
        <v>41925.583275462966</v>
      </c>
      <c r="U641">
        <f>_xlfn.DAYS(Table1[[#This Row],[Date Ended Conversion]],Table1[[#This Row],[Date Created Conversion]])</f>
        <v>60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9">
        <f>IF(Table1[[#This Row],[goal]] &lt;= 0,0,Table1[[#This Row],[pledged]]/Table1[[#This Row],[goal]])</f>
        <v>1.4428571428571428</v>
      </c>
      <c r="P642" s="7">
        <f>IF(Table1[[#This Row],[backers_count]] &lt;= 0,0,Table1[[#This Row],[pledged]]/Table1[[#This Row],[backers_count]])</f>
        <v>50.5</v>
      </c>
      <c r="Q642" t="str">
        <f>TRIM(MID(Table1[[#This Row],[Category and Sub-Category]],1,SEARCH("/",Table1[[#This Row],[Category and Sub-Category]],1)-1))</f>
        <v>technology</v>
      </c>
      <c r="R642" t="str">
        <f>TRIM(MID(Table1[[#This Row],[Category and Sub-Category]],SEARCH("/",Table1[[#This Row],[Category and Sub-Category]],1)+1,LEN(Table1[[#This Row],[Category and Sub-Category]])))</f>
        <v>wearables</v>
      </c>
      <c r="S642" s="8">
        <f>DATE(1970,1,1)+(Table1[[#This Row],[launched_at]]/(24*60*60))</f>
        <v>42683.420312499999</v>
      </c>
      <c r="T642" s="8">
        <f>DATE(1970,1,1)+(Table1[[#This Row],[deadline]]/(24*60*60))</f>
        <v>42698.958333333328</v>
      </c>
      <c r="U642">
        <f>_xlfn.DAYS(Table1[[#This Row],[Date Ended Conversion]],Table1[[#This Row],[Date Created Conversion]])</f>
        <v>15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9">
        <f>IF(Table1[[#This Row],[goal]] &lt;= 0,0,Table1[[#This Row],[pledged]]/Table1[[#This Row],[goal]])</f>
        <v>1.1916249999999999</v>
      </c>
      <c r="P643" s="7">
        <f>IF(Table1[[#This Row],[backers_count]] &lt;= 0,0,Table1[[#This Row],[pledged]]/Table1[[#This Row],[backers_count]])</f>
        <v>151.31746031746033</v>
      </c>
      <c r="Q643" t="str">
        <f>TRIM(MID(Table1[[#This Row],[Category and Sub-Category]],1,SEARCH("/",Table1[[#This Row],[Category and Sub-Category]],1)-1))</f>
        <v>technology</v>
      </c>
      <c r="R643" t="str">
        <f>TRIM(MID(Table1[[#This Row],[Category and Sub-Category]],SEARCH("/",Table1[[#This Row],[Category and Sub-Category]],1)+1,LEN(Table1[[#This Row],[Category and Sub-Category]])))</f>
        <v>wearables</v>
      </c>
      <c r="S643" s="8">
        <f>DATE(1970,1,1)+(Table1[[#This Row],[launched_at]]/(24*60*60))</f>
        <v>42199.57</v>
      </c>
      <c r="T643" s="8">
        <f>DATE(1970,1,1)+(Table1[[#This Row],[deadline]]/(24*60*60))</f>
        <v>42229.57</v>
      </c>
      <c r="U643">
        <f>_xlfn.DAYS(Table1[[#This Row],[Date Ended Conversion]],Table1[[#This Row],[Date Created Conversion]])</f>
        <v>30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9">
        <f>IF(Table1[[#This Row],[goal]] &lt;= 0,0,Table1[[#This Row],[pledged]]/Table1[[#This Row],[goal]])</f>
        <v>14.604850000000001</v>
      </c>
      <c r="P644" s="7">
        <f>IF(Table1[[#This Row],[backers_count]] &lt;= 0,0,Table1[[#This Row],[pledged]]/Table1[[#This Row],[backers_count]])</f>
        <v>134.3592456301748</v>
      </c>
      <c r="Q644" t="str">
        <f>TRIM(MID(Table1[[#This Row],[Category and Sub-Category]],1,SEARCH("/",Table1[[#This Row],[Category and Sub-Category]],1)-1))</f>
        <v>technology</v>
      </c>
      <c r="R644" t="str">
        <f>TRIM(MID(Table1[[#This Row],[Category and Sub-Category]],SEARCH("/",Table1[[#This Row],[Category and Sub-Category]],1)+1,LEN(Table1[[#This Row],[Category and Sub-Category]])))</f>
        <v>wearables</v>
      </c>
      <c r="S644" s="8">
        <f>DATE(1970,1,1)+(Table1[[#This Row],[launched_at]]/(24*60*60))</f>
        <v>42199.651319444441</v>
      </c>
      <c r="T644" s="8">
        <f>DATE(1970,1,1)+(Table1[[#This Row],[deadline]]/(24*60*60))</f>
        <v>42235.651319444441</v>
      </c>
      <c r="U644">
        <f>_xlfn.DAYS(Table1[[#This Row],[Date Ended Conversion]],Table1[[#This Row],[Date Created Conversion]])</f>
        <v>36</v>
      </c>
    </row>
    <row r="645" spans="1:21" ht="29" x14ac:dyDescent="0.3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9">
        <f>IF(Table1[[#This Row],[goal]] &lt;= 0,0,Table1[[#This Row],[pledged]]/Table1[[#This Row],[goal]])</f>
        <v>1.0580799999999999</v>
      </c>
      <c r="P645" s="7">
        <f>IF(Table1[[#This Row],[backers_count]] &lt;= 0,0,Table1[[#This Row],[pledged]]/Table1[[#This Row],[backers_count]])</f>
        <v>174.02631578947367</v>
      </c>
      <c r="Q645" t="str">
        <f>TRIM(MID(Table1[[#This Row],[Category and Sub-Category]],1,SEARCH("/",Table1[[#This Row],[Category and Sub-Category]],1)-1))</f>
        <v>technology</v>
      </c>
      <c r="R645" t="str">
        <f>TRIM(MID(Table1[[#This Row],[Category and Sub-Category]],SEARCH("/",Table1[[#This Row],[Category and Sub-Category]],1)+1,LEN(Table1[[#This Row],[Category and Sub-Category]])))</f>
        <v>wearables</v>
      </c>
      <c r="S645" s="8">
        <f>DATE(1970,1,1)+(Table1[[#This Row],[launched_at]]/(24*60*60))</f>
        <v>42100.642071759255</v>
      </c>
      <c r="T645" s="8">
        <f>DATE(1970,1,1)+(Table1[[#This Row],[deadline]]/(24*60*60))</f>
        <v>42155.642071759255</v>
      </c>
      <c r="U645">
        <f>_xlfn.DAYS(Table1[[#This Row],[Date Ended Conversion]],Table1[[#This Row],[Date Created Conversion]])</f>
        <v>55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9">
        <f>IF(Table1[[#This Row],[goal]] &lt;= 0,0,Table1[[#This Row],[pledged]]/Table1[[#This Row],[goal]])</f>
        <v>3.0011791999999997</v>
      </c>
      <c r="P646" s="7">
        <f>IF(Table1[[#This Row],[backers_count]] &lt;= 0,0,Table1[[#This Row],[pledged]]/Table1[[#This Row],[backers_count]])</f>
        <v>73.486268364348675</v>
      </c>
      <c r="Q646" t="str">
        <f>TRIM(MID(Table1[[#This Row],[Category and Sub-Category]],1,SEARCH("/",Table1[[#This Row],[Category and Sub-Category]],1)-1))</f>
        <v>technology</v>
      </c>
      <c r="R646" t="str">
        <f>TRIM(MID(Table1[[#This Row],[Category and Sub-Category]],SEARCH("/",Table1[[#This Row],[Category and Sub-Category]],1)+1,LEN(Table1[[#This Row],[Category and Sub-Category]])))</f>
        <v>wearables</v>
      </c>
      <c r="S646" s="8">
        <f>DATE(1970,1,1)+(Table1[[#This Row],[launched_at]]/(24*60*60))</f>
        <v>41898.665960648148</v>
      </c>
      <c r="T646" s="8">
        <f>DATE(1970,1,1)+(Table1[[#This Row],[deadline]]/(24*60*60))</f>
        <v>41941.041666666664</v>
      </c>
      <c r="U646">
        <f>_xlfn.DAYS(Table1[[#This Row],[Date Ended Conversion]],Table1[[#This Row],[Date Created Conversion]])</f>
        <v>43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9">
        <f>IF(Table1[[#This Row],[goal]] &lt;= 0,0,Table1[[#This Row],[pledged]]/Table1[[#This Row],[goal]])</f>
        <v>2.7869999999999999</v>
      </c>
      <c r="P647" s="7">
        <f>IF(Table1[[#This Row],[backers_count]] &lt;= 0,0,Table1[[#This Row],[pledged]]/Table1[[#This Row],[backers_count]])</f>
        <v>23.518987341772153</v>
      </c>
      <c r="Q647" t="str">
        <f>TRIM(MID(Table1[[#This Row],[Category and Sub-Category]],1,SEARCH("/",Table1[[#This Row],[Category and Sub-Category]],1)-1))</f>
        <v>technology</v>
      </c>
      <c r="R647" t="str">
        <f>TRIM(MID(Table1[[#This Row],[Category and Sub-Category]],SEARCH("/",Table1[[#This Row],[Category and Sub-Category]],1)+1,LEN(Table1[[#This Row],[Category and Sub-Category]])))</f>
        <v>wearables</v>
      </c>
      <c r="S647" s="8">
        <f>DATE(1970,1,1)+(Table1[[#This Row],[launched_at]]/(24*60*60))</f>
        <v>42564.026319444441</v>
      </c>
      <c r="T647" s="8">
        <f>DATE(1970,1,1)+(Table1[[#This Row],[deadline]]/(24*60*60))</f>
        <v>42594.026319444441</v>
      </c>
      <c r="U647">
        <f>_xlfn.DAYS(Table1[[#This Row],[Date Ended Conversion]],Table1[[#This Row],[Date Created Conversion]])</f>
        <v>30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9">
        <f>IF(Table1[[#This Row],[goal]] &lt;= 0,0,Table1[[#This Row],[pledged]]/Table1[[#This Row],[goal]])</f>
        <v>1.3187625000000001</v>
      </c>
      <c r="P648" s="7">
        <f>IF(Table1[[#This Row],[backers_count]] &lt;= 0,0,Table1[[#This Row],[pledged]]/Table1[[#This Row],[backers_count]])</f>
        <v>39.074444444444445</v>
      </c>
      <c r="Q648" t="str">
        <f>TRIM(MID(Table1[[#This Row],[Category and Sub-Category]],1,SEARCH("/",Table1[[#This Row],[Category and Sub-Category]],1)-1))</f>
        <v>technology</v>
      </c>
      <c r="R648" t="str">
        <f>TRIM(MID(Table1[[#This Row],[Category and Sub-Category]],SEARCH("/",Table1[[#This Row],[Category and Sub-Category]],1)+1,LEN(Table1[[#This Row],[Category and Sub-Category]])))</f>
        <v>wearables</v>
      </c>
      <c r="S648" s="8">
        <f>DATE(1970,1,1)+(Table1[[#This Row],[launched_at]]/(24*60*60))</f>
        <v>41832.852627314816</v>
      </c>
      <c r="T648" s="8">
        <f>DATE(1970,1,1)+(Table1[[#This Row],[deadline]]/(24*60*60))</f>
        <v>41862.852627314816</v>
      </c>
      <c r="U648">
        <f>_xlfn.DAYS(Table1[[#This Row],[Date Ended Conversion]],Table1[[#This Row],[Date Created Conversion]])</f>
        <v>30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9">
        <f>IF(Table1[[#This Row],[goal]] &lt;= 0,0,Table1[[#This Row],[pledged]]/Table1[[#This Row],[goal]])</f>
        <v>1.0705</v>
      </c>
      <c r="P649" s="7">
        <f>IF(Table1[[#This Row],[backers_count]] &lt;= 0,0,Table1[[#This Row],[pledged]]/Table1[[#This Row],[backers_count]])</f>
        <v>125.94117647058823</v>
      </c>
      <c r="Q649" t="str">
        <f>TRIM(MID(Table1[[#This Row],[Category and Sub-Category]],1,SEARCH("/",Table1[[#This Row],[Category and Sub-Category]],1)-1))</f>
        <v>technology</v>
      </c>
      <c r="R649" t="str">
        <f>TRIM(MID(Table1[[#This Row],[Category and Sub-Category]],SEARCH("/",Table1[[#This Row],[Category and Sub-Category]],1)+1,LEN(Table1[[#This Row],[Category and Sub-Category]])))</f>
        <v>wearables</v>
      </c>
      <c r="S649" s="8">
        <f>DATE(1970,1,1)+(Table1[[#This Row],[launched_at]]/(24*60*60))</f>
        <v>42416.767928240741</v>
      </c>
      <c r="T649" s="8">
        <f>DATE(1970,1,1)+(Table1[[#This Row],[deadline]]/(24*60*60))</f>
        <v>42446.726261574076</v>
      </c>
      <c r="U649">
        <f>_xlfn.DAYS(Table1[[#This Row],[Date Ended Conversion]],Table1[[#This Row],[Date Created Conversion]])</f>
        <v>30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9">
        <f>IF(Table1[[#This Row],[goal]] &lt;= 0,0,Table1[[#This Row],[pledged]]/Table1[[#This Row],[goal]])</f>
        <v>1.2682285714285715</v>
      </c>
      <c r="P650" s="7">
        <f>IF(Table1[[#This Row],[backers_count]] &lt;= 0,0,Table1[[#This Row],[pledged]]/Table1[[#This Row],[backers_count]])</f>
        <v>1644</v>
      </c>
      <c r="Q650" t="str">
        <f>TRIM(MID(Table1[[#This Row],[Category and Sub-Category]],1,SEARCH("/",Table1[[#This Row],[Category and Sub-Category]],1)-1))</f>
        <v>technology</v>
      </c>
      <c r="R650" t="str">
        <f>TRIM(MID(Table1[[#This Row],[Category and Sub-Category]],SEARCH("/",Table1[[#This Row],[Category and Sub-Category]],1)+1,LEN(Table1[[#This Row],[Category and Sub-Category]])))</f>
        <v>wearables</v>
      </c>
      <c r="S650" s="8">
        <f>DATE(1970,1,1)+(Table1[[#This Row],[launched_at]]/(24*60*60))</f>
        <v>41891.693379629629</v>
      </c>
      <c r="T650" s="8">
        <f>DATE(1970,1,1)+(Table1[[#This Row],[deadline]]/(24*60*60))</f>
        <v>41926.693379629629</v>
      </c>
      <c r="U650">
        <f>_xlfn.DAYS(Table1[[#This Row],[Date Ended Conversion]],Table1[[#This Row],[Date Created Conversion]])</f>
        <v>35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9">
        <f>IF(Table1[[#This Row],[goal]] &lt;= 0,0,Table1[[#This Row],[pledged]]/Table1[[#This Row],[goal]])</f>
        <v>1.3996</v>
      </c>
      <c r="P651" s="7">
        <f>IF(Table1[[#This Row],[backers_count]] &lt;= 0,0,Table1[[#This Row],[pledged]]/Table1[[#This Row],[backers_count]])</f>
        <v>42.670731707317074</v>
      </c>
      <c r="Q651" t="str">
        <f>TRIM(MID(Table1[[#This Row],[Category and Sub-Category]],1,SEARCH("/",Table1[[#This Row],[Category and Sub-Category]],1)-1))</f>
        <v>technology</v>
      </c>
      <c r="R651" t="str">
        <f>TRIM(MID(Table1[[#This Row],[Category and Sub-Category]],SEARCH("/",Table1[[#This Row],[Category and Sub-Category]],1)+1,LEN(Table1[[#This Row],[Category and Sub-Category]])))</f>
        <v>wearables</v>
      </c>
      <c r="S651" s="8">
        <f>DATE(1970,1,1)+(Table1[[#This Row],[launched_at]]/(24*60*60))</f>
        <v>41877.912187499998</v>
      </c>
      <c r="T651" s="8">
        <f>DATE(1970,1,1)+(Table1[[#This Row],[deadline]]/(24*60*60))</f>
        <v>41898.912187499998</v>
      </c>
      <c r="U651">
        <f>_xlfn.DAYS(Table1[[#This Row],[Date Ended Conversion]],Table1[[#This Row],[Date Created Conversion]])</f>
        <v>21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9">
        <f>IF(Table1[[#This Row],[goal]] &lt;= 0,0,Table1[[#This Row],[pledged]]/Table1[[#This Row],[goal]])</f>
        <v>1.1240000000000001</v>
      </c>
      <c r="P652" s="7">
        <f>IF(Table1[[#This Row],[backers_count]] &lt;= 0,0,Table1[[#This Row],[pledged]]/Table1[[#This Row],[backers_count]])</f>
        <v>35.125</v>
      </c>
      <c r="Q652" t="str">
        <f>TRIM(MID(Table1[[#This Row],[Category and Sub-Category]],1,SEARCH("/",Table1[[#This Row],[Category and Sub-Category]],1)-1))</f>
        <v>technology</v>
      </c>
      <c r="R652" t="str">
        <f>TRIM(MID(Table1[[#This Row],[Category and Sub-Category]],SEARCH("/",Table1[[#This Row],[Category and Sub-Category]],1)+1,LEN(Table1[[#This Row],[Category and Sub-Category]])))</f>
        <v>wearables</v>
      </c>
      <c r="S652" s="8">
        <f>DATE(1970,1,1)+(Table1[[#This Row],[launched_at]]/(24*60*60))</f>
        <v>41932.036851851852</v>
      </c>
      <c r="T652" s="8">
        <f>DATE(1970,1,1)+(Table1[[#This Row],[deadline]]/(24*60*60))</f>
        <v>41992.078518518523</v>
      </c>
      <c r="U652">
        <f>_xlfn.DAYS(Table1[[#This Row],[Date Ended Conversion]],Table1[[#This Row],[Date Created Conversion]])</f>
        <v>60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9">
        <f>IF(Table1[[#This Row],[goal]] &lt;= 0,0,Table1[[#This Row],[pledged]]/Table1[[#This Row],[goal]])</f>
        <v>1.00528</v>
      </c>
      <c r="P653" s="7">
        <f>IF(Table1[[#This Row],[backers_count]] &lt;= 0,0,Table1[[#This Row],[pledged]]/Table1[[#This Row],[backers_count]])</f>
        <v>239.35238095238094</v>
      </c>
      <c r="Q653" t="str">
        <f>TRIM(MID(Table1[[#This Row],[Category and Sub-Category]],1,SEARCH("/",Table1[[#This Row],[Category and Sub-Category]],1)-1))</f>
        <v>technology</v>
      </c>
      <c r="R653" t="str">
        <f>TRIM(MID(Table1[[#This Row],[Category and Sub-Category]],SEARCH("/",Table1[[#This Row],[Category and Sub-Category]],1)+1,LEN(Table1[[#This Row],[Category and Sub-Category]])))</f>
        <v>wearables</v>
      </c>
      <c r="S653" s="8">
        <f>DATE(1970,1,1)+(Table1[[#This Row],[launched_at]]/(24*60*60))</f>
        <v>41956.017488425925</v>
      </c>
      <c r="T653" s="8">
        <f>DATE(1970,1,1)+(Table1[[#This Row],[deadline]]/(24*60*60))</f>
        <v>41986.017488425925</v>
      </c>
      <c r="U653">
        <f>_xlfn.DAYS(Table1[[#This Row],[Date Ended Conversion]],Table1[[#This Row],[Date Created Conversion]])</f>
        <v>30</v>
      </c>
    </row>
    <row r="654" spans="1:21" ht="43.5" x14ac:dyDescent="0.3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9">
        <f>IF(Table1[[#This Row],[goal]] &lt;= 0,0,Table1[[#This Row],[pledged]]/Table1[[#This Row],[goal]])</f>
        <v>1.0046666666666666</v>
      </c>
      <c r="P654" s="7">
        <f>IF(Table1[[#This Row],[backers_count]] &lt;= 0,0,Table1[[#This Row],[pledged]]/Table1[[#This Row],[backers_count]])</f>
        <v>107.64285714285714</v>
      </c>
      <c r="Q654" t="str">
        <f>TRIM(MID(Table1[[#This Row],[Category and Sub-Category]],1,SEARCH("/",Table1[[#This Row],[Category and Sub-Category]],1)-1))</f>
        <v>technology</v>
      </c>
      <c r="R654" t="str">
        <f>TRIM(MID(Table1[[#This Row],[Category and Sub-Category]],SEARCH("/",Table1[[#This Row],[Category and Sub-Category]],1)+1,LEN(Table1[[#This Row],[Category and Sub-Category]])))</f>
        <v>wearables</v>
      </c>
      <c r="S654" s="8">
        <f>DATE(1970,1,1)+(Table1[[#This Row],[launched_at]]/(24*60*60))</f>
        <v>42675.690393518518</v>
      </c>
      <c r="T654" s="8">
        <f>DATE(1970,1,1)+(Table1[[#This Row],[deadline]]/(24*60*60))</f>
        <v>42705.732060185182</v>
      </c>
      <c r="U654">
        <f>_xlfn.DAYS(Table1[[#This Row],[Date Ended Conversion]],Table1[[#This Row],[Date Created Conversion]])</f>
        <v>30</v>
      </c>
    </row>
    <row r="655" spans="1:21" ht="43.5" x14ac:dyDescent="0.3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9">
        <f>IF(Table1[[#This Row],[goal]] &lt;= 0,0,Table1[[#This Row],[pledged]]/Table1[[#This Row],[goal]])</f>
        <v>1.4144600000000001</v>
      </c>
      <c r="P655" s="7">
        <f>IF(Table1[[#This Row],[backers_count]] &lt;= 0,0,Table1[[#This Row],[pledged]]/Table1[[#This Row],[backers_count]])</f>
        <v>95.830623306233065</v>
      </c>
      <c r="Q655" t="str">
        <f>TRIM(MID(Table1[[#This Row],[Category and Sub-Category]],1,SEARCH("/",Table1[[#This Row],[Category and Sub-Category]],1)-1))</f>
        <v>technology</v>
      </c>
      <c r="R655" t="str">
        <f>TRIM(MID(Table1[[#This Row],[Category and Sub-Category]],SEARCH("/",Table1[[#This Row],[Category and Sub-Category]],1)+1,LEN(Table1[[#This Row],[Category and Sub-Category]])))</f>
        <v>wearables</v>
      </c>
      <c r="S655" s="8">
        <f>DATE(1970,1,1)+(Table1[[#This Row],[launched_at]]/(24*60*60))</f>
        <v>42199.618518518517</v>
      </c>
      <c r="T655" s="8">
        <f>DATE(1970,1,1)+(Table1[[#This Row],[deadline]]/(24*60*60))</f>
        <v>42236.618518518517</v>
      </c>
      <c r="U655">
        <f>_xlfn.DAYS(Table1[[#This Row],[Date Ended Conversion]],Table1[[#This Row],[Date Created Conversion]])</f>
        <v>37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9">
        <f>IF(Table1[[#This Row],[goal]] &lt;= 0,0,Table1[[#This Row],[pledged]]/Table1[[#This Row],[goal]])</f>
        <v>2.6729166666666666</v>
      </c>
      <c r="P656" s="7">
        <f>IF(Table1[[#This Row],[backers_count]] &lt;= 0,0,Table1[[#This Row],[pledged]]/Table1[[#This Row],[backers_count]])</f>
        <v>31.663376110562684</v>
      </c>
      <c r="Q656" t="str">
        <f>TRIM(MID(Table1[[#This Row],[Category and Sub-Category]],1,SEARCH("/",Table1[[#This Row],[Category and Sub-Category]],1)-1))</f>
        <v>technology</v>
      </c>
      <c r="R656" t="str">
        <f>TRIM(MID(Table1[[#This Row],[Category and Sub-Category]],SEARCH("/",Table1[[#This Row],[Category and Sub-Category]],1)+1,LEN(Table1[[#This Row],[Category and Sub-Category]])))</f>
        <v>wearables</v>
      </c>
      <c r="S656" s="8">
        <f>DATE(1970,1,1)+(Table1[[#This Row],[launched_at]]/(24*60*60))</f>
        <v>42163.957326388889</v>
      </c>
      <c r="T656" s="8">
        <f>DATE(1970,1,1)+(Table1[[#This Row],[deadline]]/(24*60*60))</f>
        <v>42193.957326388889</v>
      </c>
      <c r="U656">
        <f>_xlfn.DAYS(Table1[[#This Row],[Date Ended Conversion]],Table1[[#This Row],[Date Created Conversion]])</f>
        <v>30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9">
        <f>IF(Table1[[#This Row],[goal]] &lt;= 0,0,Table1[[#This Row],[pledged]]/Table1[[#This Row],[goal]])</f>
        <v>1.4688749999999999</v>
      </c>
      <c r="P657" s="7">
        <f>IF(Table1[[#This Row],[backers_count]] &lt;= 0,0,Table1[[#This Row],[pledged]]/Table1[[#This Row],[backers_count]])</f>
        <v>42.886861313868614</v>
      </c>
      <c r="Q657" t="str">
        <f>TRIM(MID(Table1[[#This Row],[Category and Sub-Category]],1,SEARCH("/",Table1[[#This Row],[Category and Sub-Category]],1)-1))</f>
        <v>technology</v>
      </c>
      <c r="R657" t="str">
        <f>TRIM(MID(Table1[[#This Row],[Category and Sub-Category]],SEARCH("/",Table1[[#This Row],[Category and Sub-Category]],1)+1,LEN(Table1[[#This Row],[Category and Sub-Category]])))</f>
        <v>wearables</v>
      </c>
      <c r="S657" s="8">
        <f>DATE(1970,1,1)+(Table1[[#This Row],[launched_at]]/(24*60*60))</f>
        <v>42045.957314814819</v>
      </c>
      <c r="T657" s="8">
        <f>DATE(1970,1,1)+(Table1[[#This Row],[deadline]]/(24*60*60))</f>
        <v>42075.915648148148</v>
      </c>
      <c r="U657">
        <f>_xlfn.DAYS(Table1[[#This Row],[Date Ended Conversion]],Table1[[#This Row],[Date Created Conversion]])</f>
        <v>30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9">
        <f>IF(Table1[[#This Row],[goal]] &lt;= 0,0,Table1[[#This Row],[pledged]]/Table1[[#This Row],[goal]])</f>
        <v>2.1356000000000002</v>
      </c>
      <c r="P658" s="7">
        <f>IF(Table1[[#This Row],[backers_count]] &lt;= 0,0,Table1[[#This Row],[pledged]]/Table1[[#This Row],[backers_count]])</f>
        <v>122.73563218390805</v>
      </c>
      <c r="Q658" t="str">
        <f>TRIM(MID(Table1[[#This Row],[Category and Sub-Category]],1,SEARCH("/",Table1[[#This Row],[Category and Sub-Category]],1)-1))</f>
        <v>technology</v>
      </c>
      <c r="R658" t="str">
        <f>TRIM(MID(Table1[[#This Row],[Category and Sub-Category]],SEARCH("/",Table1[[#This Row],[Category and Sub-Category]],1)+1,LEN(Table1[[#This Row],[Category and Sub-Category]])))</f>
        <v>wearables</v>
      </c>
      <c r="S658" s="8">
        <f>DATE(1970,1,1)+(Table1[[#This Row],[launched_at]]/(24*60*60))</f>
        <v>42417.804618055554</v>
      </c>
      <c r="T658" s="8">
        <f>DATE(1970,1,1)+(Table1[[#This Row],[deadline]]/(24*60*60))</f>
        <v>42477.76295138889</v>
      </c>
      <c r="U658">
        <f>_xlfn.DAYS(Table1[[#This Row],[Date Ended Conversion]],Table1[[#This Row],[Date Created Conversion]])</f>
        <v>60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9">
        <f>IF(Table1[[#This Row],[goal]] &lt;= 0,0,Table1[[#This Row],[pledged]]/Table1[[#This Row],[goal]])</f>
        <v>1.2569999999999999</v>
      </c>
      <c r="P659" s="7">
        <f>IF(Table1[[#This Row],[backers_count]] &lt;= 0,0,Table1[[#This Row],[pledged]]/Table1[[#This Row],[backers_count]])</f>
        <v>190.45454545454547</v>
      </c>
      <c r="Q659" t="str">
        <f>TRIM(MID(Table1[[#This Row],[Category and Sub-Category]],1,SEARCH("/",Table1[[#This Row],[Category and Sub-Category]],1)-1))</f>
        <v>technology</v>
      </c>
      <c r="R659" t="str">
        <f>TRIM(MID(Table1[[#This Row],[Category and Sub-Category]],SEARCH("/",Table1[[#This Row],[Category and Sub-Category]],1)+1,LEN(Table1[[#This Row],[Category and Sub-Category]])))</f>
        <v>wearables</v>
      </c>
      <c r="S659" s="8">
        <f>DATE(1970,1,1)+(Table1[[#This Row],[launched_at]]/(24*60*60))</f>
        <v>42331.84574074074</v>
      </c>
      <c r="T659" s="8">
        <f>DATE(1970,1,1)+(Table1[[#This Row],[deadline]]/(24*60*60))</f>
        <v>42361.84574074074</v>
      </c>
      <c r="U659">
        <f>_xlfn.DAYS(Table1[[#This Row],[Date Ended Conversion]],Table1[[#This Row],[Date Created Conversion]])</f>
        <v>30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9">
        <f>IF(Table1[[#This Row],[goal]] &lt;= 0,0,Table1[[#This Row],[pledged]]/Table1[[#This Row],[goal]])</f>
        <v>1.0446206037108834</v>
      </c>
      <c r="P660" s="7">
        <f>IF(Table1[[#This Row],[backers_count]] &lt;= 0,0,Table1[[#This Row],[pledged]]/Table1[[#This Row],[backers_count]])</f>
        <v>109.33695652173913</v>
      </c>
      <c r="Q660" t="str">
        <f>TRIM(MID(Table1[[#This Row],[Category and Sub-Category]],1,SEARCH("/",Table1[[#This Row],[Category and Sub-Category]],1)-1))</f>
        <v>technology</v>
      </c>
      <c r="R660" t="str">
        <f>TRIM(MID(Table1[[#This Row],[Category and Sub-Category]],SEARCH("/",Table1[[#This Row],[Category and Sub-Category]],1)+1,LEN(Table1[[#This Row],[Category and Sub-Category]])))</f>
        <v>wearables</v>
      </c>
      <c r="S660" s="8">
        <f>DATE(1970,1,1)+(Table1[[#This Row],[launched_at]]/(24*60*60))</f>
        <v>42179.160752314812</v>
      </c>
      <c r="T660" s="8">
        <f>DATE(1970,1,1)+(Table1[[#This Row],[deadline]]/(24*60*60))</f>
        <v>42211.75</v>
      </c>
      <c r="U660">
        <f>_xlfn.DAYS(Table1[[#This Row],[Date Ended Conversion]],Table1[[#This Row],[Date Created Conversion]])</f>
        <v>32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9">
        <f>IF(Table1[[#This Row],[goal]] &lt;= 0,0,Table1[[#This Row],[pledged]]/Table1[[#This Row],[goal]])</f>
        <v>1.0056666666666667</v>
      </c>
      <c r="P661" s="7">
        <f>IF(Table1[[#This Row],[backers_count]] &lt;= 0,0,Table1[[#This Row],[pledged]]/Table1[[#This Row],[backers_count]])</f>
        <v>143.66666666666666</v>
      </c>
      <c r="Q661" t="str">
        <f>TRIM(MID(Table1[[#This Row],[Category and Sub-Category]],1,SEARCH("/",Table1[[#This Row],[Category and Sub-Category]],1)-1))</f>
        <v>technology</v>
      </c>
      <c r="R661" t="str">
        <f>TRIM(MID(Table1[[#This Row],[Category and Sub-Category]],SEARCH("/",Table1[[#This Row],[Category and Sub-Category]],1)+1,LEN(Table1[[#This Row],[Category and Sub-Category]])))</f>
        <v>wearables</v>
      </c>
      <c r="S661" s="8">
        <f>DATE(1970,1,1)+(Table1[[#This Row],[launched_at]]/(24*60*60))</f>
        <v>42209.593692129631</v>
      </c>
      <c r="T661" s="8">
        <f>DATE(1970,1,1)+(Table1[[#This Row],[deadline]]/(24*60*60))</f>
        <v>42239.593692129631</v>
      </c>
      <c r="U661">
        <f>_xlfn.DAYS(Table1[[#This Row],[Date Ended Conversion]],Table1[[#This Row],[Date Created Conversion]])</f>
        <v>30</v>
      </c>
    </row>
    <row r="662" spans="1:21" ht="43.5" x14ac:dyDescent="0.3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9">
        <f>IF(Table1[[#This Row],[goal]] &lt;= 0,0,Table1[[#This Row],[pledged]]/Table1[[#This Row],[goal]])</f>
        <v>3.058E-2</v>
      </c>
      <c r="P662" s="7">
        <f>IF(Table1[[#This Row],[backers_count]] &lt;= 0,0,Table1[[#This Row],[pledged]]/Table1[[#This Row],[backers_count]])</f>
        <v>84.944444444444443</v>
      </c>
      <c r="Q662" t="str">
        <f>TRIM(MID(Table1[[#This Row],[Category and Sub-Category]],1,SEARCH("/",Table1[[#This Row],[Category and Sub-Category]],1)-1))</f>
        <v>technology</v>
      </c>
      <c r="R662" t="str">
        <f>TRIM(MID(Table1[[#This Row],[Category and Sub-Category]],SEARCH("/",Table1[[#This Row],[Category and Sub-Category]],1)+1,LEN(Table1[[#This Row],[Category and Sub-Category]])))</f>
        <v>wearables</v>
      </c>
      <c r="S662" s="8">
        <f>DATE(1970,1,1)+(Table1[[#This Row],[launched_at]]/(24*60*60))</f>
        <v>41922.741655092592</v>
      </c>
      <c r="T662" s="8">
        <f>DATE(1970,1,1)+(Table1[[#This Row],[deadline]]/(24*60*60))</f>
        <v>41952.783321759256</v>
      </c>
      <c r="U662">
        <f>_xlfn.DAYS(Table1[[#This Row],[Date Ended Conversion]],Table1[[#This Row],[Date Created Conversion]])</f>
        <v>30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9">
        <f>IF(Table1[[#This Row],[goal]] &lt;= 0,0,Table1[[#This Row],[pledged]]/Table1[[#This Row],[goal]])</f>
        <v>9.4999999999999998E-3</v>
      </c>
      <c r="P663" s="7">
        <f>IF(Table1[[#This Row],[backers_count]] &lt;= 0,0,Table1[[#This Row],[pledged]]/Table1[[#This Row],[backers_count]])</f>
        <v>10.555555555555555</v>
      </c>
      <c r="Q663" t="str">
        <f>TRIM(MID(Table1[[#This Row],[Category and Sub-Category]],1,SEARCH("/",Table1[[#This Row],[Category and Sub-Category]],1)-1))</f>
        <v>technology</v>
      </c>
      <c r="R663" t="str">
        <f>TRIM(MID(Table1[[#This Row],[Category and Sub-Category]],SEARCH("/",Table1[[#This Row],[Category and Sub-Category]],1)+1,LEN(Table1[[#This Row],[Category and Sub-Category]])))</f>
        <v>wearables</v>
      </c>
      <c r="S663" s="8">
        <f>DATE(1970,1,1)+(Table1[[#This Row],[launched_at]]/(24*60*60))</f>
        <v>42636.645358796297</v>
      </c>
      <c r="T663" s="8">
        <f>DATE(1970,1,1)+(Table1[[#This Row],[deadline]]/(24*60*60))</f>
        <v>42666.645358796297</v>
      </c>
      <c r="U663">
        <f>_xlfn.DAYS(Table1[[#This Row],[Date Ended Conversion]],Table1[[#This Row],[Date Created Conversion]])</f>
        <v>30</v>
      </c>
    </row>
    <row r="664" spans="1:21" ht="29" x14ac:dyDescent="0.3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9">
        <f>IF(Table1[[#This Row],[goal]] &lt;= 0,0,Table1[[#This Row],[pledged]]/Table1[[#This Row],[goal]])</f>
        <v>4.0000000000000001E-3</v>
      </c>
      <c r="P664" s="7">
        <f>IF(Table1[[#This Row],[backers_count]] &lt;= 0,0,Table1[[#This Row],[pledged]]/Table1[[#This Row],[backers_count]])</f>
        <v>39</v>
      </c>
      <c r="Q664" t="str">
        <f>TRIM(MID(Table1[[#This Row],[Category and Sub-Category]],1,SEARCH("/",Table1[[#This Row],[Category and Sub-Category]],1)-1))</f>
        <v>technology</v>
      </c>
      <c r="R664" t="str">
        <f>TRIM(MID(Table1[[#This Row],[Category and Sub-Category]],SEARCH("/",Table1[[#This Row],[Category and Sub-Category]],1)+1,LEN(Table1[[#This Row],[Category and Sub-Category]])))</f>
        <v>wearables</v>
      </c>
      <c r="S664" s="8">
        <f>DATE(1970,1,1)+(Table1[[#This Row],[launched_at]]/(24*60*60))</f>
        <v>41990.438043981485</v>
      </c>
      <c r="T664" s="8">
        <f>DATE(1970,1,1)+(Table1[[#This Row],[deadline]]/(24*60*60))</f>
        <v>42020.438043981485</v>
      </c>
      <c r="U664">
        <f>_xlfn.DAYS(Table1[[#This Row],[Date Ended Conversion]],Table1[[#This Row],[Date Created Conversion]])</f>
        <v>30</v>
      </c>
    </row>
    <row r="665" spans="1:21" ht="43.5" x14ac:dyDescent="0.3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9">
        <f>IF(Table1[[#This Row],[goal]] &lt;= 0,0,Table1[[#This Row],[pledged]]/Table1[[#This Row],[goal]])</f>
        <v>3.5000000000000001E-3</v>
      </c>
      <c r="P665" s="7">
        <f>IF(Table1[[#This Row],[backers_count]] &lt;= 0,0,Table1[[#This Row],[pledged]]/Table1[[#This Row],[backers_count]])</f>
        <v>100</v>
      </c>
      <c r="Q665" t="str">
        <f>TRIM(MID(Table1[[#This Row],[Category and Sub-Category]],1,SEARCH("/",Table1[[#This Row],[Category and Sub-Category]],1)-1))</f>
        <v>technology</v>
      </c>
      <c r="R665" t="str">
        <f>TRIM(MID(Table1[[#This Row],[Category and Sub-Category]],SEARCH("/",Table1[[#This Row],[Category and Sub-Category]],1)+1,LEN(Table1[[#This Row],[Category and Sub-Category]])))</f>
        <v>wearables</v>
      </c>
      <c r="S665" s="8">
        <f>DATE(1970,1,1)+(Table1[[#This Row],[launched_at]]/(24*60*60))</f>
        <v>42173.843240740738</v>
      </c>
      <c r="T665" s="8">
        <f>DATE(1970,1,1)+(Table1[[#This Row],[deadline]]/(24*60*60))</f>
        <v>42203.843240740738</v>
      </c>
      <c r="U665">
        <f>_xlfn.DAYS(Table1[[#This Row],[Date Ended Conversion]],Table1[[#This Row],[Date Created Conversion]])</f>
        <v>30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9">
        <f>IF(Table1[[#This Row],[goal]] &lt;= 0,0,Table1[[#This Row],[pledged]]/Table1[[#This Row],[goal]])</f>
        <v>7.5333333333333335E-2</v>
      </c>
      <c r="P666" s="7">
        <f>IF(Table1[[#This Row],[backers_count]] &lt;= 0,0,Table1[[#This Row],[pledged]]/Table1[[#This Row],[backers_count]])</f>
        <v>31.172413793103448</v>
      </c>
      <c r="Q666" t="str">
        <f>TRIM(MID(Table1[[#This Row],[Category and Sub-Category]],1,SEARCH("/",Table1[[#This Row],[Category and Sub-Category]],1)-1))</f>
        <v>technology</v>
      </c>
      <c r="R666" t="str">
        <f>TRIM(MID(Table1[[#This Row],[Category and Sub-Category]],SEARCH("/",Table1[[#This Row],[Category and Sub-Category]],1)+1,LEN(Table1[[#This Row],[Category and Sub-Category]])))</f>
        <v>wearables</v>
      </c>
      <c r="S666" s="8">
        <f>DATE(1970,1,1)+(Table1[[#This Row],[launched_at]]/(24*60*60))</f>
        <v>42077.666377314818</v>
      </c>
      <c r="T666" s="8">
        <f>DATE(1970,1,1)+(Table1[[#This Row],[deadline]]/(24*60*60))</f>
        <v>42107.666377314818</v>
      </c>
      <c r="U666">
        <f>_xlfn.DAYS(Table1[[#This Row],[Date Ended Conversion]],Table1[[#This Row],[Date Created Conversion]])</f>
        <v>30</v>
      </c>
    </row>
    <row r="667" spans="1:21" ht="43.5" x14ac:dyDescent="0.3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9">
        <f>IF(Table1[[#This Row],[goal]] &lt;= 0,0,Table1[[#This Row],[pledged]]/Table1[[#This Row],[goal]])</f>
        <v>0.18640000000000001</v>
      </c>
      <c r="P667" s="7">
        <f>IF(Table1[[#This Row],[backers_count]] &lt;= 0,0,Table1[[#This Row],[pledged]]/Table1[[#This Row],[backers_count]])</f>
        <v>155.33333333333334</v>
      </c>
      <c r="Q667" t="str">
        <f>TRIM(MID(Table1[[#This Row],[Category and Sub-Category]],1,SEARCH("/",Table1[[#This Row],[Category and Sub-Category]],1)-1))</f>
        <v>technology</v>
      </c>
      <c r="R667" t="str">
        <f>TRIM(MID(Table1[[#This Row],[Category and Sub-Category]],SEARCH("/",Table1[[#This Row],[Category and Sub-Category]],1)+1,LEN(Table1[[#This Row],[Category and Sub-Category]])))</f>
        <v>wearables</v>
      </c>
      <c r="S667" s="8">
        <f>DATE(1970,1,1)+(Table1[[#This Row],[launched_at]]/(24*60*60))</f>
        <v>42688.711354166662</v>
      </c>
      <c r="T667" s="8">
        <f>DATE(1970,1,1)+(Table1[[#This Row],[deadline]]/(24*60*60))</f>
        <v>42748.711354166662</v>
      </c>
      <c r="U667">
        <f>_xlfn.DAYS(Table1[[#This Row],[Date Ended Conversion]],Table1[[#This Row],[Date Created Conversion]])</f>
        <v>60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9">
        <f>IF(Table1[[#This Row],[goal]] &lt;= 0,0,Table1[[#This Row],[pledged]]/Table1[[#This Row],[goal]])</f>
        <v>4.0000000000000003E-5</v>
      </c>
      <c r="P668" s="7">
        <f>IF(Table1[[#This Row],[backers_count]] &lt;= 0,0,Table1[[#This Row],[pledged]]/Table1[[#This Row],[backers_count]])</f>
        <v>2</v>
      </c>
      <c r="Q668" t="str">
        <f>TRIM(MID(Table1[[#This Row],[Category and Sub-Category]],1,SEARCH("/",Table1[[#This Row],[Category and Sub-Category]],1)-1))</f>
        <v>technology</v>
      </c>
      <c r="R668" t="str">
        <f>TRIM(MID(Table1[[#This Row],[Category and Sub-Category]],SEARCH("/",Table1[[#This Row],[Category and Sub-Category]],1)+1,LEN(Table1[[#This Row],[Category and Sub-Category]])))</f>
        <v>wearables</v>
      </c>
      <c r="S668" s="8">
        <f>DATE(1970,1,1)+(Table1[[#This Row],[launched_at]]/(24*60*60))</f>
        <v>41838.832152777773</v>
      </c>
      <c r="T668" s="8">
        <f>DATE(1970,1,1)+(Table1[[#This Row],[deadline]]/(24*60*60))</f>
        <v>41868.832152777773</v>
      </c>
      <c r="U668">
        <f>_xlfn.DAYS(Table1[[#This Row],[Date Ended Conversion]],Table1[[#This Row],[Date Created Conversion]])</f>
        <v>30</v>
      </c>
    </row>
    <row r="669" spans="1:21" ht="43.5" x14ac:dyDescent="0.3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9">
        <f>IF(Table1[[#This Row],[goal]] &lt;= 0,0,Table1[[#This Row],[pledged]]/Table1[[#This Row],[goal]])</f>
        <v>0.1002</v>
      </c>
      <c r="P669" s="7">
        <f>IF(Table1[[#This Row],[backers_count]] &lt;= 0,0,Table1[[#This Row],[pledged]]/Table1[[#This Row],[backers_count]])</f>
        <v>178.92857142857142</v>
      </c>
      <c r="Q669" t="str">
        <f>TRIM(MID(Table1[[#This Row],[Category and Sub-Category]],1,SEARCH("/",Table1[[#This Row],[Category and Sub-Category]],1)-1))</f>
        <v>technology</v>
      </c>
      <c r="R669" t="str">
        <f>TRIM(MID(Table1[[#This Row],[Category and Sub-Category]],SEARCH("/",Table1[[#This Row],[Category and Sub-Category]],1)+1,LEN(Table1[[#This Row],[Category and Sub-Category]])))</f>
        <v>wearables</v>
      </c>
      <c r="S669" s="8">
        <f>DATE(1970,1,1)+(Table1[[#This Row],[launched_at]]/(24*60*60))</f>
        <v>42632.373414351852</v>
      </c>
      <c r="T669" s="8">
        <f>DATE(1970,1,1)+(Table1[[#This Row],[deadline]]/(24*60*60))</f>
        <v>42672.373414351852</v>
      </c>
      <c r="U669">
        <f>_xlfn.DAYS(Table1[[#This Row],[Date Ended Conversion]],Table1[[#This Row],[Date Created Conversion]])</f>
        <v>40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9">
        <f>IF(Table1[[#This Row],[goal]] &lt;= 0,0,Table1[[#This Row],[pledged]]/Table1[[#This Row],[goal]])</f>
        <v>4.5600000000000002E-2</v>
      </c>
      <c r="P670" s="7">
        <f>IF(Table1[[#This Row],[backers_count]] &lt;= 0,0,Table1[[#This Row],[pledged]]/Table1[[#This Row],[backers_count]])</f>
        <v>27.36</v>
      </c>
      <c r="Q670" t="str">
        <f>TRIM(MID(Table1[[#This Row],[Category and Sub-Category]],1,SEARCH("/",Table1[[#This Row],[Category and Sub-Category]],1)-1))</f>
        <v>technology</v>
      </c>
      <c r="R670" t="str">
        <f>TRIM(MID(Table1[[#This Row],[Category and Sub-Category]],SEARCH("/",Table1[[#This Row],[Category and Sub-Category]],1)+1,LEN(Table1[[#This Row],[Category and Sub-Category]])))</f>
        <v>wearables</v>
      </c>
      <c r="S670" s="8">
        <f>DATE(1970,1,1)+(Table1[[#This Row],[launched_at]]/(24*60*60))</f>
        <v>42090.831273148149</v>
      </c>
      <c r="T670" s="8">
        <f>DATE(1970,1,1)+(Table1[[#This Row],[deadline]]/(24*60*60))</f>
        <v>42135.831273148149</v>
      </c>
      <c r="U670">
        <f>_xlfn.DAYS(Table1[[#This Row],[Date Ended Conversion]],Table1[[#This Row],[Date Created Conversion]])</f>
        <v>45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9">
        <f>IF(Table1[[#This Row],[goal]] &lt;= 0,0,Table1[[#This Row],[pledged]]/Table1[[#This Row],[goal]])</f>
        <v>0.21507499999999999</v>
      </c>
      <c r="P671" s="7">
        <f>IF(Table1[[#This Row],[backers_count]] &lt;= 0,0,Table1[[#This Row],[pledged]]/Table1[[#This Row],[backers_count]])</f>
        <v>1536.25</v>
      </c>
      <c r="Q671" t="str">
        <f>TRIM(MID(Table1[[#This Row],[Category and Sub-Category]],1,SEARCH("/",Table1[[#This Row],[Category and Sub-Category]],1)-1))</f>
        <v>technology</v>
      </c>
      <c r="R671" t="str">
        <f>TRIM(MID(Table1[[#This Row],[Category and Sub-Category]],SEARCH("/",Table1[[#This Row],[Category and Sub-Category]],1)+1,LEN(Table1[[#This Row],[Category and Sub-Category]])))</f>
        <v>wearables</v>
      </c>
      <c r="S671" s="8">
        <f>DATE(1970,1,1)+(Table1[[#This Row],[launched_at]]/(24*60*60))</f>
        <v>42527.625671296293</v>
      </c>
      <c r="T671" s="8">
        <f>DATE(1970,1,1)+(Table1[[#This Row],[deadline]]/(24*60*60))</f>
        <v>42557.625671296293</v>
      </c>
      <c r="U671">
        <f>_xlfn.DAYS(Table1[[#This Row],[Date Ended Conversion]],Table1[[#This Row],[Date Created Conversion]])</f>
        <v>30</v>
      </c>
    </row>
    <row r="672" spans="1:21" ht="43.5" x14ac:dyDescent="0.3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9">
        <f>IF(Table1[[#This Row],[goal]] &lt;= 0,0,Table1[[#This Row],[pledged]]/Table1[[#This Row],[goal]])</f>
        <v>0.29276666666666668</v>
      </c>
      <c r="P672" s="7">
        <f>IF(Table1[[#This Row],[backers_count]] &lt;= 0,0,Table1[[#This Row],[pledged]]/Table1[[#This Row],[backers_count]])</f>
        <v>84.99677419354839</v>
      </c>
      <c r="Q672" t="str">
        <f>TRIM(MID(Table1[[#This Row],[Category and Sub-Category]],1,SEARCH("/",Table1[[#This Row],[Category and Sub-Category]],1)-1))</f>
        <v>technology</v>
      </c>
      <c r="R672" t="str">
        <f>TRIM(MID(Table1[[#This Row],[Category and Sub-Category]],SEARCH("/",Table1[[#This Row],[Category and Sub-Category]],1)+1,LEN(Table1[[#This Row],[Category and Sub-Category]])))</f>
        <v>wearables</v>
      </c>
      <c r="S672" s="8">
        <f>DATE(1970,1,1)+(Table1[[#This Row],[launched_at]]/(24*60*60))</f>
        <v>42506.709722222222</v>
      </c>
      <c r="T672" s="8">
        <f>DATE(1970,1,1)+(Table1[[#This Row],[deadline]]/(24*60*60))</f>
        <v>42540.340277777781</v>
      </c>
      <c r="U672">
        <f>_xlfn.DAYS(Table1[[#This Row],[Date Ended Conversion]],Table1[[#This Row],[Date Created Conversion]])</f>
        <v>34</v>
      </c>
    </row>
    <row r="673" spans="1:21" ht="43.5" x14ac:dyDescent="0.3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9">
        <f>IF(Table1[[#This Row],[goal]] &lt;= 0,0,Table1[[#This Row],[pledged]]/Table1[[#This Row],[goal]])</f>
        <v>0.39426666666666665</v>
      </c>
      <c r="P673" s="7">
        <f>IF(Table1[[#This Row],[backers_count]] &lt;= 0,0,Table1[[#This Row],[pledged]]/Table1[[#This Row],[backers_count]])</f>
        <v>788.5333333333333</v>
      </c>
      <c r="Q673" t="str">
        <f>TRIM(MID(Table1[[#This Row],[Category and Sub-Category]],1,SEARCH("/",Table1[[#This Row],[Category and Sub-Category]],1)-1))</f>
        <v>technology</v>
      </c>
      <c r="R673" t="str">
        <f>TRIM(MID(Table1[[#This Row],[Category and Sub-Category]],SEARCH("/",Table1[[#This Row],[Category and Sub-Category]],1)+1,LEN(Table1[[#This Row],[Category and Sub-Category]])))</f>
        <v>wearables</v>
      </c>
      <c r="S673" s="8">
        <f>DATE(1970,1,1)+(Table1[[#This Row],[launched_at]]/(24*60*60))</f>
        <v>41984.692731481482</v>
      </c>
      <c r="T673" s="8">
        <f>DATE(1970,1,1)+(Table1[[#This Row],[deadline]]/(24*60*60))</f>
        <v>42018.166666666672</v>
      </c>
      <c r="U673">
        <f>_xlfn.DAYS(Table1[[#This Row],[Date Ended Conversion]],Table1[[#This Row],[Date Created Conversion]])</f>
        <v>34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9">
        <f>IF(Table1[[#This Row],[goal]] &lt;= 0,0,Table1[[#This Row],[pledged]]/Table1[[#This Row],[goal]])</f>
        <v>0.21628</v>
      </c>
      <c r="P674" s="7">
        <f>IF(Table1[[#This Row],[backers_count]] &lt;= 0,0,Table1[[#This Row],[pledged]]/Table1[[#This Row],[backers_count]])</f>
        <v>50.29767441860465</v>
      </c>
      <c r="Q674" t="str">
        <f>TRIM(MID(Table1[[#This Row],[Category and Sub-Category]],1,SEARCH("/",Table1[[#This Row],[Category and Sub-Category]],1)-1))</f>
        <v>technology</v>
      </c>
      <c r="R674" t="str">
        <f>TRIM(MID(Table1[[#This Row],[Category and Sub-Category]],SEARCH("/",Table1[[#This Row],[Category and Sub-Category]],1)+1,LEN(Table1[[#This Row],[Category and Sub-Category]])))</f>
        <v>wearables</v>
      </c>
      <c r="S674" s="8">
        <f>DATE(1970,1,1)+(Table1[[#This Row],[launched_at]]/(24*60*60))</f>
        <v>41974.219490740739</v>
      </c>
      <c r="T674" s="8">
        <f>DATE(1970,1,1)+(Table1[[#This Row],[deadline]]/(24*60*60))</f>
        <v>42005.207638888889</v>
      </c>
      <c r="U674">
        <f>_xlfn.DAYS(Table1[[#This Row],[Date Ended Conversion]],Table1[[#This Row],[Date Created Conversion]])</f>
        <v>31</v>
      </c>
    </row>
    <row r="675" spans="1:21" ht="43.5" x14ac:dyDescent="0.3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9">
        <f>IF(Table1[[#This Row],[goal]] &lt;= 0,0,Table1[[#This Row],[pledged]]/Table1[[#This Row],[goal]])</f>
        <v>2.0500000000000002E-3</v>
      </c>
      <c r="P675" s="7">
        <f>IF(Table1[[#This Row],[backers_count]] &lt;= 0,0,Table1[[#This Row],[pledged]]/Table1[[#This Row],[backers_count]])</f>
        <v>68.333333333333329</v>
      </c>
      <c r="Q675" t="str">
        <f>TRIM(MID(Table1[[#This Row],[Category and Sub-Category]],1,SEARCH("/",Table1[[#This Row],[Category and Sub-Category]],1)-1))</f>
        <v>technology</v>
      </c>
      <c r="R675" t="str">
        <f>TRIM(MID(Table1[[#This Row],[Category and Sub-Category]],SEARCH("/",Table1[[#This Row],[Category and Sub-Category]],1)+1,LEN(Table1[[#This Row],[Category and Sub-Category]])))</f>
        <v>wearables</v>
      </c>
      <c r="S675" s="8">
        <f>DATE(1970,1,1)+(Table1[[#This Row],[launched_at]]/(24*60*60))</f>
        <v>41838.840474537035</v>
      </c>
      <c r="T675" s="8">
        <f>DATE(1970,1,1)+(Table1[[#This Row],[deadline]]/(24*60*60))</f>
        <v>41883.840474537035</v>
      </c>
      <c r="U675">
        <f>_xlfn.DAYS(Table1[[#This Row],[Date Ended Conversion]],Table1[[#This Row],[Date Created Conversion]])</f>
        <v>45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9">
        <f>IF(Table1[[#This Row],[goal]] &lt;= 0,0,Table1[[#This Row],[pledged]]/Table1[[#This Row],[goal]])</f>
        <v>2.9999999999999997E-4</v>
      </c>
      <c r="P676" s="7">
        <f>IF(Table1[[#This Row],[backers_count]] &lt;= 0,0,Table1[[#This Row],[pledged]]/Table1[[#This Row],[backers_count]])</f>
        <v>7.5</v>
      </c>
      <c r="Q676" t="str">
        <f>TRIM(MID(Table1[[#This Row],[Category and Sub-Category]],1,SEARCH("/",Table1[[#This Row],[Category and Sub-Category]],1)-1))</f>
        <v>technology</v>
      </c>
      <c r="R676" t="str">
        <f>TRIM(MID(Table1[[#This Row],[Category and Sub-Category]],SEARCH("/",Table1[[#This Row],[Category and Sub-Category]],1)+1,LEN(Table1[[#This Row],[Category and Sub-Category]])))</f>
        <v>wearables</v>
      </c>
      <c r="S676" s="8">
        <f>DATE(1970,1,1)+(Table1[[#This Row],[launched_at]]/(24*60*60))</f>
        <v>41803.116053240738</v>
      </c>
      <c r="T676" s="8">
        <f>DATE(1970,1,1)+(Table1[[#This Row],[deadline]]/(24*60*60))</f>
        <v>41863.116053240738</v>
      </c>
      <c r="U676">
        <f>_xlfn.DAYS(Table1[[#This Row],[Date Ended Conversion]],Table1[[#This Row],[Date Created Conversion]])</f>
        <v>60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9">
        <f>IF(Table1[[#This Row],[goal]] &lt;= 0,0,Table1[[#This Row],[pledged]]/Table1[[#This Row],[goal]])</f>
        <v>0.14849999999999999</v>
      </c>
      <c r="P677" s="7">
        <f>IF(Table1[[#This Row],[backers_count]] &lt;= 0,0,Table1[[#This Row],[pledged]]/Table1[[#This Row],[backers_count]])</f>
        <v>34.269230769230766</v>
      </c>
      <c r="Q677" t="str">
        <f>TRIM(MID(Table1[[#This Row],[Category and Sub-Category]],1,SEARCH("/",Table1[[#This Row],[Category and Sub-Category]],1)-1))</f>
        <v>technology</v>
      </c>
      <c r="R677" t="str">
        <f>TRIM(MID(Table1[[#This Row],[Category and Sub-Category]],SEARCH("/",Table1[[#This Row],[Category and Sub-Category]],1)+1,LEN(Table1[[#This Row],[Category and Sub-Category]])))</f>
        <v>wearables</v>
      </c>
      <c r="S677" s="8">
        <f>DATE(1970,1,1)+(Table1[[#This Row],[launched_at]]/(24*60*60))</f>
        <v>41975.930601851855</v>
      </c>
      <c r="T677" s="8">
        <f>DATE(1970,1,1)+(Table1[[#This Row],[deadline]]/(24*60*60))</f>
        <v>42005.290972222225</v>
      </c>
      <c r="U677">
        <f>_xlfn.DAYS(Table1[[#This Row],[Date Ended Conversion]],Table1[[#This Row],[Date Created Conversion]])</f>
        <v>30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9">
        <f>IF(Table1[[#This Row],[goal]] &lt;= 0,0,Table1[[#This Row],[pledged]]/Table1[[#This Row],[goal]])</f>
        <v>1.4710000000000001E-2</v>
      </c>
      <c r="P678" s="7">
        <f>IF(Table1[[#This Row],[backers_count]] &lt;= 0,0,Table1[[#This Row],[pledged]]/Table1[[#This Row],[backers_count]])</f>
        <v>61.291666666666664</v>
      </c>
      <c r="Q678" t="str">
        <f>TRIM(MID(Table1[[#This Row],[Category and Sub-Category]],1,SEARCH("/",Table1[[#This Row],[Category and Sub-Category]],1)-1))</f>
        <v>technology</v>
      </c>
      <c r="R678" t="str">
        <f>TRIM(MID(Table1[[#This Row],[Category and Sub-Category]],SEARCH("/",Table1[[#This Row],[Category and Sub-Category]],1)+1,LEN(Table1[[#This Row],[Category and Sub-Category]])))</f>
        <v>wearables</v>
      </c>
      <c r="S678" s="8">
        <f>DATE(1970,1,1)+(Table1[[#This Row],[launched_at]]/(24*60*60))</f>
        <v>42012.76829861111</v>
      </c>
      <c r="T678" s="8">
        <f>DATE(1970,1,1)+(Table1[[#This Row],[deadline]]/(24*60*60))</f>
        <v>42042.76829861111</v>
      </c>
      <c r="U678">
        <f>_xlfn.DAYS(Table1[[#This Row],[Date Ended Conversion]],Table1[[#This Row],[Date Created Conversion]])</f>
        <v>30</v>
      </c>
    </row>
    <row r="679" spans="1:21" ht="43.5" x14ac:dyDescent="0.3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9">
        <f>IF(Table1[[#This Row],[goal]] &lt;= 0,0,Table1[[#This Row],[pledged]]/Table1[[#This Row],[goal]])</f>
        <v>0.25584000000000001</v>
      </c>
      <c r="P679" s="7">
        <f>IF(Table1[[#This Row],[backers_count]] &lt;= 0,0,Table1[[#This Row],[pledged]]/Table1[[#This Row],[backers_count]])</f>
        <v>133.25</v>
      </c>
      <c r="Q679" t="str">
        <f>TRIM(MID(Table1[[#This Row],[Category and Sub-Category]],1,SEARCH("/",Table1[[#This Row],[Category and Sub-Category]],1)-1))</f>
        <v>technology</v>
      </c>
      <c r="R679" t="str">
        <f>TRIM(MID(Table1[[#This Row],[Category and Sub-Category]],SEARCH("/",Table1[[#This Row],[Category and Sub-Category]],1)+1,LEN(Table1[[#This Row],[Category and Sub-Category]])))</f>
        <v>wearables</v>
      </c>
      <c r="S679" s="8">
        <f>DATE(1970,1,1)+(Table1[[#This Row],[launched_at]]/(24*60*60))</f>
        <v>42504.403877314813</v>
      </c>
      <c r="T679" s="8">
        <f>DATE(1970,1,1)+(Table1[[#This Row],[deadline]]/(24*60*60))</f>
        <v>42549.403877314813</v>
      </c>
      <c r="U679">
        <f>_xlfn.DAYS(Table1[[#This Row],[Date Ended Conversion]],Table1[[#This Row],[Date Created Conversion]])</f>
        <v>45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9">
        <f>IF(Table1[[#This Row],[goal]] &lt;= 0,0,Table1[[#This Row],[pledged]]/Table1[[#This Row],[goal]])</f>
        <v>3.8206896551724136E-2</v>
      </c>
      <c r="P680" s="7">
        <f>IF(Table1[[#This Row],[backers_count]] &lt;= 0,0,Table1[[#This Row],[pledged]]/Table1[[#This Row],[backers_count]])</f>
        <v>65.17647058823529</v>
      </c>
      <c r="Q680" t="str">
        <f>TRIM(MID(Table1[[#This Row],[Category and Sub-Category]],1,SEARCH("/",Table1[[#This Row],[Category and Sub-Category]],1)-1))</f>
        <v>technology</v>
      </c>
      <c r="R680" t="str">
        <f>TRIM(MID(Table1[[#This Row],[Category and Sub-Category]],SEARCH("/",Table1[[#This Row],[Category and Sub-Category]],1)+1,LEN(Table1[[#This Row],[Category and Sub-Category]])))</f>
        <v>wearables</v>
      </c>
      <c r="S680" s="8">
        <f>DATE(1970,1,1)+(Table1[[#This Row],[launched_at]]/(24*60*60))</f>
        <v>42481.376597222217</v>
      </c>
      <c r="T680" s="8">
        <f>DATE(1970,1,1)+(Table1[[#This Row],[deadline]]/(24*60*60))</f>
        <v>42511.376597222217</v>
      </c>
      <c r="U680">
        <f>_xlfn.DAYS(Table1[[#This Row],[Date Ended Conversion]],Table1[[#This Row],[Date Created Conversion]])</f>
        <v>30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9">
        <f>IF(Table1[[#This Row],[goal]] &lt;= 0,0,Table1[[#This Row],[pledged]]/Table1[[#This Row],[goal]])</f>
        <v>0.15485964912280703</v>
      </c>
      <c r="P681" s="7">
        <f>IF(Table1[[#This Row],[backers_count]] &lt;= 0,0,Table1[[#This Row],[pledged]]/Table1[[#This Row],[backers_count]])</f>
        <v>93.90425531914893</v>
      </c>
      <c r="Q681" t="str">
        <f>TRIM(MID(Table1[[#This Row],[Category and Sub-Category]],1,SEARCH("/",Table1[[#This Row],[Category and Sub-Category]],1)-1))</f>
        <v>technology</v>
      </c>
      <c r="R681" t="str">
        <f>TRIM(MID(Table1[[#This Row],[Category and Sub-Category]],SEARCH("/",Table1[[#This Row],[Category and Sub-Category]],1)+1,LEN(Table1[[#This Row],[Category and Sub-Category]])))</f>
        <v>wearables</v>
      </c>
      <c r="S681" s="8">
        <f>DATE(1970,1,1)+(Table1[[#This Row],[launched_at]]/(24*60*60))</f>
        <v>42556.695706018523</v>
      </c>
      <c r="T681" s="8">
        <f>DATE(1970,1,1)+(Table1[[#This Row],[deadline]]/(24*60*60))</f>
        <v>42616.695706018523</v>
      </c>
      <c r="U681">
        <f>_xlfn.DAYS(Table1[[#This Row],[Date Ended Conversion]],Table1[[#This Row],[Date Created Conversion]])</f>
        <v>60</v>
      </c>
    </row>
    <row r="682" spans="1:21" ht="43.5" x14ac:dyDescent="0.3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9">
        <f>IF(Table1[[#This Row],[goal]] &lt;= 0,0,Table1[[#This Row],[pledged]]/Table1[[#This Row],[goal]])</f>
        <v>0.25912000000000002</v>
      </c>
      <c r="P682" s="7">
        <f>IF(Table1[[#This Row],[backers_count]] &lt;= 0,0,Table1[[#This Row],[pledged]]/Table1[[#This Row],[backers_count]])</f>
        <v>150.65116279069767</v>
      </c>
      <c r="Q682" t="str">
        <f>TRIM(MID(Table1[[#This Row],[Category and Sub-Category]],1,SEARCH("/",Table1[[#This Row],[Category and Sub-Category]],1)-1))</f>
        <v>technology</v>
      </c>
      <c r="R682" t="str">
        <f>TRIM(MID(Table1[[#This Row],[Category and Sub-Category]],SEARCH("/",Table1[[#This Row],[Category and Sub-Category]],1)+1,LEN(Table1[[#This Row],[Category and Sub-Category]])))</f>
        <v>wearables</v>
      </c>
      <c r="S682" s="8">
        <f>DATE(1970,1,1)+(Table1[[#This Row],[launched_at]]/(24*60*60))</f>
        <v>41864.501516203702</v>
      </c>
      <c r="T682" s="8">
        <f>DATE(1970,1,1)+(Table1[[#This Row],[deadline]]/(24*60*60))</f>
        <v>41899.501516203702</v>
      </c>
      <c r="U682">
        <f>_xlfn.DAYS(Table1[[#This Row],[Date Ended Conversion]],Table1[[#This Row],[Date Created Conversion]])</f>
        <v>35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9">
        <f>IF(Table1[[#This Row],[goal]] &lt;= 0,0,Table1[[#This Row],[pledged]]/Table1[[#This Row],[goal]])</f>
        <v>4.0000000000000002E-4</v>
      </c>
      <c r="P683" s="7">
        <f>IF(Table1[[#This Row],[backers_count]] &lt;= 0,0,Table1[[#This Row],[pledged]]/Table1[[#This Row],[backers_count]])</f>
        <v>1</v>
      </c>
      <c r="Q683" t="str">
        <f>TRIM(MID(Table1[[#This Row],[Category and Sub-Category]],1,SEARCH("/",Table1[[#This Row],[Category and Sub-Category]],1)-1))</f>
        <v>technology</v>
      </c>
      <c r="R683" t="str">
        <f>TRIM(MID(Table1[[#This Row],[Category and Sub-Category]],SEARCH("/",Table1[[#This Row],[Category and Sub-Category]],1)+1,LEN(Table1[[#This Row],[Category and Sub-Category]])))</f>
        <v>wearables</v>
      </c>
      <c r="S683" s="8">
        <f>DATE(1970,1,1)+(Table1[[#This Row],[launched_at]]/(24*60*60))</f>
        <v>42639.805601851855</v>
      </c>
      <c r="T683" s="8">
        <f>DATE(1970,1,1)+(Table1[[#This Row],[deadline]]/(24*60*60))</f>
        <v>42669.805601851855</v>
      </c>
      <c r="U683">
        <f>_xlfn.DAYS(Table1[[#This Row],[Date Ended Conversion]],Table1[[#This Row],[Date Created Conversion]])</f>
        <v>30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9">
        <f>IF(Table1[[#This Row],[goal]] &lt;= 0,0,Table1[[#This Row],[pledged]]/Table1[[#This Row],[goal]])</f>
        <v>1.06E-3</v>
      </c>
      <c r="P684" s="7">
        <f>IF(Table1[[#This Row],[backers_count]] &lt;= 0,0,Table1[[#This Row],[pledged]]/Table1[[#This Row],[backers_count]])</f>
        <v>13.25</v>
      </c>
      <c r="Q684" t="str">
        <f>TRIM(MID(Table1[[#This Row],[Category and Sub-Category]],1,SEARCH("/",Table1[[#This Row],[Category and Sub-Category]],1)-1))</f>
        <v>technology</v>
      </c>
      <c r="R684" t="str">
        <f>TRIM(MID(Table1[[#This Row],[Category and Sub-Category]],SEARCH("/",Table1[[#This Row],[Category and Sub-Category]],1)+1,LEN(Table1[[#This Row],[Category and Sub-Category]])))</f>
        <v>wearables</v>
      </c>
      <c r="S684" s="8">
        <f>DATE(1970,1,1)+(Table1[[#This Row],[launched_at]]/(24*60*60))</f>
        <v>42778.765300925923</v>
      </c>
      <c r="T684" s="8">
        <f>DATE(1970,1,1)+(Table1[[#This Row],[deadline]]/(24*60*60))</f>
        <v>42808.723634259259</v>
      </c>
      <c r="U684">
        <f>_xlfn.DAYS(Table1[[#This Row],[Date Ended Conversion]],Table1[[#This Row],[Date Created Conversion]])</f>
        <v>30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9">
        <f>IF(Table1[[#This Row],[goal]] &lt;= 0,0,Table1[[#This Row],[pledged]]/Table1[[#This Row],[goal]])</f>
        <v>8.5142857142857138E-3</v>
      </c>
      <c r="P685" s="7">
        <f>IF(Table1[[#This Row],[backers_count]] &lt;= 0,0,Table1[[#This Row],[pledged]]/Table1[[#This Row],[backers_count]])</f>
        <v>99.333333333333329</v>
      </c>
      <c r="Q685" t="str">
        <f>TRIM(MID(Table1[[#This Row],[Category and Sub-Category]],1,SEARCH("/",Table1[[#This Row],[Category and Sub-Category]],1)-1))</f>
        <v>technology</v>
      </c>
      <c r="R685" t="str">
        <f>TRIM(MID(Table1[[#This Row],[Category and Sub-Category]],SEARCH("/",Table1[[#This Row],[Category and Sub-Category]],1)+1,LEN(Table1[[#This Row],[Category and Sub-Category]])))</f>
        <v>wearables</v>
      </c>
      <c r="S685" s="8">
        <f>DATE(1970,1,1)+(Table1[[#This Row],[launched_at]]/(24*60*60))</f>
        <v>42634.900046296301</v>
      </c>
      <c r="T685" s="8">
        <f>DATE(1970,1,1)+(Table1[[#This Row],[deadline]]/(24*60*60))</f>
        <v>42674.900046296301</v>
      </c>
      <c r="U685">
        <f>_xlfn.DAYS(Table1[[#This Row],[Date Ended Conversion]],Table1[[#This Row],[Date Created Conversion]])</f>
        <v>40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9">
        <f>IF(Table1[[#This Row],[goal]] &lt;= 0,0,Table1[[#This Row],[pledged]]/Table1[[#This Row],[goal]])</f>
        <v>7.4837500000000001E-2</v>
      </c>
      <c r="P686" s="7">
        <f>IF(Table1[[#This Row],[backers_count]] &lt;= 0,0,Table1[[#This Row],[pledged]]/Table1[[#This Row],[backers_count]])</f>
        <v>177.39259259259259</v>
      </c>
      <c r="Q686" t="str">
        <f>TRIM(MID(Table1[[#This Row],[Category and Sub-Category]],1,SEARCH("/",Table1[[#This Row],[Category and Sub-Category]],1)-1))</f>
        <v>technology</v>
      </c>
      <c r="R686" t="str">
        <f>TRIM(MID(Table1[[#This Row],[Category and Sub-Category]],SEARCH("/",Table1[[#This Row],[Category and Sub-Category]],1)+1,LEN(Table1[[#This Row],[Category and Sub-Category]])))</f>
        <v>wearables</v>
      </c>
      <c r="S686" s="8">
        <f>DATE(1970,1,1)+(Table1[[#This Row],[launched_at]]/(24*60*60))</f>
        <v>41809.473275462966</v>
      </c>
      <c r="T686" s="8">
        <f>DATE(1970,1,1)+(Table1[[#This Row],[deadline]]/(24*60*60))</f>
        <v>41845.125</v>
      </c>
      <c r="U686">
        <f>_xlfn.DAYS(Table1[[#This Row],[Date Ended Conversion]],Table1[[#This Row],[Date Created Conversion]])</f>
        <v>36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9">
        <f>IF(Table1[[#This Row],[goal]] &lt;= 0,0,Table1[[#This Row],[pledged]]/Table1[[#This Row],[goal]])</f>
        <v>0.27650000000000002</v>
      </c>
      <c r="P687" s="7">
        <f>IF(Table1[[#This Row],[backers_count]] &lt;= 0,0,Table1[[#This Row],[pledged]]/Table1[[#This Row],[backers_count]])</f>
        <v>55.3</v>
      </c>
      <c r="Q687" t="str">
        <f>TRIM(MID(Table1[[#This Row],[Category and Sub-Category]],1,SEARCH("/",Table1[[#This Row],[Category and Sub-Category]],1)-1))</f>
        <v>technology</v>
      </c>
      <c r="R687" t="str">
        <f>TRIM(MID(Table1[[#This Row],[Category and Sub-Category]],SEARCH("/",Table1[[#This Row],[Category and Sub-Category]],1)+1,LEN(Table1[[#This Row],[Category and Sub-Category]])))</f>
        <v>wearables</v>
      </c>
      <c r="S687" s="8">
        <f>DATE(1970,1,1)+(Table1[[#This Row],[launched_at]]/(24*60*60))</f>
        <v>41971.866574074069</v>
      </c>
      <c r="T687" s="8">
        <f>DATE(1970,1,1)+(Table1[[#This Row],[deadline]]/(24*60*60))</f>
        <v>42016.866574074069</v>
      </c>
      <c r="U687">
        <f>_xlfn.DAYS(Table1[[#This Row],[Date Ended Conversion]],Table1[[#This Row],[Date Created Conversion]])</f>
        <v>45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9">
        <f>IF(Table1[[#This Row],[goal]] &lt;= 0,0,Table1[[#This Row],[pledged]]/Table1[[#This Row],[goal]])</f>
        <v>0</v>
      </c>
      <c r="P688" s="7">
        <f>IF(Table1[[#This Row],[backers_count]] &lt;= 0,0,Table1[[#This Row],[pledged]]/Table1[[#This Row],[backers_count]])</f>
        <v>0</v>
      </c>
      <c r="Q688" t="str">
        <f>TRIM(MID(Table1[[#This Row],[Category and Sub-Category]],1,SEARCH("/",Table1[[#This Row],[Category and Sub-Category]],1)-1))</f>
        <v>technology</v>
      </c>
      <c r="R688" t="str">
        <f>TRIM(MID(Table1[[#This Row],[Category and Sub-Category]],SEARCH("/",Table1[[#This Row],[Category and Sub-Category]],1)+1,LEN(Table1[[#This Row],[Category and Sub-Category]])))</f>
        <v>wearables</v>
      </c>
      <c r="S688" s="8">
        <f>DATE(1970,1,1)+(Table1[[#This Row],[launched_at]]/(24*60*60))</f>
        <v>42189.673263888893</v>
      </c>
      <c r="T688" s="8">
        <f>DATE(1970,1,1)+(Table1[[#This Row],[deadline]]/(24*60*60))</f>
        <v>42219.673263888893</v>
      </c>
      <c r="U688">
        <f>_xlfn.DAYS(Table1[[#This Row],[Date Ended Conversion]],Table1[[#This Row],[Date Created Conversion]])</f>
        <v>30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9">
        <f>IF(Table1[[#This Row],[goal]] &lt;= 0,0,Table1[[#This Row],[pledged]]/Table1[[#This Row],[goal]])</f>
        <v>3.5499999999999997E-2</v>
      </c>
      <c r="P689" s="7">
        <f>IF(Table1[[#This Row],[backers_count]] &lt;= 0,0,Table1[[#This Row],[pledged]]/Table1[[#This Row],[backers_count]])</f>
        <v>591.66666666666663</v>
      </c>
      <c r="Q689" t="str">
        <f>TRIM(MID(Table1[[#This Row],[Category and Sub-Category]],1,SEARCH("/",Table1[[#This Row],[Category and Sub-Category]],1)-1))</f>
        <v>technology</v>
      </c>
      <c r="R689" t="str">
        <f>TRIM(MID(Table1[[#This Row],[Category and Sub-Category]],SEARCH("/",Table1[[#This Row],[Category and Sub-Category]],1)+1,LEN(Table1[[#This Row],[Category and Sub-Category]])))</f>
        <v>wearables</v>
      </c>
      <c r="S689" s="8">
        <f>DATE(1970,1,1)+(Table1[[#This Row],[launched_at]]/(24*60*60))</f>
        <v>42711.750613425931</v>
      </c>
      <c r="T689" s="8">
        <f>DATE(1970,1,1)+(Table1[[#This Row],[deadline]]/(24*60*60))</f>
        <v>42771.750613425931</v>
      </c>
      <c r="U689">
        <f>_xlfn.DAYS(Table1[[#This Row],[Date Ended Conversion]],Table1[[#This Row],[Date Created Conversion]])</f>
        <v>60</v>
      </c>
    </row>
    <row r="690" spans="1:21" ht="43.5" x14ac:dyDescent="0.3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9">
        <f>IF(Table1[[#This Row],[goal]] &lt;= 0,0,Table1[[#This Row],[pledged]]/Table1[[#This Row],[goal]])</f>
        <v>0.72989999999999999</v>
      </c>
      <c r="P690" s="7">
        <f>IF(Table1[[#This Row],[backers_count]] &lt;= 0,0,Table1[[#This Row],[pledged]]/Table1[[#This Row],[backers_count]])</f>
        <v>405.5</v>
      </c>
      <c r="Q690" t="str">
        <f>TRIM(MID(Table1[[#This Row],[Category and Sub-Category]],1,SEARCH("/",Table1[[#This Row],[Category and Sub-Category]],1)-1))</f>
        <v>technology</v>
      </c>
      <c r="R690" t="str">
        <f>TRIM(MID(Table1[[#This Row],[Category and Sub-Category]],SEARCH("/",Table1[[#This Row],[Category and Sub-Category]],1)+1,LEN(Table1[[#This Row],[Category and Sub-Category]])))</f>
        <v>wearables</v>
      </c>
      <c r="S690" s="8">
        <f>DATE(1970,1,1)+(Table1[[#This Row],[launched_at]]/(24*60*60))</f>
        <v>42262.104780092588</v>
      </c>
      <c r="T690" s="8">
        <f>DATE(1970,1,1)+(Table1[[#This Row],[deadline]]/(24*60*60))</f>
        <v>42292.104780092588</v>
      </c>
      <c r="U690">
        <f>_xlfn.DAYS(Table1[[#This Row],[Date Ended Conversion]],Table1[[#This Row],[Date Created Conversion]])</f>
        <v>30</v>
      </c>
    </row>
    <row r="691" spans="1:21" ht="43.5" x14ac:dyDescent="0.3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9">
        <f>IF(Table1[[#This Row],[goal]] &lt;= 0,0,Table1[[#This Row],[pledged]]/Table1[[#This Row],[goal]])</f>
        <v>0.57648750000000004</v>
      </c>
      <c r="P691" s="7">
        <f>IF(Table1[[#This Row],[backers_count]] &lt;= 0,0,Table1[[#This Row],[pledged]]/Table1[[#This Row],[backers_count]])</f>
        <v>343.14732142857144</v>
      </c>
      <c r="Q691" t="str">
        <f>TRIM(MID(Table1[[#This Row],[Category and Sub-Category]],1,SEARCH("/",Table1[[#This Row],[Category and Sub-Category]],1)-1))</f>
        <v>technology</v>
      </c>
      <c r="R691" t="str">
        <f>TRIM(MID(Table1[[#This Row],[Category and Sub-Category]],SEARCH("/",Table1[[#This Row],[Category and Sub-Category]],1)+1,LEN(Table1[[#This Row],[Category and Sub-Category]])))</f>
        <v>wearables</v>
      </c>
      <c r="S691" s="8">
        <f>DATE(1970,1,1)+(Table1[[#This Row],[launched_at]]/(24*60*60))</f>
        <v>42675.66778935185</v>
      </c>
      <c r="T691" s="8">
        <f>DATE(1970,1,1)+(Table1[[#This Row],[deadline]]/(24*60*60))</f>
        <v>42712.207638888889</v>
      </c>
      <c r="U691">
        <f>_xlfn.DAYS(Table1[[#This Row],[Date Ended Conversion]],Table1[[#This Row],[Date Created Conversion]])</f>
        <v>37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9">
        <f>IF(Table1[[#This Row],[goal]] &lt;= 0,0,Table1[[#This Row],[pledged]]/Table1[[#This Row],[goal]])</f>
        <v>0.1234</v>
      </c>
      <c r="P692" s="7">
        <f>IF(Table1[[#This Row],[backers_count]] &lt;= 0,0,Table1[[#This Row],[pledged]]/Table1[[#This Row],[backers_count]])</f>
        <v>72.588235294117652</v>
      </c>
      <c r="Q692" t="str">
        <f>TRIM(MID(Table1[[#This Row],[Category and Sub-Category]],1,SEARCH("/",Table1[[#This Row],[Category and Sub-Category]],1)-1))</f>
        <v>technology</v>
      </c>
      <c r="R692" t="str">
        <f>TRIM(MID(Table1[[#This Row],[Category and Sub-Category]],SEARCH("/",Table1[[#This Row],[Category and Sub-Category]],1)+1,LEN(Table1[[#This Row],[Category and Sub-Category]])))</f>
        <v>wearables</v>
      </c>
      <c r="S692" s="8">
        <f>DATE(1970,1,1)+(Table1[[#This Row],[launched_at]]/(24*60*60))</f>
        <v>42579.634733796294</v>
      </c>
      <c r="T692" s="8">
        <f>DATE(1970,1,1)+(Table1[[#This Row],[deadline]]/(24*60*60))</f>
        <v>42622.25</v>
      </c>
      <c r="U692">
        <f>_xlfn.DAYS(Table1[[#This Row],[Date Ended Conversion]],Table1[[#This Row],[Date Created Conversion]])</f>
        <v>43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9">
        <f>IF(Table1[[#This Row],[goal]] &lt;= 0,0,Table1[[#This Row],[pledged]]/Table1[[#This Row],[goal]])</f>
        <v>5.1999999999999998E-3</v>
      </c>
      <c r="P693" s="7">
        <f>IF(Table1[[#This Row],[backers_count]] &lt;= 0,0,Table1[[#This Row],[pledged]]/Table1[[#This Row],[backers_count]])</f>
        <v>26</v>
      </c>
      <c r="Q693" t="str">
        <f>TRIM(MID(Table1[[#This Row],[Category and Sub-Category]],1,SEARCH("/",Table1[[#This Row],[Category and Sub-Category]],1)-1))</f>
        <v>technology</v>
      </c>
      <c r="R693" t="str">
        <f>TRIM(MID(Table1[[#This Row],[Category and Sub-Category]],SEARCH("/",Table1[[#This Row],[Category and Sub-Category]],1)+1,LEN(Table1[[#This Row],[Category and Sub-Category]])))</f>
        <v>wearables</v>
      </c>
      <c r="S693" s="8">
        <f>DATE(1970,1,1)+(Table1[[#This Row],[launched_at]]/(24*60*60))</f>
        <v>42158.028310185182</v>
      </c>
      <c r="T693" s="8">
        <f>DATE(1970,1,1)+(Table1[[#This Row],[deadline]]/(24*60*60))</f>
        <v>42186.028310185182</v>
      </c>
      <c r="U693">
        <f>_xlfn.DAYS(Table1[[#This Row],[Date Ended Conversion]],Table1[[#This Row],[Date Created Conversion]])</f>
        <v>28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9">
        <f>IF(Table1[[#This Row],[goal]] &lt;= 0,0,Table1[[#This Row],[pledged]]/Table1[[#This Row],[goal]])</f>
        <v>6.5299999999999997E-2</v>
      </c>
      <c r="P694" s="7">
        <f>IF(Table1[[#This Row],[backers_count]] &lt;= 0,0,Table1[[#This Row],[pledged]]/Table1[[#This Row],[backers_count]])</f>
        <v>6.4975124378109452</v>
      </c>
      <c r="Q694" t="str">
        <f>TRIM(MID(Table1[[#This Row],[Category and Sub-Category]],1,SEARCH("/",Table1[[#This Row],[Category and Sub-Category]],1)-1))</f>
        <v>technology</v>
      </c>
      <c r="R694" t="str">
        <f>TRIM(MID(Table1[[#This Row],[Category and Sub-Category]],SEARCH("/",Table1[[#This Row],[Category and Sub-Category]],1)+1,LEN(Table1[[#This Row],[Category and Sub-Category]])))</f>
        <v>wearables</v>
      </c>
      <c r="S694" s="8">
        <f>DATE(1970,1,1)+(Table1[[#This Row],[launched_at]]/(24*60*60))</f>
        <v>42696.37572916667</v>
      </c>
      <c r="T694" s="8">
        <f>DATE(1970,1,1)+(Table1[[#This Row],[deadline]]/(24*60*60))</f>
        <v>42726.37572916667</v>
      </c>
      <c r="U694">
        <f>_xlfn.DAYS(Table1[[#This Row],[Date Ended Conversion]],Table1[[#This Row],[Date Created Conversion]])</f>
        <v>30</v>
      </c>
    </row>
    <row r="695" spans="1:21" ht="29" x14ac:dyDescent="0.3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9">
        <f>IF(Table1[[#This Row],[goal]] &lt;= 0,0,Table1[[#This Row],[pledged]]/Table1[[#This Row],[goal]])</f>
        <v>0.35338000000000003</v>
      </c>
      <c r="P695" s="7">
        <f>IF(Table1[[#This Row],[backers_count]] &lt;= 0,0,Table1[[#This Row],[pledged]]/Table1[[#This Row],[backers_count]])</f>
        <v>119.38513513513513</v>
      </c>
      <c r="Q695" t="str">
        <f>TRIM(MID(Table1[[#This Row],[Category and Sub-Category]],1,SEARCH("/",Table1[[#This Row],[Category and Sub-Category]],1)-1))</f>
        <v>technology</v>
      </c>
      <c r="R695" t="str">
        <f>TRIM(MID(Table1[[#This Row],[Category and Sub-Category]],SEARCH("/",Table1[[#This Row],[Category and Sub-Category]],1)+1,LEN(Table1[[#This Row],[Category and Sub-Category]])))</f>
        <v>wearables</v>
      </c>
      <c r="S695" s="8">
        <f>DATE(1970,1,1)+(Table1[[#This Row],[launched_at]]/(24*60*60))</f>
        <v>42094.808182870373</v>
      </c>
      <c r="T695" s="8">
        <f>DATE(1970,1,1)+(Table1[[#This Row],[deadline]]/(24*60*60))</f>
        <v>42124.808182870373</v>
      </c>
      <c r="U695">
        <f>_xlfn.DAYS(Table1[[#This Row],[Date Ended Conversion]],Table1[[#This Row],[Date Created Conversion]])</f>
        <v>30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9">
        <f>IF(Table1[[#This Row],[goal]] &lt;= 0,0,Table1[[#This Row],[pledged]]/Table1[[#This Row],[goal]])</f>
        <v>3.933333333333333E-3</v>
      </c>
      <c r="P696" s="7">
        <f>IF(Table1[[#This Row],[backers_count]] &lt;= 0,0,Table1[[#This Row],[pledged]]/Table1[[#This Row],[backers_count]])</f>
        <v>84.285714285714292</v>
      </c>
      <c r="Q696" t="str">
        <f>TRIM(MID(Table1[[#This Row],[Category and Sub-Category]],1,SEARCH("/",Table1[[#This Row],[Category and Sub-Category]],1)-1))</f>
        <v>technology</v>
      </c>
      <c r="R696" t="str">
        <f>TRIM(MID(Table1[[#This Row],[Category and Sub-Category]],SEARCH("/",Table1[[#This Row],[Category and Sub-Category]],1)+1,LEN(Table1[[#This Row],[Category and Sub-Category]])))</f>
        <v>wearables</v>
      </c>
      <c r="S696" s="8">
        <f>DATE(1970,1,1)+(Table1[[#This Row],[launched_at]]/(24*60*60))</f>
        <v>42737.663877314815</v>
      </c>
      <c r="T696" s="8">
        <f>DATE(1970,1,1)+(Table1[[#This Row],[deadline]]/(24*60*60))</f>
        <v>42767.663877314815</v>
      </c>
      <c r="U696">
        <f>_xlfn.DAYS(Table1[[#This Row],[Date Ended Conversion]],Table1[[#This Row],[Date Created Conversion]])</f>
        <v>30</v>
      </c>
    </row>
    <row r="697" spans="1:21" ht="43.5" x14ac:dyDescent="0.3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9">
        <f>IF(Table1[[#This Row],[goal]] &lt;= 0,0,Table1[[#This Row],[pledged]]/Table1[[#This Row],[goal]])</f>
        <v>1.06E-2</v>
      </c>
      <c r="P697" s="7">
        <f>IF(Table1[[#This Row],[backers_count]] &lt;= 0,0,Table1[[#This Row],[pledged]]/Table1[[#This Row],[backers_count]])</f>
        <v>90.857142857142861</v>
      </c>
      <c r="Q697" t="str">
        <f>TRIM(MID(Table1[[#This Row],[Category and Sub-Category]],1,SEARCH("/",Table1[[#This Row],[Category and Sub-Category]],1)-1))</f>
        <v>technology</v>
      </c>
      <c r="R697" t="str">
        <f>TRIM(MID(Table1[[#This Row],[Category and Sub-Category]],SEARCH("/",Table1[[#This Row],[Category and Sub-Category]],1)+1,LEN(Table1[[#This Row],[Category and Sub-Category]])))</f>
        <v>wearables</v>
      </c>
      <c r="S697" s="8">
        <f>DATE(1970,1,1)+(Table1[[#This Row],[launched_at]]/(24*60*60))</f>
        <v>41913.521064814813</v>
      </c>
      <c r="T697" s="8">
        <f>DATE(1970,1,1)+(Table1[[#This Row],[deadline]]/(24*60*60))</f>
        <v>41943.521064814813</v>
      </c>
      <c r="U697">
        <f>_xlfn.DAYS(Table1[[#This Row],[Date Ended Conversion]],Table1[[#This Row],[Date Created Conversion]])</f>
        <v>30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9">
        <f>IF(Table1[[#This Row],[goal]] &lt;= 0,0,Table1[[#This Row],[pledged]]/Table1[[#This Row],[goal]])</f>
        <v>5.7142857142857145E-6</v>
      </c>
      <c r="P698" s="7">
        <f>IF(Table1[[#This Row],[backers_count]] &lt;= 0,0,Table1[[#This Row],[pledged]]/Table1[[#This Row],[backers_count]])</f>
        <v>1</v>
      </c>
      <c r="Q698" t="str">
        <f>TRIM(MID(Table1[[#This Row],[Category and Sub-Category]],1,SEARCH("/",Table1[[#This Row],[Category and Sub-Category]],1)-1))</f>
        <v>technology</v>
      </c>
      <c r="R698" t="str">
        <f>TRIM(MID(Table1[[#This Row],[Category and Sub-Category]],SEARCH("/",Table1[[#This Row],[Category and Sub-Category]],1)+1,LEN(Table1[[#This Row],[Category and Sub-Category]])))</f>
        <v>wearables</v>
      </c>
      <c r="S698" s="8">
        <f>DATE(1970,1,1)+(Table1[[#This Row],[launched_at]]/(24*60*60))</f>
        <v>41815.927106481482</v>
      </c>
      <c r="T698" s="8">
        <f>DATE(1970,1,1)+(Table1[[#This Row],[deadline]]/(24*60*60))</f>
        <v>41845.927106481482</v>
      </c>
      <c r="U698">
        <f>_xlfn.DAYS(Table1[[#This Row],[Date Ended Conversion]],Table1[[#This Row],[Date Created Conversion]])</f>
        <v>30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9">
        <f>IF(Table1[[#This Row],[goal]] &lt;= 0,0,Table1[[#This Row],[pledged]]/Table1[[#This Row],[goal]])</f>
        <v>0.46379999999999999</v>
      </c>
      <c r="P699" s="7">
        <f>IF(Table1[[#This Row],[backers_count]] &lt;= 0,0,Table1[[#This Row],[pledged]]/Table1[[#This Row],[backers_count]])</f>
        <v>20.342105263157894</v>
      </c>
      <c r="Q699" t="str">
        <f>TRIM(MID(Table1[[#This Row],[Category and Sub-Category]],1,SEARCH("/",Table1[[#This Row],[Category and Sub-Category]],1)-1))</f>
        <v>technology</v>
      </c>
      <c r="R699" t="str">
        <f>TRIM(MID(Table1[[#This Row],[Category and Sub-Category]],SEARCH("/",Table1[[#This Row],[Category and Sub-Category]],1)+1,LEN(Table1[[#This Row],[Category and Sub-Category]])))</f>
        <v>wearables</v>
      </c>
      <c r="S699" s="8">
        <f>DATE(1970,1,1)+(Table1[[#This Row],[launched_at]]/(24*60*60))</f>
        <v>42388.523020833338</v>
      </c>
      <c r="T699" s="8">
        <f>DATE(1970,1,1)+(Table1[[#This Row],[deadline]]/(24*60*60))</f>
        <v>42403.523020833338</v>
      </c>
      <c r="U699">
        <f>_xlfn.DAYS(Table1[[#This Row],[Date Ended Conversion]],Table1[[#This Row],[Date Created Conversion]])</f>
        <v>15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9">
        <f>IF(Table1[[#This Row],[goal]] &lt;= 0,0,Table1[[#This Row],[pledged]]/Table1[[#This Row],[goal]])</f>
        <v>0.15390000000000001</v>
      </c>
      <c r="P700" s="7">
        <f>IF(Table1[[#This Row],[backers_count]] &lt;= 0,0,Table1[[#This Row],[pledged]]/Table1[[#This Row],[backers_count]])</f>
        <v>530.68965517241384</v>
      </c>
      <c r="Q700" t="str">
        <f>TRIM(MID(Table1[[#This Row],[Category and Sub-Category]],1,SEARCH("/",Table1[[#This Row],[Category and Sub-Category]],1)-1))</f>
        <v>technology</v>
      </c>
      <c r="R700" t="str">
        <f>TRIM(MID(Table1[[#This Row],[Category and Sub-Category]],SEARCH("/",Table1[[#This Row],[Category and Sub-Category]],1)+1,LEN(Table1[[#This Row],[Category and Sub-Category]])))</f>
        <v>wearables</v>
      </c>
      <c r="S700" s="8">
        <f>DATE(1970,1,1)+(Table1[[#This Row],[launched_at]]/(24*60*60))</f>
        <v>41866.931076388893</v>
      </c>
      <c r="T700" s="8">
        <f>DATE(1970,1,1)+(Table1[[#This Row],[deadline]]/(24*60*60))</f>
        <v>41900.083333333336</v>
      </c>
      <c r="U700">
        <f>_xlfn.DAYS(Table1[[#This Row],[Date Ended Conversion]],Table1[[#This Row],[Date Created Conversion]])</f>
        <v>34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9">
        <f>IF(Table1[[#This Row],[goal]] &lt;= 0,0,Table1[[#This Row],[pledged]]/Table1[[#This Row],[goal]])</f>
        <v>0.824221076923077</v>
      </c>
      <c r="P701" s="7">
        <f>IF(Table1[[#This Row],[backers_count]] &lt;= 0,0,Table1[[#This Row],[pledged]]/Table1[[#This Row],[backers_count]])</f>
        <v>120.39184269662923</v>
      </c>
      <c r="Q701" t="str">
        <f>TRIM(MID(Table1[[#This Row],[Category and Sub-Category]],1,SEARCH("/",Table1[[#This Row],[Category and Sub-Category]],1)-1))</f>
        <v>technology</v>
      </c>
      <c r="R701" t="str">
        <f>TRIM(MID(Table1[[#This Row],[Category and Sub-Category]],SEARCH("/",Table1[[#This Row],[Category and Sub-Category]],1)+1,LEN(Table1[[#This Row],[Category and Sub-Category]])))</f>
        <v>wearables</v>
      </c>
      <c r="S701" s="8">
        <f>DATE(1970,1,1)+(Table1[[#This Row],[launched_at]]/(24*60*60))</f>
        <v>41563.485509259262</v>
      </c>
      <c r="T701" s="8">
        <f>DATE(1970,1,1)+(Table1[[#This Row],[deadline]]/(24*60*60))</f>
        <v>41600.666666666664</v>
      </c>
      <c r="U701">
        <f>_xlfn.DAYS(Table1[[#This Row],[Date Ended Conversion]],Table1[[#This Row],[Date Created Conversion]])</f>
        <v>37</v>
      </c>
    </row>
    <row r="702" spans="1:21" ht="43.5" x14ac:dyDescent="0.3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9">
        <f>IF(Table1[[#This Row],[goal]] &lt;= 0,0,Table1[[#This Row],[pledged]]/Table1[[#This Row],[goal]])</f>
        <v>2.6866666666666667E-2</v>
      </c>
      <c r="P702" s="7">
        <f>IF(Table1[[#This Row],[backers_count]] &lt;= 0,0,Table1[[#This Row],[pledged]]/Table1[[#This Row],[backers_count]])</f>
        <v>13</v>
      </c>
      <c r="Q702" t="str">
        <f>TRIM(MID(Table1[[#This Row],[Category and Sub-Category]],1,SEARCH("/",Table1[[#This Row],[Category and Sub-Category]],1)-1))</f>
        <v>technology</v>
      </c>
      <c r="R702" t="str">
        <f>TRIM(MID(Table1[[#This Row],[Category and Sub-Category]],SEARCH("/",Table1[[#This Row],[Category and Sub-Category]],1)+1,LEN(Table1[[#This Row],[Category and Sub-Category]])))</f>
        <v>wearables</v>
      </c>
      <c r="S702" s="8">
        <f>DATE(1970,1,1)+(Table1[[#This Row],[launched_at]]/(24*60*60))</f>
        <v>42715.688437500001</v>
      </c>
      <c r="T702" s="8">
        <f>DATE(1970,1,1)+(Table1[[#This Row],[deadline]]/(24*60*60))</f>
        <v>42745.688437500001</v>
      </c>
      <c r="U702">
        <f>_xlfn.DAYS(Table1[[#This Row],[Date Ended Conversion]],Table1[[#This Row],[Date Created Conversion]])</f>
        <v>30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9">
        <f>IF(Table1[[#This Row],[goal]] &lt;= 0,0,Table1[[#This Row],[pledged]]/Table1[[#This Row],[goal]])</f>
        <v>0.26600000000000001</v>
      </c>
      <c r="P703" s="7">
        <f>IF(Table1[[#This Row],[backers_count]] &lt;= 0,0,Table1[[#This Row],[pledged]]/Table1[[#This Row],[backers_count]])</f>
        <v>291.33333333333331</v>
      </c>
      <c r="Q703" t="str">
        <f>TRIM(MID(Table1[[#This Row],[Category and Sub-Category]],1,SEARCH("/",Table1[[#This Row],[Category and Sub-Category]],1)-1))</f>
        <v>technology</v>
      </c>
      <c r="R703" t="str">
        <f>TRIM(MID(Table1[[#This Row],[Category and Sub-Category]],SEARCH("/",Table1[[#This Row],[Category and Sub-Category]],1)+1,LEN(Table1[[#This Row],[Category and Sub-Category]])))</f>
        <v>wearables</v>
      </c>
      <c r="S703" s="8">
        <f>DATE(1970,1,1)+(Table1[[#This Row],[launched_at]]/(24*60*60))</f>
        <v>41813.662962962961</v>
      </c>
      <c r="T703" s="8">
        <f>DATE(1970,1,1)+(Table1[[#This Row],[deadline]]/(24*60*60))</f>
        <v>41843.662962962961</v>
      </c>
      <c r="U703">
        <f>_xlfn.DAYS(Table1[[#This Row],[Date Ended Conversion]],Table1[[#This Row],[Date Created Conversion]])</f>
        <v>30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9">
        <f>IF(Table1[[#This Row],[goal]] &lt;= 0,0,Table1[[#This Row],[pledged]]/Table1[[#This Row],[goal]])</f>
        <v>0.30813400000000002</v>
      </c>
      <c r="P704" s="7">
        <f>IF(Table1[[#This Row],[backers_count]] &lt;= 0,0,Table1[[#This Row],[pledged]]/Table1[[#This Row],[backers_count]])</f>
        <v>124.9191891891892</v>
      </c>
      <c r="Q704" t="str">
        <f>TRIM(MID(Table1[[#This Row],[Category and Sub-Category]],1,SEARCH("/",Table1[[#This Row],[Category and Sub-Category]],1)-1))</f>
        <v>technology</v>
      </c>
      <c r="R704" t="str">
        <f>TRIM(MID(Table1[[#This Row],[Category and Sub-Category]],SEARCH("/",Table1[[#This Row],[Category and Sub-Category]],1)+1,LEN(Table1[[#This Row],[Category and Sub-Category]])))</f>
        <v>wearables</v>
      </c>
      <c r="S704" s="8">
        <f>DATE(1970,1,1)+(Table1[[#This Row],[launched_at]]/(24*60*60))</f>
        <v>42668.726701388892</v>
      </c>
      <c r="T704" s="8">
        <f>DATE(1970,1,1)+(Table1[[#This Row],[deadline]]/(24*60*60))</f>
        <v>42698.768368055556</v>
      </c>
      <c r="U704">
        <f>_xlfn.DAYS(Table1[[#This Row],[Date Ended Conversion]],Table1[[#This Row],[Date Created Conversion]])</f>
        <v>30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9">
        <f>IF(Table1[[#This Row],[goal]] &lt;= 0,0,Table1[[#This Row],[pledged]]/Table1[[#This Row],[goal]])</f>
        <v>5.5800000000000002E-2</v>
      </c>
      <c r="P705" s="7">
        <f>IF(Table1[[#This Row],[backers_count]] &lt;= 0,0,Table1[[#This Row],[pledged]]/Table1[[#This Row],[backers_count]])</f>
        <v>119.57142857142857</v>
      </c>
      <c r="Q705" t="str">
        <f>TRIM(MID(Table1[[#This Row],[Category and Sub-Category]],1,SEARCH("/",Table1[[#This Row],[Category and Sub-Category]],1)-1))</f>
        <v>technology</v>
      </c>
      <c r="R705" t="str">
        <f>TRIM(MID(Table1[[#This Row],[Category and Sub-Category]],SEARCH("/",Table1[[#This Row],[Category and Sub-Category]],1)+1,LEN(Table1[[#This Row],[Category and Sub-Category]])))</f>
        <v>wearables</v>
      </c>
      <c r="S705" s="8">
        <f>DATE(1970,1,1)+(Table1[[#This Row],[launched_at]]/(24*60*60))</f>
        <v>42711.950798611113</v>
      </c>
      <c r="T705" s="8">
        <f>DATE(1970,1,1)+(Table1[[#This Row],[deadline]]/(24*60*60))</f>
        <v>42766.98055555555</v>
      </c>
      <c r="U705">
        <f>_xlfn.DAYS(Table1[[#This Row],[Date Ended Conversion]],Table1[[#This Row],[Date Created Conversion]])</f>
        <v>55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9">
        <f>IF(Table1[[#This Row],[goal]] &lt;= 0,0,Table1[[#This Row],[pledged]]/Table1[[#This Row],[goal]])</f>
        <v>8.7454545454545458E-3</v>
      </c>
      <c r="P706" s="7">
        <f>IF(Table1[[#This Row],[backers_count]] &lt;= 0,0,Table1[[#This Row],[pledged]]/Table1[[#This Row],[backers_count]])</f>
        <v>120.25</v>
      </c>
      <c r="Q706" t="str">
        <f>TRIM(MID(Table1[[#This Row],[Category and Sub-Category]],1,SEARCH("/",Table1[[#This Row],[Category and Sub-Category]],1)-1))</f>
        <v>technology</v>
      </c>
      <c r="R706" t="str">
        <f>TRIM(MID(Table1[[#This Row],[Category and Sub-Category]],SEARCH("/",Table1[[#This Row],[Category and Sub-Category]],1)+1,LEN(Table1[[#This Row],[Category and Sub-Category]])))</f>
        <v>wearables</v>
      </c>
      <c r="S706" s="8">
        <f>DATE(1970,1,1)+(Table1[[#This Row],[launched_at]]/(24*60*60))</f>
        <v>42726.192916666667</v>
      </c>
      <c r="T706" s="8">
        <f>DATE(1970,1,1)+(Table1[[#This Row],[deadline]]/(24*60*60))</f>
        <v>42786.192916666667</v>
      </c>
      <c r="U706">
        <f>_xlfn.DAYS(Table1[[#This Row],[Date Ended Conversion]],Table1[[#This Row],[Date Created Conversion]])</f>
        <v>60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9">
        <f>IF(Table1[[#This Row],[goal]] &lt;= 0,0,Table1[[#This Row],[pledged]]/Table1[[#This Row],[goal]])</f>
        <v>9.7699999999999992E-3</v>
      </c>
      <c r="P707" s="7">
        <f>IF(Table1[[#This Row],[backers_count]] &lt;= 0,0,Table1[[#This Row],[pledged]]/Table1[[#This Row],[backers_count]])</f>
        <v>195.4</v>
      </c>
      <c r="Q707" t="str">
        <f>TRIM(MID(Table1[[#This Row],[Category and Sub-Category]],1,SEARCH("/",Table1[[#This Row],[Category and Sub-Category]],1)-1))</f>
        <v>technology</v>
      </c>
      <c r="R707" t="str">
        <f>TRIM(MID(Table1[[#This Row],[Category and Sub-Category]],SEARCH("/",Table1[[#This Row],[Category and Sub-Category]],1)+1,LEN(Table1[[#This Row],[Category and Sub-Category]])))</f>
        <v>wearables</v>
      </c>
      <c r="S707" s="8">
        <f>DATE(1970,1,1)+(Table1[[#This Row],[launched_at]]/(24*60*60))</f>
        <v>42726.491643518515</v>
      </c>
      <c r="T707" s="8">
        <f>DATE(1970,1,1)+(Table1[[#This Row],[deadline]]/(24*60*60))</f>
        <v>42756.491643518515</v>
      </c>
      <c r="U707">
        <f>_xlfn.DAYS(Table1[[#This Row],[Date Ended Conversion]],Table1[[#This Row],[Date Created Conversion]])</f>
        <v>30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9">
        <f>IF(Table1[[#This Row],[goal]] &lt;= 0,0,Table1[[#This Row],[pledged]]/Table1[[#This Row],[goal]])</f>
        <v>0</v>
      </c>
      <c r="P708" s="7">
        <f>IF(Table1[[#This Row],[backers_count]] &lt;= 0,0,Table1[[#This Row],[pledged]]/Table1[[#This Row],[backers_count]])</f>
        <v>0</v>
      </c>
      <c r="Q708" t="str">
        <f>TRIM(MID(Table1[[#This Row],[Category and Sub-Category]],1,SEARCH("/",Table1[[#This Row],[Category and Sub-Category]],1)-1))</f>
        <v>technology</v>
      </c>
      <c r="R708" t="str">
        <f>TRIM(MID(Table1[[#This Row],[Category and Sub-Category]],SEARCH("/",Table1[[#This Row],[Category and Sub-Category]],1)+1,LEN(Table1[[#This Row],[Category and Sub-Category]])))</f>
        <v>wearables</v>
      </c>
      <c r="S708" s="8">
        <f>DATE(1970,1,1)+(Table1[[#This Row],[launched_at]]/(24*60*60))</f>
        <v>42676.995173611111</v>
      </c>
      <c r="T708" s="8">
        <f>DATE(1970,1,1)+(Table1[[#This Row],[deadline]]/(24*60*60))</f>
        <v>42718.777083333334</v>
      </c>
      <c r="U708">
        <f>_xlfn.DAYS(Table1[[#This Row],[Date Ended Conversion]],Table1[[#This Row],[Date Created Conversion]])</f>
        <v>42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9">
        <f>IF(Table1[[#This Row],[goal]] &lt;= 0,0,Table1[[#This Row],[pledged]]/Table1[[#This Row],[goal]])</f>
        <v>0.78927352941176465</v>
      </c>
      <c r="P709" s="7">
        <f>IF(Table1[[#This Row],[backers_count]] &lt;= 0,0,Table1[[#This Row],[pledged]]/Table1[[#This Row],[backers_count]])</f>
        <v>117.69868421052631</v>
      </c>
      <c r="Q709" t="str">
        <f>TRIM(MID(Table1[[#This Row],[Category and Sub-Category]],1,SEARCH("/",Table1[[#This Row],[Category and Sub-Category]],1)-1))</f>
        <v>technology</v>
      </c>
      <c r="R709" t="str">
        <f>TRIM(MID(Table1[[#This Row],[Category and Sub-Category]],SEARCH("/",Table1[[#This Row],[Category and Sub-Category]],1)+1,LEN(Table1[[#This Row],[Category and Sub-Category]])))</f>
        <v>wearables</v>
      </c>
      <c r="S709" s="8">
        <f>DATE(1970,1,1)+(Table1[[#This Row],[launched_at]]/(24*60*60))</f>
        <v>42696.663506944446</v>
      </c>
      <c r="T709" s="8">
        <f>DATE(1970,1,1)+(Table1[[#This Row],[deadline]]/(24*60*60))</f>
        <v>42736.663506944446</v>
      </c>
      <c r="U709">
        <f>_xlfn.DAYS(Table1[[#This Row],[Date Ended Conversion]],Table1[[#This Row],[Date Created Conversion]])</f>
        <v>40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9">
        <f>IF(Table1[[#This Row],[goal]] &lt;= 0,0,Table1[[#This Row],[pledged]]/Table1[[#This Row],[goal]])</f>
        <v>0.22092500000000001</v>
      </c>
      <c r="P710" s="7">
        <f>IF(Table1[[#This Row],[backers_count]] &lt;= 0,0,Table1[[#This Row],[pledged]]/Table1[[#This Row],[backers_count]])</f>
        <v>23.948509485094849</v>
      </c>
      <c r="Q710" t="str">
        <f>TRIM(MID(Table1[[#This Row],[Category and Sub-Category]],1,SEARCH("/",Table1[[#This Row],[Category and Sub-Category]],1)-1))</f>
        <v>technology</v>
      </c>
      <c r="R710" t="str">
        <f>TRIM(MID(Table1[[#This Row],[Category and Sub-Category]],SEARCH("/",Table1[[#This Row],[Category and Sub-Category]],1)+1,LEN(Table1[[#This Row],[Category and Sub-Category]])))</f>
        <v>wearables</v>
      </c>
      <c r="S710" s="8">
        <f>DATE(1970,1,1)+(Table1[[#This Row],[launched_at]]/(24*60*60))</f>
        <v>41835.581018518518</v>
      </c>
      <c r="T710" s="8">
        <f>DATE(1970,1,1)+(Table1[[#This Row],[deadline]]/(24*60*60))</f>
        <v>41895.581018518518</v>
      </c>
      <c r="U710">
        <f>_xlfn.DAYS(Table1[[#This Row],[Date Ended Conversion]],Table1[[#This Row],[Date Created Conversion]])</f>
        <v>60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9">
        <f>IF(Table1[[#This Row],[goal]] &lt;= 0,0,Table1[[#This Row],[pledged]]/Table1[[#This Row],[goal]])</f>
        <v>4.0666666666666663E-3</v>
      </c>
      <c r="P711" s="7">
        <f>IF(Table1[[#This Row],[backers_count]] &lt;= 0,0,Table1[[#This Row],[pledged]]/Table1[[#This Row],[backers_count]])</f>
        <v>30.5</v>
      </c>
      <c r="Q711" t="str">
        <f>TRIM(MID(Table1[[#This Row],[Category and Sub-Category]],1,SEARCH("/",Table1[[#This Row],[Category and Sub-Category]],1)-1))</f>
        <v>technology</v>
      </c>
      <c r="R711" t="str">
        <f>TRIM(MID(Table1[[#This Row],[Category and Sub-Category]],SEARCH("/",Table1[[#This Row],[Category and Sub-Category]],1)+1,LEN(Table1[[#This Row],[Category and Sub-Category]])))</f>
        <v>wearables</v>
      </c>
      <c r="S711" s="8">
        <f>DATE(1970,1,1)+(Table1[[#This Row],[launched_at]]/(24*60*60))</f>
        <v>41948.041192129633</v>
      </c>
      <c r="T711" s="8">
        <f>DATE(1970,1,1)+(Table1[[#This Row],[deadline]]/(24*60*60))</f>
        <v>41978.041192129633</v>
      </c>
      <c r="U711">
        <f>_xlfn.DAYS(Table1[[#This Row],[Date Ended Conversion]],Table1[[#This Row],[Date Created Conversion]])</f>
        <v>30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9">
        <f>IF(Table1[[#This Row],[goal]] &lt;= 0,0,Table1[[#This Row],[pledged]]/Table1[[#This Row],[goal]])</f>
        <v>0</v>
      </c>
      <c r="P712" s="7">
        <f>IF(Table1[[#This Row],[backers_count]] &lt;= 0,0,Table1[[#This Row],[pledged]]/Table1[[#This Row],[backers_count]])</f>
        <v>0</v>
      </c>
      <c r="Q712" t="str">
        <f>TRIM(MID(Table1[[#This Row],[Category and Sub-Category]],1,SEARCH("/",Table1[[#This Row],[Category and Sub-Category]],1)-1))</f>
        <v>technology</v>
      </c>
      <c r="R712" t="str">
        <f>TRIM(MID(Table1[[#This Row],[Category and Sub-Category]],SEARCH("/",Table1[[#This Row],[Category and Sub-Category]],1)+1,LEN(Table1[[#This Row],[Category and Sub-Category]])))</f>
        <v>wearables</v>
      </c>
      <c r="S712" s="8">
        <f>DATE(1970,1,1)+(Table1[[#This Row],[launched_at]]/(24*60*60))</f>
        <v>41837.984976851854</v>
      </c>
      <c r="T712" s="8">
        <f>DATE(1970,1,1)+(Table1[[#This Row],[deadline]]/(24*60*60))</f>
        <v>41871.030555555553</v>
      </c>
      <c r="U712">
        <f>_xlfn.DAYS(Table1[[#This Row],[Date Ended Conversion]],Table1[[#This Row],[Date Created Conversion]])</f>
        <v>34</v>
      </c>
    </row>
    <row r="713" spans="1:21" ht="43.5" x14ac:dyDescent="0.3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9">
        <f>IF(Table1[[#This Row],[goal]] &lt;= 0,0,Table1[[#This Row],[pledged]]/Table1[[#This Row],[goal]])</f>
        <v>0.33790999999999999</v>
      </c>
      <c r="P713" s="7">
        <f>IF(Table1[[#This Row],[backers_count]] &lt;= 0,0,Table1[[#This Row],[pledged]]/Table1[[#This Row],[backers_count]])</f>
        <v>99.973372781065095</v>
      </c>
      <c r="Q713" t="str">
        <f>TRIM(MID(Table1[[#This Row],[Category and Sub-Category]],1,SEARCH("/",Table1[[#This Row],[Category and Sub-Category]],1)-1))</f>
        <v>technology</v>
      </c>
      <c r="R713" t="str">
        <f>TRIM(MID(Table1[[#This Row],[Category and Sub-Category]],SEARCH("/",Table1[[#This Row],[Category and Sub-Category]],1)+1,LEN(Table1[[#This Row],[Category and Sub-Category]])))</f>
        <v>wearables</v>
      </c>
      <c r="S713" s="8">
        <f>DATE(1970,1,1)+(Table1[[#This Row],[launched_at]]/(24*60*60))</f>
        <v>42678.459120370375</v>
      </c>
      <c r="T713" s="8">
        <f>DATE(1970,1,1)+(Table1[[#This Row],[deadline]]/(24*60*60))</f>
        <v>42718.500787037032</v>
      </c>
      <c r="U713">
        <f>_xlfn.DAYS(Table1[[#This Row],[Date Ended Conversion]],Table1[[#This Row],[Date Created Conversion]])</f>
        <v>40</v>
      </c>
    </row>
    <row r="714" spans="1:21" ht="43.5" x14ac:dyDescent="0.3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9">
        <f>IF(Table1[[#This Row],[goal]] &lt;= 0,0,Table1[[#This Row],[pledged]]/Table1[[#This Row],[goal]])</f>
        <v>2.1649484536082476E-3</v>
      </c>
      <c r="P714" s="7">
        <f>IF(Table1[[#This Row],[backers_count]] &lt;= 0,0,Table1[[#This Row],[pledged]]/Table1[[#This Row],[backers_count]])</f>
        <v>26.25</v>
      </c>
      <c r="Q714" t="str">
        <f>TRIM(MID(Table1[[#This Row],[Category and Sub-Category]],1,SEARCH("/",Table1[[#This Row],[Category and Sub-Category]],1)-1))</f>
        <v>technology</v>
      </c>
      <c r="R714" t="str">
        <f>TRIM(MID(Table1[[#This Row],[Category and Sub-Category]],SEARCH("/",Table1[[#This Row],[Category and Sub-Category]],1)+1,LEN(Table1[[#This Row],[Category and Sub-Category]])))</f>
        <v>wearables</v>
      </c>
      <c r="S714" s="8">
        <f>DATE(1970,1,1)+(Table1[[#This Row],[launched_at]]/(24*60*60))</f>
        <v>42384.680925925924</v>
      </c>
      <c r="T714" s="8">
        <f>DATE(1970,1,1)+(Table1[[#This Row],[deadline]]/(24*60*60))</f>
        <v>42414.680925925924</v>
      </c>
      <c r="U714">
        <f>_xlfn.DAYS(Table1[[#This Row],[Date Ended Conversion]],Table1[[#This Row],[Date Created Conversion]])</f>
        <v>30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9">
        <f>IF(Table1[[#This Row],[goal]] &lt;= 0,0,Table1[[#This Row],[pledged]]/Table1[[#This Row],[goal]])</f>
        <v>7.9600000000000001E-3</v>
      </c>
      <c r="P715" s="7">
        <f>IF(Table1[[#This Row],[backers_count]] &lt;= 0,0,Table1[[#This Row],[pledged]]/Table1[[#This Row],[backers_count]])</f>
        <v>199</v>
      </c>
      <c r="Q715" t="str">
        <f>TRIM(MID(Table1[[#This Row],[Category and Sub-Category]],1,SEARCH("/",Table1[[#This Row],[Category and Sub-Category]],1)-1))</f>
        <v>technology</v>
      </c>
      <c r="R715" t="str">
        <f>TRIM(MID(Table1[[#This Row],[Category and Sub-Category]],SEARCH("/",Table1[[#This Row],[Category and Sub-Category]],1)+1,LEN(Table1[[#This Row],[Category and Sub-Category]])))</f>
        <v>wearables</v>
      </c>
      <c r="S715" s="8">
        <f>DATE(1970,1,1)+(Table1[[#This Row],[launched_at]]/(24*60*60))</f>
        <v>42496.529305555552</v>
      </c>
      <c r="T715" s="8">
        <f>DATE(1970,1,1)+(Table1[[#This Row],[deadline]]/(24*60*60))</f>
        <v>42526.529305555552</v>
      </c>
      <c r="U715">
        <f>_xlfn.DAYS(Table1[[#This Row],[Date Ended Conversion]],Table1[[#This Row],[Date Created Conversion]])</f>
        <v>30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9">
        <f>IF(Table1[[#This Row],[goal]] &lt;= 0,0,Table1[[#This Row],[pledged]]/Table1[[#This Row],[goal]])</f>
        <v>0.14993333333333334</v>
      </c>
      <c r="P716" s="7">
        <f>IF(Table1[[#This Row],[backers_count]] &lt;= 0,0,Table1[[#This Row],[pledged]]/Table1[[#This Row],[backers_count]])</f>
        <v>80.321428571428569</v>
      </c>
      <c r="Q716" t="str">
        <f>TRIM(MID(Table1[[#This Row],[Category and Sub-Category]],1,SEARCH("/",Table1[[#This Row],[Category and Sub-Category]],1)-1))</f>
        <v>technology</v>
      </c>
      <c r="R716" t="str">
        <f>TRIM(MID(Table1[[#This Row],[Category and Sub-Category]],SEARCH("/",Table1[[#This Row],[Category and Sub-Category]],1)+1,LEN(Table1[[#This Row],[Category and Sub-Category]])))</f>
        <v>wearables</v>
      </c>
      <c r="S716" s="8">
        <f>DATE(1970,1,1)+(Table1[[#This Row],[launched_at]]/(24*60*60))</f>
        <v>42734.787986111114</v>
      </c>
      <c r="T716" s="8">
        <f>DATE(1970,1,1)+(Table1[[#This Row],[deadline]]/(24*60*60))</f>
        <v>42794.787986111114</v>
      </c>
      <c r="U716">
        <f>_xlfn.DAYS(Table1[[#This Row],[Date Ended Conversion]],Table1[[#This Row],[Date Created Conversion]])</f>
        <v>60</v>
      </c>
    </row>
    <row r="717" spans="1:21" ht="43.5" x14ac:dyDescent="0.3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9">
        <f>IF(Table1[[#This Row],[goal]] &lt;= 0,0,Table1[[#This Row],[pledged]]/Table1[[#This Row],[goal]])</f>
        <v>5.0509090909090906E-2</v>
      </c>
      <c r="P717" s="7">
        <f>IF(Table1[[#This Row],[backers_count]] &lt;= 0,0,Table1[[#This Row],[pledged]]/Table1[[#This Row],[backers_count]])</f>
        <v>115.75</v>
      </c>
      <c r="Q717" t="str">
        <f>TRIM(MID(Table1[[#This Row],[Category and Sub-Category]],1,SEARCH("/",Table1[[#This Row],[Category and Sub-Category]],1)-1))</f>
        <v>technology</v>
      </c>
      <c r="R717" t="str">
        <f>TRIM(MID(Table1[[#This Row],[Category and Sub-Category]],SEARCH("/",Table1[[#This Row],[Category and Sub-Category]],1)+1,LEN(Table1[[#This Row],[Category and Sub-Category]])))</f>
        <v>wearables</v>
      </c>
      <c r="S717" s="8">
        <f>DATE(1970,1,1)+(Table1[[#This Row],[launched_at]]/(24*60*60))</f>
        <v>42273.090740740736</v>
      </c>
      <c r="T717" s="8">
        <f>DATE(1970,1,1)+(Table1[[#This Row],[deadline]]/(24*60*60))</f>
        <v>42313.132407407407</v>
      </c>
      <c r="U717">
        <f>_xlfn.DAYS(Table1[[#This Row],[Date Ended Conversion]],Table1[[#This Row],[Date Created Conversion]])</f>
        <v>40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9">
        <f>IF(Table1[[#This Row],[goal]] &lt;= 0,0,Table1[[#This Row],[pledged]]/Table1[[#This Row],[goal]])</f>
        <v>0.10214285714285715</v>
      </c>
      <c r="P718" s="7">
        <f>IF(Table1[[#This Row],[backers_count]] &lt;= 0,0,Table1[[#This Row],[pledged]]/Table1[[#This Row],[backers_count]])</f>
        <v>44.6875</v>
      </c>
      <c r="Q718" t="str">
        <f>TRIM(MID(Table1[[#This Row],[Category and Sub-Category]],1,SEARCH("/",Table1[[#This Row],[Category and Sub-Category]],1)-1))</f>
        <v>technology</v>
      </c>
      <c r="R718" t="str">
        <f>TRIM(MID(Table1[[#This Row],[Category and Sub-Category]],SEARCH("/",Table1[[#This Row],[Category and Sub-Category]],1)+1,LEN(Table1[[#This Row],[Category and Sub-Category]])))</f>
        <v>wearables</v>
      </c>
      <c r="S718" s="8">
        <f>DATE(1970,1,1)+(Table1[[#This Row],[launched_at]]/(24*60*60))</f>
        <v>41940.658645833333</v>
      </c>
      <c r="T718" s="8">
        <f>DATE(1970,1,1)+(Table1[[#This Row],[deadline]]/(24*60*60))</f>
        <v>41974</v>
      </c>
      <c r="U718">
        <f>_xlfn.DAYS(Table1[[#This Row],[Date Ended Conversion]],Table1[[#This Row],[Date Created Conversion]])</f>
        <v>34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9">
        <f>IF(Table1[[#This Row],[goal]] &lt;= 0,0,Table1[[#This Row],[pledged]]/Table1[[#This Row],[goal]])</f>
        <v>3.0500000000000002E-3</v>
      </c>
      <c r="P719" s="7">
        <f>IF(Table1[[#This Row],[backers_count]] &lt;= 0,0,Table1[[#This Row],[pledged]]/Table1[[#This Row],[backers_count]])</f>
        <v>76.25</v>
      </c>
      <c r="Q719" t="str">
        <f>TRIM(MID(Table1[[#This Row],[Category and Sub-Category]],1,SEARCH("/",Table1[[#This Row],[Category and Sub-Category]],1)-1))</f>
        <v>technology</v>
      </c>
      <c r="R719" t="str">
        <f>TRIM(MID(Table1[[#This Row],[Category and Sub-Category]],SEARCH("/",Table1[[#This Row],[Category and Sub-Category]],1)+1,LEN(Table1[[#This Row],[Category and Sub-Category]])))</f>
        <v>wearables</v>
      </c>
      <c r="S719" s="8">
        <f>DATE(1970,1,1)+(Table1[[#This Row],[launched_at]]/(24*60*60))</f>
        <v>41857.854189814811</v>
      </c>
      <c r="T719" s="8">
        <f>DATE(1970,1,1)+(Table1[[#This Row],[deadline]]/(24*60*60))</f>
        <v>41887.854189814811</v>
      </c>
      <c r="U719">
        <f>_xlfn.DAYS(Table1[[#This Row],[Date Ended Conversion]],Table1[[#This Row],[Date Created Conversion]])</f>
        <v>30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9">
        <f>IF(Table1[[#This Row],[goal]] &lt;= 0,0,Table1[[#This Row],[pledged]]/Table1[[#This Row],[goal]])</f>
        <v>7.4999999999999997E-3</v>
      </c>
      <c r="P720" s="7">
        <f>IF(Table1[[#This Row],[backers_count]] &lt;= 0,0,Table1[[#This Row],[pledged]]/Table1[[#This Row],[backers_count]])</f>
        <v>22.5</v>
      </c>
      <c r="Q720" t="str">
        <f>TRIM(MID(Table1[[#This Row],[Category and Sub-Category]],1,SEARCH("/",Table1[[#This Row],[Category and Sub-Category]],1)-1))</f>
        <v>technology</v>
      </c>
      <c r="R720" t="str">
        <f>TRIM(MID(Table1[[#This Row],[Category and Sub-Category]],SEARCH("/",Table1[[#This Row],[Category and Sub-Category]],1)+1,LEN(Table1[[#This Row],[Category and Sub-Category]])))</f>
        <v>wearables</v>
      </c>
      <c r="S720" s="8">
        <f>DATE(1970,1,1)+(Table1[[#This Row],[launched_at]]/(24*60*60))</f>
        <v>42752.845451388886</v>
      </c>
      <c r="T720" s="8">
        <f>DATE(1970,1,1)+(Table1[[#This Row],[deadline]]/(24*60*60))</f>
        <v>42784.249305555553</v>
      </c>
      <c r="U720">
        <f>_xlfn.DAYS(Table1[[#This Row],[Date Ended Conversion]],Table1[[#This Row],[Date Created Conversion]])</f>
        <v>32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9">
        <f>IF(Table1[[#This Row],[goal]] &lt;= 0,0,Table1[[#This Row],[pledged]]/Table1[[#This Row],[goal]])</f>
        <v>1.2933333333333333E-2</v>
      </c>
      <c r="P721" s="7">
        <f>IF(Table1[[#This Row],[backers_count]] &lt;= 0,0,Table1[[#This Row],[pledged]]/Table1[[#This Row],[backers_count]])</f>
        <v>19.399999999999999</v>
      </c>
      <c r="Q721" t="str">
        <f>TRIM(MID(Table1[[#This Row],[Category and Sub-Category]],1,SEARCH("/",Table1[[#This Row],[Category and Sub-Category]],1)-1))</f>
        <v>technology</v>
      </c>
      <c r="R721" t="str">
        <f>TRIM(MID(Table1[[#This Row],[Category and Sub-Category]],SEARCH("/",Table1[[#This Row],[Category and Sub-Category]],1)+1,LEN(Table1[[#This Row],[Category and Sub-Category]])))</f>
        <v>wearables</v>
      </c>
      <c r="S721" s="8">
        <f>DATE(1970,1,1)+(Table1[[#This Row],[launched_at]]/(24*60*60))</f>
        <v>42409.040231481486</v>
      </c>
      <c r="T721" s="8">
        <f>DATE(1970,1,1)+(Table1[[#This Row],[deadline]]/(24*60*60))</f>
        <v>42423.040231481486</v>
      </c>
      <c r="U721">
        <f>_xlfn.DAYS(Table1[[#This Row],[Date Ended Conversion]],Table1[[#This Row],[Date Created Conversion]])</f>
        <v>14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9">
        <f>IF(Table1[[#This Row],[goal]] &lt;= 0,0,Table1[[#This Row],[pledged]]/Table1[[#This Row],[goal]])</f>
        <v>1.4394736842105262</v>
      </c>
      <c r="P722" s="7">
        <f>IF(Table1[[#This Row],[backers_count]] &lt;= 0,0,Table1[[#This Row],[pledged]]/Table1[[#This Row],[backers_count]])</f>
        <v>66.707317073170728</v>
      </c>
      <c r="Q722" t="str">
        <f>TRIM(MID(Table1[[#This Row],[Category and Sub-Category]],1,SEARCH("/",Table1[[#This Row],[Category and Sub-Category]],1)-1))</f>
        <v>publishing</v>
      </c>
      <c r="R722" t="str">
        <f>TRIM(MID(Table1[[#This Row],[Category and Sub-Category]],SEARCH("/",Table1[[#This Row],[Category and Sub-Category]],1)+1,LEN(Table1[[#This Row],[Category and Sub-Category]])))</f>
        <v>nonfiction</v>
      </c>
      <c r="S722" s="8">
        <f>DATE(1970,1,1)+(Table1[[#This Row],[launched_at]]/(24*60*60))</f>
        <v>40909.649201388893</v>
      </c>
      <c r="T722" s="8">
        <f>DATE(1970,1,1)+(Table1[[#This Row],[deadline]]/(24*60*60))</f>
        <v>40937.649201388893</v>
      </c>
      <c r="U722">
        <f>_xlfn.DAYS(Table1[[#This Row],[Date Ended Conversion]],Table1[[#This Row],[Date Created Conversion]])</f>
        <v>28</v>
      </c>
    </row>
    <row r="723" spans="1:21" ht="43.5" x14ac:dyDescent="0.3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9">
        <f>IF(Table1[[#This Row],[goal]] &lt;= 0,0,Table1[[#This Row],[pledged]]/Table1[[#This Row],[goal]])</f>
        <v>1.2210975609756098</v>
      </c>
      <c r="P723" s="7">
        <f>IF(Table1[[#This Row],[backers_count]] &lt;= 0,0,Table1[[#This Row],[pledged]]/Table1[[#This Row],[backers_count]])</f>
        <v>84.142857142857139</v>
      </c>
      <c r="Q723" t="str">
        <f>TRIM(MID(Table1[[#This Row],[Category and Sub-Category]],1,SEARCH("/",Table1[[#This Row],[Category and Sub-Category]],1)-1))</f>
        <v>publishing</v>
      </c>
      <c r="R723" t="str">
        <f>TRIM(MID(Table1[[#This Row],[Category and Sub-Category]],SEARCH("/",Table1[[#This Row],[Category and Sub-Category]],1)+1,LEN(Table1[[#This Row],[Category and Sub-Category]])))</f>
        <v>nonfiction</v>
      </c>
      <c r="S723" s="8">
        <f>DATE(1970,1,1)+(Table1[[#This Row],[launched_at]]/(24*60*60))</f>
        <v>41807.571840277778</v>
      </c>
      <c r="T723" s="8">
        <f>DATE(1970,1,1)+(Table1[[#This Row],[deadline]]/(24*60*60))</f>
        <v>41852.571840277778</v>
      </c>
      <c r="U723">
        <f>_xlfn.DAYS(Table1[[#This Row],[Date Ended Conversion]],Table1[[#This Row],[Date Created Conversion]])</f>
        <v>45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9">
        <f>IF(Table1[[#This Row],[goal]] &lt;= 0,0,Table1[[#This Row],[pledged]]/Table1[[#This Row],[goal]])</f>
        <v>1.3202400000000001</v>
      </c>
      <c r="P724" s="7">
        <f>IF(Table1[[#This Row],[backers_count]] &lt;= 0,0,Table1[[#This Row],[pledged]]/Table1[[#This Row],[backers_count]])</f>
        <v>215.72549019607843</v>
      </c>
      <c r="Q724" t="str">
        <f>TRIM(MID(Table1[[#This Row],[Category and Sub-Category]],1,SEARCH("/",Table1[[#This Row],[Category and Sub-Category]],1)-1))</f>
        <v>publishing</v>
      </c>
      <c r="R724" t="str">
        <f>TRIM(MID(Table1[[#This Row],[Category and Sub-Category]],SEARCH("/",Table1[[#This Row],[Category and Sub-Category]],1)+1,LEN(Table1[[#This Row],[Category and Sub-Category]])))</f>
        <v>nonfiction</v>
      </c>
      <c r="S724" s="8">
        <f>DATE(1970,1,1)+(Table1[[#This Row],[launched_at]]/(24*60*60))</f>
        <v>40977.805300925924</v>
      </c>
      <c r="T724" s="8">
        <f>DATE(1970,1,1)+(Table1[[#This Row],[deadline]]/(24*60*60))</f>
        <v>41007.76363425926</v>
      </c>
      <c r="U724">
        <f>_xlfn.DAYS(Table1[[#This Row],[Date Ended Conversion]],Table1[[#This Row],[Date Created Conversion]])</f>
        <v>30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9">
        <f>IF(Table1[[#This Row],[goal]] &lt;= 0,0,Table1[[#This Row],[pledged]]/Table1[[#This Row],[goal]])</f>
        <v>1.0938000000000001</v>
      </c>
      <c r="P725" s="7">
        <f>IF(Table1[[#This Row],[backers_count]] &lt;= 0,0,Table1[[#This Row],[pledged]]/Table1[[#This Row],[backers_count]])</f>
        <v>54.69</v>
      </c>
      <c r="Q725" t="str">
        <f>TRIM(MID(Table1[[#This Row],[Category and Sub-Category]],1,SEARCH("/",Table1[[#This Row],[Category and Sub-Category]],1)-1))</f>
        <v>publishing</v>
      </c>
      <c r="R725" t="str">
        <f>TRIM(MID(Table1[[#This Row],[Category and Sub-Category]],SEARCH("/",Table1[[#This Row],[Category and Sub-Category]],1)+1,LEN(Table1[[#This Row],[Category and Sub-Category]])))</f>
        <v>nonfiction</v>
      </c>
      <c r="S725" s="8">
        <f>DATE(1970,1,1)+(Table1[[#This Row],[launched_at]]/(24*60*60))</f>
        <v>42184.81653935185</v>
      </c>
      <c r="T725" s="8">
        <f>DATE(1970,1,1)+(Table1[[#This Row],[deadline]]/(24*60*60))</f>
        <v>42215.165972222225</v>
      </c>
      <c r="U725">
        <f>_xlfn.DAYS(Table1[[#This Row],[Date Ended Conversion]],Table1[[#This Row],[Date Created Conversion]])</f>
        <v>31</v>
      </c>
    </row>
    <row r="726" spans="1:21" ht="43.5" x14ac:dyDescent="0.3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9">
        <f>IF(Table1[[#This Row],[goal]] &lt;= 0,0,Table1[[#This Row],[pledged]]/Table1[[#This Row],[goal]])</f>
        <v>1.0547157142857144</v>
      </c>
      <c r="P726" s="7">
        <f>IF(Table1[[#This Row],[backers_count]] &lt;= 0,0,Table1[[#This Row],[pledged]]/Table1[[#This Row],[backers_count]])</f>
        <v>51.62944055944056</v>
      </c>
      <c r="Q726" t="str">
        <f>TRIM(MID(Table1[[#This Row],[Category and Sub-Category]],1,SEARCH("/",Table1[[#This Row],[Category and Sub-Category]],1)-1))</f>
        <v>publishing</v>
      </c>
      <c r="R726" t="str">
        <f>TRIM(MID(Table1[[#This Row],[Category and Sub-Category]],SEARCH("/",Table1[[#This Row],[Category and Sub-Category]],1)+1,LEN(Table1[[#This Row],[Category and Sub-Category]])))</f>
        <v>nonfiction</v>
      </c>
      <c r="S726" s="8">
        <f>DATE(1970,1,1)+(Table1[[#This Row],[launched_at]]/(24*60*60))</f>
        <v>40694.638460648144</v>
      </c>
      <c r="T726" s="8">
        <f>DATE(1970,1,1)+(Table1[[#This Row],[deadline]]/(24*60*60))</f>
        <v>40724.638460648144</v>
      </c>
      <c r="U726">
        <f>_xlfn.DAYS(Table1[[#This Row],[Date Ended Conversion]],Table1[[#This Row],[Date Created Conversion]])</f>
        <v>30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9">
        <f>IF(Table1[[#This Row],[goal]] &lt;= 0,0,Table1[[#This Row],[pledged]]/Table1[[#This Row],[goal]])</f>
        <v>1.0035000000000001</v>
      </c>
      <c r="P727" s="7">
        <f>IF(Table1[[#This Row],[backers_count]] &lt;= 0,0,Table1[[#This Row],[pledged]]/Table1[[#This Row],[backers_count]])</f>
        <v>143.35714285714286</v>
      </c>
      <c r="Q727" t="str">
        <f>TRIM(MID(Table1[[#This Row],[Category and Sub-Category]],1,SEARCH("/",Table1[[#This Row],[Category and Sub-Category]],1)-1))</f>
        <v>publishing</v>
      </c>
      <c r="R727" t="str">
        <f>TRIM(MID(Table1[[#This Row],[Category and Sub-Category]],SEARCH("/",Table1[[#This Row],[Category and Sub-Category]],1)+1,LEN(Table1[[#This Row],[Category and Sub-Category]])))</f>
        <v>nonfiction</v>
      </c>
      <c r="S727" s="8">
        <f>DATE(1970,1,1)+(Table1[[#This Row],[launched_at]]/(24*60*60))</f>
        <v>42321.626296296294</v>
      </c>
      <c r="T727" s="8">
        <f>DATE(1970,1,1)+(Table1[[#This Row],[deadline]]/(24*60*60))</f>
        <v>42351.626296296294</v>
      </c>
      <c r="U727">
        <f>_xlfn.DAYS(Table1[[#This Row],[Date Ended Conversion]],Table1[[#This Row],[Date Created Conversion]])</f>
        <v>30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9">
        <f>IF(Table1[[#This Row],[goal]] &lt;= 0,0,Table1[[#This Row],[pledged]]/Table1[[#This Row],[goal]])</f>
        <v>1.014</v>
      </c>
      <c r="P728" s="7">
        <f>IF(Table1[[#This Row],[backers_count]] &lt;= 0,0,Table1[[#This Row],[pledged]]/Table1[[#This Row],[backers_count]])</f>
        <v>72.428571428571431</v>
      </c>
      <c r="Q728" t="str">
        <f>TRIM(MID(Table1[[#This Row],[Category and Sub-Category]],1,SEARCH("/",Table1[[#This Row],[Category and Sub-Category]],1)-1))</f>
        <v>publishing</v>
      </c>
      <c r="R728" t="str">
        <f>TRIM(MID(Table1[[#This Row],[Category and Sub-Category]],SEARCH("/",Table1[[#This Row],[Category and Sub-Category]],1)+1,LEN(Table1[[#This Row],[Category and Sub-Category]])))</f>
        <v>nonfiction</v>
      </c>
      <c r="S728" s="8">
        <f>DATE(1970,1,1)+(Table1[[#This Row],[launched_at]]/(24*60*60))</f>
        <v>41346.042673611111</v>
      </c>
      <c r="T728" s="8">
        <f>DATE(1970,1,1)+(Table1[[#This Row],[deadline]]/(24*60*60))</f>
        <v>41376.042673611111</v>
      </c>
      <c r="U728">
        <f>_xlfn.DAYS(Table1[[#This Row],[Date Ended Conversion]],Table1[[#This Row],[Date Created Conversion]])</f>
        <v>30</v>
      </c>
    </row>
    <row r="729" spans="1:21" ht="43.5" x14ac:dyDescent="0.3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9">
        <f>IF(Table1[[#This Row],[goal]] &lt;= 0,0,Table1[[#This Row],[pledged]]/Table1[[#This Row],[goal]])</f>
        <v>1.5551428571428572</v>
      </c>
      <c r="P729" s="7">
        <f>IF(Table1[[#This Row],[backers_count]] &lt;= 0,0,Table1[[#This Row],[pledged]]/Table1[[#This Row],[backers_count]])</f>
        <v>36.530201342281877</v>
      </c>
      <c r="Q729" t="str">
        <f>TRIM(MID(Table1[[#This Row],[Category and Sub-Category]],1,SEARCH("/",Table1[[#This Row],[Category and Sub-Category]],1)-1))</f>
        <v>publishing</v>
      </c>
      <c r="R729" t="str">
        <f>TRIM(MID(Table1[[#This Row],[Category and Sub-Category]],SEARCH("/",Table1[[#This Row],[Category and Sub-Category]],1)+1,LEN(Table1[[#This Row],[Category and Sub-Category]])))</f>
        <v>nonfiction</v>
      </c>
      <c r="S729" s="8">
        <f>DATE(1970,1,1)+(Table1[[#This Row],[launched_at]]/(24*60*60))</f>
        <v>41247.020243055558</v>
      </c>
      <c r="T729" s="8">
        <f>DATE(1970,1,1)+(Table1[[#This Row],[deadline]]/(24*60*60))</f>
        <v>41288.888888888891</v>
      </c>
      <c r="U729">
        <f>_xlfn.DAYS(Table1[[#This Row],[Date Ended Conversion]],Table1[[#This Row],[Date Created Conversion]])</f>
        <v>41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9">
        <f>IF(Table1[[#This Row],[goal]] &lt;= 0,0,Table1[[#This Row],[pledged]]/Table1[[#This Row],[goal]])</f>
        <v>1.05566</v>
      </c>
      <c r="P730" s="7">
        <f>IF(Table1[[#This Row],[backers_count]] &lt;= 0,0,Table1[[#This Row],[pledged]]/Table1[[#This Row],[backers_count]])</f>
        <v>60.903461538461535</v>
      </c>
      <c r="Q730" t="str">
        <f>TRIM(MID(Table1[[#This Row],[Category and Sub-Category]],1,SEARCH("/",Table1[[#This Row],[Category and Sub-Category]],1)-1))</f>
        <v>publishing</v>
      </c>
      <c r="R730" t="str">
        <f>TRIM(MID(Table1[[#This Row],[Category and Sub-Category]],SEARCH("/",Table1[[#This Row],[Category and Sub-Category]],1)+1,LEN(Table1[[#This Row],[Category and Sub-Category]])))</f>
        <v>nonfiction</v>
      </c>
      <c r="S730" s="8">
        <f>DATE(1970,1,1)+(Table1[[#This Row],[launched_at]]/(24*60*60))</f>
        <v>40731.837465277778</v>
      </c>
      <c r="T730" s="8">
        <f>DATE(1970,1,1)+(Table1[[#This Row],[deadline]]/(24*60*60))</f>
        <v>40776.837465277778</v>
      </c>
      <c r="U730">
        <f>_xlfn.DAYS(Table1[[#This Row],[Date Ended Conversion]],Table1[[#This Row],[Date Created Conversion]])</f>
        <v>45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9">
        <f>IF(Table1[[#This Row],[goal]] &lt;= 0,0,Table1[[#This Row],[pledged]]/Table1[[#This Row],[goal]])</f>
        <v>1.3065</v>
      </c>
      <c r="P731" s="7">
        <f>IF(Table1[[#This Row],[backers_count]] &lt;= 0,0,Table1[[#This Row],[pledged]]/Table1[[#This Row],[backers_count]])</f>
        <v>43.55</v>
      </c>
      <c r="Q731" t="str">
        <f>TRIM(MID(Table1[[#This Row],[Category and Sub-Category]],1,SEARCH("/",Table1[[#This Row],[Category and Sub-Category]],1)-1))</f>
        <v>publishing</v>
      </c>
      <c r="R731" t="str">
        <f>TRIM(MID(Table1[[#This Row],[Category and Sub-Category]],SEARCH("/",Table1[[#This Row],[Category and Sub-Category]],1)+1,LEN(Table1[[#This Row],[Category and Sub-Category]])))</f>
        <v>nonfiction</v>
      </c>
      <c r="S731" s="8">
        <f>DATE(1970,1,1)+(Table1[[#This Row],[launched_at]]/(24*60*60))</f>
        <v>41111.185891203706</v>
      </c>
      <c r="T731" s="8">
        <f>DATE(1970,1,1)+(Table1[[#This Row],[deadline]]/(24*60*60))</f>
        <v>41171.185891203706</v>
      </c>
      <c r="U731">
        <f>_xlfn.DAYS(Table1[[#This Row],[Date Ended Conversion]],Table1[[#This Row],[Date Created Conversion]])</f>
        <v>60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9">
        <f>IF(Table1[[#This Row],[goal]] &lt;= 0,0,Table1[[#This Row],[pledged]]/Table1[[#This Row],[goal]])</f>
        <v>1.3219000000000001</v>
      </c>
      <c r="P732" s="7">
        <f>IF(Table1[[#This Row],[backers_count]] &lt;= 0,0,Table1[[#This Row],[pledged]]/Table1[[#This Row],[backers_count]])</f>
        <v>99.766037735849054</v>
      </c>
      <c r="Q732" t="str">
        <f>TRIM(MID(Table1[[#This Row],[Category and Sub-Category]],1,SEARCH("/",Table1[[#This Row],[Category and Sub-Category]],1)-1))</f>
        <v>publishing</v>
      </c>
      <c r="R732" t="str">
        <f>TRIM(MID(Table1[[#This Row],[Category and Sub-Category]],SEARCH("/",Table1[[#This Row],[Category and Sub-Category]],1)+1,LEN(Table1[[#This Row],[Category and Sub-Category]])))</f>
        <v>nonfiction</v>
      </c>
      <c r="S732" s="8">
        <f>DATE(1970,1,1)+(Table1[[#This Row],[launched_at]]/(24*60*60))</f>
        <v>40854.745266203703</v>
      </c>
      <c r="T732" s="8">
        <f>DATE(1970,1,1)+(Table1[[#This Row],[deadline]]/(24*60*60))</f>
        <v>40884.745266203703</v>
      </c>
      <c r="U732">
        <f>_xlfn.DAYS(Table1[[#This Row],[Date Ended Conversion]],Table1[[#This Row],[Date Created Conversion]])</f>
        <v>30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9">
        <f>IF(Table1[[#This Row],[goal]] &lt;= 0,0,Table1[[#This Row],[pledged]]/Table1[[#This Row],[goal]])</f>
        <v>1.26</v>
      </c>
      <c r="P733" s="7">
        <f>IF(Table1[[#This Row],[backers_count]] &lt;= 0,0,Table1[[#This Row],[pledged]]/Table1[[#This Row],[backers_count]])</f>
        <v>88.732394366197184</v>
      </c>
      <c r="Q733" t="str">
        <f>TRIM(MID(Table1[[#This Row],[Category and Sub-Category]],1,SEARCH("/",Table1[[#This Row],[Category and Sub-Category]],1)-1))</f>
        <v>publishing</v>
      </c>
      <c r="R733" t="str">
        <f>TRIM(MID(Table1[[#This Row],[Category and Sub-Category]],SEARCH("/",Table1[[#This Row],[Category and Sub-Category]],1)+1,LEN(Table1[[#This Row],[Category and Sub-Category]])))</f>
        <v>nonfiction</v>
      </c>
      <c r="S733" s="8">
        <f>DATE(1970,1,1)+(Table1[[#This Row],[launched_at]]/(24*60*60))</f>
        <v>40879.795682870368</v>
      </c>
      <c r="T733" s="8">
        <f>DATE(1970,1,1)+(Table1[[#This Row],[deadline]]/(24*60*60))</f>
        <v>40930.25</v>
      </c>
      <c r="U733">
        <f>_xlfn.DAYS(Table1[[#This Row],[Date Ended Conversion]],Table1[[#This Row],[Date Created Conversion]])</f>
        <v>51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9">
        <f>IF(Table1[[#This Row],[goal]] &lt;= 0,0,Table1[[#This Row],[pledged]]/Table1[[#This Row],[goal]])</f>
        <v>1.6</v>
      </c>
      <c r="P734" s="7">
        <f>IF(Table1[[#This Row],[backers_count]] &lt;= 0,0,Table1[[#This Row],[pledged]]/Table1[[#This Row],[backers_count]])</f>
        <v>4.9230769230769234</v>
      </c>
      <c r="Q734" t="str">
        <f>TRIM(MID(Table1[[#This Row],[Category and Sub-Category]],1,SEARCH("/",Table1[[#This Row],[Category and Sub-Category]],1)-1))</f>
        <v>publishing</v>
      </c>
      <c r="R734" t="str">
        <f>TRIM(MID(Table1[[#This Row],[Category and Sub-Category]],SEARCH("/",Table1[[#This Row],[Category and Sub-Category]],1)+1,LEN(Table1[[#This Row],[Category and Sub-Category]])))</f>
        <v>nonfiction</v>
      </c>
      <c r="S734" s="8">
        <f>DATE(1970,1,1)+(Table1[[#This Row],[launched_at]]/(24*60*60))</f>
        <v>41486.424317129626</v>
      </c>
      <c r="T734" s="8">
        <f>DATE(1970,1,1)+(Table1[[#This Row],[deadline]]/(24*60*60))</f>
        <v>41546.424317129626</v>
      </c>
      <c r="U734">
        <f>_xlfn.DAYS(Table1[[#This Row],[Date Ended Conversion]],Table1[[#This Row],[Date Created Conversion]])</f>
        <v>60</v>
      </c>
    </row>
    <row r="735" spans="1:21" ht="43.5" x14ac:dyDescent="0.3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9">
        <f>IF(Table1[[#This Row],[goal]] &lt;= 0,0,Table1[[#This Row],[pledged]]/Table1[[#This Row],[goal]])</f>
        <v>1.2048000000000001</v>
      </c>
      <c r="P735" s="7">
        <f>IF(Table1[[#This Row],[backers_count]] &lt;= 0,0,Table1[[#This Row],[pledged]]/Table1[[#This Row],[backers_count]])</f>
        <v>17.822485207100591</v>
      </c>
      <c r="Q735" t="str">
        <f>TRIM(MID(Table1[[#This Row],[Category and Sub-Category]],1,SEARCH("/",Table1[[#This Row],[Category and Sub-Category]],1)-1))</f>
        <v>publishing</v>
      </c>
      <c r="R735" t="str">
        <f>TRIM(MID(Table1[[#This Row],[Category and Sub-Category]],SEARCH("/",Table1[[#This Row],[Category and Sub-Category]],1)+1,LEN(Table1[[#This Row],[Category and Sub-Category]])))</f>
        <v>nonfiction</v>
      </c>
      <c r="S735" s="8">
        <f>DATE(1970,1,1)+(Table1[[#This Row],[launched_at]]/(24*60*60))</f>
        <v>41598.420046296298</v>
      </c>
      <c r="T735" s="8">
        <f>DATE(1970,1,1)+(Table1[[#This Row],[deadline]]/(24*60*60))</f>
        <v>41628.420046296298</v>
      </c>
      <c r="U735">
        <f>_xlfn.DAYS(Table1[[#This Row],[Date Ended Conversion]],Table1[[#This Row],[Date Created Conversion]])</f>
        <v>30</v>
      </c>
    </row>
    <row r="736" spans="1:21" ht="29" x14ac:dyDescent="0.3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9">
        <f>IF(Table1[[#This Row],[goal]] &lt;= 0,0,Table1[[#This Row],[pledged]]/Table1[[#This Row],[goal]])</f>
        <v>1.2552941176470589</v>
      </c>
      <c r="P736" s="7">
        <f>IF(Table1[[#This Row],[backers_count]] &lt;= 0,0,Table1[[#This Row],[pledged]]/Table1[[#This Row],[backers_count]])</f>
        <v>187.19298245614036</v>
      </c>
      <c r="Q736" t="str">
        <f>TRIM(MID(Table1[[#This Row],[Category and Sub-Category]],1,SEARCH("/",Table1[[#This Row],[Category and Sub-Category]],1)-1))</f>
        <v>publishing</v>
      </c>
      <c r="R736" t="str">
        <f>TRIM(MID(Table1[[#This Row],[Category and Sub-Category]],SEARCH("/",Table1[[#This Row],[Category and Sub-Category]],1)+1,LEN(Table1[[#This Row],[Category and Sub-Category]])))</f>
        <v>nonfiction</v>
      </c>
      <c r="S736" s="8">
        <f>DATE(1970,1,1)+(Table1[[#This Row],[launched_at]]/(24*60*60))</f>
        <v>42102.164583333331</v>
      </c>
      <c r="T736" s="8">
        <f>DATE(1970,1,1)+(Table1[[#This Row],[deadline]]/(24*60*60))</f>
        <v>42133.208333333328</v>
      </c>
      <c r="U736">
        <f>_xlfn.DAYS(Table1[[#This Row],[Date Ended Conversion]],Table1[[#This Row],[Date Created Conversion]])</f>
        <v>31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9">
        <f>IF(Table1[[#This Row],[goal]] &lt;= 0,0,Table1[[#This Row],[pledged]]/Table1[[#This Row],[goal]])</f>
        <v>1.1440638297872341</v>
      </c>
      <c r="P737" s="7">
        <f>IF(Table1[[#This Row],[backers_count]] &lt;= 0,0,Table1[[#This Row],[pledged]]/Table1[[#This Row],[backers_count]])</f>
        <v>234.80786026200875</v>
      </c>
      <c r="Q737" t="str">
        <f>TRIM(MID(Table1[[#This Row],[Category and Sub-Category]],1,SEARCH("/",Table1[[#This Row],[Category and Sub-Category]],1)-1))</f>
        <v>publishing</v>
      </c>
      <c r="R737" t="str">
        <f>TRIM(MID(Table1[[#This Row],[Category and Sub-Category]],SEARCH("/",Table1[[#This Row],[Category and Sub-Category]],1)+1,LEN(Table1[[#This Row],[Category and Sub-Category]])))</f>
        <v>nonfiction</v>
      </c>
      <c r="S737" s="8">
        <f>DATE(1970,1,1)+(Table1[[#This Row],[launched_at]]/(24*60*60))</f>
        <v>41946.029467592591</v>
      </c>
      <c r="T737" s="8">
        <f>DATE(1970,1,1)+(Table1[[#This Row],[deadline]]/(24*60*60))</f>
        <v>41977.027083333334</v>
      </c>
      <c r="U737">
        <f>_xlfn.DAYS(Table1[[#This Row],[Date Ended Conversion]],Table1[[#This Row],[Date Created Conversion]])</f>
        <v>31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9">
        <f>IF(Table1[[#This Row],[goal]] &lt;= 0,0,Table1[[#This Row],[pledged]]/Table1[[#This Row],[goal]])</f>
        <v>3.151388888888889</v>
      </c>
      <c r="P738" s="7">
        <f>IF(Table1[[#This Row],[backers_count]] &lt;= 0,0,Table1[[#This Row],[pledged]]/Table1[[#This Row],[backers_count]])</f>
        <v>105.04629629629629</v>
      </c>
      <c r="Q738" t="str">
        <f>TRIM(MID(Table1[[#This Row],[Category and Sub-Category]],1,SEARCH("/",Table1[[#This Row],[Category and Sub-Category]],1)-1))</f>
        <v>publishing</v>
      </c>
      <c r="R738" t="str">
        <f>TRIM(MID(Table1[[#This Row],[Category and Sub-Category]],SEARCH("/",Table1[[#This Row],[Category and Sub-Category]],1)+1,LEN(Table1[[#This Row],[Category and Sub-Category]])))</f>
        <v>nonfiction</v>
      </c>
      <c r="S738" s="8">
        <f>DATE(1970,1,1)+(Table1[[#This Row],[launched_at]]/(24*60*60))</f>
        <v>41579.734259259261</v>
      </c>
      <c r="T738" s="8">
        <f>DATE(1970,1,1)+(Table1[[#This Row],[deadline]]/(24*60*60))</f>
        <v>41599.207638888889</v>
      </c>
      <c r="U738">
        <f>_xlfn.DAYS(Table1[[#This Row],[Date Ended Conversion]],Table1[[#This Row],[Date Created Conversion]])</f>
        <v>20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9">
        <f>IF(Table1[[#This Row],[goal]] &lt;= 0,0,Table1[[#This Row],[pledged]]/Table1[[#This Row],[goal]])</f>
        <v>1.224</v>
      </c>
      <c r="P739" s="7">
        <f>IF(Table1[[#This Row],[backers_count]] &lt;= 0,0,Table1[[#This Row],[pledged]]/Table1[[#This Row],[backers_count]])</f>
        <v>56.666666666666664</v>
      </c>
      <c r="Q739" t="str">
        <f>TRIM(MID(Table1[[#This Row],[Category and Sub-Category]],1,SEARCH("/",Table1[[#This Row],[Category and Sub-Category]],1)-1))</f>
        <v>publishing</v>
      </c>
      <c r="R739" t="str">
        <f>TRIM(MID(Table1[[#This Row],[Category and Sub-Category]],SEARCH("/",Table1[[#This Row],[Category and Sub-Category]],1)+1,LEN(Table1[[#This Row],[Category and Sub-Category]])))</f>
        <v>nonfiction</v>
      </c>
      <c r="S739" s="8">
        <f>DATE(1970,1,1)+(Table1[[#This Row],[launched_at]]/(24*60*60))</f>
        <v>41667.275312500002</v>
      </c>
      <c r="T739" s="8">
        <f>DATE(1970,1,1)+(Table1[[#This Row],[deadline]]/(24*60*60))</f>
        <v>41684.833333333336</v>
      </c>
      <c r="U739">
        <f>_xlfn.DAYS(Table1[[#This Row],[Date Ended Conversion]],Table1[[#This Row],[Date Created Conversion]])</f>
        <v>17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9">
        <f>IF(Table1[[#This Row],[goal]] &lt;= 0,0,Table1[[#This Row],[pledged]]/Table1[[#This Row],[goal]])</f>
        <v>1.0673333333333332</v>
      </c>
      <c r="P740" s="7">
        <f>IF(Table1[[#This Row],[backers_count]] &lt;= 0,0,Table1[[#This Row],[pledged]]/Table1[[#This Row],[backers_count]])</f>
        <v>39.048780487804876</v>
      </c>
      <c r="Q740" t="str">
        <f>TRIM(MID(Table1[[#This Row],[Category and Sub-Category]],1,SEARCH("/",Table1[[#This Row],[Category and Sub-Category]],1)-1))</f>
        <v>publishing</v>
      </c>
      <c r="R740" t="str">
        <f>TRIM(MID(Table1[[#This Row],[Category and Sub-Category]],SEARCH("/",Table1[[#This Row],[Category and Sub-Category]],1)+1,LEN(Table1[[#This Row],[Category and Sub-Category]])))</f>
        <v>nonfiction</v>
      </c>
      <c r="S740" s="8">
        <f>DATE(1970,1,1)+(Table1[[#This Row],[launched_at]]/(24*60*60))</f>
        <v>41943.604097222225</v>
      </c>
      <c r="T740" s="8">
        <f>DATE(1970,1,1)+(Table1[[#This Row],[deadline]]/(24*60*60))</f>
        <v>41974.207638888889</v>
      </c>
      <c r="U740">
        <f>_xlfn.DAYS(Table1[[#This Row],[Date Ended Conversion]],Table1[[#This Row],[Date Created Conversion]])</f>
        <v>31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9">
        <f>IF(Table1[[#This Row],[goal]] &lt;= 0,0,Table1[[#This Row],[pledged]]/Table1[[#This Row],[goal]])</f>
        <v>1.5833333333333333</v>
      </c>
      <c r="P741" s="7">
        <f>IF(Table1[[#This Row],[backers_count]] &lt;= 0,0,Table1[[#This Row],[pledged]]/Table1[[#This Row],[backers_count]])</f>
        <v>68.345323741007192</v>
      </c>
      <c r="Q741" t="str">
        <f>TRIM(MID(Table1[[#This Row],[Category and Sub-Category]],1,SEARCH("/",Table1[[#This Row],[Category and Sub-Category]],1)-1))</f>
        <v>publishing</v>
      </c>
      <c r="R741" t="str">
        <f>TRIM(MID(Table1[[#This Row],[Category and Sub-Category]],SEARCH("/",Table1[[#This Row],[Category and Sub-Category]],1)+1,LEN(Table1[[#This Row],[Category and Sub-Category]])))</f>
        <v>nonfiction</v>
      </c>
      <c r="S741" s="8">
        <f>DATE(1970,1,1)+(Table1[[#This Row],[launched_at]]/(24*60*60))</f>
        <v>41829.502650462964</v>
      </c>
      <c r="T741" s="8">
        <f>DATE(1970,1,1)+(Table1[[#This Row],[deadline]]/(24*60*60))</f>
        <v>41862.502650462964</v>
      </c>
      <c r="U741">
        <f>_xlfn.DAYS(Table1[[#This Row],[Date Ended Conversion]],Table1[[#This Row],[Date Created Conversion]])</f>
        <v>33</v>
      </c>
    </row>
    <row r="742" spans="1:21" ht="43.5" x14ac:dyDescent="0.3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9">
        <f>IF(Table1[[#This Row],[goal]] &lt;= 0,0,Table1[[#This Row],[pledged]]/Table1[[#This Row],[goal]])</f>
        <v>1.0740000000000001</v>
      </c>
      <c r="P742" s="7">
        <f>IF(Table1[[#This Row],[backers_count]] &lt;= 0,0,Table1[[#This Row],[pledged]]/Table1[[#This Row],[backers_count]])</f>
        <v>169.57894736842104</v>
      </c>
      <c r="Q742" t="str">
        <f>TRIM(MID(Table1[[#This Row],[Category and Sub-Category]],1,SEARCH("/",Table1[[#This Row],[Category and Sub-Category]],1)-1))</f>
        <v>publishing</v>
      </c>
      <c r="R742" t="str">
        <f>TRIM(MID(Table1[[#This Row],[Category and Sub-Category]],SEARCH("/",Table1[[#This Row],[Category and Sub-Category]],1)+1,LEN(Table1[[#This Row],[Category and Sub-Category]])))</f>
        <v>nonfiction</v>
      </c>
      <c r="S742" s="8">
        <f>DATE(1970,1,1)+(Table1[[#This Row],[launched_at]]/(24*60*60))</f>
        <v>42162.146782407406</v>
      </c>
      <c r="T742" s="8">
        <f>DATE(1970,1,1)+(Table1[[#This Row],[deadline]]/(24*60*60))</f>
        <v>42176.146782407406</v>
      </c>
      <c r="U742">
        <f>_xlfn.DAYS(Table1[[#This Row],[Date Ended Conversion]],Table1[[#This Row],[Date Created Conversion]])</f>
        <v>14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9">
        <f>IF(Table1[[#This Row],[goal]] &lt;= 0,0,Table1[[#This Row],[pledged]]/Table1[[#This Row],[goal]])</f>
        <v>1.0226</v>
      </c>
      <c r="P743" s="7">
        <f>IF(Table1[[#This Row],[backers_count]] &lt;= 0,0,Table1[[#This Row],[pledged]]/Table1[[#This Row],[backers_count]])</f>
        <v>141.42340425531913</v>
      </c>
      <c r="Q743" t="str">
        <f>TRIM(MID(Table1[[#This Row],[Category and Sub-Category]],1,SEARCH("/",Table1[[#This Row],[Category and Sub-Category]],1)-1))</f>
        <v>publishing</v>
      </c>
      <c r="R743" t="str">
        <f>TRIM(MID(Table1[[#This Row],[Category and Sub-Category]],SEARCH("/",Table1[[#This Row],[Category and Sub-Category]],1)+1,LEN(Table1[[#This Row],[Category and Sub-Category]])))</f>
        <v>nonfiction</v>
      </c>
      <c r="S743" s="8">
        <f>DATE(1970,1,1)+(Table1[[#This Row],[launched_at]]/(24*60*60))</f>
        <v>41401.648217592592</v>
      </c>
      <c r="T743" s="8">
        <f>DATE(1970,1,1)+(Table1[[#This Row],[deadline]]/(24*60*60))</f>
        <v>41436.648217592592</v>
      </c>
      <c r="U743">
        <f>_xlfn.DAYS(Table1[[#This Row],[Date Ended Conversion]],Table1[[#This Row],[Date Created Conversion]])</f>
        <v>35</v>
      </c>
    </row>
    <row r="744" spans="1:21" ht="43.5" x14ac:dyDescent="0.3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9">
        <f>IF(Table1[[#This Row],[goal]] &lt;= 0,0,Table1[[#This Row],[pledged]]/Table1[[#This Row],[goal]])</f>
        <v>1.1071428571428572</v>
      </c>
      <c r="P744" s="7">
        <f>IF(Table1[[#This Row],[backers_count]] &lt;= 0,0,Table1[[#This Row],[pledged]]/Table1[[#This Row],[backers_count]])</f>
        <v>67.391304347826093</v>
      </c>
      <c r="Q744" t="str">
        <f>TRIM(MID(Table1[[#This Row],[Category and Sub-Category]],1,SEARCH("/",Table1[[#This Row],[Category and Sub-Category]],1)-1))</f>
        <v>publishing</v>
      </c>
      <c r="R744" t="str">
        <f>TRIM(MID(Table1[[#This Row],[Category and Sub-Category]],SEARCH("/",Table1[[#This Row],[Category and Sub-Category]],1)+1,LEN(Table1[[#This Row],[Category and Sub-Category]])))</f>
        <v>nonfiction</v>
      </c>
      <c r="S744" s="8">
        <f>DATE(1970,1,1)+(Table1[[#This Row],[launched_at]]/(24*60*60))</f>
        <v>41689.917962962965</v>
      </c>
      <c r="T744" s="8">
        <f>DATE(1970,1,1)+(Table1[[#This Row],[deadline]]/(24*60*60))</f>
        <v>41719.876296296294</v>
      </c>
      <c r="U744">
        <f>_xlfn.DAYS(Table1[[#This Row],[Date Ended Conversion]],Table1[[#This Row],[Date Created Conversion]])</f>
        <v>30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9">
        <f>IF(Table1[[#This Row],[goal]] &lt;= 0,0,Table1[[#This Row],[pledged]]/Table1[[#This Row],[goal]])</f>
        <v>1.48</v>
      </c>
      <c r="P745" s="7">
        <f>IF(Table1[[#This Row],[backers_count]] &lt;= 0,0,Table1[[#This Row],[pledged]]/Table1[[#This Row],[backers_count]])</f>
        <v>54.266666666666666</v>
      </c>
      <c r="Q745" t="str">
        <f>TRIM(MID(Table1[[#This Row],[Category and Sub-Category]],1,SEARCH("/",Table1[[#This Row],[Category and Sub-Category]],1)-1))</f>
        <v>publishing</v>
      </c>
      <c r="R745" t="str">
        <f>TRIM(MID(Table1[[#This Row],[Category and Sub-Category]],SEARCH("/",Table1[[#This Row],[Category and Sub-Category]],1)+1,LEN(Table1[[#This Row],[Category and Sub-Category]])))</f>
        <v>nonfiction</v>
      </c>
      <c r="S745" s="8">
        <f>DATE(1970,1,1)+(Table1[[#This Row],[launched_at]]/(24*60*60))</f>
        <v>40990.709317129629</v>
      </c>
      <c r="T745" s="8">
        <f>DATE(1970,1,1)+(Table1[[#This Row],[deadline]]/(24*60*60))</f>
        <v>41015.875</v>
      </c>
      <c r="U745">
        <f>_xlfn.DAYS(Table1[[#This Row],[Date Ended Conversion]],Table1[[#This Row],[Date Created Conversion]])</f>
        <v>25</v>
      </c>
    </row>
    <row r="746" spans="1:21" ht="29" x14ac:dyDescent="0.3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9">
        <f>IF(Table1[[#This Row],[goal]] &lt;= 0,0,Table1[[#This Row],[pledged]]/Table1[[#This Row],[goal]])</f>
        <v>1.0232000000000001</v>
      </c>
      <c r="P746" s="7">
        <f>IF(Table1[[#This Row],[backers_count]] &lt;= 0,0,Table1[[#This Row],[pledged]]/Table1[[#This Row],[backers_count]])</f>
        <v>82.516129032258064</v>
      </c>
      <c r="Q746" t="str">
        <f>TRIM(MID(Table1[[#This Row],[Category and Sub-Category]],1,SEARCH("/",Table1[[#This Row],[Category and Sub-Category]],1)-1))</f>
        <v>publishing</v>
      </c>
      <c r="R746" t="str">
        <f>TRIM(MID(Table1[[#This Row],[Category and Sub-Category]],SEARCH("/",Table1[[#This Row],[Category and Sub-Category]],1)+1,LEN(Table1[[#This Row],[Category and Sub-Category]])))</f>
        <v>nonfiction</v>
      </c>
      <c r="S746" s="8">
        <f>DATE(1970,1,1)+(Table1[[#This Row],[launched_at]]/(24*60*60))</f>
        <v>41226.95721064815</v>
      </c>
      <c r="T746" s="8">
        <f>DATE(1970,1,1)+(Table1[[#This Row],[deadline]]/(24*60*60))</f>
        <v>41256.95721064815</v>
      </c>
      <c r="U746">
        <f>_xlfn.DAYS(Table1[[#This Row],[Date Ended Conversion]],Table1[[#This Row],[Date Created Conversion]])</f>
        <v>30</v>
      </c>
    </row>
    <row r="747" spans="1:21" ht="43.5" x14ac:dyDescent="0.3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9">
        <f>IF(Table1[[#This Row],[goal]] &lt;= 0,0,Table1[[#This Row],[pledged]]/Table1[[#This Row],[goal]])</f>
        <v>1.7909909909909909</v>
      </c>
      <c r="P747" s="7">
        <f>IF(Table1[[#This Row],[backers_count]] &lt;= 0,0,Table1[[#This Row],[pledged]]/Table1[[#This Row],[backers_count]])</f>
        <v>53.729729729729726</v>
      </c>
      <c r="Q747" t="str">
        <f>TRIM(MID(Table1[[#This Row],[Category and Sub-Category]],1,SEARCH("/",Table1[[#This Row],[Category and Sub-Category]],1)-1))</f>
        <v>publishing</v>
      </c>
      <c r="R747" t="str">
        <f>TRIM(MID(Table1[[#This Row],[Category and Sub-Category]],SEARCH("/",Table1[[#This Row],[Category and Sub-Category]],1)+1,LEN(Table1[[#This Row],[Category and Sub-Category]])))</f>
        <v>nonfiction</v>
      </c>
      <c r="S747" s="8">
        <f>DATE(1970,1,1)+(Table1[[#This Row],[launched_at]]/(24*60*60))</f>
        <v>41367.572280092594</v>
      </c>
      <c r="T747" s="8">
        <f>DATE(1970,1,1)+(Table1[[#This Row],[deadline]]/(24*60*60))</f>
        <v>41397.572280092594</v>
      </c>
      <c r="U747">
        <f>_xlfn.DAYS(Table1[[#This Row],[Date Ended Conversion]],Table1[[#This Row],[Date Created Conversion]])</f>
        <v>30</v>
      </c>
    </row>
    <row r="748" spans="1:21" x14ac:dyDescent="0.3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9">
        <f>IF(Table1[[#This Row],[goal]] &lt;= 0,0,Table1[[#This Row],[pledged]]/Table1[[#This Row],[goal]])</f>
        <v>1.1108135252761968</v>
      </c>
      <c r="P748" s="7">
        <f>IF(Table1[[#This Row],[backers_count]] &lt;= 0,0,Table1[[#This Row],[pledged]]/Table1[[#This Row],[backers_count]])</f>
        <v>34.206185567010309</v>
      </c>
      <c r="Q748" t="str">
        <f>TRIM(MID(Table1[[#This Row],[Category and Sub-Category]],1,SEARCH("/",Table1[[#This Row],[Category and Sub-Category]],1)-1))</f>
        <v>publishing</v>
      </c>
      <c r="R748" t="str">
        <f>TRIM(MID(Table1[[#This Row],[Category and Sub-Category]],SEARCH("/",Table1[[#This Row],[Category and Sub-Category]],1)+1,LEN(Table1[[#This Row],[Category and Sub-Category]])))</f>
        <v>nonfiction</v>
      </c>
      <c r="S748" s="8">
        <f>DATE(1970,1,1)+(Table1[[#This Row],[launched_at]]/(24*60*60))</f>
        <v>41157.042928240742</v>
      </c>
      <c r="T748" s="8">
        <f>DATE(1970,1,1)+(Table1[[#This Row],[deadline]]/(24*60*60))</f>
        <v>41175.165972222225</v>
      </c>
      <c r="U748">
        <f>_xlfn.DAYS(Table1[[#This Row],[Date Ended Conversion]],Table1[[#This Row],[Date Created Conversion]])</f>
        <v>18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9">
        <f>IF(Table1[[#This Row],[goal]] &lt;= 0,0,Table1[[#This Row],[pledged]]/Table1[[#This Row],[goal]])</f>
        <v>1.0004285714285714</v>
      </c>
      <c r="P749" s="7">
        <f>IF(Table1[[#This Row],[backers_count]] &lt;= 0,0,Table1[[#This Row],[pledged]]/Table1[[#This Row],[backers_count]])</f>
        <v>127.32727272727273</v>
      </c>
      <c r="Q749" t="str">
        <f>TRIM(MID(Table1[[#This Row],[Category and Sub-Category]],1,SEARCH("/",Table1[[#This Row],[Category and Sub-Category]],1)-1))</f>
        <v>publishing</v>
      </c>
      <c r="R749" t="str">
        <f>TRIM(MID(Table1[[#This Row],[Category and Sub-Category]],SEARCH("/",Table1[[#This Row],[Category and Sub-Category]],1)+1,LEN(Table1[[#This Row],[Category and Sub-Category]])))</f>
        <v>nonfiction</v>
      </c>
      <c r="S749" s="8">
        <f>DATE(1970,1,1)+(Table1[[#This Row],[launched_at]]/(24*60*60))</f>
        <v>41988.548831018517</v>
      </c>
      <c r="T749" s="8">
        <f>DATE(1970,1,1)+(Table1[[#This Row],[deadline]]/(24*60*60))</f>
        <v>42019.454166666663</v>
      </c>
      <c r="U749">
        <f>_xlfn.DAYS(Table1[[#This Row],[Date Ended Conversion]],Table1[[#This Row],[Date Created Conversion]])</f>
        <v>31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9">
        <f>IF(Table1[[#This Row],[goal]] &lt;= 0,0,Table1[[#This Row],[pledged]]/Table1[[#This Row],[goal]])</f>
        <v>1.0024999999999999</v>
      </c>
      <c r="P750" s="7">
        <f>IF(Table1[[#This Row],[backers_count]] &lt;= 0,0,Table1[[#This Row],[pledged]]/Table1[[#This Row],[backers_count]])</f>
        <v>45.56818181818182</v>
      </c>
      <c r="Q750" t="str">
        <f>TRIM(MID(Table1[[#This Row],[Category and Sub-Category]],1,SEARCH("/",Table1[[#This Row],[Category and Sub-Category]],1)-1))</f>
        <v>publishing</v>
      </c>
      <c r="R750" t="str">
        <f>TRIM(MID(Table1[[#This Row],[Category and Sub-Category]],SEARCH("/",Table1[[#This Row],[Category and Sub-Category]],1)+1,LEN(Table1[[#This Row],[Category and Sub-Category]])))</f>
        <v>nonfiction</v>
      </c>
      <c r="S750" s="8">
        <f>DATE(1970,1,1)+(Table1[[#This Row],[launched_at]]/(24*60*60))</f>
        <v>41831.846828703703</v>
      </c>
      <c r="T750" s="8">
        <f>DATE(1970,1,1)+(Table1[[#This Row],[deadline]]/(24*60*60))</f>
        <v>41861.846828703703</v>
      </c>
      <c r="U750">
        <f>_xlfn.DAYS(Table1[[#This Row],[Date Ended Conversion]],Table1[[#This Row],[Date Created Conversion]])</f>
        <v>30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9">
        <f>IF(Table1[[#This Row],[goal]] &lt;= 0,0,Table1[[#This Row],[pledged]]/Table1[[#This Row],[goal]])</f>
        <v>1.0556000000000001</v>
      </c>
      <c r="P751" s="7">
        <f>IF(Table1[[#This Row],[backers_count]] &lt;= 0,0,Table1[[#This Row],[pledged]]/Table1[[#This Row],[backers_count]])</f>
        <v>95.963636363636368</v>
      </c>
      <c r="Q751" t="str">
        <f>TRIM(MID(Table1[[#This Row],[Category and Sub-Category]],1,SEARCH("/",Table1[[#This Row],[Category and Sub-Category]],1)-1))</f>
        <v>publishing</v>
      </c>
      <c r="R751" t="str">
        <f>TRIM(MID(Table1[[#This Row],[Category and Sub-Category]],SEARCH("/",Table1[[#This Row],[Category and Sub-Category]],1)+1,LEN(Table1[[#This Row],[Category and Sub-Category]])))</f>
        <v>nonfiction</v>
      </c>
      <c r="S751" s="8">
        <f>DATE(1970,1,1)+(Table1[[#This Row],[launched_at]]/(24*60*60))</f>
        <v>42733.94131944445</v>
      </c>
      <c r="T751" s="8">
        <f>DATE(1970,1,1)+(Table1[[#This Row],[deadline]]/(24*60*60))</f>
        <v>42763.94131944445</v>
      </c>
      <c r="U751">
        <f>_xlfn.DAYS(Table1[[#This Row],[Date Ended Conversion]],Table1[[#This Row],[Date Created Conversion]])</f>
        <v>30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9">
        <f>IF(Table1[[#This Row],[goal]] &lt;= 0,0,Table1[[#This Row],[pledged]]/Table1[[#This Row],[goal]])</f>
        <v>1.0258775877587758</v>
      </c>
      <c r="P752" s="7">
        <f>IF(Table1[[#This Row],[backers_count]] &lt;= 0,0,Table1[[#This Row],[pledged]]/Table1[[#This Row],[backers_count]])</f>
        <v>77.271186440677965</v>
      </c>
      <c r="Q752" t="str">
        <f>TRIM(MID(Table1[[#This Row],[Category and Sub-Category]],1,SEARCH("/",Table1[[#This Row],[Category and Sub-Category]],1)-1))</f>
        <v>publishing</v>
      </c>
      <c r="R752" t="str">
        <f>TRIM(MID(Table1[[#This Row],[Category and Sub-Category]],SEARCH("/",Table1[[#This Row],[Category and Sub-Category]],1)+1,LEN(Table1[[#This Row],[Category and Sub-Category]])))</f>
        <v>nonfiction</v>
      </c>
      <c r="S752" s="8">
        <f>DATE(1970,1,1)+(Table1[[#This Row],[launched_at]]/(24*60*60))</f>
        <v>41299.878148148149</v>
      </c>
      <c r="T752" s="8">
        <f>DATE(1970,1,1)+(Table1[[#This Row],[deadline]]/(24*60*60))</f>
        <v>41329.878148148149</v>
      </c>
      <c r="U752">
        <f>_xlfn.DAYS(Table1[[#This Row],[Date Ended Conversion]],Table1[[#This Row],[Date Created Conversion]])</f>
        <v>30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9">
        <f>IF(Table1[[#This Row],[goal]] &lt;= 0,0,Table1[[#This Row],[pledged]]/Table1[[#This Row],[goal]])</f>
        <v>1.1850000000000001</v>
      </c>
      <c r="P753" s="7">
        <f>IF(Table1[[#This Row],[backers_count]] &lt;= 0,0,Table1[[#This Row],[pledged]]/Table1[[#This Row],[backers_count]])</f>
        <v>57.338709677419352</v>
      </c>
      <c r="Q753" t="str">
        <f>TRIM(MID(Table1[[#This Row],[Category and Sub-Category]],1,SEARCH("/",Table1[[#This Row],[Category and Sub-Category]],1)-1))</f>
        <v>publishing</v>
      </c>
      <c r="R753" t="str">
        <f>TRIM(MID(Table1[[#This Row],[Category and Sub-Category]],SEARCH("/",Table1[[#This Row],[Category and Sub-Category]],1)+1,LEN(Table1[[#This Row],[Category and Sub-Category]])))</f>
        <v>nonfiction</v>
      </c>
      <c r="S753" s="8">
        <f>DATE(1970,1,1)+(Table1[[#This Row],[launched_at]]/(24*60*60))</f>
        <v>40713.630497685182</v>
      </c>
      <c r="T753" s="8">
        <f>DATE(1970,1,1)+(Table1[[#This Row],[deadline]]/(24*60*60))</f>
        <v>40759.630497685182</v>
      </c>
      <c r="U753">
        <f>_xlfn.DAYS(Table1[[#This Row],[Date Ended Conversion]],Table1[[#This Row],[Date Created Conversion]])</f>
        <v>46</v>
      </c>
    </row>
    <row r="754" spans="1:21" ht="43.5" x14ac:dyDescent="0.3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9">
        <f>IF(Table1[[#This Row],[goal]] &lt;= 0,0,Table1[[#This Row],[pledged]]/Table1[[#This Row],[goal]])</f>
        <v>1.117</v>
      </c>
      <c r="P754" s="7">
        <f>IF(Table1[[#This Row],[backers_count]] &lt;= 0,0,Table1[[#This Row],[pledged]]/Table1[[#This Row],[backers_count]])</f>
        <v>53.19047619047619</v>
      </c>
      <c r="Q754" t="str">
        <f>TRIM(MID(Table1[[#This Row],[Category and Sub-Category]],1,SEARCH("/",Table1[[#This Row],[Category and Sub-Category]],1)-1))</f>
        <v>publishing</v>
      </c>
      <c r="R754" t="str">
        <f>TRIM(MID(Table1[[#This Row],[Category and Sub-Category]],SEARCH("/",Table1[[#This Row],[Category and Sub-Category]],1)+1,LEN(Table1[[#This Row],[Category and Sub-Category]])))</f>
        <v>nonfiction</v>
      </c>
      <c r="S754" s="8">
        <f>DATE(1970,1,1)+(Table1[[#This Row],[launched_at]]/(24*60*60))</f>
        <v>42639.421493055561</v>
      </c>
      <c r="T754" s="8">
        <f>DATE(1970,1,1)+(Table1[[#This Row],[deadline]]/(24*60*60))</f>
        <v>42659.458333333328</v>
      </c>
      <c r="U754">
        <f>_xlfn.DAYS(Table1[[#This Row],[Date Ended Conversion]],Table1[[#This Row],[Date Created Conversion]])</f>
        <v>20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9">
        <f>IF(Table1[[#This Row],[goal]] &lt;= 0,0,Table1[[#This Row],[pledged]]/Table1[[#This Row],[goal]])</f>
        <v>1.28</v>
      </c>
      <c r="P755" s="7">
        <f>IF(Table1[[#This Row],[backers_count]] &lt;= 0,0,Table1[[#This Row],[pledged]]/Table1[[#This Row],[backers_count]])</f>
        <v>492.30769230769232</v>
      </c>
      <c r="Q755" t="str">
        <f>TRIM(MID(Table1[[#This Row],[Category and Sub-Category]],1,SEARCH("/",Table1[[#This Row],[Category and Sub-Category]],1)-1))</f>
        <v>publishing</v>
      </c>
      <c r="R755" t="str">
        <f>TRIM(MID(Table1[[#This Row],[Category and Sub-Category]],SEARCH("/",Table1[[#This Row],[Category and Sub-Category]],1)+1,LEN(Table1[[#This Row],[Category and Sub-Category]])))</f>
        <v>nonfiction</v>
      </c>
      <c r="S755" s="8">
        <f>DATE(1970,1,1)+(Table1[[#This Row],[launched_at]]/(24*60*60))</f>
        <v>42019.590173611112</v>
      </c>
      <c r="T755" s="8">
        <f>DATE(1970,1,1)+(Table1[[#This Row],[deadline]]/(24*60*60))</f>
        <v>42049.590173611112</v>
      </c>
      <c r="U755">
        <f>_xlfn.DAYS(Table1[[#This Row],[Date Ended Conversion]],Table1[[#This Row],[Date Created Conversion]])</f>
        <v>30</v>
      </c>
    </row>
    <row r="756" spans="1:21" ht="43.5" x14ac:dyDescent="0.3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9">
        <f>IF(Table1[[#This Row],[goal]] &lt;= 0,0,Table1[[#This Row],[pledged]]/Table1[[#This Row],[goal]])</f>
        <v>1.0375000000000001</v>
      </c>
      <c r="P756" s="7">
        <f>IF(Table1[[#This Row],[backers_count]] &lt;= 0,0,Table1[[#This Row],[pledged]]/Table1[[#This Row],[backers_count]])</f>
        <v>42.346938775510203</v>
      </c>
      <c r="Q756" t="str">
        <f>TRIM(MID(Table1[[#This Row],[Category and Sub-Category]],1,SEARCH("/",Table1[[#This Row],[Category and Sub-Category]],1)-1))</f>
        <v>publishing</v>
      </c>
      <c r="R756" t="str">
        <f>TRIM(MID(Table1[[#This Row],[Category and Sub-Category]],SEARCH("/",Table1[[#This Row],[Category and Sub-Category]],1)+1,LEN(Table1[[#This Row],[Category and Sub-Category]])))</f>
        <v>nonfiction</v>
      </c>
      <c r="S756" s="8">
        <f>DATE(1970,1,1)+(Table1[[#This Row],[launched_at]]/(24*60*60))</f>
        <v>41249.749085648145</v>
      </c>
      <c r="T756" s="8">
        <f>DATE(1970,1,1)+(Table1[[#This Row],[deadline]]/(24*60*60))</f>
        <v>41279.749085648145</v>
      </c>
      <c r="U756">
        <f>_xlfn.DAYS(Table1[[#This Row],[Date Ended Conversion]],Table1[[#This Row],[Date Created Conversion]])</f>
        <v>30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9">
        <f>IF(Table1[[#This Row],[goal]] &lt;= 0,0,Table1[[#This Row],[pledged]]/Table1[[#This Row],[goal]])</f>
        <v>1.0190760000000001</v>
      </c>
      <c r="P757" s="7">
        <f>IF(Table1[[#This Row],[backers_count]] &lt;= 0,0,Table1[[#This Row],[pledged]]/Table1[[#This Row],[backers_count]])</f>
        <v>37.466029411764708</v>
      </c>
      <c r="Q757" t="str">
        <f>TRIM(MID(Table1[[#This Row],[Category and Sub-Category]],1,SEARCH("/",Table1[[#This Row],[Category and Sub-Category]],1)-1))</f>
        <v>publishing</v>
      </c>
      <c r="R757" t="str">
        <f>TRIM(MID(Table1[[#This Row],[Category and Sub-Category]],SEARCH("/",Table1[[#This Row],[Category and Sub-Category]],1)+1,LEN(Table1[[#This Row],[Category and Sub-Category]])))</f>
        <v>nonfiction</v>
      </c>
      <c r="S757" s="8">
        <f>DATE(1970,1,1)+(Table1[[#This Row],[launched_at]]/(24*60*60))</f>
        <v>41383.605057870373</v>
      </c>
      <c r="T757" s="8">
        <f>DATE(1970,1,1)+(Table1[[#This Row],[deadline]]/(24*60*60))</f>
        <v>41414.02847222222</v>
      </c>
      <c r="U757">
        <f>_xlfn.DAYS(Table1[[#This Row],[Date Ended Conversion]],Table1[[#This Row],[Date Created Conversion]])</f>
        <v>31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9">
        <f>IF(Table1[[#This Row],[goal]] &lt;= 0,0,Table1[[#This Row],[pledged]]/Table1[[#This Row],[goal]])</f>
        <v>1.177142857142857</v>
      </c>
      <c r="P758" s="7">
        <f>IF(Table1[[#This Row],[backers_count]] &lt;= 0,0,Table1[[#This Row],[pledged]]/Table1[[#This Row],[backers_count]])</f>
        <v>37.454545454545453</v>
      </c>
      <c r="Q758" t="str">
        <f>TRIM(MID(Table1[[#This Row],[Category and Sub-Category]],1,SEARCH("/",Table1[[#This Row],[Category and Sub-Category]],1)-1))</f>
        <v>publishing</v>
      </c>
      <c r="R758" t="str">
        <f>TRIM(MID(Table1[[#This Row],[Category and Sub-Category]],SEARCH("/",Table1[[#This Row],[Category and Sub-Category]],1)+1,LEN(Table1[[#This Row],[Category and Sub-Category]])))</f>
        <v>nonfiction</v>
      </c>
      <c r="S758" s="8">
        <f>DATE(1970,1,1)+(Table1[[#This Row],[launched_at]]/(24*60*60))</f>
        <v>40590.766886574071</v>
      </c>
      <c r="T758" s="8">
        <f>DATE(1970,1,1)+(Table1[[#This Row],[deadline]]/(24*60*60))</f>
        <v>40651.725219907406</v>
      </c>
      <c r="U758">
        <f>_xlfn.DAYS(Table1[[#This Row],[Date Ended Conversion]],Table1[[#This Row],[Date Created Conversion]])</f>
        <v>61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9">
        <f>IF(Table1[[#This Row],[goal]] &lt;= 0,0,Table1[[#This Row],[pledged]]/Table1[[#This Row],[goal]])</f>
        <v>2.38</v>
      </c>
      <c r="P759" s="7">
        <f>IF(Table1[[#This Row],[backers_count]] &lt;= 0,0,Table1[[#This Row],[pledged]]/Table1[[#This Row],[backers_count]])</f>
        <v>33.055555555555557</v>
      </c>
      <c r="Q759" t="str">
        <f>TRIM(MID(Table1[[#This Row],[Category and Sub-Category]],1,SEARCH("/",Table1[[#This Row],[Category and Sub-Category]],1)-1))</f>
        <v>publishing</v>
      </c>
      <c r="R759" t="str">
        <f>TRIM(MID(Table1[[#This Row],[Category and Sub-Category]],SEARCH("/",Table1[[#This Row],[Category and Sub-Category]],1)+1,LEN(Table1[[#This Row],[Category and Sub-Category]])))</f>
        <v>nonfiction</v>
      </c>
      <c r="S759" s="8">
        <f>DATE(1970,1,1)+(Table1[[#This Row],[launched_at]]/(24*60*60))</f>
        <v>41235.054560185185</v>
      </c>
      <c r="T759" s="8">
        <f>DATE(1970,1,1)+(Table1[[#This Row],[deadline]]/(24*60*60))</f>
        <v>41249.054560185185</v>
      </c>
      <c r="U759">
        <f>_xlfn.DAYS(Table1[[#This Row],[Date Ended Conversion]],Table1[[#This Row],[Date Created Conversion]])</f>
        <v>14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9">
        <f>IF(Table1[[#This Row],[goal]] &lt;= 0,0,Table1[[#This Row],[pledged]]/Table1[[#This Row],[goal]])</f>
        <v>1.02</v>
      </c>
      <c r="P760" s="7">
        <f>IF(Table1[[#This Row],[backers_count]] &lt;= 0,0,Table1[[#This Row],[pledged]]/Table1[[#This Row],[backers_count]])</f>
        <v>134.21052631578948</v>
      </c>
      <c r="Q760" t="str">
        <f>TRIM(MID(Table1[[#This Row],[Category and Sub-Category]],1,SEARCH("/",Table1[[#This Row],[Category and Sub-Category]],1)-1))</f>
        <v>publishing</v>
      </c>
      <c r="R760" t="str">
        <f>TRIM(MID(Table1[[#This Row],[Category and Sub-Category]],SEARCH("/",Table1[[#This Row],[Category and Sub-Category]],1)+1,LEN(Table1[[#This Row],[Category and Sub-Category]])))</f>
        <v>nonfiction</v>
      </c>
      <c r="S760" s="8">
        <f>DATE(1970,1,1)+(Table1[[#This Row],[launched_at]]/(24*60*60))</f>
        <v>40429.836435185185</v>
      </c>
      <c r="T760" s="8">
        <f>DATE(1970,1,1)+(Table1[[#This Row],[deadline]]/(24*60*60))</f>
        <v>40459.836435185185</v>
      </c>
      <c r="U760">
        <f>_xlfn.DAYS(Table1[[#This Row],[Date Ended Conversion]],Table1[[#This Row],[Date Created Conversion]])</f>
        <v>30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9">
        <f>IF(Table1[[#This Row],[goal]] &lt;= 0,0,Table1[[#This Row],[pledged]]/Table1[[#This Row],[goal]])</f>
        <v>1.0192000000000001</v>
      </c>
      <c r="P761" s="7">
        <f>IF(Table1[[#This Row],[backers_count]] &lt;= 0,0,Table1[[#This Row],[pledged]]/Table1[[#This Row],[backers_count]])</f>
        <v>51.474747474747474</v>
      </c>
      <c r="Q761" t="str">
        <f>TRIM(MID(Table1[[#This Row],[Category and Sub-Category]],1,SEARCH("/",Table1[[#This Row],[Category and Sub-Category]],1)-1))</f>
        <v>publishing</v>
      </c>
      <c r="R761" t="str">
        <f>TRIM(MID(Table1[[#This Row],[Category and Sub-Category]],SEARCH("/",Table1[[#This Row],[Category and Sub-Category]],1)+1,LEN(Table1[[#This Row],[Category and Sub-Category]])))</f>
        <v>nonfiction</v>
      </c>
      <c r="S761" s="8">
        <f>DATE(1970,1,1)+(Table1[[#This Row],[launched_at]]/(24*60*60))</f>
        <v>41789.330312500002</v>
      </c>
      <c r="T761" s="8">
        <f>DATE(1970,1,1)+(Table1[[#This Row],[deadline]]/(24*60*60))</f>
        <v>41829.330312500002</v>
      </c>
      <c r="U761">
        <f>_xlfn.DAYS(Table1[[#This Row],[Date Ended Conversion]],Table1[[#This Row],[Date Created Conversion]])</f>
        <v>40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9">
        <f>IF(Table1[[#This Row],[goal]] &lt;= 0,0,Table1[[#This Row],[pledged]]/Table1[[#This Row],[goal]])</f>
        <v>0</v>
      </c>
      <c r="P762" s="7">
        <f>IF(Table1[[#This Row],[backers_count]] &lt;= 0,0,Table1[[#This Row],[pledged]]/Table1[[#This Row],[backers_count]])</f>
        <v>0</v>
      </c>
      <c r="Q762" t="str">
        <f>TRIM(MID(Table1[[#This Row],[Category and Sub-Category]],1,SEARCH("/",Table1[[#This Row],[Category and Sub-Category]],1)-1))</f>
        <v>publishing</v>
      </c>
      <c r="R762" t="str">
        <f>TRIM(MID(Table1[[#This Row],[Category and Sub-Category]],SEARCH("/",Table1[[#This Row],[Category and Sub-Category]],1)+1,LEN(Table1[[#This Row],[Category and Sub-Category]])))</f>
        <v>fiction</v>
      </c>
      <c r="S762" s="8">
        <f>DATE(1970,1,1)+(Table1[[#This Row],[launched_at]]/(24*60*60))</f>
        <v>42670.764039351852</v>
      </c>
      <c r="T762" s="8">
        <f>DATE(1970,1,1)+(Table1[[#This Row],[deadline]]/(24*60*60))</f>
        <v>42700.805706018524</v>
      </c>
      <c r="U762">
        <f>_xlfn.DAYS(Table1[[#This Row],[Date Ended Conversion]],Table1[[#This Row],[Date Created Conversion]])</f>
        <v>30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9">
        <f>IF(Table1[[#This Row],[goal]] &lt;= 0,0,Table1[[#This Row],[pledged]]/Table1[[#This Row],[goal]])</f>
        <v>4.7E-2</v>
      </c>
      <c r="P763" s="7">
        <f>IF(Table1[[#This Row],[backers_count]] &lt;= 0,0,Table1[[#This Row],[pledged]]/Table1[[#This Row],[backers_count]])</f>
        <v>39.166666666666664</v>
      </c>
      <c r="Q763" t="str">
        <f>TRIM(MID(Table1[[#This Row],[Category and Sub-Category]],1,SEARCH("/",Table1[[#This Row],[Category and Sub-Category]],1)-1))</f>
        <v>publishing</v>
      </c>
      <c r="R763" t="str">
        <f>TRIM(MID(Table1[[#This Row],[Category and Sub-Category]],SEARCH("/",Table1[[#This Row],[Category and Sub-Category]],1)+1,LEN(Table1[[#This Row],[Category and Sub-Category]])))</f>
        <v>fiction</v>
      </c>
      <c r="S763" s="8">
        <f>DATE(1970,1,1)+(Table1[[#This Row],[launched_at]]/(24*60*60))</f>
        <v>41642.751458333332</v>
      </c>
      <c r="T763" s="8">
        <f>DATE(1970,1,1)+(Table1[[#This Row],[deadline]]/(24*60*60))</f>
        <v>41672.751458333332</v>
      </c>
      <c r="U763">
        <f>_xlfn.DAYS(Table1[[#This Row],[Date Ended Conversion]],Table1[[#This Row],[Date Created Conversion]])</f>
        <v>30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9">
        <f>IF(Table1[[#This Row],[goal]] &lt;= 0,0,Table1[[#This Row],[pledged]]/Table1[[#This Row],[goal]])</f>
        <v>0</v>
      </c>
      <c r="P764" s="7">
        <f>IF(Table1[[#This Row],[backers_count]] &lt;= 0,0,Table1[[#This Row],[pledged]]/Table1[[#This Row],[backers_count]])</f>
        <v>0</v>
      </c>
      <c r="Q764" t="str">
        <f>TRIM(MID(Table1[[#This Row],[Category and Sub-Category]],1,SEARCH("/",Table1[[#This Row],[Category and Sub-Category]],1)-1))</f>
        <v>publishing</v>
      </c>
      <c r="R764" t="str">
        <f>TRIM(MID(Table1[[#This Row],[Category and Sub-Category]],SEARCH("/",Table1[[#This Row],[Category and Sub-Category]],1)+1,LEN(Table1[[#This Row],[Category and Sub-Category]])))</f>
        <v>fiction</v>
      </c>
      <c r="S764" s="8">
        <f>DATE(1970,1,1)+(Table1[[#This Row],[launched_at]]/(24*60*60))</f>
        <v>42690.858449074076</v>
      </c>
      <c r="T764" s="8">
        <f>DATE(1970,1,1)+(Table1[[#This Row],[deadline]]/(24*60*60))</f>
        <v>42708.25</v>
      </c>
      <c r="U764">
        <f>_xlfn.DAYS(Table1[[#This Row],[Date Ended Conversion]],Table1[[#This Row],[Date Created Conversion]])</f>
        <v>18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9">
        <f>IF(Table1[[#This Row],[goal]] &lt;= 0,0,Table1[[#This Row],[pledged]]/Table1[[#This Row],[goal]])</f>
        <v>1.1655011655011655E-3</v>
      </c>
      <c r="P765" s="7">
        <f>IF(Table1[[#This Row],[backers_count]] &lt;= 0,0,Table1[[#This Row],[pledged]]/Table1[[#This Row],[backers_count]])</f>
        <v>5</v>
      </c>
      <c r="Q765" t="str">
        <f>TRIM(MID(Table1[[#This Row],[Category and Sub-Category]],1,SEARCH("/",Table1[[#This Row],[Category and Sub-Category]],1)-1))</f>
        <v>publishing</v>
      </c>
      <c r="R765" t="str">
        <f>TRIM(MID(Table1[[#This Row],[Category and Sub-Category]],SEARCH("/",Table1[[#This Row],[Category and Sub-Category]],1)+1,LEN(Table1[[#This Row],[Category and Sub-Category]])))</f>
        <v>fiction</v>
      </c>
      <c r="S765" s="8">
        <f>DATE(1970,1,1)+(Table1[[#This Row],[launched_at]]/(24*60*60))</f>
        <v>41471.446851851855</v>
      </c>
      <c r="T765" s="8">
        <f>DATE(1970,1,1)+(Table1[[#This Row],[deadline]]/(24*60*60))</f>
        <v>41501.446851851855</v>
      </c>
      <c r="U765">
        <f>_xlfn.DAYS(Table1[[#This Row],[Date Ended Conversion]],Table1[[#This Row],[Date Created Conversion]])</f>
        <v>30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9">
        <f>IF(Table1[[#This Row],[goal]] &lt;= 0,0,Table1[[#This Row],[pledged]]/Table1[[#This Row],[goal]])</f>
        <v>0</v>
      </c>
      <c r="P766" s="7">
        <f>IF(Table1[[#This Row],[backers_count]] &lt;= 0,0,Table1[[#This Row],[pledged]]/Table1[[#This Row],[backers_count]])</f>
        <v>0</v>
      </c>
      <c r="Q766" t="str">
        <f>TRIM(MID(Table1[[#This Row],[Category and Sub-Category]],1,SEARCH("/",Table1[[#This Row],[Category and Sub-Category]],1)-1))</f>
        <v>publishing</v>
      </c>
      <c r="R766" t="str">
        <f>TRIM(MID(Table1[[#This Row],[Category and Sub-Category]],SEARCH("/",Table1[[#This Row],[Category and Sub-Category]],1)+1,LEN(Table1[[#This Row],[Category and Sub-Category]])))</f>
        <v>fiction</v>
      </c>
      <c r="S766" s="8">
        <f>DATE(1970,1,1)+(Table1[[#This Row],[launched_at]]/(24*60*60))</f>
        <v>42227.173159722224</v>
      </c>
      <c r="T766" s="8">
        <f>DATE(1970,1,1)+(Table1[[#This Row],[deadline]]/(24*60*60))</f>
        <v>42257.173159722224</v>
      </c>
      <c r="U766">
        <f>_xlfn.DAYS(Table1[[#This Row],[Date Ended Conversion]],Table1[[#This Row],[Date Created Conversion]])</f>
        <v>30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9">
        <f>IF(Table1[[#This Row],[goal]] &lt;= 0,0,Table1[[#This Row],[pledged]]/Table1[[#This Row],[goal]])</f>
        <v>0.36014285714285715</v>
      </c>
      <c r="P767" s="7">
        <f>IF(Table1[[#This Row],[backers_count]] &lt;= 0,0,Table1[[#This Row],[pledged]]/Table1[[#This Row],[backers_count]])</f>
        <v>57.295454545454547</v>
      </c>
      <c r="Q767" t="str">
        <f>TRIM(MID(Table1[[#This Row],[Category and Sub-Category]],1,SEARCH("/",Table1[[#This Row],[Category and Sub-Category]],1)-1))</f>
        <v>publishing</v>
      </c>
      <c r="R767" t="str">
        <f>TRIM(MID(Table1[[#This Row],[Category and Sub-Category]],SEARCH("/",Table1[[#This Row],[Category and Sub-Category]],1)+1,LEN(Table1[[#This Row],[Category and Sub-Category]])))</f>
        <v>fiction</v>
      </c>
      <c r="S767" s="8">
        <f>DATE(1970,1,1)+(Table1[[#This Row],[launched_at]]/(24*60*60))</f>
        <v>41901.542638888888</v>
      </c>
      <c r="T767" s="8">
        <f>DATE(1970,1,1)+(Table1[[#This Row],[deadline]]/(24*60*60))</f>
        <v>41931.542638888888</v>
      </c>
      <c r="U767">
        <f>_xlfn.DAYS(Table1[[#This Row],[Date Ended Conversion]],Table1[[#This Row],[Date Created Conversion]])</f>
        <v>30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9">
        <f>IF(Table1[[#This Row],[goal]] &lt;= 0,0,Table1[[#This Row],[pledged]]/Table1[[#This Row],[goal]])</f>
        <v>0</v>
      </c>
      <c r="P768" s="7">
        <f>IF(Table1[[#This Row],[backers_count]] &lt;= 0,0,Table1[[#This Row],[pledged]]/Table1[[#This Row],[backers_count]])</f>
        <v>0</v>
      </c>
      <c r="Q768" t="str">
        <f>TRIM(MID(Table1[[#This Row],[Category and Sub-Category]],1,SEARCH("/",Table1[[#This Row],[Category and Sub-Category]],1)-1))</f>
        <v>publishing</v>
      </c>
      <c r="R768" t="str">
        <f>TRIM(MID(Table1[[#This Row],[Category and Sub-Category]],SEARCH("/",Table1[[#This Row],[Category and Sub-Category]],1)+1,LEN(Table1[[#This Row],[Category and Sub-Category]])))</f>
        <v>fiction</v>
      </c>
      <c r="S768" s="8">
        <f>DATE(1970,1,1)+(Table1[[#This Row],[launched_at]]/(24*60*60))</f>
        <v>42021.783368055556</v>
      </c>
      <c r="T768" s="8">
        <f>DATE(1970,1,1)+(Table1[[#This Row],[deadline]]/(24*60*60))</f>
        <v>42051.783368055556</v>
      </c>
      <c r="U768">
        <f>_xlfn.DAYS(Table1[[#This Row],[Date Ended Conversion]],Table1[[#This Row],[Date Created Conversion]])</f>
        <v>30</v>
      </c>
    </row>
    <row r="769" spans="1:21" ht="58" x14ac:dyDescent="0.3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9">
        <f>IF(Table1[[#This Row],[goal]] &lt;= 0,0,Table1[[#This Row],[pledged]]/Table1[[#This Row],[goal]])</f>
        <v>3.5400000000000001E-2</v>
      </c>
      <c r="P769" s="7">
        <f>IF(Table1[[#This Row],[backers_count]] &lt;= 0,0,Table1[[#This Row],[pledged]]/Table1[[#This Row],[backers_count]])</f>
        <v>59</v>
      </c>
      <c r="Q769" t="str">
        <f>TRIM(MID(Table1[[#This Row],[Category and Sub-Category]],1,SEARCH("/",Table1[[#This Row],[Category and Sub-Category]],1)-1))</f>
        <v>publishing</v>
      </c>
      <c r="R769" t="str">
        <f>TRIM(MID(Table1[[#This Row],[Category and Sub-Category]],SEARCH("/",Table1[[#This Row],[Category and Sub-Category]],1)+1,LEN(Table1[[#This Row],[Category and Sub-Category]])))</f>
        <v>fiction</v>
      </c>
      <c r="S769" s="8">
        <f>DATE(1970,1,1)+(Table1[[#This Row],[launched_at]]/(24*60*60))</f>
        <v>42115.143634259264</v>
      </c>
      <c r="T769" s="8">
        <f>DATE(1970,1,1)+(Table1[[#This Row],[deadline]]/(24*60*60))</f>
        <v>42145.143634259264</v>
      </c>
      <c r="U769">
        <f>_xlfn.DAYS(Table1[[#This Row],[Date Ended Conversion]],Table1[[#This Row],[Date Created Conversion]])</f>
        <v>30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9">
        <f>IF(Table1[[#This Row],[goal]] &lt;= 0,0,Table1[[#This Row],[pledged]]/Table1[[#This Row],[goal]])</f>
        <v>0</v>
      </c>
      <c r="P770" s="7">
        <f>IF(Table1[[#This Row],[backers_count]] &lt;= 0,0,Table1[[#This Row],[pledged]]/Table1[[#This Row],[backers_count]])</f>
        <v>0</v>
      </c>
      <c r="Q770" t="str">
        <f>TRIM(MID(Table1[[#This Row],[Category and Sub-Category]],1,SEARCH("/",Table1[[#This Row],[Category and Sub-Category]],1)-1))</f>
        <v>publishing</v>
      </c>
      <c r="R770" t="str">
        <f>TRIM(MID(Table1[[#This Row],[Category and Sub-Category]],SEARCH("/",Table1[[#This Row],[Category and Sub-Category]],1)+1,LEN(Table1[[#This Row],[Category and Sub-Category]])))</f>
        <v>fiction</v>
      </c>
      <c r="S770" s="8">
        <f>DATE(1970,1,1)+(Table1[[#This Row],[launched_at]]/(24*60*60))</f>
        <v>41594.207060185188</v>
      </c>
      <c r="T770" s="8">
        <f>DATE(1970,1,1)+(Table1[[#This Row],[deadline]]/(24*60*60))</f>
        <v>41624.207060185188</v>
      </c>
      <c r="U770">
        <f>_xlfn.DAYS(Table1[[#This Row],[Date Ended Conversion]],Table1[[#This Row],[Date Created Conversion]])</f>
        <v>30</v>
      </c>
    </row>
    <row r="771" spans="1:21" ht="43.5" x14ac:dyDescent="0.3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9">
        <f>IF(Table1[[#This Row],[goal]] &lt;= 0,0,Table1[[#This Row],[pledged]]/Table1[[#This Row],[goal]])</f>
        <v>0.41399999999999998</v>
      </c>
      <c r="P771" s="7">
        <f>IF(Table1[[#This Row],[backers_count]] &lt;= 0,0,Table1[[#This Row],[pledged]]/Table1[[#This Row],[backers_count]])</f>
        <v>31.846153846153847</v>
      </c>
      <c r="Q771" t="str">
        <f>TRIM(MID(Table1[[#This Row],[Category and Sub-Category]],1,SEARCH("/",Table1[[#This Row],[Category and Sub-Category]],1)-1))</f>
        <v>publishing</v>
      </c>
      <c r="R771" t="str">
        <f>TRIM(MID(Table1[[#This Row],[Category and Sub-Category]],SEARCH("/",Table1[[#This Row],[Category and Sub-Category]],1)+1,LEN(Table1[[#This Row],[Category and Sub-Category]])))</f>
        <v>fiction</v>
      </c>
      <c r="S771" s="8">
        <f>DATE(1970,1,1)+(Table1[[#This Row],[launched_at]]/(24*60*60))</f>
        <v>41604.996458333335</v>
      </c>
      <c r="T771" s="8">
        <f>DATE(1970,1,1)+(Table1[[#This Row],[deadline]]/(24*60*60))</f>
        <v>41634.996458333335</v>
      </c>
      <c r="U771">
        <f>_xlfn.DAYS(Table1[[#This Row],[Date Ended Conversion]],Table1[[#This Row],[Date Created Conversion]])</f>
        <v>30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9">
        <f>IF(Table1[[#This Row],[goal]] &lt;= 0,0,Table1[[#This Row],[pledged]]/Table1[[#This Row],[goal]])</f>
        <v>0</v>
      </c>
      <c r="P772" s="7">
        <f>IF(Table1[[#This Row],[backers_count]] &lt;= 0,0,Table1[[#This Row],[pledged]]/Table1[[#This Row],[backers_count]])</f>
        <v>0</v>
      </c>
      <c r="Q772" t="str">
        <f>TRIM(MID(Table1[[#This Row],[Category and Sub-Category]],1,SEARCH("/",Table1[[#This Row],[Category and Sub-Category]],1)-1))</f>
        <v>publishing</v>
      </c>
      <c r="R772" t="str">
        <f>TRIM(MID(Table1[[#This Row],[Category and Sub-Category]],SEARCH("/",Table1[[#This Row],[Category and Sub-Category]],1)+1,LEN(Table1[[#This Row],[Category and Sub-Category]])))</f>
        <v>fiction</v>
      </c>
      <c r="S772" s="8">
        <f>DATE(1970,1,1)+(Table1[[#This Row],[launched_at]]/(24*60*60))</f>
        <v>41289.9996412037</v>
      </c>
      <c r="T772" s="8">
        <f>DATE(1970,1,1)+(Table1[[#This Row],[deadline]]/(24*60*60))</f>
        <v>41329.9996412037</v>
      </c>
      <c r="U772">
        <f>_xlfn.DAYS(Table1[[#This Row],[Date Ended Conversion]],Table1[[#This Row],[Date Created Conversion]])</f>
        <v>40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9">
        <f>IF(Table1[[#This Row],[goal]] &lt;= 0,0,Table1[[#This Row],[pledged]]/Table1[[#This Row],[goal]])</f>
        <v>2.631578947368421E-4</v>
      </c>
      <c r="P773" s="7">
        <f>IF(Table1[[#This Row],[backers_count]] &lt;= 0,0,Table1[[#This Row],[pledged]]/Table1[[#This Row],[backers_count]])</f>
        <v>10</v>
      </c>
      <c r="Q773" t="str">
        <f>TRIM(MID(Table1[[#This Row],[Category and Sub-Category]],1,SEARCH("/",Table1[[#This Row],[Category and Sub-Category]],1)-1))</f>
        <v>publishing</v>
      </c>
      <c r="R773" t="str">
        <f>TRIM(MID(Table1[[#This Row],[Category and Sub-Category]],SEARCH("/",Table1[[#This Row],[Category and Sub-Category]],1)+1,LEN(Table1[[#This Row],[Category and Sub-Category]])))</f>
        <v>fiction</v>
      </c>
      <c r="S773" s="8">
        <f>DATE(1970,1,1)+(Table1[[#This Row],[launched_at]]/(24*60*60))</f>
        <v>42349.824097222227</v>
      </c>
      <c r="T773" s="8">
        <f>DATE(1970,1,1)+(Table1[[#This Row],[deadline]]/(24*60*60))</f>
        <v>42399.824097222227</v>
      </c>
      <c r="U773">
        <f>_xlfn.DAYS(Table1[[#This Row],[Date Ended Conversion]],Table1[[#This Row],[Date Created Conversion]])</f>
        <v>50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9">
        <f>IF(Table1[[#This Row],[goal]] &lt;= 0,0,Table1[[#This Row],[pledged]]/Table1[[#This Row],[goal]])</f>
        <v>3.3333333333333333E-2</v>
      </c>
      <c r="P774" s="7">
        <f>IF(Table1[[#This Row],[backers_count]] &lt;= 0,0,Table1[[#This Row],[pledged]]/Table1[[#This Row],[backers_count]])</f>
        <v>50</v>
      </c>
      <c r="Q774" t="str">
        <f>TRIM(MID(Table1[[#This Row],[Category and Sub-Category]],1,SEARCH("/",Table1[[#This Row],[Category and Sub-Category]],1)-1))</f>
        <v>publishing</v>
      </c>
      <c r="R774" t="str">
        <f>TRIM(MID(Table1[[#This Row],[Category and Sub-Category]],SEARCH("/",Table1[[#This Row],[Category and Sub-Category]],1)+1,LEN(Table1[[#This Row],[Category and Sub-Category]])))</f>
        <v>fiction</v>
      </c>
      <c r="S774" s="8">
        <f>DATE(1970,1,1)+(Table1[[#This Row],[launched_at]]/(24*60*60))</f>
        <v>40068.056932870371</v>
      </c>
      <c r="T774" s="8">
        <f>DATE(1970,1,1)+(Table1[[#This Row],[deadline]]/(24*60*60))</f>
        <v>40118.165972222225</v>
      </c>
      <c r="U774">
        <f>_xlfn.DAYS(Table1[[#This Row],[Date Ended Conversion]],Table1[[#This Row],[Date Created Conversion]])</f>
        <v>50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9">
        <f>IF(Table1[[#This Row],[goal]] &lt;= 0,0,Table1[[#This Row],[pledged]]/Table1[[#This Row],[goal]])</f>
        <v>8.5129023676509714E-3</v>
      </c>
      <c r="P775" s="7">
        <f>IF(Table1[[#This Row],[backers_count]] &lt;= 0,0,Table1[[#This Row],[pledged]]/Table1[[#This Row],[backers_count]])</f>
        <v>16</v>
      </c>
      <c r="Q775" t="str">
        <f>TRIM(MID(Table1[[#This Row],[Category and Sub-Category]],1,SEARCH("/",Table1[[#This Row],[Category and Sub-Category]],1)-1))</f>
        <v>publishing</v>
      </c>
      <c r="R775" t="str">
        <f>TRIM(MID(Table1[[#This Row],[Category and Sub-Category]],SEARCH("/",Table1[[#This Row],[Category and Sub-Category]],1)+1,LEN(Table1[[#This Row],[Category and Sub-Category]])))</f>
        <v>fiction</v>
      </c>
      <c r="S775" s="8">
        <f>DATE(1970,1,1)+(Table1[[#This Row],[launched_at]]/(24*60*60))</f>
        <v>42100.735937500001</v>
      </c>
      <c r="T775" s="8">
        <f>DATE(1970,1,1)+(Table1[[#This Row],[deadline]]/(24*60*60))</f>
        <v>42134.959027777775</v>
      </c>
      <c r="U775">
        <f>_xlfn.DAYS(Table1[[#This Row],[Date Ended Conversion]],Table1[[#This Row],[Date Created Conversion]])</f>
        <v>34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9">
        <f>IF(Table1[[#This Row],[goal]] &lt;= 0,0,Table1[[#This Row],[pledged]]/Table1[[#This Row],[goal]])</f>
        <v>0.70199999999999996</v>
      </c>
      <c r="P776" s="7">
        <f>IF(Table1[[#This Row],[backers_count]] &lt;= 0,0,Table1[[#This Row],[pledged]]/Table1[[#This Row],[backers_count]])</f>
        <v>39</v>
      </c>
      <c r="Q776" t="str">
        <f>TRIM(MID(Table1[[#This Row],[Category and Sub-Category]],1,SEARCH("/",Table1[[#This Row],[Category and Sub-Category]],1)-1))</f>
        <v>publishing</v>
      </c>
      <c r="R776" t="str">
        <f>TRIM(MID(Table1[[#This Row],[Category and Sub-Category]],SEARCH("/",Table1[[#This Row],[Category and Sub-Category]],1)+1,LEN(Table1[[#This Row],[Category and Sub-Category]])))</f>
        <v>fiction</v>
      </c>
      <c r="S776" s="8">
        <f>DATE(1970,1,1)+(Table1[[#This Row],[launched_at]]/(24*60*60))</f>
        <v>41663.780300925922</v>
      </c>
      <c r="T776" s="8">
        <f>DATE(1970,1,1)+(Table1[[#This Row],[deadline]]/(24*60*60))</f>
        <v>41693.780300925922</v>
      </c>
      <c r="U776">
        <f>_xlfn.DAYS(Table1[[#This Row],[Date Ended Conversion]],Table1[[#This Row],[Date Created Conversion]])</f>
        <v>30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9">
        <f>IF(Table1[[#This Row],[goal]] &lt;= 0,0,Table1[[#This Row],[pledged]]/Table1[[#This Row],[goal]])</f>
        <v>1.7000000000000001E-2</v>
      </c>
      <c r="P777" s="7">
        <f>IF(Table1[[#This Row],[backers_count]] &lt;= 0,0,Table1[[#This Row],[pledged]]/Table1[[#This Row],[backers_count]])</f>
        <v>34</v>
      </c>
      <c r="Q777" t="str">
        <f>TRIM(MID(Table1[[#This Row],[Category and Sub-Category]],1,SEARCH("/",Table1[[#This Row],[Category and Sub-Category]],1)-1))</f>
        <v>publishing</v>
      </c>
      <c r="R777" t="str">
        <f>TRIM(MID(Table1[[#This Row],[Category and Sub-Category]],SEARCH("/",Table1[[#This Row],[Category and Sub-Category]],1)+1,LEN(Table1[[#This Row],[Category and Sub-Category]])))</f>
        <v>fiction</v>
      </c>
      <c r="S777" s="8">
        <f>DATE(1970,1,1)+(Table1[[#This Row],[launched_at]]/(24*60*60))</f>
        <v>40863.060127314813</v>
      </c>
      <c r="T777" s="8">
        <f>DATE(1970,1,1)+(Table1[[#This Row],[deadline]]/(24*60*60))</f>
        <v>40893.060127314813</v>
      </c>
      <c r="U777">
        <f>_xlfn.DAYS(Table1[[#This Row],[Date Ended Conversion]],Table1[[#This Row],[Date Created Conversion]])</f>
        <v>30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9">
        <f>IF(Table1[[#This Row],[goal]] &lt;= 0,0,Table1[[#This Row],[pledged]]/Table1[[#This Row],[goal]])</f>
        <v>0.51400000000000001</v>
      </c>
      <c r="P778" s="7">
        <f>IF(Table1[[#This Row],[backers_count]] &lt;= 0,0,Table1[[#This Row],[pledged]]/Table1[[#This Row],[backers_count]])</f>
        <v>63.122807017543863</v>
      </c>
      <c r="Q778" t="str">
        <f>TRIM(MID(Table1[[#This Row],[Category and Sub-Category]],1,SEARCH("/",Table1[[#This Row],[Category and Sub-Category]],1)-1))</f>
        <v>publishing</v>
      </c>
      <c r="R778" t="str">
        <f>TRIM(MID(Table1[[#This Row],[Category and Sub-Category]],SEARCH("/",Table1[[#This Row],[Category and Sub-Category]],1)+1,LEN(Table1[[#This Row],[Category and Sub-Category]])))</f>
        <v>fiction</v>
      </c>
      <c r="S778" s="8">
        <f>DATE(1970,1,1)+(Table1[[#This Row],[launched_at]]/(24*60*60))</f>
        <v>42250.685706018514</v>
      </c>
      <c r="T778" s="8">
        <f>DATE(1970,1,1)+(Table1[[#This Row],[deadline]]/(24*60*60))</f>
        <v>42288.208333333328</v>
      </c>
      <c r="U778">
        <f>_xlfn.DAYS(Table1[[#This Row],[Date Ended Conversion]],Table1[[#This Row],[Date Created Conversion]])</f>
        <v>38</v>
      </c>
    </row>
    <row r="779" spans="1:21" ht="43.5" x14ac:dyDescent="0.3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9">
        <f>IF(Table1[[#This Row],[goal]] &lt;= 0,0,Table1[[#This Row],[pledged]]/Table1[[#This Row],[goal]])</f>
        <v>7.0000000000000001E-3</v>
      </c>
      <c r="P779" s="7">
        <f>IF(Table1[[#This Row],[backers_count]] &lt;= 0,0,Table1[[#This Row],[pledged]]/Table1[[#This Row],[backers_count]])</f>
        <v>7</v>
      </c>
      <c r="Q779" t="str">
        <f>TRIM(MID(Table1[[#This Row],[Category and Sub-Category]],1,SEARCH("/",Table1[[#This Row],[Category and Sub-Category]],1)-1))</f>
        <v>publishing</v>
      </c>
      <c r="R779" t="str">
        <f>TRIM(MID(Table1[[#This Row],[Category and Sub-Category]],SEARCH("/",Table1[[#This Row],[Category and Sub-Category]],1)+1,LEN(Table1[[#This Row],[Category and Sub-Category]])))</f>
        <v>fiction</v>
      </c>
      <c r="S779" s="8">
        <f>DATE(1970,1,1)+(Table1[[#This Row],[launched_at]]/(24*60*60))</f>
        <v>41456.981215277774</v>
      </c>
      <c r="T779" s="8">
        <f>DATE(1970,1,1)+(Table1[[#This Row],[deadline]]/(24*60*60))</f>
        <v>41486.981215277774</v>
      </c>
      <c r="U779">
        <f>_xlfn.DAYS(Table1[[#This Row],[Date Ended Conversion]],Table1[[#This Row],[Date Created Conversion]])</f>
        <v>30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9">
        <f>IF(Table1[[#This Row],[goal]] &lt;= 0,0,Table1[[#This Row],[pledged]]/Table1[[#This Row],[goal]])</f>
        <v>4.0000000000000001E-3</v>
      </c>
      <c r="P780" s="7">
        <f>IF(Table1[[#This Row],[backers_count]] &lt;= 0,0,Table1[[#This Row],[pledged]]/Table1[[#This Row],[backers_count]])</f>
        <v>2</v>
      </c>
      <c r="Q780" t="str">
        <f>TRIM(MID(Table1[[#This Row],[Category and Sub-Category]],1,SEARCH("/",Table1[[#This Row],[Category and Sub-Category]],1)-1))</f>
        <v>publishing</v>
      </c>
      <c r="R780" t="str">
        <f>TRIM(MID(Table1[[#This Row],[Category and Sub-Category]],SEARCH("/",Table1[[#This Row],[Category and Sub-Category]],1)+1,LEN(Table1[[#This Row],[Category and Sub-Category]])))</f>
        <v>fiction</v>
      </c>
      <c r="S780" s="8">
        <f>DATE(1970,1,1)+(Table1[[#This Row],[launched_at]]/(24*60*60))</f>
        <v>41729.702314814815</v>
      </c>
      <c r="T780" s="8">
        <f>DATE(1970,1,1)+(Table1[[#This Row],[deadline]]/(24*60*60))</f>
        <v>41759.702314814815</v>
      </c>
      <c r="U780">
        <f>_xlfn.DAYS(Table1[[#This Row],[Date Ended Conversion]],Table1[[#This Row],[Date Created Conversion]])</f>
        <v>30</v>
      </c>
    </row>
    <row r="781" spans="1:21" ht="43.5" x14ac:dyDescent="0.3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9">
        <f>IF(Table1[[#This Row],[goal]] &lt;= 0,0,Table1[[#This Row],[pledged]]/Table1[[#This Row],[goal]])</f>
        <v>2.6666666666666668E-2</v>
      </c>
      <c r="P781" s="7">
        <f>IF(Table1[[#This Row],[backers_count]] &lt;= 0,0,Table1[[#This Row],[pledged]]/Table1[[#This Row],[backers_count]])</f>
        <v>66.666666666666671</v>
      </c>
      <c r="Q781" t="str">
        <f>TRIM(MID(Table1[[#This Row],[Category and Sub-Category]],1,SEARCH("/",Table1[[#This Row],[Category and Sub-Category]],1)-1))</f>
        <v>publishing</v>
      </c>
      <c r="R781" t="str">
        <f>TRIM(MID(Table1[[#This Row],[Category and Sub-Category]],SEARCH("/",Table1[[#This Row],[Category and Sub-Category]],1)+1,LEN(Table1[[#This Row],[Category and Sub-Category]])))</f>
        <v>fiction</v>
      </c>
      <c r="S781" s="8">
        <f>DATE(1970,1,1)+(Table1[[#This Row],[launched_at]]/(24*60*60))</f>
        <v>40436.68408564815</v>
      </c>
      <c r="T781" s="8">
        <f>DATE(1970,1,1)+(Table1[[#This Row],[deadline]]/(24*60*60))</f>
        <v>40466.166666666664</v>
      </c>
      <c r="U781">
        <f>_xlfn.DAYS(Table1[[#This Row],[Date Ended Conversion]],Table1[[#This Row],[Date Created Conversion]])</f>
        <v>30</v>
      </c>
    </row>
    <row r="782" spans="1:21" ht="29" x14ac:dyDescent="0.3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9">
        <f>IF(Table1[[#This Row],[goal]] &lt;= 0,0,Table1[[#This Row],[pledged]]/Table1[[#This Row],[goal]])</f>
        <v>1.04</v>
      </c>
      <c r="P782" s="7">
        <f>IF(Table1[[#This Row],[backers_count]] &lt;= 0,0,Table1[[#This Row],[pledged]]/Table1[[#This Row],[backers_count]])</f>
        <v>38.518518518518519</v>
      </c>
      <c r="Q782" t="str">
        <f>TRIM(MID(Table1[[#This Row],[Category and Sub-Category]],1,SEARCH("/",Table1[[#This Row],[Category and Sub-Category]],1)-1))</f>
        <v>music</v>
      </c>
      <c r="R782" t="str">
        <f>TRIM(MID(Table1[[#This Row],[Category and Sub-Category]],SEARCH("/",Table1[[#This Row],[Category and Sub-Category]],1)+1,LEN(Table1[[#This Row],[Category and Sub-Category]])))</f>
        <v>rock</v>
      </c>
      <c r="S782" s="8">
        <f>DATE(1970,1,1)+(Table1[[#This Row],[launched_at]]/(24*60*60))</f>
        <v>40636.673900462964</v>
      </c>
      <c r="T782" s="8">
        <f>DATE(1970,1,1)+(Table1[[#This Row],[deadline]]/(24*60*60))</f>
        <v>40666.673900462964</v>
      </c>
      <c r="U782">
        <f>_xlfn.DAYS(Table1[[#This Row],[Date Ended Conversion]],Table1[[#This Row],[Date Created Conversion]])</f>
        <v>30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9">
        <f>IF(Table1[[#This Row],[goal]] &lt;= 0,0,Table1[[#This Row],[pledged]]/Table1[[#This Row],[goal]])</f>
        <v>1.3315375</v>
      </c>
      <c r="P783" s="7">
        <f>IF(Table1[[#This Row],[backers_count]] &lt;= 0,0,Table1[[#This Row],[pledged]]/Table1[[#This Row],[backers_count]])</f>
        <v>42.609200000000001</v>
      </c>
      <c r="Q783" t="str">
        <f>TRIM(MID(Table1[[#This Row],[Category and Sub-Category]],1,SEARCH("/",Table1[[#This Row],[Category and Sub-Category]],1)-1))</f>
        <v>music</v>
      </c>
      <c r="R783" t="str">
        <f>TRIM(MID(Table1[[#This Row],[Category and Sub-Category]],SEARCH("/",Table1[[#This Row],[Category and Sub-Category]],1)+1,LEN(Table1[[#This Row],[Category and Sub-Category]])))</f>
        <v>rock</v>
      </c>
      <c r="S783" s="8">
        <f>DATE(1970,1,1)+(Table1[[#This Row],[launched_at]]/(24*60*60))</f>
        <v>41403.000856481478</v>
      </c>
      <c r="T783" s="8">
        <f>DATE(1970,1,1)+(Table1[[#This Row],[deadline]]/(24*60*60))</f>
        <v>41433.000856481478</v>
      </c>
      <c r="U783">
        <f>_xlfn.DAYS(Table1[[#This Row],[Date Ended Conversion]],Table1[[#This Row],[Date Created Conversion]])</f>
        <v>30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9">
        <f>IF(Table1[[#This Row],[goal]] &lt;= 0,0,Table1[[#This Row],[pledged]]/Table1[[#This Row],[goal]])</f>
        <v>1</v>
      </c>
      <c r="P784" s="7">
        <f>IF(Table1[[#This Row],[backers_count]] &lt;= 0,0,Table1[[#This Row],[pledged]]/Table1[[#This Row],[backers_count]])</f>
        <v>50</v>
      </c>
      <c r="Q784" t="str">
        <f>TRIM(MID(Table1[[#This Row],[Category and Sub-Category]],1,SEARCH("/",Table1[[#This Row],[Category and Sub-Category]],1)-1))</f>
        <v>music</v>
      </c>
      <c r="R784" t="str">
        <f>TRIM(MID(Table1[[#This Row],[Category and Sub-Category]],SEARCH("/",Table1[[#This Row],[Category and Sub-Category]],1)+1,LEN(Table1[[#This Row],[Category and Sub-Category]])))</f>
        <v>rock</v>
      </c>
      <c r="S784" s="8">
        <f>DATE(1970,1,1)+(Table1[[#This Row],[launched_at]]/(24*60*60))</f>
        <v>41116.758125</v>
      </c>
      <c r="T784" s="8">
        <f>DATE(1970,1,1)+(Table1[[#This Row],[deadline]]/(24*60*60))</f>
        <v>41146.758125</v>
      </c>
      <c r="U784">
        <f>_xlfn.DAYS(Table1[[#This Row],[Date Ended Conversion]],Table1[[#This Row],[Date Created Conversion]])</f>
        <v>30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9">
        <f>IF(Table1[[#This Row],[goal]] &lt;= 0,0,Table1[[#This Row],[pledged]]/Table1[[#This Row],[goal]])</f>
        <v>1.4813333333333334</v>
      </c>
      <c r="P785" s="7">
        <f>IF(Table1[[#This Row],[backers_count]] &lt;= 0,0,Table1[[#This Row],[pledged]]/Table1[[#This Row],[backers_count]])</f>
        <v>63.485714285714288</v>
      </c>
      <c r="Q785" t="str">
        <f>TRIM(MID(Table1[[#This Row],[Category and Sub-Category]],1,SEARCH("/",Table1[[#This Row],[Category and Sub-Category]],1)-1))</f>
        <v>music</v>
      </c>
      <c r="R785" t="str">
        <f>TRIM(MID(Table1[[#This Row],[Category and Sub-Category]],SEARCH("/",Table1[[#This Row],[Category and Sub-Category]],1)+1,LEN(Table1[[#This Row],[Category and Sub-Category]])))</f>
        <v>rock</v>
      </c>
      <c r="S785" s="8">
        <f>DATE(1970,1,1)+(Table1[[#This Row],[launched_at]]/(24*60*60))</f>
        <v>40987.773715277777</v>
      </c>
      <c r="T785" s="8">
        <f>DATE(1970,1,1)+(Table1[[#This Row],[deadline]]/(24*60*60))</f>
        <v>41026.916666666664</v>
      </c>
      <c r="U785">
        <f>_xlfn.DAYS(Table1[[#This Row],[Date Ended Conversion]],Table1[[#This Row],[Date Created Conversion]])</f>
        <v>39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9">
        <f>IF(Table1[[#This Row],[goal]] &lt;= 0,0,Table1[[#This Row],[pledged]]/Table1[[#This Row],[goal]])</f>
        <v>1.0249999999999999</v>
      </c>
      <c r="P786" s="7">
        <f>IF(Table1[[#This Row],[backers_count]] &lt;= 0,0,Table1[[#This Row],[pledged]]/Table1[[#This Row],[backers_count]])</f>
        <v>102.5</v>
      </c>
      <c r="Q786" t="str">
        <f>TRIM(MID(Table1[[#This Row],[Category and Sub-Category]],1,SEARCH("/",Table1[[#This Row],[Category and Sub-Category]],1)-1))</f>
        <v>music</v>
      </c>
      <c r="R786" t="str">
        <f>TRIM(MID(Table1[[#This Row],[Category and Sub-Category]],SEARCH("/",Table1[[#This Row],[Category and Sub-Category]],1)+1,LEN(Table1[[#This Row],[Category and Sub-Category]])))</f>
        <v>rock</v>
      </c>
      <c r="S786" s="8">
        <f>DATE(1970,1,1)+(Table1[[#This Row],[launched_at]]/(24*60*60))</f>
        <v>41675.149525462963</v>
      </c>
      <c r="T786" s="8">
        <f>DATE(1970,1,1)+(Table1[[#This Row],[deadline]]/(24*60*60))</f>
        <v>41715.107858796298</v>
      </c>
      <c r="U786">
        <f>_xlfn.DAYS(Table1[[#This Row],[Date Ended Conversion]],Table1[[#This Row],[Date Created Conversion]])</f>
        <v>40</v>
      </c>
    </row>
    <row r="787" spans="1:21" ht="43.5" x14ac:dyDescent="0.3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9">
        <f>IF(Table1[[#This Row],[goal]] &lt;= 0,0,Table1[[#This Row],[pledged]]/Table1[[#This Row],[goal]])</f>
        <v>1.8062799999999999</v>
      </c>
      <c r="P787" s="7">
        <f>IF(Table1[[#This Row],[backers_count]] &lt;= 0,0,Table1[[#This Row],[pledged]]/Table1[[#This Row],[backers_count]])</f>
        <v>31.142758620689655</v>
      </c>
      <c r="Q787" t="str">
        <f>TRIM(MID(Table1[[#This Row],[Category and Sub-Category]],1,SEARCH("/",Table1[[#This Row],[Category and Sub-Category]],1)-1))</f>
        <v>music</v>
      </c>
      <c r="R787" t="str">
        <f>TRIM(MID(Table1[[#This Row],[Category and Sub-Category]],SEARCH("/",Table1[[#This Row],[Category and Sub-Category]],1)+1,LEN(Table1[[#This Row],[Category and Sub-Category]])))</f>
        <v>rock</v>
      </c>
      <c r="S787" s="8">
        <f>DATE(1970,1,1)+(Table1[[#This Row],[launched_at]]/(24*60*60))</f>
        <v>41303.593923611115</v>
      </c>
      <c r="T787" s="8">
        <f>DATE(1970,1,1)+(Table1[[#This Row],[deadline]]/(24*60*60))</f>
        <v>41333.593923611115</v>
      </c>
      <c r="U787">
        <f>_xlfn.DAYS(Table1[[#This Row],[Date Ended Conversion]],Table1[[#This Row],[Date Created Conversion]])</f>
        <v>30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9">
        <f>IF(Table1[[#This Row],[goal]] &lt;= 0,0,Table1[[#This Row],[pledged]]/Table1[[#This Row],[goal]])</f>
        <v>1.4279999999999999</v>
      </c>
      <c r="P788" s="7">
        <f>IF(Table1[[#This Row],[backers_count]] &lt;= 0,0,Table1[[#This Row],[pledged]]/Table1[[#This Row],[backers_count]])</f>
        <v>162.27272727272728</v>
      </c>
      <c r="Q788" t="str">
        <f>TRIM(MID(Table1[[#This Row],[Category and Sub-Category]],1,SEARCH("/",Table1[[#This Row],[Category and Sub-Category]],1)-1))</f>
        <v>music</v>
      </c>
      <c r="R788" t="str">
        <f>TRIM(MID(Table1[[#This Row],[Category and Sub-Category]],SEARCH("/",Table1[[#This Row],[Category and Sub-Category]],1)+1,LEN(Table1[[#This Row],[Category and Sub-Category]])))</f>
        <v>rock</v>
      </c>
      <c r="S788" s="8">
        <f>DATE(1970,1,1)+(Table1[[#This Row],[launched_at]]/(24*60*60))</f>
        <v>40983.055949074071</v>
      </c>
      <c r="T788" s="8">
        <f>DATE(1970,1,1)+(Table1[[#This Row],[deadline]]/(24*60*60))</f>
        <v>41040.657638888893</v>
      </c>
      <c r="U788">
        <f>_xlfn.DAYS(Table1[[#This Row],[Date Ended Conversion]],Table1[[#This Row],[Date Created Conversion]])</f>
        <v>57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9">
        <f>IF(Table1[[#This Row],[goal]] &lt;= 0,0,Table1[[#This Row],[pledged]]/Table1[[#This Row],[goal]])</f>
        <v>1.1416666666666666</v>
      </c>
      <c r="P789" s="7">
        <f>IF(Table1[[#This Row],[backers_count]] &lt;= 0,0,Table1[[#This Row],[pledged]]/Table1[[#This Row],[backers_count]])</f>
        <v>80.588235294117652</v>
      </c>
      <c r="Q789" t="str">
        <f>TRIM(MID(Table1[[#This Row],[Category and Sub-Category]],1,SEARCH("/",Table1[[#This Row],[Category and Sub-Category]],1)-1))</f>
        <v>music</v>
      </c>
      <c r="R789" t="str">
        <f>TRIM(MID(Table1[[#This Row],[Category and Sub-Category]],SEARCH("/",Table1[[#This Row],[Category and Sub-Category]],1)+1,LEN(Table1[[#This Row],[Category and Sub-Category]])))</f>
        <v>rock</v>
      </c>
      <c r="S789" s="8">
        <f>DATE(1970,1,1)+(Table1[[#This Row],[launched_at]]/(24*60*60))</f>
        <v>41549.627615740741</v>
      </c>
      <c r="T789" s="8">
        <f>DATE(1970,1,1)+(Table1[[#This Row],[deadline]]/(24*60*60))</f>
        <v>41579.627615740741</v>
      </c>
      <c r="U789">
        <f>_xlfn.DAYS(Table1[[#This Row],[Date Ended Conversion]],Table1[[#This Row],[Date Created Conversion]])</f>
        <v>30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9">
        <f>IF(Table1[[#This Row],[goal]] &lt;= 0,0,Table1[[#This Row],[pledged]]/Table1[[#This Row],[goal]])</f>
        <v>2.03505</v>
      </c>
      <c r="P790" s="7">
        <f>IF(Table1[[#This Row],[backers_count]] &lt;= 0,0,Table1[[#This Row],[pledged]]/Table1[[#This Row],[backers_count]])</f>
        <v>59.85441176470588</v>
      </c>
      <c r="Q790" t="str">
        <f>TRIM(MID(Table1[[#This Row],[Category and Sub-Category]],1,SEARCH("/",Table1[[#This Row],[Category and Sub-Category]],1)-1))</f>
        <v>music</v>
      </c>
      <c r="R790" t="str">
        <f>TRIM(MID(Table1[[#This Row],[Category and Sub-Category]],SEARCH("/",Table1[[#This Row],[Category and Sub-Category]],1)+1,LEN(Table1[[#This Row],[Category and Sub-Category]])))</f>
        <v>rock</v>
      </c>
      <c r="S790" s="8">
        <f>DATE(1970,1,1)+(Table1[[#This Row],[launched_at]]/(24*60*60))</f>
        <v>41059.006805555553</v>
      </c>
      <c r="T790" s="8">
        <f>DATE(1970,1,1)+(Table1[[#This Row],[deadline]]/(24*60*60))</f>
        <v>41097.165972222225</v>
      </c>
      <c r="U790">
        <f>_xlfn.DAYS(Table1[[#This Row],[Date Ended Conversion]],Table1[[#This Row],[Date Created Conversion]])</f>
        <v>38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9">
        <f>IF(Table1[[#This Row],[goal]] &lt;= 0,0,Table1[[#This Row],[pledged]]/Table1[[#This Row],[goal]])</f>
        <v>1.0941176470588236</v>
      </c>
      <c r="P791" s="7">
        <f>IF(Table1[[#This Row],[backers_count]] &lt;= 0,0,Table1[[#This Row],[pledged]]/Table1[[#This Row],[backers_count]])</f>
        <v>132.85714285714286</v>
      </c>
      <c r="Q791" t="str">
        <f>TRIM(MID(Table1[[#This Row],[Category and Sub-Category]],1,SEARCH("/",Table1[[#This Row],[Category and Sub-Category]],1)-1))</f>
        <v>music</v>
      </c>
      <c r="R791" t="str">
        <f>TRIM(MID(Table1[[#This Row],[Category and Sub-Category]],SEARCH("/",Table1[[#This Row],[Category and Sub-Category]],1)+1,LEN(Table1[[#This Row],[Category and Sub-Category]])))</f>
        <v>rock</v>
      </c>
      <c r="S791" s="8">
        <f>DATE(1970,1,1)+(Table1[[#This Row],[launched_at]]/(24*60*60))</f>
        <v>41277.186111111107</v>
      </c>
      <c r="T791" s="8">
        <f>DATE(1970,1,1)+(Table1[[#This Row],[deadline]]/(24*60*60))</f>
        <v>41295.332638888889</v>
      </c>
      <c r="U791">
        <f>_xlfn.DAYS(Table1[[#This Row],[Date Ended Conversion]],Table1[[#This Row],[Date Created Conversion]])</f>
        <v>18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9">
        <f>IF(Table1[[#This Row],[goal]] &lt;= 0,0,Table1[[#This Row],[pledged]]/Table1[[#This Row],[goal]])</f>
        <v>1.443746</v>
      </c>
      <c r="P792" s="7">
        <f>IF(Table1[[#This Row],[backers_count]] &lt;= 0,0,Table1[[#This Row],[pledged]]/Table1[[#This Row],[backers_count]])</f>
        <v>92.547820512820508</v>
      </c>
      <c r="Q792" t="str">
        <f>TRIM(MID(Table1[[#This Row],[Category and Sub-Category]],1,SEARCH("/",Table1[[#This Row],[Category and Sub-Category]],1)-1))</f>
        <v>music</v>
      </c>
      <c r="R792" t="str">
        <f>TRIM(MID(Table1[[#This Row],[Category and Sub-Category]],SEARCH("/",Table1[[#This Row],[Category and Sub-Category]],1)+1,LEN(Table1[[#This Row],[Category and Sub-Category]])))</f>
        <v>rock</v>
      </c>
      <c r="S792" s="8">
        <f>DATE(1970,1,1)+(Table1[[#This Row],[launched_at]]/(24*60*60))</f>
        <v>41276.047905092593</v>
      </c>
      <c r="T792" s="8">
        <f>DATE(1970,1,1)+(Table1[[#This Row],[deadline]]/(24*60*60))</f>
        <v>41306.047905092593</v>
      </c>
      <c r="U792">
        <f>_xlfn.DAYS(Table1[[#This Row],[Date Ended Conversion]],Table1[[#This Row],[Date Created Conversion]])</f>
        <v>30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9">
        <f>IF(Table1[[#This Row],[goal]] &lt;= 0,0,Table1[[#This Row],[pledged]]/Table1[[#This Row],[goal]])</f>
        <v>1.0386666666666666</v>
      </c>
      <c r="P793" s="7">
        <f>IF(Table1[[#This Row],[backers_count]] &lt;= 0,0,Table1[[#This Row],[pledged]]/Table1[[#This Row],[backers_count]])</f>
        <v>60.859375</v>
      </c>
      <c r="Q793" t="str">
        <f>TRIM(MID(Table1[[#This Row],[Category and Sub-Category]],1,SEARCH("/",Table1[[#This Row],[Category and Sub-Category]],1)-1))</f>
        <v>music</v>
      </c>
      <c r="R793" t="str">
        <f>TRIM(MID(Table1[[#This Row],[Category and Sub-Category]],SEARCH("/",Table1[[#This Row],[Category and Sub-Category]],1)+1,LEN(Table1[[#This Row],[Category and Sub-Category]])))</f>
        <v>rock</v>
      </c>
      <c r="S793" s="8">
        <f>DATE(1970,1,1)+(Table1[[#This Row],[launched_at]]/(24*60*60))</f>
        <v>41557.780624999999</v>
      </c>
      <c r="T793" s="8">
        <f>DATE(1970,1,1)+(Table1[[#This Row],[deadline]]/(24*60*60))</f>
        <v>41591.249305555553</v>
      </c>
      <c r="U793">
        <f>_xlfn.DAYS(Table1[[#This Row],[Date Ended Conversion]],Table1[[#This Row],[Date Created Conversion]])</f>
        <v>34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9">
        <f>IF(Table1[[#This Row],[goal]] &lt;= 0,0,Table1[[#This Row],[pledged]]/Table1[[#This Row],[goal]])</f>
        <v>1.0044440000000001</v>
      </c>
      <c r="P794" s="7">
        <f>IF(Table1[[#This Row],[backers_count]] &lt;= 0,0,Table1[[#This Row],[pledged]]/Table1[[#This Row],[backers_count]])</f>
        <v>41.851833333333339</v>
      </c>
      <c r="Q794" t="str">
        <f>TRIM(MID(Table1[[#This Row],[Category and Sub-Category]],1,SEARCH("/",Table1[[#This Row],[Category and Sub-Category]],1)-1))</f>
        <v>music</v>
      </c>
      <c r="R794" t="str">
        <f>TRIM(MID(Table1[[#This Row],[Category and Sub-Category]],SEARCH("/",Table1[[#This Row],[Category and Sub-Category]],1)+1,LEN(Table1[[#This Row],[Category and Sub-Category]])))</f>
        <v>rock</v>
      </c>
      <c r="S794" s="8">
        <f>DATE(1970,1,1)+(Table1[[#This Row],[launched_at]]/(24*60*60))</f>
        <v>41555.87364583333</v>
      </c>
      <c r="T794" s="8">
        <f>DATE(1970,1,1)+(Table1[[#This Row],[deadline]]/(24*60*60))</f>
        <v>41585.915312500001</v>
      </c>
      <c r="U794">
        <f>_xlfn.DAYS(Table1[[#This Row],[Date Ended Conversion]],Table1[[#This Row],[Date Created Conversion]])</f>
        <v>30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9">
        <f>IF(Table1[[#This Row],[goal]] &lt;= 0,0,Table1[[#This Row],[pledged]]/Table1[[#This Row],[goal]])</f>
        <v>1.0277927272727272</v>
      </c>
      <c r="P795" s="7">
        <f>IF(Table1[[#This Row],[backers_count]] &lt;= 0,0,Table1[[#This Row],[pledged]]/Table1[[#This Row],[backers_count]])</f>
        <v>88.325937499999995</v>
      </c>
      <c r="Q795" t="str">
        <f>TRIM(MID(Table1[[#This Row],[Category and Sub-Category]],1,SEARCH("/",Table1[[#This Row],[Category and Sub-Category]],1)-1))</f>
        <v>music</v>
      </c>
      <c r="R795" t="str">
        <f>TRIM(MID(Table1[[#This Row],[Category and Sub-Category]],SEARCH("/",Table1[[#This Row],[Category and Sub-Category]],1)+1,LEN(Table1[[#This Row],[Category and Sub-Category]])))</f>
        <v>rock</v>
      </c>
      <c r="S795" s="8">
        <f>DATE(1970,1,1)+(Table1[[#This Row],[launched_at]]/(24*60*60))</f>
        <v>41442.741249999999</v>
      </c>
      <c r="T795" s="8">
        <f>DATE(1970,1,1)+(Table1[[#This Row],[deadline]]/(24*60*60))</f>
        <v>41458.207638888889</v>
      </c>
      <c r="U795">
        <f>_xlfn.DAYS(Table1[[#This Row],[Date Ended Conversion]],Table1[[#This Row],[Date Created Conversion]])</f>
        <v>16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9">
        <f>IF(Table1[[#This Row],[goal]] &lt;= 0,0,Table1[[#This Row],[pledged]]/Table1[[#This Row],[goal]])</f>
        <v>1.0531250000000001</v>
      </c>
      <c r="P796" s="7">
        <f>IF(Table1[[#This Row],[backers_count]] &lt;= 0,0,Table1[[#This Row],[pledged]]/Table1[[#This Row],[backers_count]])</f>
        <v>158.96226415094338</v>
      </c>
      <c r="Q796" t="str">
        <f>TRIM(MID(Table1[[#This Row],[Category and Sub-Category]],1,SEARCH("/",Table1[[#This Row],[Category and Sub-Category]],1)-1))</f>
        <v>music</v>
      </c>
      <c r="R796" t="str">
        <f>TRIM(MID(Table1[[#This Row],[Category and Sub-Category]],SEARCH("/",Table1[[#This Row],[Category and Sub-Category]],1)+1,LEN(Table1[[#This Row],[Category and Sub-Category]])))</f>
        <v>rock</v>
      </c>
      <c r="S796" s="8">
        <f>DATE(1970,1,1)+(Table1[[#This Row],[launched_at]]/(24*60*60))</f>
        <v>40736.115011574075</v>
      </c>
      <c r="T796" s="8">
        <f>DATE(1970,1,1)+(Table1[[#This Row],[deadline]]/(24*60*60))</f>
        <v>40791.712500000001</v>
      </c>
      <c r="U796">
        <f>_xlfn.DAYS(Table1[[#This Row],[Date Ended Conversion]],Table1[[#This Row],[Date Created Conversion]])</f>
        <v>55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9">
        <f>IF(Table1[[#This Row],[goal]] &lt;= 0,0,Table1[[#This Row],[pledged]]/Table1[[#This Row],[goal]])</f>
        <v>1.1178571428571429</v>
      </c>
      <c r="P797" s="7">
        <f>IF(Table1[[#This Row],[backers_count]] &lt;= 0,0,Table1[[#This Row],[pledged]]/Table1[[#This Row],[backers_count]])</f>
        <v>85.054347826086953</v>
      </c>
      <c r="Q797" t="str">
        <f>TRIM(MID(Table1[[#This Row],[Category and Sub-Category]],1,SEARCH("/",Table1[[#This Row],[Category and Sub-Category]],1)-1))</f>
        <v>music</v>
      </c>
      <c r="R797" t="str">
        <f>TRIM(MID(Table1[[#This Row],[Category and Sub-Category]],SEARCH("/",Table1[[#This Row],[Category and Sub-Category]],1)+1,LEN(Table1[[#This Row],[Category and Sub-Category]])))</f>
        <v>rock</v>
      </c>
      <c r="S797" s="8">
        <f>DATE(1970,1,1)+(Table1[[#This Row],[launched_at]]/(24*60*60))</f>
        <v>40963.613032407404</v>
      </c>
      <c r="T797" s="8">
        <f>DATE(1970,1,1)+(Table1[[#This Row],[deadline]]/(24*60*60))</f>
        <v>41006.207638888889</v>
      </c>
      <c r="U797">
        <f>_xlfn.DAYS(Table1[[#This Row],[Date Ended Conversion]],Table1[[#This Row],[Date Created Conversion]])</f>
        <v>43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9">
        <f>IF(Table1[[#This Row],[goal]] &lt;= 0,0,Table1[[#This Row],[pledged]]/Table1[[#This Row],[goal]])</f>
        <v>1.0135000000000001</v>
      </c>
      <c r="P798" s="7">
        <f>IF(Table1[[#This Row],[backers_count]] &lt;= 0,0,Table1[[#This Row],[pledged]]/Table1[[#This Row],[backers_count]])</f>
        <v>112.61111111111111</v>
      </c>
      <c r="Q798" t="str">
        <f>TRIM(MID(Table1[[#This Row],[Category and Sub-Category]],1,SEARCH("/",Table1[[#This Row],[Category and Sub-Category]],1)-1))</f>
        <v>music</v>
      </c>
      <c r="R798" t="str">
        <f>TRIM(MID(Table1[[#This Row],[Category and Sub-Category]],SEARCH("/",Table1[[#This Row],[Category and Sub-Category]],1)+1,LEN(Table1[[#This Row],[Category and Sub-Category]])))</f>
        <v>rock</v>
      </c>
      <c r="S798" s="8">
        <f>DATE(1970,1,1)+(Table1[[#This Row],[launched_at]]/(24*60*60))</f>
        <v>41502.882928240739</v>
      </c>
      <c r="T798" s="8">
        <f>DATE(1970,1,1)+(Table1[[#This Row],[deadline]]/(24*60*60))</f>
        <v>41532.881944444445</v>
      </c>
      <c r="U798">
        <f>_xlfn.DAYS(Table1[[#This Row],[Date Ended Conversion]],Table1[[#This Row],[Date Created Conversion]])</f>
        <v>30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9">
        <f>IF(Table1[[#This Row],[goal]] &lt;= 0,0,Table1[[#This Row],[pledged]]/Table1[[#This Row],[goal]])</f>
        <v>1.0753333333333333</v>
      </c>
      <c r="P799" s="7">
        <f>IF(Table1[[#This Row],[backers_count]] &lt;= 0,0,Table1[[#This Row],[pledged]]/Table1[[#This Row],[backers_count]])</f>
        <v>45.436619718309856</v>
      </c>
      <c r="Q799" t="str">
        <f>TRIM(MID(Table1[[#This Row],[Category and Sub-Category]],1,SEARCH("/",Table1[[#This Row],[Category and Sub-Category]],1)-1))</f>
        <v>music</v>
      </c>
      <c r="R799" t="str">
        <f>TRIM(MID(Table1[[#This Row],[Category and Sub-Category]],SEARCH("/",Table1[[#This Row],[Category and Sub-Category]],1)+1,LEN(Table1[[#This Row],[Category and Sub-Category]])))</f>
        <v>rock</v>
      </c>
      <c r="S799" s="8">
        <f>DATE(1970,1,1)+(Table1[[#This Row],[launched_at]]/(24*60*60))</f>
        <v>40996.994074074071</v>
      </c>
      <c r="T799" s="8">
        <f>DATE(1970,1,1)+(Table1[[#This Row],[deadline]]/(24*60*60))</f>
        <v>41028.166666666664</v>
      </c>
      <c r="U799">
        <f>_xlfn.DAYS(Table1[[#This Row],[Date Ended Conversion]],Table1[[#This Row],[Date Created Conversion]])</f>
        <v>32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9">
        <f>IF(Table1[[#This Row],[goal]] &lt;= 0,0,Table1[[#This Row],[pledged]]/Table1[[#This Row],[goal]])</f>
        <v>1.1488571428571428</v>
      </c>
      <c r="P800" s="7">
        <f>IF(Table1[[#This Row],[backers_count]] &lt;= 0,0,Table1[[#This Row],[pledged]]/Table1[[#This Row],[backers_count]])</f>
        <v>46.218390804597703</v>
      </c>
      <c r="Q800" t="str">
        <f>TRIM(MID(Table1[[#This Row],[Category and Sub-Category]],1,SEARCH("/",Table1[[#This Row],[Category and Sub-Category]],1)-1))</f>
        <v>music</v>
      </c>
      <c r="R800" t="str">
        <f>TRIM(MID(Table1[[#This Row],[Category and Sub-Category]],SEARCH("/",Table1[[#This Row],[Category and Sub-Category]],1)+1,LEN(Table1[[#This Row],[Category and Sub-Category]])))</f>
        <v>rock</v>
      </c>
      <c r="S800" s="8">
        <f>DATE(1970,1,1)+(Table1[[#This Row],[launched_at]]/(24*60*60))</f>
        <v>41882.590127314819</v>
      </c>
      <c r="T800" s="8">
        <f>DATE(1970,1,1)+(Table1[[#This Row],[deadline]]/(24*60*60))</f>
        <v>41912.590127314819</v>
      </c>
      <c r="U800">
        <f>_xlfn.DAYS(Table1[[#This Row],[Date Ended Conversion]],Table1[[#This Row],[Date Created Conversion]])</f>
        <v>30</v>
      </c>
    </row>
    <row r="801" spans="1:21" ht="43.5" x14ac:dyDescent="0.3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9">
        <f>IF(Table1[[#This Row],[goal]] &lt;= 0,0,Table1[[#This Row],[pledged]]/Table1[[#This Row],[goal]])</f>
        <v>1.0002</v>
      </c>
      <c r="P801" s="7">
        <f>IF(Table1[[#This Row],[backers_count]] &lt;= 0,0,Table1[[#This Row],[pledged]]/Table1[[#This Row],[backers_count]])</f>
        <v>178.60714285714286</v>
      </c>
      <c r="Q801" t="str">
        <f>TRIM(MID(Table1[[#This Row],[Category and Sub-Category]],1,SEARCH("/",Table1[[#This Row],[Category and Sub-Category]],1)-1))</f>
        <v>music</v>
      </c>
      <c r="R801" t="str">
        <f>TRIM(MID(Table1[[#This Row],[Category and Sub-Category]],SEARCH("/",Table1[[#This Row],[Category and Sub-Category]],1)+1,LEN(Table1[[#This Row],[Category and Sub-Category]])))</f>
        <v>rock</v>
      </c>
      <c r="S801" s="8">
        <f>DATE(1970,1,1)+(Table1[[#This Row],[launched_at]]/(24*60*60))</f>
        <v>40996.667199074072</v>
      </c>
      <c r="T801" s="8">
        <f>DATE(1970,1,1)+(Table1[[#This Row],[deadline]]/(24*60*60))</f>
        <v>41026.667199074072</v>
      </c>
      <c r="U801">
        <f>_xlfn.DAYS(Table1[[#This Row],[Date Ended Conversion]],Table1[[#This Row],[Date Created Conversion]])</f>
        <v>30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9">
        <f>IF(Table1[[#This Row],[goal]] &lt;= 0,0,Table1[[#This Row],[pledged]]/Table1[[#This Row],[goal]])</f>
        <v>1.5213333333333334</v>
      </c>
      <c r="P802" s="7">
        <f>IF(Table1[[#This Row],[backers_count]] &lt;= 0,0,Table1[[#This Row],[pledged]]/Table1[[#This Row],[backers_count]])</f>
        <v>40.75</v>
      </c>
      <c r="Q802" t="str">
        <f>TRIM(MID(Table1[[#This Row],[Category and Sub-Category]],1,SEARCH("/",Table1[[#This Row],[Category and Sub-Category]],1)-1))</f>
        <v>music</v>
      </c>
      <c r="R802" t="str">
        <f>TRIM(MID(Table1[[#This Row],[Category and Sub-Category]],SEARCH("/",Table1[[#This Row],[Category and Sub-Category]],1)+1,LEN(Table1[[#This Row],[Category and Sub-Category]])))</f>
        <v>rock</v>
      </c>
      <c r="S802" s="8">
        <f>DATE(1970,1,1)+(Table1[[#This Row],[launched_at]]/(24*60*60))</f>
        <v>41863.433495370373</v>
      </c>
      <c r="T802" s="8">
        <f>DATE(1970,1,1)+(Table1[[#This Row],[deadline]]/(24*60*60))</f>
        <v>41893.433495370373</v>
      </c>
      <c r="U802">
        <f>_xlfn.DAYS(Table1[[#This Row],[Date Ended Conversion]],Table1[[#This Row],[Date Created Conversion]])</f>
        <v>30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9">
        <f>IF(Table1[[#This Row],[goal]] &lt;= 0,0,Table1[[#This Row],[pledged]]/Table1[[#This Row],[goal]])</f>
        <v>1.1152149999999998</v>
      </c>
      <c r="P803" s="7">
        <f>IF(Table1[[#This Row],[backers_count]] &lt;= 0,0,Table1[[#This Row],[pledged]]/Table1[[#This Row],[backers_count]])</f>
        <v>43.733921568627444</v>
      </c>
      <c r="Q803" t="str">
        <f>TRIM(MID(Table1[[#This Row],[Category and Sub-Category]],1,SEARCH("/",Table1[[#This Row],[Category and Sub-Category]],1)-1))</f>
        <v>music</v>
      </c>
      <c r="R803" t="str">
        <f>TRIM(MID(Table1[[#This Row],[Category and Sub-Category]],SEARCH("/",Table1[[#This Row],[Category and Sub-Category]],1)+1,LEN(Table1[[#This Row],[Category and Sub-Category]])))</f>
        <v>rock</v>
      </c>
      <c r="S803" s="8">
        <f>DATE(1970,1,1)+(Table1[[#This Row],[launched_at]]/(24*60*60))</f>
        <v>40695.795370370368</v>
      </c>
      <c r="T803" s="8">
        <f>DATE(1970,1,1)+(Table1[[#This Row],[deadline]]/(24*60*60))</f>
        <v>40725.795370370368</v>
      </c>
      <c r="U803">
        <f>_xlfn.DAYS(Table1[[#This Row],[Date Ended Conversion]],Table1[[#This Row],[Date Created Conversion]])</f>
        <v>30</v>
      </c>
    </row>
    <row r="804" spans="1:21" ht="43.5" x14ac:dyDescent="0.3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9">
        <f>IF(Table1[[#This Row],[goal]] &lt;= 0,0,Table1[[#This Row],[pledged]]/Table1[[#This Row],[goal]])</f>
        <v>1.0133333333333334</v>
      </c>
      <c r="P804" s="7">
        <f>IF(Table1[[#This Row],[backers_count]] &lt;= 0,0,Table1[[#This Row],[pledged]]/Table1[[#This Row],[backers_count]])</f>
        <v>81.066666666666663</v>
      </c>
      <c r="Q804" t="str">
        <f>TRIM(MID(Table1[[#This Row],[Category and Sub-Category]],1,SEARCH("/",Table1[[#This Row],[Category and Sub-Category]],1)-1))</f>
        <v>music</v>
      </c>
      <c r="R804" t="str">
        <f>TRIM(MID(Table1[[#This Row],[Category and Sub-Category]],SEARCH("/",Table1[[#This Row],[Category and Sub-Category]],1)+1,LEN(Table1[[#This Row],[Category and Sub-Category]])))</f>
        <v>rock</v>
      </c>
      <c r="S804" s="8">
        <f>DATE(1970,1,1)+(Table1[[#This Row],[launched_at]]/(24*60*60))</f>
        <v>41123.022268518514</v>
      </c>
      <c r="T804" s="8">
        <f>DATE(1970,1,1)+(Table1[[#This Row],[deadline]]/(24*60*60))</f>
        <v>41169.170138888891</v>
      </c>
      <c r="U804">
        <f>_xlfn.DAYS(Table1[[#This Row],[Date Ended Conversion]],Table1[[#This Row],[Date Created Conversion]])</f>
        <v>46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9">
        <f>IF(Table1[[#This Row],[goal]] &lt;= 0,0,Table1[[#This Row],[pledged]]/Table1[[#This Row],[goal]])</f>
        <v>1.232608695652174</v>
      </c>
      <c r="P805" s="7">
        <f>IF(Table1[[#This Row],[backers_count]] &lt;= 0,0,Table1[[#This Row],[pledged]]/Table1[[#This Row],[backers_count]])</f>
        <v>74.60526315789474</v>
      </c>
      <c r="Q805" t="str">
        <f>TRIM(MID(Table1[[#This Row],[Category and Sub-Category]],1,SEARCH("/",Table1[[#This Row],[Category and Sub-Category]],1)-1))</f>
        <v>music</v>
      </c>
      <c r="R805" t="str">
        <f>TRIM(MID(Table1[[#This Row],[Category and Sub-Category]],SEARCH("/",Table1[[#This Row],[Category and Sub-Category]],1)+1,LEN(Table1[[#This Row],[Category and Sub-Category]])))</f>
        <v>rock</v>
      </c>
      <c r="S805" s="8">
        <f>DATE(1970,1,1)+(Table1[[#This Row],[launched_at]]/(24*60*60))</f>
        <v>40665.949976851851</v>
      </c>
      <c r="T805" s="8">
        <f>DATE(1970,1,1)+(Table1[[#This Row],[deadline]]/(24*60*60))</f>
        <v>40692.041666666664</v>
      </c>
      <c r="U805">
        <f>_xlfn.DAYS(Table1[[#This Row],[Date Ended Conversion]],Table1[[#This Row],[Date Created Conversion]])</f>
        <v>27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9">
        <f>IF(Table1[[#This Row],[goal]] &lt;= 0,0,Table1[[#This Row],[pledged]]/Table1[[#This Row],[goal]])</f>
        <v>1</v>
      </c>
      <c r="P806" s="7">
        <f>IF(Table1[[#This Row],[backers_count]] &lt;= 0,0,Table1[[#This Row],[pledged]]/Table1[[#This Row],[backers_count]])</f>
        <v>305.55555555555554</v>
      </c>
      <c r="Q806" t="str">
        <f>TRIM(MID(Table1[[#This Row],[Category and Sub-Category]],1,SEARCH("/",Table1[[#This Row],[Category and Sub-Category]],1)-1))</f>
        <v>music</v>
      </c>
      <c r="R806" t="str">
        <f>TRIM(MID(Table1[[#This Row],[Category and Sub-Category]],SEARCH("/",Table1[[#This Row],[Category and Sub-Category]],1)+1,LEN(Table1[[#This Row],[Category and Sub-Category]])))</f>
        <v>rock</v>
      </c>
      <c r="S806" s="8">
        <f>DATE(1970,1,1)+(Table1[[#This Row],[launched_at]]/(24*60*60))</f>
        <v>40730.105624999997</v>
      </c>
      <c r="T806" s="8">
        <f>DATE(1970,1,1)+(Table1[[#This Row],[deadline]]/(24*60*60))</f>
        <v>40747.165972222225</v>
      </c>
      <c r="U806">
        <f>_xlfn.DAYS(Table1[[#This Row],[Date Ended Conversion]],Table1[[#This Row],[Date Created Conversion]])</f>
        <v>17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9">
        <f>IF(Table1[[#This Row],[goal]] &lt;= 0,0,Table1[[#This Row],[pledged]]/Table1[[#This Row],[goal]])</f>
        <v>1.05</v>
      </c>
      <c r="P807" s="7">
        <f>IF(Table1[[#This Row],[backers_count]] &lt;= 0,0,Table1[[#This Row],[pledged]]/Table1[[#This Row],[backers_count]])</f>
        <v>58.333333333333336</v>
      </c>
      <c r="Q807" t="str">
        <f>TRIM(MID(Table1[[#This Row],[Category and Sub-Category]],1,SEARCH("/",Table1[[#This Row],[Category and Sub-Category]],1)-1))</f>
        <v>music</v>
      </c>
      <c r="R807" t="str">
        <f>TRIM(MID(Table1[[#This Row],[Category and Sub-Category]],SEARCH("/",Table1[[#This Row],[Category and Sub-Category]],1)+1,LEN(Table1[[#This Row],[Category and Sub-Category]])))</f>
        <v>rock</v>
      </c>
      <c r="S807" s="8">
        <f>DATE(1970,1,1)+(Table1[[#This Row],[launched_at]]/(24*60*60))</f>
        <v>40690.823055555556</v>
      </c>
      <c r="T807" s="8">
        <f>DATE(1970,1,1)+(Table1[[#This Row],[deadline]]/(24*60*60))</f>
        <v>40740.958333333336</v>
      </c>
      <c r="U807">
        <f>_xlfn.DAYS(Table1[[#This Row],[Date Ended Conversion]],Table1[[#This Row],[Date Created Conversion]])</f>
        <v>50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9">
        <f>IF(Table1[[#This Row],[goal]] &lt;= 0,0,Table1[[#This Row],[pledged]]/Table1[[#This Row],[goal]])</f>
        <v>1.0443750000000001</v>
      </c>
      <c r="P808" s="7">
        <f>IF(Table1[[#This Row],[backers_count]] &lt;= 0,0,Table1[[#This Row],[pledged]]/Table1[[#This Row],[backers_count]])</f>
        <v>117.67605633802818</v>
      </c>
      <c r="Q808" t="str">
        <f>TRIM(MID(Table1[[#This Row],[Category and Sub-Category]],1,SEARCH("/",Table1[[#This Row],[Category and Sub-Category]],1)-1))</f>
        <v>music</v>
      </c>
      <c r="R808" t="str">
        <f>TRIM(MID(Table1[[#This Row],[Category and Sub-Category]],SEARCH("/",Table1[[#This Row],[Category and Sub-Category]],1)+1,LEN(Table1[[#This Row],[Category and Sub-Category]])))</f>
        <v>rock</v>
      </c>
      <c r="S808" s="8">
        <f>DATE(1970,1,1)+(Table1[[#This Row],[launched_at]]/(24*60*60))</f>
        <v>40763.691423611112</v>
      </c>
      <c r="T808" s="8">
        <f>DATE(1970,1,1)+(Table1[[#This Row],[deadline]]/(24*60*60))</f>
        <v>40793.691423611112</v>
      </c>
      <c r="U808">
        <f>_xlfn.DAYS(Table1[[#This Row],[Date Ended Conversion]],Table1[[#This Row],[Date Created Conversion]])</f>
        <v>30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9">
        <f>IF(Table1[[#This Row],[goal]] &lt;= 0,0,Table1[[#This Row],[pledged]]/Table1[[#This Row],[goal]])</f>
        <v>1.05125</v>
      </c>
      <c r="P809" s="7">
        <f>IF(Table1[[#This Row],[backers_count]] &lt;= 0,0,Table1[[#This Row],[pledged]]/Table1[[#This Row],[backers_count]])</f>
        <v>73.771929824561397</v>
      </c>
      <c r="Q809" t="str">
        <f>TRIM(MID(Table1[[#This Row],[Category and Sub-Category]],1,SEARCH("/",Table1[[#This Row],[Category and Sub-Category]],1)-1))</f>
        <v>music</v>
      </c>
      <c r="R809" t="str">
        <f>TRIM(MID(Table1[[#This Row],[Category and Sub-Category]],SEARCH("/",Table1[[#This Row],[Category and Sub-Category]],1)+1,LEN(Table1[[#This Row],[Category and Sub-Category]])))</f>
        <v>rock</v>
      </c>
      <c r="S809" s="8">
        <f>DATE(1970,1,1)+(Table1[[#This Row],[launched_at]]/(24*60*60))</f>
        <v>42759.628599537042</v>
      </c>
      <c r="T809" s="8">
        <f>DATE(1970,1,1)+(Table1[[#This Row],[deadline]]/(24*60*60))</f>
        <v>42795.083333333328</v>
      </c>
      <c r="U809">
        <f>_xlfn.DAYS(Table1[[#This Row],[Date Ended Conversion]],Table1[[#This Row],[Date Created Conversion]])</f>
        <v>36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9">
        <f>IF(Table1[[#This Row],[goal]] &lt;= 0,0,Table1[[#This Row],[pledged]]/Table1[[#This Row],[goal]])</f>
        <v>1</v>
      </c>
      <c r="P810" s="7">
        <f>IF(Table1[[#This Row],[backers_count]] &lt;= 0,0,Table1[[#This Row],[pledged]]/Table1[[#This Row],[backers_count]])</f>
        <v>104.65116279069767</v>
      </c>
      <c r="Q810" t="str">
        <f>TRIM(MID(Table1[[#This Row],[Category and Sub-Category]],1,SEARCH("/",Table1[[#This Row],[Category and Sub-Category]],1)-1))</f>
        <v>music</v>
      </c>
      <c r="R810" t="str">
        <f>TRIM(MID(Table1[[#This Row],[Category and Sub-Category]],SEARCH("/",Table1[[#This Row],[Category and Sub-Category]],1)+1,LEN(Table1[[#This Row],[Category and Sub-Category]])))</f>
        <v>rock</v>
      </c>
      <c r="S810" s="8">
        <f>DATE(1970,1,1)+(Table1[[#This Row],[launched_at]]/(24*60*60))</f>
        <v>41962.100532407407</v>
      </c>
      <c r="T810" s="8">
        <f>DATE(1970,1,1)+(Table1[[#This Row],[deadline]]/(24*60*60))</f>
        <v>41995.207638888889</v>
      </c>
      <c r="U810">
        <f>_xlfn.DAYS(Table1[[#This Row],[Date Ended Conversion]],Table1[[#This Row],[Date Created Conversion]])</f>
        <v>33</v>
      </c>
    </row>
    <row r="811" spans="1:21" ht="29" x14ac:dyDescent="0.3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9">
        <f>IF(Table1[[#This Row],[goal]] &lt;= 0,0,Table1[[#This Row],[pledged]]/Table1[[#This Row],[goal]])</f>
        <v>1.03775</v>
      </c>
      <c r="P811" s="7">
        <f>IF(Table1[[#This Row],[backers_count]] &lt;= 0,0,Table1[[#This Row],[pledged]]/Table1[[#This Row],[backers_count]])</f>
        <v>79.82692307692308</v>
      </c>
      <c r="Q811" t="str">
        <f>TRIM(MID(Table1[[#This Row],[Category and Sub-Category]],1,SEARCH("/",Table1[[#This Row],[Category and Sub-Category]],1)-1))</f>
        <v>music</v>
      </c>
      <c r="R811" t="str">
        <f>TRIM(MID(Table1[[#This Row],[Category and Sub-Category]],SEARCH("/",Table1[[#This Row],[Category and Sub-Category]],1)+1,LEN(Table1[[#This Row],[Category and Sub-Category]])))</f>
        <v>rock</v>
      </c>
      <c r="S811" s="8">
        <f>DATE(1970,1,1)+(Table1[[#This Row],[launched_at]]/(24*60*60))</f>
        <v>41628.833680555559</v>
      </c>
      <c r="T811" s="8">
        <f>DATE(1970,1,1)+(Table1[[#This Row],[deadline]]/(24*60*60))</f>
        <v>41658.833680555559</v>
      </c>
      <c r="U811">
        <f>_xlfn.DAYS(Table1[[#This Row],[Date Ended Conversion]],Table1[[#This Row],[Date Created Conversion]])</f>
        <v>30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9">
        <f>IF(Table1[[#This Row],[goal]] &lt;= 0,0,Table1[[#This Row],[pledged]]/Table1[[#This Row],[goal]])</f>
        <v>1.05</v>
      </c>
      <c r="P812" s="7">
        <f>IF(Table1[[#This Row],[backers_count]] &lt;= 0,0,Table1[[#This Row],[pledged]]/Table1[[#This Row],[backers_count]])</f>
        <v>58.333333333333336</v>
      </c>
      <c r="Q812" t="str">
        <f>TRIM(MID(Table1[[#This Row],[Category and Sub-Category]],1,SEARCH("/",Table1[[#This Row],[Category and Sub-Category]],1)-1))</f>
        <v>music</v>
      </c>
      <c r="R812" t="str">
        <f>TRIM(MID(Table1[[#This Row],[Category and Sub-Category]],SEARCH("/",Table1[[#This Row],[Category and Sub-Category]],1)+1,LEN(Table1[[#This Row],[Category and Sub-Category]])))</f>
        <v>rock</v>
      </c>
      <c r="S812" s="8">
        <f>DATE(1970,1,1)+(Table1[[#This Row],[launched_at]]/(24*60*60))</f>
        <v>41123.056273148148</v>
      </c>
      <c r="T812" s="8">
        <f>DATE(1970,1,1)+(Table1[[#This Row],[deadline]]/(24*60*60))</f>
        <v>41153.056273148148</v>
      </c>
      <c r="U812">
        <f>_xlfn.DAYS(Table1[[#This Row],[Date Ended Conversion]],Table1[[#This Row],[Date Created Conversion]])</f>
        <v>30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9">
        <f>IF(Table1[[#This Row],[goal]] &lt;= 0,0,Table1[[#This Row],[pledged]]/Table1[[#This Row],[goal]])</f>
        <v>1.04</v>
      </c>
      <c r="P813" s="7">
        <f>IF(Table1[[#This Row],[backers_count]] &lt;= 0,0,Table1[[#This Row],[pledged]]/Table1[[#This Row],[backers_count]])</f>
        <v>86.666666666666671</v>
      </c>
      <c r="Q813" t="str">
        <f>TRIM(MID(Table1[[#This Row],[Category and Sub-Category]],1,SEARCH("/",Table1[[#This Row],[Category and Sub-Category]],1)-1))</f>
        <v>music</v>
      </c>
      <c r="R813" t="str">
        <f>TRIM(MID(Table1[[#This Row],[Category and Sub-Category]],SEARCH("/",Table1[[#This Row],[Category and Sub-Category]],1)+1,LEN(Table1[[#This Row],[Category and Sub-Category]])))</f>
        <v>rock</v>
      </c>
      <c r="S813" s="8">
        <f>DATE(1970,1,1)+(Table1[[#This Row],[launched_at]]/(24*60*60))</f>
        <v>41443.643541666665</v>
      </c>
      <c r="T813" s="8">
        <f>DATE(1970,1,1)+(Table1[[#This Row],[deadline]]/(24*60*60))</f>
        <v>41465.702777777777</v>
      </c>
      <c r="U813">
        <f>_xlfn.DAYS(Table1[[#This Row],[Date Ended Conversion]],Table1[[#This Row],[Date Created Conversion]])</f>
        <v>22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9">
        <f>IF(Table1[[#This Row],[goal]] &lt;= 0,0,Table1[[#This Row],[pledged]]/Table1[[#This Row],[goal]])</f>
        <v>1.5183333333333333</v>
      </c>
      <c r="P814" s="7">
        <f>IF(Table1[[#This Row],[backers_count]] &lt;= 0,0,Table1[[#This Row],[pledged]]/Table1[[#This Row],[backers_count]])</f>
        <v>27.606060606060606</v>
      </c>
      <c r="Q814" t="str">
        <f>TRIM(MID(Table1[[#This Row],[Category and Sub-Category]],1,SEARCH("/",Table1[[#This Row],[Category and Sub-Category]],1)-1))</f>
        <v>music</v>
      </c>
      <c r="R814" t="str">
        <f>TRIM(MID(Table1[[#This Row],[Category and Sub-Category]],SEARCH("/",Table1[[#This Row],[Category and Sub-Category]],1)+1,LEN(Table1[[#This Row],[Category and Sub-Category]])))</f>
        <v>rock</v>
      </c>
      <c r="S814" s="8">
        <f>DATE(1970,1,1)+(Table1[[#This Row],[launched_at]]/(24*60*60))</f>
        <v>41282.017962962964</v>
      </c>
      <c r="T814" s="8">
        <f>DATE(1970,1,1)+(Table1[[#This Row],[deadline]]/(24*60*60))</f>
        <v>41334.581944444442</v>
      </c>
      <c r="U814">
        <f>_xlfn.DAYS(Table1[[#This Row],[Date Ended Conversion]],Table1[[#This Row],[Date Created Conversion]])</f>
        <v>52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9">
        <f>IF(Table1[[#This Row],[goal]] &lt;= 0,0,Table1[[#This Row],[pledged]]/Table1[[#This Row],[goal]])</f>
        <v>1.59996</v>
      </c>
      <c r="P815" s="7">
        <f>IF(Table1[[#This Row],[backers_count]] &lt;= 0,0,Table1[[#This Row],[pledged]]/Table1[[#This Row],[backers_count]])</f>
        <v>24.999375000000001</v>
      </c>
      <c r="Q815" t="str">
        <f>TRIM(MID(Table1[[#This Row],[Category and Sub-Category]],1,SEARCH("/",Table1[[#This Row],[Category and Sub-Category]],1)-1))</f>
        <v>music</v>
      </c>
      <c r="R815" t="str">
        <f>TRIM(MID(Table1[[#This Row],[Category and Sub-Category]],SEARCH("/",Table1[[#This Row],[Category and Sub-Category]],1)+1,LEN(Table1[[#This Row],[Category and Sub-Category]])))</f>
        <v>rock</v>
      </c>
      <c r="S815" s="8">
        <f>DATE(1970,1,1)+(Table1[[#This Row],[launched_at]]/(24*60*60))</f>
        <v>41080.960243055553</v>
      </c>
      <c r="T815" s="8">
        <f>DATE(1970,1,1)+(Table1[[#This Row],[deadline]]/(24*60*60))</f>
        <v>41110.960243055553</v>
      </c>
      <c r="U815">
        <f>_xlfn.DAYS(Table1[[#This Row],[Date Ended Conversion]],Table1[[#This Row],[Date Created Conversion]])</f>
        <v>30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9">
        <f>IF(Table1[[#This Row],[goal]] &lt;= 0,0,Table1[[#This Row],[pledged]]/Table1[[#This Row],[goal]])</f>
        <v>1.2729999999999999</v>
      </c>
      <c r="P816" s="7">
        <f>IF(Table1[[#This Row],[backers_count]] &lt;= 0,0,Table1[[#This Row],[pledged]]/Table1[[#This Row],[backers_count]])</f>
        <v>45.464285714285715</v>
      </c>
      <c r="Q816" t="str">
        <f>TRIM(MID(Table1[[#This Row],[Category and Sub-Category]],1,SEARCH("/",Table1[[#This Row],[Category and Sub-Category]],1)-1))</f>
        <v>music</v>
      </c>
      <c r="R816" t="str">
        <f>TRIM(MID(Table1[[#This Row],[Category and Sub-Category]],SEARCH("/",Table1[[#This Row],[Category and Sub-Category]],1)+1,LEN(Table1[[#This Row],[Category and Sub-Category]])))</f>
        <v>rock</v>
      </c>
      <c r="S816" s="8">
        <f>DATE(1970,1,1)+(Table1[[#This Row],[launched_at]]/(24*60*60))</f>
        <v>40679.743067129632</v>
      </c>
      <c r="T816" s="8">
        <f>DATE(1970,1,1)+(Table1[[#This Row],[deadline]]/(24*60*60))</f>
        <v>40694.75277777778</v>
      </c>
      <c r="U816">
        <f>_xlfn.DAYS(Table1[[#This Row],[Date Ended Conversion]],Table1[[#This Row],[Date Created Conversion]])</f>
        <v>15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9">
        <f>IF(Table1[[#This Row],[goal]] &lt;= 0,0,Table1[[#This Row],[pledged]]/Table1[[#This Row],[goal]])</f>
        <v>1.07</v>
      </c>
      <c r="P817" s="7">
        <f>IF(Table1[[#This Row],[backers_count]] &lt;= 0,0,Table1[[#This Row],[pledged]]/Table1[[#This Row],[backers_count]])</f>
        <v>99.534883720930239</v>
      </c>
      <c r="Q817" t="str">
        <f>TRIM(MID(Table1[[#This Row],[Category and Sub-Category]],1,SEARCH("/",Table1[[#This Row],[Category and Sub-Category]],1)-1))</f>
        <v>music</v>
      </c>
      <c r="R817" t="str">
        <f>TRIM(MID(Table1[[#This Row],[Category and Sub-Category]],SEARCH("/",Table1[[#This Row],[Category and Sub-Category]],1)+1,LEN(Table1[[#This Row],[Category and Sub-Category]])))</f>
        <v>rock</v>
      </c>
      <c r="S817" s="8">
        <f>DATE(1970,1,1)+(Table1[[#This Row],[launched_at]]/(24*60*60))</f>
        <v>41914.917858796296</v>
      </c>
      <c r="T817" s="8">
        <f>DATE(1970,1,1)+(Table1[[#This Row],[deadline]]/(24*60*60))</f>
        <v>41944.917858796296</v>
      </c>
      <c r="U817">
        <f>_xlfn.DAYS(Table1[[#This Row],[Date Ended Conversion]],Table1[[#This Row],[Date Created Conversion]])</f>
        <v>30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9">
        <f>IF(Table1[[#This Row],[goal]] &lt;= 0,0,Table1[[#This Row],[pledged]]/Table1[[#This Row],[goal]])</f>
        <v>1.1512214285714286</v>
      </c>
      <c r="P818" s="7">
        <f>IF(Table1[[#This Row],[backers_count]] &lt;= 0,0,Table1[[#This Row],[pledged]]/Table1[[#This Row],[backers_count]])</f>
        <v>39.31</v>
      </c>
      <c r="Q818" t="str">
        <f>TRIM(MID(Table1[[#This Row],[Category and Sub-Category]],1,SEARCH("/",Table1[[#This Row],[Category and Sub-Category]],1)-1))</f>
        <v>music</v>
      </c>
      <c r="R818" t="str">
        <f>TRIM(MID(Table1[[#This Row],[Category and Sub-Category]],SEARCH("/",Table1[[#This Row],[Category and Sub-Category]],1)+1,LEN(Table1[[#This Row],[Category and Sub-Category]])))</f>
        <v>rock</v>
      </c>
      <c r="S818" s="8">
        <f>DATE(1970,1,1)+(Table1[[#This Row],[launched_at]]/(24*60*60))</f>
        <v>41341.870868055557</v>
      </c>
      <c r="T818" s="8">
        <f>DATE(1970,1,1)+(Table1[[#This Row],[deadline]]/(24*60*60))</f>
        <v>41373.270833333336</v>
      </c>
      <c r="U818">
        <f>_xlfn.DAYS(Table1[[#This Row],[Date Ended Conversion]],Table1[[#This Row],[Date Created Conversion]])</f>
        <v>32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9">
        <f>IF(Table1[[#This Row],[goal]] &lt;= 0,0,Table1[[#This Row],[pledged]]/Table1[[#This Row],[goal]])</f>
        <v>1.3711066666666665</v>
      </c>
      <c r="P819" s="7">
        <f>IF(Table1[[#This Row],[backers_count]] &lt;= 0,0,Table1[[#This Row],[pledged]]/Table1[[#This Row],[backers_count]])</f>
        <v>89.419999999999987</v>
      </c>
      <c r="Q819" t="str">
        <f>TRIM(MID(Table1[[#This Row],[Category and Sub-Category]],1,SEARCH("/",Table1[[#This Row],[Category and Sub-Category]],1)-1))</f>
        <v>music</v>
      </c>
      <c r="R819" t="str">
        <f>TRIM(MID(Table1[[#This Row],[Category and Sub-Category]],SEARCH("/",Table1[[#This Row],[Category and Sub-Category]],1)+1,LEN(Table1[[#This Row],[Category and Sub-Category]])))</f>
        <v>rock</v>
      </c>
      <c r="S819" s="8">
        <f>DATE(1970,1,1)+(Table1[[#This Row],[launched_at]]/(24*60*60))</f>
        <v>40925.599664351852</v>
      </c>
      <c r="T819" s="8">
        <f>DATE(1970,1,1)+(Table1[[#This Row],[deadline]]/(24*60*60))</f>
        <v>40979.207638888889</v>
      </c>
      <c r="U819">
        <f>_xlfn.DAYS(Table1[[#This Row],[Date Ended Conversion]],Table1[[#This Row],[Date Created Conversion]])</f>
        <v>54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9">
        <f>IF(Table1[[#This Row],[goal]] &lt;= 0,0,Table1[[#This Row],[pledged]]/Table1[[#This Row],[goal]])</f>
        <v>1.5571428571428572</v>
      </c>
      <c r="P820" s="7">
        <f>IF(Table1[[#This Row],[backers_count]] &lt;= 0,0,Table1[[#This Row],[pledged]]/Table1[[#This Row],[backers_count]])</f>
        <v>28.684210526315791</v>
      </c>
      <c r="Q820" t="str">
        <f>TRIM(MID(Table1[[#This Row],[Category and Sub-Category]],1,SEARCH("/",Table1[[#This Row],[Category and Sub-Category]],1)-1))</f>
        <v>music</v>
      </c>
      <c r="R820" t="str">
        <f>TRIM(MID(Table1[[#This Row],[Category and Sub-Category]],SEARCH("/",Table1[[#This Row],[Category and Sub-Category]],1)+1,LEN(Table1[[#This Row],[Category and Sub-Category]])))</f>
        <v>rock</v>
      </c>
      <c r="S820" s="8">
        <f>DATE(1970,1,1)+(Table1[[#This Row],[launched_at]]/(24*60*60))</f>
        <v>41120.882881944446</v>
      </c>
      <c r="T820" s="8">
        <f>DATE(1970,1,1)+(Table1[[#This Row],[deadline]]/(24*60*60))</f>
        <v>41128.709027777775</v>
      </c>
      <c r="U820">
        <f>_xlfn.DAYS(Table1[[#This Row],[Date Ended Conversion]],Table1[[#This Row],[Date Created Conversion]])</f>
        <v>8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9">
        <f>IF(Table1[[#This Row],[goal]] &lt;= 0,0,Table1[[#This Row],[pledged]]/Table1[[#This Row],[goal]])</f>
        <v>1.0874999999999999</v>
      </c>
      <c r="P821" s="7">
        <f>IF(Table1[[#This Row],[backers_count]] &lt;= 0,0,Table1[[#This Row],[pledged]]/Table1[[#This Row],[backers_count]])</f>
        <v>31.071428571428573</v>
      </c>
      <c r="Q821" t="str">
        <f>TRIM(MID(Table1[[#This Row],[Category and Sub-Category]],1,SEARCH("/",Table1[[#This Row],[Category and Sub-Category]],1)-1))</f>
        <v>music</v>
      </c>
      <c r="R821" t="str">
        <f>TRIM(MID(Table1[[#This Row],[Category and Sub-Category]],SEARCH("/",Table1[[#This Row],[Category and Sub-Category]],1)+1,LEN(Table1[[#This Row],[Category and Sub-Category]])))</f>
        <v>rock</v>
      </c>
      <c r="S821" s="8">
        <f>DATE(1970,1,1)+(Table1[[#This Row],[launched_at]]/(24*60*60))</f>
        <v>41619.998310185183</v>
      </c>
      <c r="T821" s="8">
        <f>DATE(1970,1,1)+(Table1[[#This Row],[deadline]]/(24*60*60))</f>
        <v>41629.197222222225</v>
      </c>
      <c r="U821">
        <f>_xlfn.DAYS(Table1[[#This Row],[Date Ended Conversion]],Table1[[#This Row],[Date Created Conversion]])</f>
        <v>10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9">
        <f>IF(Table1[[#This Row],[goal]] &lt;= 0,0,Table1[[#This Row],[pledged]]/Table1[[#This Row],[goal]])</f>
        <v>1.3405</v>
      </c>
      <c r="P822" s="7">
        <f>IF(Table1[[#This Row],[backers_count]] &lt;= 0,0,Table1[[#This Row],[pledged]]/Table1[[#This Row],[backers_count]])</f>
        <v>70.55263157894737</v>
      </c>
      <c r="Q822" t="str">
        <f>TRIM(MID(Table1[[#This Row],[Category and Sub-Category]],1,SEARCH("/",Table1[[#This Row],[Category and Sub-Category]],1)-1))</f>
        <v>music</v>
      </c>
      <c r="R822" t="str">
        <f>TRIM(MID(Table1[[#This Row],[Category and Sub-Category]],SEARCH("/",Table1[[#This Row],[Category and Sub-Category]],1)+1,LEN(Table1[[#This Row],[Category and Sub-Category]])))</f>
        <v>rock</v>
      </c>
      <c r="S822" s="8">
        <f>DATE(1970,1,1)+(Table1[[#This Row],[launched_at]]/(24*60*60))</f>
        <v>41768.841921296298</v>
      </c>
      <c r="T822" s="8">
        <f>DATE(1970,1,1)+(Table1[[#This Row],[deadline]]/(24*60*60))</f>
        <v>41799.208333333336</v>
      </c>
      <c r="U822">
        <f>_xlfn.DAYS(Table1[[#This Row],[Date Ended Conversion]],Table1[[#This Row],[Date Created Conversion]])</f>
        <v>31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9">
        <f>IF(Table1[[#This Row],[goal]] &lt;= 0,0,Table1[[#This Row],[pledged]]/Table1[[#This Row],[goal]])</f>
        <v>1</v>
      </c>
      <c r="P823" s="7">
        <f>IF(Table1[[#This Row],[backers_count]] &lt;= 0,0,Table1[[#This Row],[pledged]]/Table1[[#This Row],[backers_count]])</f>
        <v>224.12820512820514</v>
      </c>
      <c r="Q823" t="str">
        <f>TRIM(MID(Table1[[#This Row],[Category and Sub-Category]],1,SEARCH("/",Table1[[#This Row],[Category and Sub-Category]],1)-1))</f>
        <v>music</v>
      </c>
      <c r="R823" t="str">
        <f>TRIM(MID(Table1[[#This Row],[Category and Sub-Category]],SEARCH("/",Table1[[#This Row],[Category and Sub-Category]],1)+1,LEN(Table1[[#This Row],[Category and Sub-Category]])))</f>
        <v>rock</v>
      </c>
      <c r="S823" s="8">
        <f>DATE(1970,1,1)+(Table1[[#This Row],[launched_at]]/(24*60*60))</f>
        <v>42093.922048611115</v>
      </c>
      <c r="T823" s="8">
        <f>DATE(1970,1,1)+(Table1[[#This Row],[deadline]]/(24*60*60))</f>
        <v>42128.167361111111</v>
      </c>
      <c r="U823">
        <f>_xlfn.DAYS(Table1[[#This Row],[Date Ended Conversion]],Table1[[#This Row],[Date Created Conversion]])</f>
        <v>35</v>
      </c>
    </row>
    <row r="824" spans="1:21" ht="29" x14ac:dyDescent="0.3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9">
        <f>IF(Table1[[#This Row],[goal]] &lt;= 0,0,Table1[[#This Row],[pledged]]/Table1[[#This Row],[goal]])</f>
        <v>1.1916666666666667</v>
      </c>
      <c r="P824" s="7">
        <f>IF(Table1[[#This Row],[backers_count]] &lt;= 0,0,Table1[[#This Row],[pledged]]/Table1[[#This Row],[backers_count]])</f>
        <v>51.811594202898547</v>
      </c>
      <c r="Q824" t="str">
        <f>TRIM(MID(Table1[[#This Row],[Category and Sub-Category]],1,SEARCH("/",Table1[[#This Row],[Category and Sub-Category]],1)-1))</f>
        <v>music</v>
      </c>
      <c r="R824" t="str">
        <f>TRIM(MID(Table1[[#This Row],[Category and Sub-Category]],SEARCH("/",Table1[[#This Row],[Category and Sub-Category]],1)+1,LEN(Table1[[#This Row],[Category and Sub-Category]])))</f>
        <v>rock</v>
      </c>
      <c r="S824" s="8">
        <f>DATE(1970,1,1)+(Table1[[#This Row],[launched_at]]/(24*60*60))</f>
        <v>41157.947337962964</v>
      </c>
      <c r="T824" s="8">
        <f>DATE(1970,1,1)+(Table1[[#This Row],[deadline]]/(24*60*60))</f>
        <v>41187.947337962964</v>
      </c>
      <c r="U824">
        <f>_xlfn.DAYS(Table1[[#This Row],[Date Ended Conversion]],Table1[[#This Row],[Date Created Conversion]])</f>
        <v>30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9">
        <f>IF(Table1[[#This Row],[goal]] &lt;= 0,0,Table1[[#This Row],[pledged]]/Table1[[#This Row],[goal]])</f>
        <v>1.7949999999999999</v>
      </c>
      <c r="P825" s="7">
        <f>IF(Table1[[#This Row],[backers_count]] &lt;= 0,0,Table1[[#This Row],[pledged]]/Table1[[#This Row],[backers_count]])</f>
        <v>43.515151515151516</v>
      </c>
      <c r="Q825" t="str">
        <f>TRIM(MID(Table1[[#This Row],[Category and Sub-Category]],1,SEARCH("/",Table1[[#This Row],[Category and Sub-Category]],1)-1))</f>
        <v>music</v>
      </c>
      <c r="R825" t="str">
        <f>TRIM(MID(Table1[[#This Row],[Category and Sub-Category]],SEARCH("/",Table1[[#This Row],[Category and Sub-Category]],1)+1,LEN(Table1[[#This Row],[Category and Sub-Category]])))</f>
        <v>rock</v>
      </c>
      <c r="S825" s="8">
        <f>DATE(1970,1,1)+(Table1[[#This Row],[launched_at]]/(24*60*60))</f>
        <v>42055.972824074073</v>
      </c>
      <c r="T825" s="8">
        <f>DATE(1970,1,1)+(Table1[[#This Row],[deadline]]/(24*60*60))</f>
        <v>42085.931157407409</v>
      </c>
      <c r="U825">
        <f>_xlfn.DAYS(Table1[[#This Row],[Date Ended Conversion]],Table1[[#This Row],[Date Created Conversion]])</f>
        <v>30</v>
      </c>
    </row>
    <row r="826" spans="1:21" ht="43.5" x14ac:dyDescent="0.3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9">
        <f>IF(Table1[[#This Row],[goal]] &lt;= 0,0,Table1[[#This Row],[pledged]]/Table1[[#This Row],[goal]])</f>
        <v>1.3438124999999999</v>
      </c>
      <c r="P826" s="7">
        <f>IF(Table1[[#This Row],[backers_count]] &lt;= 0,0,Table1[[#This Row],[pledged]]/Table1[[#This Row],[backers_count]])</f>
        <v>39.816666666666663</v>
      </c>
      <c r="Q826" t="str">
        <f>TRIM(MID(Table1[[#This Row],[Category and Sub-Category]],1,SEARCH("/",Table1[[#This Row],[Category and Sub-Category]],1)-1))</f>
        <v>music</v>
      </c>
      <c r="R826" t="str">
        <f>TRIM(MID(Table1[[#This Row],[Category and Sub-Category]],SEARCH("/",Table1[[#This Row],[Category and Sub-Category]],1)+1,LEN(Table1[[#This Row],[Category and Sub-Category]])))</f>
        <v>rock</v>
      </c>
      <c r="S826" s="8">
        <f>DATE(1970,1,1)+(Table1[[#This Row],[launched_at]]/(24*60*60))</f>
        <v>40250.242106481484</v>
      </c>
      <c r="T826" s="8">
        <f>DATE(1970,1,1)+(Table1[[#This Row],[deadline]]/(24*60*60))</f>
        <v>40286.290972222225</v>
      </c>
      <c r="U826">
        <f>_xlfn.DAYS(Table1[[#This Row],[Date Ended Conversion]],Table1[[#This Row],[Date Created Conversion]])</f>
        <v>36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9">
        <f>IF(Table1[[#This Row],[goal]] &lt;= 0,0,Table1[[#This Row],[pledged]]/Table1[[#This Row],[goal]])</f>
        <v>1.0043200000000001</v>
      </c>
      <c r="P827" s="7">
        <f>IF(Table1[[#This Row],[backers_count]] &lt;= 0,0,Table1[[#This Row],[pledged]]/Table1[[#This Row],[backers_count]])</f>
        <v>126.8080808080808</v>
      </c>
      <c r="Q827" t="str">
        <f>TRIM(MID(Table1[[#This Row],[Category and Sub-Category]],1,SEARCH("/",Table1[[#This Row],[Category and Sub-Category]],1)-1))</f>
        <v>music</v>
      </c>
      <c r="R827" t="str">
        <f>TRIM(MID(Table1[[#This Row],[Category and Sub-Category]],SEARCH("/",Table1[[#This Row],[Category and Sub-Category]],1)+1,LEN(Table1[[#This Row],[Category and Sub-Category]])))</f>
        <v>rock</v>
      </c>
      <c r="S827" s="8">
        <f>DATE(1970,1,1)+(Table1[[#This Row],[launched_at]]/(24*60*60))</f>
        <v>41186.306527777779</v>
      </c>
      <c r="T827" s="8">
        <f>DATE(1970,1,1)+(Table1[[#This Row],[deadline]]/(24*60*60))</f>
        <v>41211.306527777779</v>
      </c>
      <c r="U827">
        <f>_xlfn.DAYS(Table1[[#This Row],[Date Ended Conversion]],Table1[[#This Row],[Date Created Conversion]])</f>
        <v>25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9">
        <f>IF(Table1[[#This Row],[goal]] &lt;= 0,0,Table1[[#This Row],[pledged]]/Table1[[#This Row],[goal]])</f>
        <v>1.0145454545454546</v>
      </c>
      <c r="P828" s="7">
        <f>IF(Table1[[#This Row],[backers_count]] &lt;= 0,0,Table1[[#This Row],[pledged]]/Table1[[#This Row],[backers_count]])</f>
        <v>113.87755102040816</v>
      </c>
      <c r="Q828" t="str">
        <f>TRIM(MID(Table1[[#This Row],[Category and Sub-Category]],1,SEARCH("/",Table1[[#This Row],[Category and Sub-Category]],1)-1))</f>
        <v>music</v>
      </c>
      <c r="R828" t="str">
        <f>TRIM(MID(Table1[[#This Row],[Category and Sub-Category]],SEARCH("/",Table1[[#This Row],[Category and Sub-Category]],1)+1,LEN(Table1[[#This Row],[Category and Sub-Category]])))</f>
        <v>rock</v>
      </c>
      <c r="S828" s="8">
        <f>DATE(1970,1,1)+(Table1[[#This Row],[launched_at]]/(24*60*60))</f>
        <v>40973.038541666669</v>
      </c>
      <c r="T828" s="8">
        <f>DATE(1970,1,1)+(Table1[[#This Row],[deadline]]/(24*60*60))</f>
        <v>40993.996874999997</v>
      </c>
      <c r="U828">
        <f>_xlfn.DAYS(Table1[[#This Row],[Date Ended Conversion]],Table1[[#This Row],[Date Created Conversion]])</f>
        <v>20</v>
      </c>
    </row>
    <row r="829" spans="1:21" ht="43.5" x14ac:dyDescent="0.3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9">
        <f>IF(Table1[[#This Row],[goal]] &lt;= 0,0,Table1[[#This Row],[pledged]]/Table1[[#This Row],[goal]])</f>
        <v>1.0333333333333334</v>
      </c>
      <c r="P829" s="7">
        <f>IF(Table1[[#This Row],[backers_count]] &lt;= 0,0,Table1[[#This Row],[pledged]]/Table1[[#This Row],[backers_count]])</f>
        <v>28.181818181818183</v>
      </c>
      <c r="Q829" t="str">
        <f>TRIM(MID(Table1[[#This Row],[Category and Sub-Category]],1,SEARCH("/",Table1[[#This Row],[Category and Sub-Category]],1)-1))</f>
        <v>music</v>
      </c>
      <c r="R829" t="str">
        <f>TRIM(MID(Table1[[#This Row],[Category and Sub-Category]],SEARCH("/",Table1[[#This Row],[Category and Sub-Category]],1)+1,LEN(Table1[[#This Row],[Category and Sub-Category]])))</f>
        <v>rock</v>
      </c>
      <c r="S829" s="8">
        <f>DATE(1970,1,1)+(Table1[[#This Row],[launched_at]]/(24*60*60))</f>
        <v>40927.473460648151</v>
      </c>
      <c r="T829" s="8">
        <f>DATE(1970,1,1)+(Table1[[#This Row],[deadline]]/(24*60*60))</f>
        <v>40953.825694444444</v>
      </c>
      <c r="U829">
        <f>_xlfn.DAYS(Table1[[#This Row],[Date Ended Conversion]],Table1[[#This Row],[Date Created Conversion]])</f>
        <v>26</v>
      </c>
    </row>
    <row r="830" spans="1:21" ht="43.5" x14ac:dyDescent="0.3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9">
        <f>IF(Table1[[#This Row],[goal]] &lt;= 0,0,Table1[[#This Row],[pledged]]/Table1[[#This Row],[goal]])</f>
        <v>1.07</v>
      </c>
      <c r="P830" s="7">
        <f>IF(Table1[[#This Row],[backers_count]] &lt;= 0,0,Table1[[#This Row],[pledged]]/Table1[[#This Row],[backers_count]])</f>
        <v>36.60526315789474</v>
      </c>
      <c r="Q830" t="str">
        <f>TRIM(MID(Table1[[#This Row],[Category and Sub-Category]],1,SEARCH("/",Table1[[#This Row],[Category and Sub-Category]],1)-1))</f>
        <v>music</v>
      </c>
      <c r="R830" t="str">
        <f>TRIM(MID(Table1[[#This Row],[Category and Sub-Category]],SEARCH("/",Table1[[#This Row],[Category and Sub-Category]],1)+1,LEN(Table1[[#This Row],[Category and Sub-Category]])))</f>
        <v>rock</v>
      </c>
      <c r="S830" s="8">
        <f>DATE(1970,1,1)+(Table1[[#This Row],[launched_at]]/(24*60*60))</f>
        <v>41073.050717592589</v>
      </c>
      <c r="T830" s="8">
        <f>DATE(1970,1,1)+(Table1[[#This Row],[deadline]]/(24*60*60))</f>
        <v>41085.683333333334</v>
      </c>
      <c r="U830">
        <f>_xlfn.DAYS(Table1[[#This Row],[Date Ended Conversion]],Table1[[#This Row],[Date Created Conversion]])</f>
        <v>12</v>
      </c>
    </row>
    <row r="831" spans="1:21" ht="43.5" x14ac:dyDescent="0.3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9">
        <f>IF(Table1[[#This Row],[goal]] &lt;= 0,0,Table1[[#This Row],[pledged]]/Table1[[#This Row],[goal]])</f>
        <v>1.04</v>
      </c>
      <c r="P831" s="7">
        <f>IF(Table1[[#This Row],[backers_count]] &lt;= 0,0,Table1[[#This Row],[pledged]]/Table1[[#This Row],[backers_count]])</f>
        <v>32.5</v>
      </c>
      <c r="Q831" t="str">
        <f>TRIM(MID(Table1[[#This Row],[Category and Sub-Category]],1,SEARCH("/",Table1[[#This Row],[Category and Sub-Category]],1)-1))</f>
        <v>music</v>
      </c>
      <c r="R831" t="str">
        <f>TRIM(MID(Table1[[#This Row],[Category and Sub-Category]],SEARCH("/",Table1[[#This Row],[Category and Sub-Category]],1)+1,LEN(Table1[[#This Row],[Category and Sub-Category]])))</f>
        <v>rock</v>
      </c>
      <c r="S831" s="8">
        <f>DATE(1970,1,1)+(Table1[[#This Row],[launched_at]]/(24*60*60))</f>
        <v>42504.801388888889</v>
      </c>
      <c r="T831" s="8">
        <f>DATE(1970,1,1)+(Table1[[#This Row],[deadline]]/(24*60*60))</f>
        <v>42564.801388888889</v>
      </c>
      <c r="U831">
        <f>_xlfn.DAYS(Table1[[#This Row],[Date Ended Conversion]],Table1[[#This Row],[Date Created Conversion]])</f>
        <v>60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9">
        <f>IF(Table1[[#This Row],[goal]] &lt;= 0,0,Table1[[#This Row],[pledged]]/Table1[[#This Row],[goal]])</f>
        <v>1.0783333333333334</v>
      </c>
      <c r="P832" s="7">
        <f>IF(Table1[[#This Row],[backers_count]] &lt;= 0,0,Table1[[#This Row],[pledged]]/Table1[[#This Row],[backers_count]])</f>
        <v>60.65625</v>
      </c>
      <c r="Q832" t="str">
        <f>TRIM(MID(Table1[[#This Row],[Category and Sub-Category]],1,SEARCH("/",Table1[[#This Row],[Category and Sub-Category]],1)-1))</f>
        <v>music</v>
      </c>
      <c r="R832" t="str">
        <f>TRIM(MID(Table1[[#This Row],[Category and Sub-Category]],SEARCH("/",Table1[[#This Row],[Category and Sub-Category]],1)+1,LEN(Table1[[#This Row],[Category and Sub-Category]])))</f>
        <v>rock</v>
      </c>
      <c r="S832" s="8">
        <f>DATE(1970,1,1)+(Table1[[#This Row],[launched_at]]/(24*60*60))</f>
        <v>41325.525752314818</v>
      </c>
      <c r="T832" s="8">
        <f>DATE(1970,1,1)+(Table1[[#This Row],[deadline]]/(24*60*60))</f>
        <v>41355.484085648146</v>
      </c>
      <c r="U832">
        <f>_xlfn.DAYS(Table1[[#This Row],[Date Ended Conversion]],Table1[[#This Row],[Date Created Conversion]])</f>
        <v>30</v>
      </c>
    </row>
    <row r="833" spans="1:21" ht="29" x14ac:dyDescent="0.3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9">
        <f>IF(Table1[[#This Row],[goal]] &lt;= 0,0,Table1[[#This Row],[pledged]]/Table1[[#This Row],[goal]])</f>
        <v>2.3333333333333335</v>
      </c>
      <c r="P833" s="7">
        <f>IF(Table1[[#This Row],[backers_count]] &lt;= 0,0,Table1[[#This Row],[pledged]]/Table1[[#This Row],[backers_count]])</f>
        <v>175</v>
      </c>
      <c r="Q833" t="str">
        <f>TRIM(MID(Table1[[#This Row],[Category and Sub-Category]],1,SEARCH("/",Table1[[#This Row],[Category and Sub-Category]],1)-1))</f>
        <v>music</v>
      </c>
      <c r="R833" t="str">
        <f>TRIM(MID(Table1[[#This Row],[Category and Sub-Category]],SEARCH("/",Table1[[#This Row],[Category and Sub-Category]],1)+1,LEN(Table1[[#This Row],[Category and Sub-Category]])))</f>
        <v>rock</v>
      </c>
      <c r="S833" s="8">
        <f>DATE(1970,1,1)+(Table1[[#This Row],[launched_at]]/(24*60*60))</f>
        <v>40996.646921296298</v>
      </c>
      <c r="T833" s="8">
        <f>DATE(1970,1,1)+(Table1[[#This Row],[deadline]]/(24*60*60))</f>
        <v>41026.646921296298</v>
      </c>
      <c r="U833">
        <f>_xlfn.DAYS(Table1[[#This Row],[Date Ended Conversion]],Table1[[#This Row],[Date Created Conversion]])</f>
        <v>30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9">
        <f>IF(Table1[[#This Row],[goal]] &lt;= 0,0,Table1[[#This Row],[pledged]]/Table1[[#This Row],[goal]])</f>
        <v>1.0060706666666666</v>
      </c>
      <c r="P834" s="7">
        <f>IF(Table1[[#This Row],[backers_count]] &lt;= 0,0,Table1[[#This Row],[pledged]]/Table1[[#This Row],[backers_count]])</f>
        <v>97.993896103896105</v>
      </c>
      <c r="Q834" t="str">
        <f>TRIM(MID(Table1[[#This Row],[Category and Sub-Category]],1,SEARCH("/",Table1[[#This Row],[Category and Sub-Category]],1)-1))</f>
        <v>music</v>
      </c>
      <c r="R834" t="str">
        <f>TRIM(MID(Table1[[#This Row],[Category and Sub-Category]],SEARCH("/",Table1[[#This Row],[Category and Sub-Category]],1)+1,LEN(Table1[[#This Row],[Category and Sub-Category]])))</f>
        <v>rock</v>
      </c>
      <c r="S834" s="8">
        <f>DATE(1970,1,1)+(Table1[[#This Row],[launched_at]]/(24*60*60))</f>
        <v>40869.675173611111</v>
      </c>
      <c r="T834" s="8">
        <f>DATE(1970,1,1)+(Table1[[#This Row],[deadline]]/(24*60*60))</f>
        <v>40929.342361111107</v>
      </c>
      <c r="U834">
        <f>_xlfn.DAYS(Table1[[#This Row],[Date Ended Conversion]],Table1[[#This Row],[Date Created Conversion]])</f>
        <v>60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9">
        <f>IF(Table1[[#This Row],[goal]] &lt;= 0,0,Table1[[#This Row],[pledged]]/Table1[[#This Row],[goal]])</f>
        <v>1.0166666666666666</v>
      </c>
      <c r="P835" s="7">
        <f>IF(Table1[[#This Row],[backers_count]] &lt;= 0,0,Table1[[#This Row],[pledged]]/Table1[[#This Row],[backers_count]])</f>
        <v>148.78048780487805</v>
      </c>
      <c r="Q835" t="str">
        <f>TRIM(MID(Table1[[#This Row],[Category and Sub-Category]],1,SEARCH("/",Table1[[#This Row],[Category and Sub-Category]],1)-1))</f>
        <v>music</v>
      </c>
      <c r="R835" t="str">
        <f>TRIM(MID(Table1[[#This Row],[Category and Sub-Category]],SEARCH("/",Table1[[#This Row],[Category and Sub-Category]],1)+1,LEN(Table1[[#This Row],[Category and Sub-Category]])))</f>
        <v>rock</v>
      </c>
      <c r="S835" s="8">
        <f>DATE(1970,1,1)+(Table1[[#This Row],[launched_at]]/(24*60*60))</f>
        <v>41718.878182870372</v>
      </c>
      <c r="T835" s="8">
        <f>DATE(1970,1,1)+(Table1[[#This Row],[deadline]]/(24*60*60))</f>
        <v>41748.878182870372</v>
      </c>
      <c r="U835">
        <f>_xlfn.DAYS(Table1[[#This Row],[Date Ended Conversion]],Table1[[#This Row],[Date Created Conversion]])</f>
        <v>30</v>
      </c>
    </row>
    <row r="836" spans="1:21" ht="43.5" x14ac:dyDescent="0.3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9">
        <f>IF(Table1[[#This Row],[goal]] &lt;= 0,0,Table1[[#This Row],[pledged]]/Table1[[#This Row],[goal]])</f>
        <v>1.3101818181818181</v>
      </c>
      <c r="P836" s="7">
        <f>IF(Table1[[#This Row],[backers_count]] &lt;= 0,0,Table1[[#This Row],[pledged]]/Table1[[#This Row],[backers_count]])</f>
        <v>96.08</v>
      </c>
      <c r="Q836" t="str">
        <f>TRIM(MID(Table1[[#This Row],[Category and Sub-Category]],1,SEARCH("/",Table1[[#This Row],[Category and Sub-Category]],1)-1))</f>
        <v>music</v>
      </c>
      <c r="R836" t="str">
        <f>TRIM(MID(Table1[[#This Row],[Category and Sub-Category]],SEARCH("/",Table1[[#This Row],[Category and Sub-Category]],1)+1,LEN(Table1[[#This Row],[Category and Sub-Category]])))</f>
        <v>rock</v>
      </c>
      <c r="S836" s="8">
        <f>DATE(1970,1,1)+(Table1[[#This Row],[launched_at]]/(24*60*60))</f>
        <v>41422.822824074072</v>
      </c>
      <c r="T836" s="8">
        <f>DATE(1970,1,1)+(Table1[[#This Row],[deadline]]/(24*60*60))</f>
        <v>41456.165972222225</v>
      </c>
      <c r="U836">
        <f>_xlfn.DAYS(Table1[[#This Row],[Date Ended Conversion]],Table1[[#This Row],[Date Created Conversion]])</f>
        <v>34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9">
        <f>IF(Table1[[#This Row],[goal]] &lt;= 0,0,Table1[[#This Row],[pledged]]/Table1[[#This Row],[goal]])</f>
        <v>1.1725000000000001</v>
      </c>
      <c r="P837" s="7">
        <f>IF(Table1[[#This Row],[backers_count]] &lt;= 0,0,Table1[[#This Row],[pledged]]/Table1[[#This Row],[backers_count]])</f>
        <v>58.625</v>
      </c>
      <c r="Q837" t="str">
        <f>TRIM(MID(Table1[[#This Row],[Category and Sub-Category]],1,SEARCH("/",Table1[[#This Row],[Category and Sub-Category]],1)-1))</f>
        <v>music</v>
      </c>
      <c r="R837" t="str">
        <f>TRIM(MID(Table1[[#This Row],[Category and Sub-Category]],SEARCH("/",Table1[[#This Row],[Category and Sub-Category]],1)+1,LEN(Table1[[#This Row],[Category and Sub-Category]])))</f>
        <v>rock</v>
      </c>
      <c r="S837" s="8">
        <f>DATE(1970,1,1)+(Table1[[#This Row],[launched_at]]/(24*60*60))</f>
        <v>41005.45784722222</v>
      </c>
      <c r="T837" s="8">
        <f>DATE(1970,1,1)+(Table1[[#This Row],[deadline]]/(24*60*60))</f>
        <v>41048.125</v>
      </c>
      <c r="U837">
        <f>_xlfn.DAYS(Table1[[#This Row],[Date Ended Conversion]],Table1[[#This Row],[Date Created Conversion]])</f>
        <v>43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9">
        <f>IF(Table1[[#This Row],[goal]] &lt;= 0,0,Table1[[#This Row],[pledged]]/Table1[[#This Row],[goal]])</f>
        <v>1.009304</v>
      </c>
      <c r="P838" s="7">
        <f>IF(Table1[[#This Row],[backers_count]] &lt;= 0,0,Table1[[#This Row],[pledged]]/Table1[[#This Row],[backers_count]])</f>
        <v>109.70695652173914</v>
      </c>
      <c r="Q838" t="str">
        <f>TRIM(MID(Table1[[#This Row],[Category and Sub-Category]],1,SEARCH("/",Table1[[#This Row],[Category and Sub-Category]],1)-1))</f>
        <v>music</v>
      </c>
      <c r="R838" t="str">
        <f>TRIM(MID(Table1[[#This Row],[Category and Sub-Category]],SEARCH("/",Table1[[#This Row],[Category and Sub-Category]],1)+1,LEN(Table1[[#This Row],[Category and Sub-Category]])))</f>
        <v>rock</v>
      </c>
      <c r="S838" s="8">
        <f>DATE(1970,1,1)+(Table1[[#This Row],[launched_at]]/(24*60*60))</f>
        <v>41524.056921296295</v>
      </c>
      <c r="T838" s="8">
        <f>DATE(1970,1,1)+(Table1[[#This Row],[deadline]]/(24*60*60))</f>
        <v>41554.056921296295</v>
      </c>
      <c r="U838">
        <f>_xlfn.DAYS(Table1[[#This Row],[Date Ended Conversion]],Table1[[#This Row],[Date Created Conversion]])</f>
        <v>30</v>
      </c>
    </row>
    <row r="839" spans="1:21" ht="29" x14ac:dyDescent="0.3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9">
        <f>IF(Table1[[#This Row],[goal]] &lt;= 0,0,Table1[[#This Row],[pledged]]/Table1[[#This Row],[goal]])</f>
        <v>1.218</v>
      </c>
      <c r="P839" s="7">
        <f>IF(Table1[[#This Row],[backers_count]] &lt;= 0,0,Table1[[#This Row],[pledged]]/Table1[[#This Row],[backers_count]])</f>
        <v>49.112903225806448</v>
      </c>
      <c r="Q839" t="str">
        <f>TRIM(MID(Table1[[#This Row],[Category and Sub-Category]],1,SEARCH("/",Table1[[#This Row],[Category and Sub-Category]],1)-1))</f>
        <v>music</v>
      </c>
      <c r="R839" t="str">
        <f>TRIM(MID(Table1[[#This Row],[Category and Sub-Category]],SEARCH("/",Table1[[#This Row],[Category and Sub-Category]],1)+1,LEN(Table1[[#This Row],[Category and Sub-Category]])))</f>
        <v>rock</v>
      </c>
      <c r="S839" s="8">
        <f>DATE(1970,1,1)+(Table1[[#This Row],[launched_at]]/(24*60*60))</f>
        <v>41730.998402777775</v>
      </c>
      <c r="T839" s="8">
        <f>DATE(1970,1,1)+(Table1[[#This Row],[deadline]]/(24*60*60))</f>
        <v>41760.998402777775</v>
      </c>
      <c r="U839">
        <f>_xlfn.DAYS(Table1[[#This Row],[Date Ended Conversion]],Table1[[#This Row],[Date Created Conversion]])</f>
        <v>30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9">
        <f>IF(Table1[[#This Row],[goal]] &lt;= 0,0,Table1[[#This Row],[pledged]]/Table1[[#This Row],[goal]])</f>
        <v>1.454</v>
      </c>
      <c r="P840" s="7">
        <f>IF(Table1[[#This Row],[backers_count]] &lt;= 0,0,Table1[[#This Row],[pledged]]/Table1[[#This Row],[backers_count]])</f>
        <v>47.672131147540981</v>
      </c>
      <c r="Q840" t="str">
        <f>TRIM(MID(Table1[[#This Row],[Category and Sub-Category]],1,SEARCH("/",Table1[[#This Row],[Category and Sub-Category]],1)-1))</f>
        <v>music</v>
      </c>
      <c r="R840" t="str">
        <f>TRIM(MID(Table1[[#This Row],[Category and Sub-Category]],SEARCH("/",Table1[[#This Row],[Category and Sub-Category]],1)+1,LEN(Table1[[#This Row],[Category and Sub-Category]])))</f>
        <v>rock</v>
      </c>
      <c r="S840" s="8">
        <f>DATE(1970,1,1)+(Table1[[#This Row],[launched_at]]/(24*60*60))</f>
        <v>40895.897974537038</v>
      </c>
      <c r="T840" s="8">
        <f>DATE(1970,1,1)+(Table1[[#This Row],[deadline]]/(24*60*60))</f>
        <v>40925.897974537038</v>
      </c>
      <c r="U840">
        <f>_xlfn.DAYS(Table1[[#This Row],[Date Ended Conversion]],Table1[[#This Row],[Date Created Conversion]])</f>
        <v>30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9">
        <f>IF(Table1[[#This Row],[goal]] &lt;= 0,0,Table1[[#This Row],[pledged]]/Table1[[#This Row],[goal]])</f>
        <v>1.166166</v>
      </c>
      <c r="P841" s="7">
        <f>IF(Table1[[#This Row],[backers_count]] &lt;= 0,0,Table1[[#This Row],[pledged]]/Table1[[#This Row],[backers_count]])</f>
        <v>60.737812499999997</v>
      </c>
      <c r="Q841" t="str">
        <f>TRIM(MID(Table1[[#This Row],[Category and Sub-Category]],1,SEARCH("/",Table1[[#This Row],[Category and Sub-Category]],1)-1))</f>
        <v>music</v>
      </c>
      <c r="R841" t="str">
        <f>TRIM(MID(Table1[[#This Row],[Category and Sub-Category]],SEARCH("/",Table1[[#This Row],[Category and Sub-Category]],1)+1,LEN(Table1[[#This Row],[Category and Sub-Category]])))</f>
        <v>rock</v>
      </c>
      <c r="S841" s="8">
        <f>DATE(1970,1,1)+(Table1[[#This Row],[launched_at]]/(24*60*60))</f>
        <v>41144.763379629629</v>
      </c>
      <c r="T841" s="8">
        <f>DATE(1970,1,1)+(Table1[[#This Row],[deadline]]/(24*60*60))</f>
        <v>41174.763379629629</v>
      </c>
      <c r="U841">
        <f>_xlfn.DAYS(Table1[[#This Row],[Date Ended Conversion]],Table1[[#This Row],[Date Created Conversion]])</f>
        <v>30</v>
      </c>
    </row>
    <row r="842" spans="1:21" ht="29" x14ac:dyDescent="0.3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9">
        <f>IF(Table1[[#This Row],[goal]] &lt;= 0,0,Table1[[#This Row],[pledged]]/Table1[[#This Row],[goal]])</f>
        <v>1.2041660000000001</v>
      </c>
      <c r="P842" s="7">
        <f>IF(Table1[[#This Row],[backers_count]] &lt;= 0,0,Table1[[#This Row],[pledged]]/Table1[[#This Row],[backers_count]])</f>
        <v>63.37715789473684</v>
      </c>
      <c r="Q842" t="str">
        <f>TRIM(MID(Table1[[#This Row],[Category and Sub-Category]],1,SEARCH("/",Table1[[#This Row],[Category and Sub-Category]],1)-1))</f>
        <v>music</v>
      </c>
      <c r="R842" t="str">
        <f>TRIM(MID(Table1[[#This Row],[Category and Sub-Category]],SEARCH("/",Table1[[#This Row],[Category and Sub-Category]],1)+1,LEN(Table1[[#This Row],[Category and Sub-Category]])))</f>
        <v>metal</v>
      </c>
      <c r="S842" s="8">
        <f>DATE(1970,1,1)+(Table1[[#This Row],[launched_at]]/(24*60*60))</f>
        <v>42607.226701388892</v>
      </c>
      <c r="T842" s="8">
        <f>DATE(1970,1,1)+(Table1[[#This Row],[deadline]]/(24*60*60))</f>
        <v>42637.226701388892</v>
      </c>
      <c r="U842">
        <f>_xlfn.DAYS(Table1[[#This Row],[Date Ended Conversion]],Table1[[#This Row],[Date Created Conversion]])</f>
        <v>30</v>
      </c>
    </row>
    <row r="843" spans="1:21" ht="43.5" x14ac:dyDescent="0.3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9">
        <f>IF(Table1[[#This Row],[goal]] &lt;= 0,0,Table1[[#This Row],[pledged]]/Table1[[#This Row],[goal]])</f>
        <v>1.0132000000000001</v>
      </c>
      <c r="P843" s="7">
        <f>IF(Table1[[#This Row],[backers_count]] &lt;= 0,0,Table1[[#This Row],[pledged]]/Table1[[#This Row],[backers_count]])</f>
        <v>53.893617021276597</v>
      </c>
      <c r="Q843" t="str">
        <f>TRIM(MID(Table1[[#This Row],[Category and Sub-Category]],1,SEARCH("/",Table1[[#This Row],[Category and Sub-Category]],1)-1))</f>
        <v>music</v>
      </c>
      <c r="R843" t="str">
        <f>TRIM(MID(Table1[[#This Row],[Category and Sub-Category]],SEARCH("/",Table1[[#This Row],[Category and Sub-Category]],1)+1,LEN(Table1[[#This Row],[Category and Sub-Category]])))</f>
        <v>metal</v>
      </c>
      <c r="S843" s="8">
        <f>DATE(1970,1,1)+(Table1[[#This Row],[launched_at]]/(24*60*60))</f>
        <v>41923.838692129633</v>
      </c>
      <c r="T843" s="8">
        <f>DATE(1970,1,1)+(Table1[[#This Row],[deadline]]/(24*60*60))</f>
        <v>41953.880358796298</v>
      </c>
      <c r="U843">
        <f>_xlfn.DAYS(Table1[[#This Row],[Date Ended Conversion]],Table1[[#This Row],[Date Created Conversion]])</f>
        <v>30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9">
        <f>IF(Table1[[#This Row],[goal]] &lt;= 0,0,Table1[[#This Row],[pledged]]/Table1[[#This Row],[goal]])</f>
        <v>1.0431999999999999</v>
      </c>
      <c r="P844" s="7">
        <f>IF(Table1[[#This Row],[backers_count]] &lt;= 0,0,Table1[[#This Row],[pledged]]/Table1[[#This Row],[backers_count]])</f>
        <v>66.871794871794876</v>
      </c>
      <c r="Q844" t="str">
        <f>TRIM(MID(Table1[[#This Row],[Category and Sub-Category]],1,SEARCH("/",Table1[[#This Row],[Category and Sub-Category]],1)-1))</f>
        <v>music</v>
      </c>
      <c r="R844" t="str">
        <f>TRIM(MID(Table1[[#This Row],[Category and Sub-Category]],SEARCH("/",Table1[[#This Row],[Category and Sub-Category]],1)+1,LEN(Table1[[#This Row],[Category and Sub-Category]])))</f>
        <v>metal</v>
      </c>
      <c r="S844" s="8">
        <f>DATE(1970,1,1)+(Table1[[#This Row],[launched_at]]/(24*60*60))</f>
        <v>41526.59239583333</v>
      </c>
      <c r="T844" s="8">
        <f>DATE(1970,1,1)+(Table1[[#This Row],[deadline]]/(24*60*60))</f>
        <v>41561.165972222225</v>
      </c>
      <c r="U844">
        <f>_xlfn.DAYS(Table1[[#This Row],[Date Ended Conversion]],Table1[[#This Row],[Date Created Conversion]])</f>
        <v>35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9">
        <f>IF(Table1[[#This Row],[goal]] &lt;= 0,0,Table1[[#This Row],[pledged]]/Table1[[#This Row],[goal]])</f>
        <v>2.6713333333333331</v>
      </c>
      <c r="P845" s="7">
        <f>IF(Table1[[#This Row],[backers_count]] &lt;= 0,0,Table1[[#This Row],[pledged]]/Table1[[#This Row],[backers_count]])</f>
        <v>63.102362204724407</v>
      </c>
      <c r="Q845" t="str">
        <f>TRIM(MID(Table1[[#This Row],[Category and Sub-Category]],1,SEARCH("/",Table1[[#This Row],[Category and Sub-Category]],1)-1))</f>
        <v>music</v>
      </c>
      <c r="R845" t="str">
        <f>TRIM(MID(Table1[[#This Row],[Category and Sub-Category]],SEARCH("/",Table1[[#This Row],[Category and Sub-Category]],1)+1,LEN(Table1[[#This Row],[Category and Sub-Category]])))</f>
        <v>metal</v>
      </c>
      <c r="S845" s="8">
        <f>DATE(1970,1,1)+(Table1[[#This Row],[launched_at]]/(24*60*60))</f>
        <v>42695.257870370369</v>
      </c>
      <c r="T845" s="8">
        <f>DATE(1970,1,1)+(Table1[[#This Row],[deadline]]/(24*60*60))</f>
        <v>42712.333333333328</v>
      </c>
      <c r="U845">
        <f>_xlfn.DAYS(Table1[[#This Row],[Date Ended Conversion]],Table1[[#This Row],[Date Created Conversion]])</f>
        <v>17</v>
      </c>
    </row>
    <row r="846" spans="1:21" ht="43.5" x14ac:dyDescent="0.3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9">
        <f>IF(Table1[[#This Row],[goal]] &lt;= 0,0,Table1[[#This Row],[pledged]]/Table1[[#This Row],[goal]])</f>
        <v>1.9413333333333334</v>
      </c>
      <c r="P846" s="7">
        <f>IF(Table1[[#This Row],[backers_count]] &lt;= 0,0,Table1[[#This Row],[pledged]]/Table1[[#This Row],[backers_count]])</f>
        <v>36.628930817610062</v>
      </c>
      <c r="Q846" t="str">
        <f>TRIM(MID(Table1[[#This Row],[Category and Sub-Category]],1,SEARCH("/",Table1[[#This Row],[Category and Sub-Category]],1)-1))</f>
        <v>music</v>
      </c>
      <c r="R846" t="str">
        <f>TRIM(MID(Table1[[#This Row],[Category and Sub-Category]],SEARCH("/",Table1[[#This Row],[Category and Sub-Category]],1)+1,LEN(Table1[[#This Row],[Category and Sub-Category]])))</f>
        <v>metal</v>
      </c>
      <c r="S846" s="8">
        <f>DATE(1970,1,1)+(Table1[[#This Row],[launched_at]]/(24*60*60))</f>
        <v>41905.684629629628</v>
      </c>
      <c r="T846" s="8">
        <f>DATE(1970,1,1)+(Table1[[#This Row],[deadline]]/(24*60*60))</f>
        <v>41944.207638888889</v>
      </c>
      <c r="U846">
        <f>_xlfn.DAYS(Table1[[#This Row],[Date Ended Conversion]],Table1[[#This Row],[Date Created Conversion]])</f>
        <v>39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9">
        <f>IF(Table1[[#This Row],[goal]] &lt;= 0,0,Table1[[#This Row],[pledged]]/Table1[[#This Row],[goal]])</f>
        <v>1.203802</v>
      </c>
      <c r="P847" s="7">
        <f>IF(Table1[[#This Row],[backers_count]] &lt;= 0,0,Table1[[#This Row],[pledged]]/Table1[[#This Row],[backers_count]])</f>
        <v>34.005706214689269</v>
      </c>
      <c r="Q847" t="str">
        <f>TRIM(MID(Table1[[#This Row],[Category and Sub-Category]],1,SEARCH("/",Table1[[#This Row],[Category and Sub-Category]],1)-1))</f>
        <v>music</v>
      </c>
      <c r="R847" t="str">
        <f>TRIM(MID(Table1[[#This Row],[Category and Sub-Category]],SEARCH("/",Table1[[#This Row],[Category and Sub-Category]],1)+1,LEN(Table1[[#This Row],[Category and Sub-Category]])))</f>
        <v>metal</v>
      </c>
      <c r="S847" s="8">
        <f>DATE(1970,1,1)+(Table1[[#This Row],[launched_at]]/(24*60*60))</f>
        <v>42578.205972222218</v>
      </c>
      <c r="T847" s="8">
        <f>DATE(1970,1,1)+(Table1[[#This Row],[deadline]]/(24*60*60))</f>
        <v>42618.165972222225</v>
      </c>
      <c r="U847">
        <f>_xlfn.DAYS(Table1[[#This Row],[Date Ended Conversion]],Table1[[#This Row],[Date Created Conversion]])</f>
        <v>40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9">
        <f>IF(Table1[[#This Row],[goal]] &lt;= 0,0,Table1[[#This Row],[pledged]]/Table1[[#This Row],[goal]])</f>
        <v>1.2200090909090908</v>
      </c>
      <c r="P848" s="7">
        <f>IF(Table1[[#This Row],[backers_count]] &lt;= 0,0,Table1[[#This Row],[pledged]]/Table1[[#This Row],[backers_count]])</f>
        <v>28.553404255319148</v>
      </c>
      <c r="Q848" t="str">
        <f>TRIM(MID(Table1[[#This Row],[Category and Sub-Category]],1,SEARCH("/",Table1[[#This Row],[Category and Sub-Category]],1)-1))</f>
        <v>music</v>
      </c>
      <c r="R848" t="str">
        <f>TRIM(MID(Table1[[#This Row],[Category and Sub-Category]],SEARCH("/",Table1[[#This Row],[Category and Sub-Category]],1)+1,LEN(Table1[[#This Row],[Category and Sub-Category]])))</f>
        <v>metal</v>
      </c>
      <c r="S848" s="8">
        <f>DATE(1970,1,1)+(Table1[[#This Row],[launched_at]]/(24*60*60))</f>
        <v>41694.391840277778</v>
      </c>
      <c r="T848" s="8">
        <f>DATE(1970,1,1)+(Table1[[#This Row],[deadline]]/(24*60*60))</f>
        <v>41708.583333333336</v>
      </c>
      <c r="U848">
        <f>_xlfn.DAYS(Table1[[#This Row],[Date Ended Conversion]],Table1[[#This Row],[Date Created Conversion]])</f>
        <v>14</v>
      </c>
    </row>
    <row r="849" spans="1:21" x14ac:dyDescent="0.3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9">
        <f>IF(Table1[[#This Row],[goal]] &lt;= 0,0,Table1[[#This Row],[pledged]]/Table1[[#This Row],[goal]])</f>
        <v>1</v>
      </c>
      <c r="P849" s="7">
        <f>IF(Table1[[#This Row],[backers_count]] &lt;= 0,0,Table1[[#This Row],[pledged]]/Table1[[#This Row],[backers_count]])</f>
        <v>10</v>
      </c>
      <c r="Q849" t="str">
        <f>TRIM(MID(Table1[[#This Row],[Category and Sub-Category]],1,SEARCH("/",Table1[[#This Row],[Category and Sub-Category]],1)-1))</f>
        <v>music</v>
      </c>
      <c r="R849" t="str">
        <f>TRIM(MID(Table1[[#This Row],[Category and Sub-Category]],SEARCH("/",Table1[[#This Row],[Category and Sub-Category]],1)+1,LEN(Table1[[#This Row],[Category and Sub-Category]])))</f>
        <v>metal</v>
      </c>
      <c r="S849" s="8">
        <f>DATE(1970,1,1)+(Table1[[#This Row],[launched_at]]/(24*60*60))</f>
        <v>42165.798333333332</v>
      </c>
      <c r="T849" s="8">
        <f>DATE(1970,1,1)+(Table1[[#This Row],[deadline]]/(24*60*60))</f>
        <v>42195.798333333332</v>
      </c>
      <c r="U849">
        <f>_xlfn.DAYS(Table1[[#This Row],[Date Ended Conversion]],Table1[[#This Row],[Date Created Conversion]])</f>
        <v>30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9">
        <f>IF(Table1[[#This Row],[goal]] &lt;= 0,0,Table1[[#This Row],[pledged]]/Table1[[#This Row],[goal]])</f>
        <v>1</v>
      </c>
      <c r="P850" s="7">
        <f>IF(Table1[[#This Row],[backers_count]] &lt;= 0,0,Table1[[#This Row],[pledged]]/Table1[[#This Row],[backers_count]])</f>
        <v>18.75</v>
      </c>
      <c r="Q850" t="str">
        <f>TRIM(MID(Table1[[#This Row],[Category and Sub-Category]],1,SEARCH("/",Table1[[#This Row],[Category and Sub-Category]],1)-1))</f>
        <v>music</v>
      </c>
      <c r="R850" t="str">
        <f>TRIM(MID(Table1[[#This Row],[Category and Sub-Category]],SEARCH("/",Table1[[#This Row],[Category and Sub-Category]],1)+1,LEN(Table1[[#This Row],[Category and Sub-Category]])))</f>
        <v>metal</v>
      </c>
      <c r="S850" s="8">
        <f>DATE(1970,1,1)+(Table1[[#This Row],[launched_at]]/(24*60*60))</f>
        <v>42078.792048611111</v>
      </c>
      <c r="T850" s="8">
        <f>DATE(1970,1,1)+(Table1[[#This Row],[deadline]]/(24*60*60))</f>
        <v>42108.792048611111</v>
      </c>
      <c r="U850">
        <f>_xlfn.DAYS(Table1[[#This Row],[Date Ended Conversion]],Table1[[#This Row],[Date Created Conversion]])</f>
        <v>30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9">
        <f>IF(Table1[[#This Row],[goal]] &lt;= 0,0,Table1[[#This Row],[pledged]]/Table1[[#This Row],[goal]])</f>
        <v>1.1990000000000001</v>
      </c>
      <c r="P851" s="7">
        <f>IF(Table1[[#This Row],[backers_count]] &lt;= 0,0,Table1[[#This Row],[pledged]]/Table1[[#This Row],[backers_count]])</f>
        <v>41.704347826086959</v>
      </c>
      <c r="Q851" t="str">
        <f>TRIM(MID(Table1[[#This Row],[Category and Sub-Category]],1,SEARCH("/",Table1[[#This Row],[Category and Sub-Category]],1)-1))</f>
        <v>music</v>
      </c>
      <c r="R851" t="str">
        <f>TRIM(MID(Table1[[#This Row],[Category and Sub-Category]],SEARCH("/",Table1[[#This Row],[Category and Sub-Category]],1)+1,LEN(Table1[[#This Row],[Category and Sub-Category]])))</f>
        <v>metal</v>
      </c>
      <c r="S851" s="8">
        <f>DATE(1970,1,1)+(Table1[[#This Row],[launched_at]]/(24*60*60))</f>
        <v>42051.148888888885</v>
      </c>
      <c r="T851" s="8">
        <f>DATE(1970,1,1)+(Table1[[#This Row],[deadline]]/(24*60*60))</f>
        <v>42079.107222222221</v>
      </c>
      <c r="U851">
        <f>_xlfn.DAYS(Table1[[#This Row],[Date Ended Conversion]],Table1[[#This Row],[Date Created Conversion]])</f>
        <v>28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9">
        <f>IF(Table1[[#This Row],[goal]] &lt;= 0,0,Table1[[#This Row],[pledged]]/Table1[[#This Row],[goal]])</f>
        <v>1.55175</v>
      </c>
      <c r="P852" s="7">
        <f>IF(Table1[[#This Row],[backers_count]] &lt;= 0,0,Table1[[#This Row],[pledged]]/Table1[[#This Row],[backers_count]])</f>
        <v>46.669172932330824</v>
      </c>
      <c r="Q852" t="str">
        <f>TRIM(MID(Table1[[#This Row],[Category and Sub-Category]],1,SEARCH("/",Table1[[#This Row],[Category and Sub-Category]],1)-1))</f>
        <v>music</v>
      </c>
      <c r="R852" t="str">
        <f>TRIM(MID(Table1[[#This Row],[Category and Sub-Category]],SEARCH("/",Table1[[#This Row],[Category and Sub-Category]],1)+1,LEN(Table1[[#This Row],[Category and Sub-Category]])))</f>
        <v>metal</v>
      </c>
      <c r="S852" s="8">
        <f>DATE(1970,1,1)+(Table1[[#This Row],[launched_at]]/(24*60*60))</f>
        <v>42452.827743055561</v>
      </c>
      <c r="T852" s="8">
        <f>DATE(1970,1,1)+(Table1[[#This Row],[deadline]]/(24*60*60))</f>
        <v>42485.207638888889</v>
      </c>
      <c r="U852">
        <f>_xlfn.DAYS(Table1[[#This Row],[Date Ended Conversion]],Table1[[#This Row],[Date Created Conversion]])</f>
        <v>33</v>
      </c>
    </row>
    <row r="853" spans="1:21" ht="29" x14ac:dyDescent="0.3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9">
        <f>IF(Table1[[#This Row],[goal]] &lt;= 0,0,Table1[[#This Row],[pledged]]/Table1[[#This Row],[goal]])</f>
        <v>1.3045</v>
      </c>
      <c r="P853" s="7">
        <f>IF(Table1[[#This Row],[backers_count]] &lt;= 0,0,Table1[[#This Row],[pledged]]/Table1[[#This Row],[backers_count]])</f>
        <v>37.271428571428572</v>
      </c>
      <c r="Q853" t="str">
        <f>TRIM(MID(Table1[[#This Row],[Category and Sub-Category]],1,SEARCH("/",Table1[[#This Row],[Category and Sub-Category]],1)-1))</f>
        <v>music</v>
      </c>
      <c r="R853" t="str">
        <f>TRIM(MID(Table1[[#This Row],[Category and Sub-Category]],SEARCH("/",Table1[[#This Row],[Category and Sub-Category]],1)+1,LEN(Table1[[#This Row],[Category and Sub-Category]])))</f>
        <v>metal</v>
      </c>
      <c r="S853" s="8">
        <f>DATE(1970,1,1)+(Table1[[#This Row],[launched_at]]/(24*60*60))</f>
        <v>42522.880243055552</v>
      </c>
      <c r="T853" s="8">
        <f>DATE(1970,1,1)+(Table1[[#This Row],[deadline]]/(24*60*60))</f>
        <v>42582.822916666672</v>
      </c>
      <c r="U853">
        <f>_xlfn.DAYS(Table1[[#This Row],[Date Ended Conversion]],Table1[[#This Row],[Date Created Conversion]])</f>
        <v>60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9">
        <f>IF(Table1[[#This Row],[goal]] &lt;= 0,0,Table1[[#This Row],[pledged]]/Table1[[#This Row],[goal]])</f>
        <v>1.0497142857142858</v>
      </c>
      <c r="P854" s="7">
        <f>IF(Table1[[#This Row],[backers_count]] &lt;= 0,0,Table1[[#This Row],[pledged]]/Table1[[#This Row],[backers_count]])</f>
        <v>59.258064516129032</v>
      </c>
      <c r="Q854" t="str">
        <f>TRIM(MID(Table1[[#This Row],[Category and Sub-Category]],1,SEARCH("/",Table1[[#This Row],[Category and Sub-Category]],1)-1))</f>
        <v>music</v>
      </c>
      <c r="R854" t="str">
        <f>TRIM(MID(Table1[[#This Row],[Category and Sub-Category]],SEARCH("/",Table1[[#This Row],[Category and Sub-Category]],1)+1,LEN(Table1[[#This Row],[Category and Sub-Category]])))</f>
        <v>metal</v>
      </c>
      <c r="S854" s="8">
        <f>DATE(1970,1,1)+(Table1[[#This Row],[launched_at]]/(24*60*60))</f>
        <v>42656.805497685185</v>
      </c>
      <c r="T854" s="8">
        <f>DATE(1970,1,1)+(Table1[[#This Row],[deadline]]/(24*60*60))</f>
        <v>42667.875</v>
      </c>
      <c r="U854">
        <f>_xlfn.DAYS(Table1[[#This Row],[Date Ended Conversion]],Table1[[#This Row],[Date Created Conversion]])</f>
        <v>11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9">
        <f>IF(Table1[[#This Row],[goal]] &lt;= 0,0,Table1[[#This Row],[pledged]]/Table1[[#This Row],[goal]])</f>
        <v>1</v>
      </c>
      <c r="P855" s="7">
        <f>IF(Table1[[#This Row],[backers_count]] &lt;= 0,0,Table1[[#This Row],[pledged]]/Table1[[#This Row],[backers_count]])</f>
        <v>30</v>
      </c>
      <c r="Q855" t="str">
        <f>TRIM(MID(Table1[[#This Row],[Category and Sub-Category]],1,SEARCH("/",Table1[[#This Row],[Category and Sub-Category]],1)-1))</f>
        <v>music</v>
      </c>
      <c r="R855" t="str">
        <f>TRIM(MID(Table1[[#This Row],[Category and Sub-Category]],SEARCH("/",Table1[[#This Row],[Category and Sub-Category]],1)+1,LEN(Table1[[#This Row],[Category and Sub-Category]])))</f>
        <v>metal</v>
      </c>
      <c r="S855" s="8">
        <f>DATE(1970,1,1)+(Table1[[#This Row],[launched_at]]/(24*60*60))</f>
        <v>42021.832280092596</v>
      </c>
      <c r="T855" s="8">
        <f>DATE(1970,1,1)+(Table1[[#This Row],[deadline]]/(24*60*60))</f>
        <v>42051.832280092596</v>
      </c>
      <c r="U855">
        <f>_xlfn.DAYS(Table1[[#This Row],[Date Ended Conversion]],Table1[[#This Row],[Date Created Conversion]])</f>
        <v>30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9">
        <f>IF(Table1[[#This Row],[goal]] &lt;= 0,0,Table1[[#This Row],[pledged]]/Table1[[#This Row],[goal]])</f>
        <v>1.1822050359712231</v>
      </c>
      <c r="P856" s="7">
        <f>IF(Table1[[#This Row],[backers_count]] &lt;= 0,0,Table1[[#This Row],[pledged]]/Table1[[#This Row],[backers_count]])</f>
        <v>65.8623246492986</v>
      </c>
      <c r="Q856" t="str">
        <f>TRIM(MID(Table1[[#This Row],[Category and Sub-Category]],1,SEARCH("/",Table1[[#This Row],[Category and Sub-Category]],1)-1))</f>
        <v>music</v>
      </c>
      <c r="R856" t="str">
        <f>TRIM(MID(Table1[[#This Row],[Category and Sub-Category]],SEARCH("/",Table1[[#This Row],[Category and Sub-Category]],1)+1,LEN(Table1[[#This Row],[Category and Sub-Category]])))</f>
        <v>metal</v>
      </c>
      <c r="S856" s="8">
        <f>DATE(1970,1,1)+(Table1[[#This Row],[launched_at]]/(24*60*60))</f>
        <v>42702.212337962963</v>
      </c>
      <c r="T856" s="8">
        <f>DATE(1970,1,1)+(Table1[[#This Row],[deadline]]/(24*60*60))</f>
        <v>42732.212337962963</v>
      </c>
      <c r="U856">
        <f>_xlfn.DAYS(Table1[[#This Row],[Date Ended Conversion]],Table1[[#This Row],[Date Created Conversion]])</f>
        <v>30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9">
        <f>IF(Table1[[#This Row],[goal]] &lt;= 0,0,Table1[[#This Row],[pledged]]/Table1[[#This Row],[goal]])</f>
        <v>1.0344827586206897</v>
      </c>
      <c r="P857" s="7">
        <f>IF(Table1[[#This Row],[backers_count]] &lt;= 0,0,Table1[[#This Row],[pledged]]/Table1[[#This Row],[backers_count]])</f>
        <v>31.914893617021278</v>
      </c>
      <c r="Q857" t="str">
        <f>TRIM(MID(Table1[[#This Row],[Category and Sub-Category]],1,SEARCH("/",Table1[[#This Row],[Category and Sub-Category]],1)-1))</f>
        <v>music</v>
      </c>
      <c r="R857" t="str">
        <f>TRIM(MID(Table1[[#This Row],[Category and Sub-Category]],SEARCH("/",Table1[[#This Row],[Category and Sub-Category]],1)+1,LEN(Table1[[#This Row],[Category and Sub-Category]])))</f>
        <v>metal</v>
      </c>
      <c r="S857" s="8">
        <f>DATE(1970,1,1)+(Table1[[#This Row],[launched_at]]/(24*60*60))</f>
        <v>42545.125196759254</v>
      </c>
      <c r="T857" s="8">
        <f>DATE(1970,1,1)+(Table1[[#This Row],[deadline]]/(24*60*60))</f>
        <v>42575.125196759254</v>
      </c>
      <c r="U857">
        <f>_xlfn.DAYS(Table1[[#This Row],[Date Ended Conversion]],Table1[[#This Row],[Date Created Conversion]])</f>
        <v>30</v>
      </c>
    </row>
    <row r="858" spans="1:21" ht="43.5" x14ac:dyDescent="0.3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9">
        <f>IF(Table1[[#This Row],[goal]] &lt;= 0,0,Table1[[#This Row],[pledged]]/Table1[[#This Row],[goal]])</f>
        <v>2.1800000000000002</v>
      </c>
      <c r="P858" s="7">
        <f>IF(Table1[[#This Row],[backers_count]] &lt;= 0,0,Table1[[#This Row],[pledged]]/Table1[[#This Row],[backers_count]])</f>
        <v>19.464285714285715</v>
      </c>
      <c r="Q858" t="str">
        <f>TRIM(MID(Table1[[#This Row],[Category and Sub-Category]],1,SEARCH("/",Table1[[#This Row],[Category and Sub-Category]],1)-1))</f>
        <v>music</v>
      </c>
      <c r="R858" t="str">
        <f>TRIM(MID(Table1[[#This Row],[Category and Sub-Category]],SEARCH("/",Table1[[#This Row],[Category and Sub-Category]],1)+1,LEN(Table1[[#This Row],[Category and Sub-Category]])))</f>
        <v>metal</v>
      </c>
      <c r="S858" s="8">
        <f>DATE(1970,1,1)+(Table1[[#This Row],[launched_at]]/(24*60*60))</f>
        <v>42609.311990740738</v>
      </c>
      <c r="T858" s="8">
        <f>DATE(1970,1,1)+(Table1[[#This Row],[deadline]]/(24*60*60))</f>
        <v>42668.791666666672</v>
      </c>
      <c r="U858">
        <f>_xlfn.DAYS(Table1[[#This Row],[Date Ended Conversion]],Table1[[#This Row],[Date Created Conversion]])</f>
        <v>59</v>
      </c>
    </row>
    <row r="859" spans="1:21" ht="29" x14ac:dyDescent="0.3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9">
        <f>IF(Table1[[#This Row],[goal]] &lt;= 0,0,Table1[[#This Row],[pledged]]/Table1[[#This Row],[goal]])</f>
        <v>1</v>
      </c>
      <c r="P859" s="7">
        <f>IF(Table1[[#This Row],[backers_count]] &lt;= 0,0,Table1[[#This Row],[pledged]]/Table1[[#This Row],[backers_count]])</f>
        <v>50</v>
      </c>
      <c r="Q859" t="str">
        <f>TRIM(MID(Table1[[#This Row],[Category and Sub-Category]],1,SEARCH("/",Table1[[#This Row],[Category and Sub-Category]],1)-1))</f>
        <v>music</v>
      </c>
      <c r="R859" t="str">
        <f>TRIM(MID(Table1[[#This Row],[Category and Sub-Category]],SEARCH("/",Table1[[#This Row],[Category and Sub-Category]],1)+1,LEN(Table1[[#This Row],[Category and Sub-Category]])))</f>
        <v>metal</v>
      </c>
      <c r="S859" s="8">
        <f>DATE(1970,1,1)+(Table1[[#This Row],[launched_at]]/(24*60*60))</f>
        <v>42291.581377314811</v>
      </c>
      <c r="T859" s="8">
        <f>DATE(1970,1,1)+(Table1[[#This Row],[deadline]]/(24*60*60))</f>
        <v>42333.623043981483</v>
      </c>
      <c r="U859">
        <f>_xlfn.DAYS(Table1[[#This Row],[Date Ended Conversion]],Table1[[#This Row],[Date Created Conversion]])</f>
        <v>42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9">
        <f>IF(Table1[[#This Row],[goal]] &lt;= 0,0,Table1[[#This Row],[pledged]]/Table1[[#This Row],[goal]])</f>
        <v>1.4400583333333332</v>
      </c>
      <c r="P860" s="7">
        <f>IF(Table1[[#This Row],[backers_count]] &lt;= 0,0,Table1[[#This Row],[pledged]]/Table1[[#This Row],[backers_count]])</f>
        <v>22.737763157894737</v>
      </c>
      <c r="Q860" t="str">
        <f>TRIM(MID(Table1[[#This Row],[Category and Sub-Category]],1,SEARCH("/",Table1[[#This Row],[Category and Sub-Category]],1)-1))</f>
        <v>music</v>
      </c>
      <c r="R860" t="str">
        <f>TRIM(MID(Table1[[#This Row],[Category and Sub-Category]],SEARCH("/",Table1[[#This Row],[Category and Sub-Category]],1)+1,LEN(Table1[[#This Row],[Category and Sub-Category]])))</f>
        <v>metal</v>
      </c>
      <c r="S860" s="8">
        <f>DATE(1970,1,1)+(Table1[[#This Row],[launched_at]]/(24*60*60))</f>
        <v>42079.745578703703</v>
      </c>
      <c r="T860" s="8">
        <f>DATE(1970,1,1)+(Table1[[#This Row],[deadline]]/(24*60*60))</f>
        <v>42109.957638888889</v>
      </c>
      <c r="U860">
        <f>_xlfn.DAYS(Table1[[#This Row],[Date Ended Conversion]],Table1[[#This Row],[Date Created Conversion]])</f>
        <v>30</v>
      </c>
    </row>
    <row r="861" spans="1:21" ht="29" x14ac:dyDescent="0.3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9">
        <f>IF(Table1[[#This Row],[goal]] &lt;= 0,0,Table1[[#This Row],[pledged]]/Table1[[#This Row],[goal]])</f>
        <v>1.0467500000000001</v>
      </c>
      <c r="P861" s="7">
        <f>IF(Table1[[#This Row],[backers_count]] &lt;= 0,0,Table1[[#This Row],[pledged]]/Table1[[#This Row],[backers_count]])</f>
        <v>42.724489795918366</v>
      </c>
      <c r="Q861" t="str">
        <f>TRIM(MID(Table1[[#This Row],[Category and Sub-Category]],1,SEARCH("/",Table1[[#This Row],[Category and Sub-Category]],1)-1))</f>
        <v>music</v>
      </c>
      <c r="R861" t="str">
        <f>TRIM(MID(Table1[[#This Row],[Category and Sub-Category]],SEARCH("/",Table1[[#This Row],[Category and Sub-Category]],1)+1,LEN(Table1[[#This Row],[Category and Sub-Category]])))</f>
        <v>metal</v>
      </c>
      <c r="S861" s="8">
        <f>DATE(1970,1,1)+(Table1[[#This Row],[launched_at]]/(24*60*60))</f>
        <v>42128.820231481484</v>
      </c>
      <c r="T861" s="8">
        <f>DATE(1970,1,1)+(Table1[[#This Row],[deadline]]/(24*60*60))</f>
        <v>42159</v>
      </c>
      <c r="U861">
        <f>_xlfn.DAYS(Table1[[#This Row],[Date Ended Conversion]],Table1[[#This Row],[Date Created Conversion]])</f>
        <v>31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9">
        <f>IF(Table1[[#This Row],[goal]] &lt;= 0,0,Table1[[#This Row],[pledged]]/Table1[[#This Row],[goal]])</f>
        <v>0.18142857142857144</v>
      </c>
      <c r="P862" s="7">
        <f>IF(Table1[[#This Row],[backers_count]] &lt;= 0,0,Table1[[#This Row],[pledged]]/Table1[[#This Row],[backers_count]])</f>
        <v>52.916666666666664</v>
      </c>
      <c r="Q862" t="str">
        <f>TRIM(MID(Table1[[#This Row],[Category and Sub-Category]],1,SEARCH("/",Table1[[#This Row],[Category and Sub-Category]],1)-1))</f>
        <v>music</v>
      </c>
      <c r="R862" t="str">
        <f>TRIM(MID(Table1[[#This Row],[Category and Sub-Category]],SEARCH("/",Table1[[#This Row],[Category and Sub-Category]],1)+1,LEN(Table1[[#This Row],[Category and Sub-Category]])))</f>
        <v>jazz</v>
      </c>
      <c r="S862" s="8">
        <f>DATE(1970,1,1)+(Table1[[#This Row],[launched_at]]/(24*60*60))</f>
        <v>41570.482789351852</v>
      </c>
      <c r="T862" s="8">
        <f>DATE(1970,1,1)+(Table1[[#This Row],[deadline]]/(24*60*60))</f>
        <v>41600.524456018517</v>
      </c>
      <c r="U862">
        <f>_xlfn.DAYS(Table1[[#This Row],[Date Ended Conversion]],Table1[[#This Row],[Date Created Conversion]])</f>
        <v>30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9">
        <f>IF(Table1[[#This Row],[goal]] &lt;= 0,0,Table1[[#This Row],[pledged]]/Table1[[#This Row],[goal]])</f>
        <v>2.2444444444444444E-2</v>
      </c>
      <c r="P863" s="7">
        <f>IF(Table1[[#This Row],[backers_count]] &lt;= 0,0,Table1[[#This Row],[pledged]]/Table1[[#This Row],[backers_count]])</f>
        <v>50.5</v>
      </c>
      <c r="Q863" t="str">
        <f>TRIM(MID(Table1[[#This Row],[Category and Sub-Category]],1,SEARCH("/",Table1[[#This Row],[Category and Sub-Category]],1)-1))</f>
        <v>music</v>
      </c>
      <c r="R863" t="str">
        <f>TRIM(MID(Table1[[#This Row],[Category and Sub-Category]],SEARCH("/",Table1[[#This Row],[Category and Sub-Category]],1)+1,LEN(Table1[[#This Row],[Category and Sub-Category]])))</f>
        <v>jazz</v>
      </c>
      <c r="S863" s="8">
        <f>DATE(1970,1,1)+(Table1[[#This Row],[launched_at]]/(24*60*60))</f>
        <v>42599.965324074074</v>
      </c>
      <c r="T863" s="8">
        <f>DATE(1970,1,1)+(Table1[[#This Row],[deadline]]/(24*60*60))</f>
        <v>42629.965324074074</v>
      </c>
      <c r="U863">
        <f>_xlfn.DAYS(Table1[[#This Row],[Date Ended Conversion]],Table1[[#This Row],[Date Created Conversion]])</f>
        <v>30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9">
        <f>IF(Table1[[#This Row],[goal]] &lt;= 0,0,Table1[[#This Row],[pledged]]/Table1[[#This Row],[goal]])</f>
        <v>3.3999999999999998E-3</v>
      </c>
      <c r="P864" s="7">
        <f>IF(Table1[[#This Row],[backers_count]] &lt;= 0,0,Table1[[#This Row],[pledged]]/Table1[[#This Row],[backers_count]])</f>
        <v>42.5</v>
      </c>
      <c r="Q864" t="str">
        <f>TRIM(MID(Table1[[#This Row],[Category and Sub-Category]],1,SEARCH("/",Table1[[#This Row],[Category and Sub-Category]],1)-1))</f>
        <v>music</v>
      </c>
      <c r="R864" t="str">
        <f>TRIM(MID(Table1[[#This Row],[Category and Sub-Category]],SEARCH("/",Table1[[#This Row],[Category and Sub-Category]],1)+1,LEN(Table1[[#This Row],[Category and Sub-Category]])))</f>
        <v>jazz</v>
      </c>
      <c r="S864" s="8">
        <f>DATE(1970,1,1)+(Table1[[#This Row],[launched_at]]/(24*60*60))</f>
        <v>41559.5549537037</v>
      </c>
      <c r="T864" s="8">
        <f>DATE(1970,1,1)+(Table1[[#This Row],[deadline]]/(24*60*60))</f>
        <v>41589.596620370372</v>
      </c>
      <c r="U864">
        <f>_xlfn.DAYS(Table1[[#This Row],[Date Ended Conversion]],Table1[[#This Row],[Date Created Conversion]])</f>
        <v>30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9">
        <f>IF(Table1[[#This Row],[goal]] &lt;= 0,0,Table1[[#This Row],[pledged]]/Table1[[#This Row],[goal]])</f>
        <v>4.4999999999999998E-2</v>
      </c>
      <c r="P865" s="7">
        <f>IF(Table1[[#This Row],[backers_count]] &lt;= 0,0,Table1[[#This Row],[pledged]]/Table1[[#This Row],[backers_count]])</f>
        <v>18</v>
      </c>
      <c r="Q865" t="str">
        <f>TRIM(MID(Table1[[#This Row],[Category and Sub-Category]],1,SEARCH("/",Table1[[#This Row],[Category and Sub-Category]],1)-1))</f>
        <v>music</v>
      </c>
      <c r="R865" t="str">
        <f>TRIM(MID(Table1[[#This Row],[Category and Sub-Category]],SEARCH("/",Table1[[#This Row],[Category and Sub-Category]],1)+1,LEN(Table1[[#This Row],[Category and Sub-Category]])))</f>
        <v>jazz</v>
      </c>
      <c r="S865" s="8">
        <f>DATE(1970,1,1)+(Table1[[#This Row],[launched_at]]/(24*60*60))</f>
        <v>40921.117662037039</v>
      </c>
      <c r="T865" s="8">
        <f>DATE(1970,1,1)+(Table1[[#This Row],[deadline]]/(24*60*60))</f>
        <v>40951.117662037039</v>
      </c>
      <c r="U865">
        <f>_xlfn.DAYS(Table1[[#This Row],[Date Ended Conversion]],Table1[[#This Row],[Date Created Conversion]])</f>
        <v>30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9">
        <f>IF(Table1[[#This Row],[goal]] &lt;= 0,0,Table1[[#This Row],[pledged]]/Table1[[#This Row],[goal]])</f>
        <v>0.41538461538461541</v>
      </c>
      <c r="P866" s="7">
        <f>IF(Table1[[#This Row],[backers_count]] &lt;= 0,0,Table1[[#This Row],[pledged]]/Table1[[#This Row],[backers_count]])</f>
        <v>34.177215189873415</v>
      </c>
      <c r="Q866" t="str">
        <f>TRIM(MID(Table1[[#This Row],[Category and Sub-Category]],1,SEARCH("/",Table1[[#This Row],[Category and Sub-Category]],1)-1))</f>
        <v>music</v>
      </c>
      <c r="R866" t="str">
        <f>TRIM(MID(Table1[[#This Row],[Category and Sub-Category]],SEARCH("/",Table1[[#This Row],[Category and Sub-Category]],1)+1,LEN(Table1[[#This Row],[Category and Sub-Category]])))</f>
        <v>jazz</v>
      </c>
      <c r="S866" s="8">
        <f>DATE(1970,1,1)+(Table1[[#This Row],[launched_at]]/(24*60*60))</f>
        <v>41541.106921296298</v>
      </c>
      <c r="T866" s="8">
        <f>DATE(1970,1,1)+(Table1[[#This Row],[deadline]]/(24*60*60))</f>
        <v>41563.415972222225</v>
      </c>
      <c r="U866">
        <f>_xlfn.DAYS(Table1[[#This Row],[Date Ended Conversion]],Table1[[#This Row],[Date Created Conversion]])</f>
        <v>22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9">
        <f>IF(Table1[[#This Row],[goal]] &lt;= 0,0,Table1[[#This Row],[pledged]]/Table1[[#This Row],[goal]])</f>
        <v>2.0454545454545454E-2</v>
      </c>
      <c r="P867" s="7">
        <f>IF(Table1[[#This Row],[backers_count]] &lt;= 0,0,Table1[[#This Row],[pledged]]/Table1[[#This Row],[backers_count]])</f>
        <v>22.5</v>
      </c>
      <c r="Q867" t="str">
        <f>TRIM(MID(Table1[[#This Row],[Category and Sub-Category]],1,SEARCH("/",Table1[[#This Row],[Category and Sub-Category]],1)-1))</f>
        <v>music</v>
      </c>
      <c r="R867" t="str">
        <f>TRIM(MID(Table1[[#This Row],[Category and Sub-Category]],SEARCH("/",Table1[[#This Row],[Category and Sub-Category]],1)+1,LEN(Table1[[#This Row],[Category and Sub-Category]])))</f>
        <v>jazz</v>
      </c>
      <c r="S867" s="8">
        <f>DATE(1970,1,1)+(Table1[[#This Row],[launched_at]]/(24*60*60))</f>
        <v>41230.773113425923</v>
      </c>
      <c r="T867" s="8">
        <f>DATE(1970,1,1)+(Table1[[#This Row],[deadline]]/(24*60*60))</f>
        <v>41290.773113425923</v>
      </c>
      <c r="U867">
        <f>_xlfn.DAYS(Table1[[#This Row],[Date Ended Conversion]],Table1[[#This Row],[Date Created Conversion]])</f>
        <v>60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9">
        <f>IF(Table1[[#This Row],[goal]] &lt;= 0,0,Table1[[#This Row],[pledged]]/Table1[[#This Row],[goal]])</f>
        <v>0.18285714285714286</v>
      </c>
      <c r="P868" s="7">
        <f>IF(Table1[[#This Row],[backers_count]] &lt;= 0,0,Table1[[#This Row],[pledged]]/Table1[[#This Row],[backers_count]])</f>
        <v>58.18181818181818</v>
      </c>
      <c r="Q868" t="str">
        <f>TRIM(MID(Table1[[#This Row],[Category and Sub-Category]],1,SEARCH("/",Table1[[#This Row],[Category and Sub-Category]],1)-1))</f>
        <v>music</v>
      </c>
      <c r="R868" t="str">
        <f>TRIM(MID(Table1[[#This Row],[Category and Sub-Category]],SEARCH("/",Table1[[#This Row],[Category and Sub-Category]],1)+1,LEN(Table1[[#This Row],[Category and Sub-Category]])))</f>
        <v>jazz</v>
      </c>
      <c r="S868" s="8">
        <f>DATE(1970,1,1)+(Table1[[#This Row],[launched_at]]/(24*60*60))</f>
        <v>42025.637939814813</v>
      </c>
      <c r="T868" s="8">
        <f>DATE(1970,1,1)+(Table1[[#This Row],[deadline]]/(24*60*60))</f>
        <v>42063.631944444445</v>
      </c>
      <c r="U868">
        <f>_xlfn.DAYS(Table1[[#This Row],[Date Ended Conversion]],Table1[[#This Row],[Date Created Conversion]])</f>
        <v>38</v>
      </c>
    </row>
    <row r="869" spans="1:21" ht="43.5" x14ac:dyDescent="0.3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9">
        <f>IF(Table1[[#This Row],[goal]] &lt;= 0,0,Table1[[#This Row],[pledged]]/Table1[[#This Row],[goal]])</f>
        <v>0.2402</v>
      </c>
      <c r="P869" s="7">
        <f>IF(Table1[[#This Row],[backers_count]] &lt;= 0,0,Table1[[#This Row],[pledged]]/Table1[[#This Row],[backers_count]])</f>
        <v>109.18181818181819</v>
      </c>
      <c r="Q869" t="str">
        <f>TRIM(MID(Table1[[#This Row],[Category and Sub-Category]],1,SEARCH("/",Table1[[#This Row],[Category and Sub-Category]],1)-1))</f>
        <v>music</v>
      </c>
      <c r="R869" t="str">
        <f>TRIM(MID(Table1[[#This Row],[Category and Sub-Category]],SEARCH("/",Table1[[#This Row],[Category and Sub-Category]],1)+1,LEN(Table1[[#This Row],[Category and Sub-Category]])))</f>
        <v>jazz</v>
      </c>
      <c r="S869" s="8">
        <f>DATE(1970,1,1)+(Table1[[#This Row],[launched_at]]/(24*60*60))</f>
        <v>40088.105393518519</v>
      </c>
      <c r="T869" s="8">
        <f>DATE(1970,1,1)+(Table1[[#This Row],[deadline]]/(24*60*60))</f>
        <v>40148.207638888889</v>
      </c>
      <c r="U869">
        <f>_xlfn.DAYS(Table1[[#This Row],[Date Ended Conversion]],Table1[[#This Row],[Date Created Conversion]])</f>
        <v>60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9">
        <f>IF(Table1[[#This Row],[goal]] &lt;= 0,0,Table1[[#This Row],[pledged]]/Table1[[#This Row],[goal]])</f>
        <v>1.1111111111111111E-3</v>
      </c>
      <c r="P870" s="7">
        <f>IF(Table1[[#This Row],[backers_count]] &lt;= 0,0,Table1[[#This Row],[pledged]]/Table1[[#This Row],[backers_count]])</f>
        <v>50</v>
      </c>
      <c r="Q870" t="str">
        <f>TRIM(MID(Table1[[#This Row],[Category and Sub-Category]],1,SEARCH("/",Table1[[#This Row],[Category and Sub-Category]],1)-1))</f>
        <v>music</v>
      </c>
      <c r="R870" t="str">
        <f>TRIM(MID(Table1[[#This Row],[Category and Sub-Category]],SEARCH("/",Table1[[#This Row],[Category and Sub-Category]],1)+1,LEN(Table1[[#This Row],[Category and Sub-Category]])))</f>
        <v>jazz</v>
      </c>
      <c r="S870" s="8">
        <f>DATE(1970,1,1)+(Table1[[#This Row],[launched_at]]/(24*60*60))</f>
        <v>41616.027754629627</v>
      </c>
      <c r="T870" s="8">
        <f>DATE(1970,1,1)+(Table1[[#This Row],[deadline]]/(24*60*60))</f>
        <v>41646.027754629627</v>
      </c>
      <c r="U870">
        <f>_xlfn.DAYS(Table1[[#This Row],[Date Ended Conversion]],Table1[[#This Row],[Date Created Conversion]])</f>
        <v>30</v>
      </c>
    </row>
    <row r="871" spans="1:21" ht="43.5" x14ac:dyDescent="0.3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9">
        <f>IF(Table1[[#This Row],[goal]] &lt;= 0,0,Table1[[#This Row],[pledged]]/Table1[[#This Row],[goal]])</f>
        <v>0.11818181818181818</v>
      </c>
      <c r="P871" s="7">
        <f>IF(Table1[[#This Row],[backers_count]] &lt;= 0,0,Table1[[#This Row],[pledged]]/Table1[[#This Row],[backers_count]])</f>
        <v>346.66666666666669</v>
      </c>
      <c r="Q871" t="str">
        <f>TRIM(MID(Table1[[#This Row],[Category and Sub-Category]],1,SEARCH("/",Table1[[#This Row],[Category and Sub-Category]],1)-1))</f>
        <v>music</v>
      </c>
      <c r="R871" t="str">
        <f>TRIM(MID(Table1[[#This Row],[Category and Sub-Category]],SEARCH("/",Table1[[#This Row],[Category and Sub-Category]],1)+1,LEN(Table1[[#This Row],[Category and Sub-Category]])))</f>
        <v>jazz</v>
      </c>
      <c r="S871" s="8">
        <f>DATE(1970,1,1)+(Table1[[#This Row],[launched_at]]/(24*60*60))</f>
        <v>41342.845567129625</v>
      </c>
      <c r="T871" s="8">
        <f>DATE(1970,1,1)+(Table1[[#This Row],[deadline]]/(24*60*60))</f>
        <v>41372.803900462961</v>
      </c>
      <c r="U871">
        <f>_xlfn.DAYS(Table1[[#This Row],[Date Ended Conversion]],Table1[[#This Row],[Date Created Conversion]])</f>
        <v>30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9">
        <f>IF(Table1[[#This Row],[goal]] &lt;= 0,0,Table1[[#This Row],[pledged]]/Table1[[#This Row],[goal]])</f>
        <v>3.0999999999999999E-3</v>
      </c>
      <c r="P872" s="7">
        <f>IF(Table1[[#This Row],[backers_count]] &lt;= 0,0,Table1[[#This Row],[pledged]]/Table1[[#This Row],[backers_count]])</f>
        <v>12.4</v>
      </c>
      <c r="Q872" t="str">
        <f>TRIM(MID(Table1[[#This Row],[Category and Sub-Category]],1,SEARCH("/",Table1[[#This Row],[Category and Sub-Category]],1)-1))</f>
        <v>music</v>
      </c>
      <c r="R872" t="str">
        <f>TRIM(MID(Table1[[#This Row],[Category and Sub-Category]],SEARCH("/",Table1[[#This Row],[Category and Sub-Category]],1)+1,LEN(Table1[[#This Row],[Category and Sub-Category]])))</f>
        <v>jazz</v>
      </c>
      <c r="S872" s="8">
        <f>DATE(1970,1,1)+(Table1[[#This Row],[launched_at]]/(24*60*60))</f>
        <v>41488.022256944445</v>
      </c>
      <c r="T872" s="8">
        <f>DATE(1970,1,1)+(Table1[[#This Row],[deadline]]/(24*60*60))</f>
        <v>41518.022256944445</v>
      </c>
      <c r="U872">
        <f>_xlfn.DAYS(Table1[[#This Row],[Date Ended Conversion]],Table1[[#This Row],[Date Created Conversion]])</f>
        <v>30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9">
        <f>IF(Table1[[#This Row],[goal]] &lt;= 0,0,Table1[[#This Row],[pledged]]/Table1[[#This Row],[goal]])</f>
        <v>5.4166666666666669E-2</v>
      </c>
      <c r="P873" s="7">
        <f>IF(Table1[[#This Row],[backers_count]] &lt;= 0,0,Table1[[#This Row],[pledged]]/Table1[[#This Row],[backers_count]])</f>
        <v>27.083333333333332</v>
      </c>
      <c r="Q873" t="str">
        <f>TRIM(MID(Table1[[#This Row],[Category and Sub-Category]],1,SEARCH("/",Table1[[#This Row],[Category and Sub-Category]],1)-1))</f>
        <v>music</v>
      </c>
      <c r="R873" t="str">
        <f>TRIM(MID(Table1[[#This Row],[Category and Sub-Category]],SEARCH("/",Table1[[#This Row],[Category and Sub-Category]],1)+1,LEN(Table1[[#This Row],[Category and Sub-Category]])))</f>
        <v>jazz</v>
      </c>
      <c r="S873" s="8">
        <f>DATE(1970,1,1)+(Table1[[#This Row],[launched_at]]/(24*60*60))</f>
        <v>41577.561284722222</v>
      </c>
      <c r="T873" s="8">
        <f>DATE(1970,1,1)+(Table1[[#This Row],[deadline]]/(24*60*60))</f>
        <v>41607.602951388893</v>
      </c>
      <c r="U873">
        <f>_xlfn.DAYS(Table1[[#This Row],[Date Ended Conversion]],Table1[[#This Row],[Date Created Conversion]])</f>
        <v>30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9">
        <f>IF(Table1[[#This Row],[goal]] &lt;= 0,0,Table1[[#This Row],[pledged]]/Table1[[#This Row],[goal]])</f>
        <v>8.1250000000000003E-3</v>
      </c>
      <c r="P874" s="7">
        <f>IF(Table1[[#This Row],[backers_count]] &lt;= 0,0,Table1[[#This Row],[pledged]]/Table1[[#This Row],[backers_count]])</f>
        <v>32.5</v>
      </c>
      <c r="Q874" t="str">
        <f>TRIM(MID(Table1[[#This Row],[Category and Sub-Category]],1,SEARCH("/",Table1[[#This Row],[Category and Sub-Category]],1)-1))</f>
        <v>music</v>
      </c>
      <c r="R874" t="str">
        <f>TRIM(MID(Table1[[#This Row],[Category and Sub-Category]],SEARCH("/",Table1[[#This Row],[Category and Sub-Category]],1)+1,LEN(Table1[[#This Row],[Category and Sub-Category]])))</f>
        <v>jazz</v>
      </c>
      <c r="S874" s="8">
        <f>DATE(1970,1,1)+(Table1[[#This Row],[launched_at]]/(24*60*60))</f>
        <v>40567.825543981482</v>
      </c>
      <c r="T874" s="8">
        <f>DATE(1970,1,1)+(Table1[[#This Row],[deadline]]/(24*60*60))</f>
        <v>40612.825543981482</v>
      </c>
      <c r="U874">
        <f>_xlfn.DAYS(Table1[[#This Row],[Date Ended Conversion]],Table1[[#This Row],[Date Created Conversion]])</f>
        <v>45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9">
        <f>IF(Table1[[#This Row],[goal]] &lt;= 0,0,Table1[[#This Row],[pledged]]/Table1[[#This Row],[goal]])</f>
        <v>1.2857142857142857E-2</v>
      </c>
      <c r="P875" s="7">
        <f>IF(Table1[[#This Row],[backers_count]] &lt;= 0,0,Table1[[#This Row],[pledged]]/Table1[[#This Row],[backers_count]])</f>
        <v>9</v>
      </c>
      <c r="Q875" t="str">
        <f>TRIM(MID(Table1[[#This Row],[Category and Sub-Category]],1,SEARCH("/",Table1[[#This Row],[Category and Sub-Category]],1)-1))</f>
        <v>music</v>
      </c>
      <c r="R875" t="str">
        <f>TRIM(MID(Table1[[#This Row],[Category and Sub-Category]],SEARCH("/",Table1[[#This Row],[Category and Sub-Category]],1)+1,LEN(Table1[[#This Row],[Category and Sub-Category]])))</f>
        <v>jazz</v>
      </c>
      <c r="S875" s="8">
        <f>DATE(1970,1,1)+(Table1[[#This Row],[launched_at]]/(24*60*60))</f>
        <v>41184.167129629626</v>
      </c>
      <c r="T875" s="8">
        <f>DATE(1970,1,1)+(Table1[[#This Row],[deadline]]/(24*60*60))</f>
        <v>41224.208796296298</v>
      </c>
      <c r="U875">
        <f>_xlfn.DAYS(Table1[[#This Row],[Date Ended Conversion]],Table1[[#This Row],[Date Created Conversion]])</f>
        <v>40</v>
      </c>
    </row>
    <row r="876" spans="1:21" ht="43.5" x14ac:dyDescent="0.3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9">
        <f>IF(Table1[[#This Row],[goal]] &lt;= 0,0,Table1[[#This Row],[pledged]]/Table1[[#This Row],[goal]])</f>
        <v>0.24333333333333335</v>
      </c>
      <c r="P876" s="7">
        <f>IF(Table1[[#This Row],[backers_count]] &lt;= 0,0,Table1[[#This Row],[pledged]]/Table1[[#This Row],[backers_count]])</f>
        <v>34.761904761904759</v>
      </c>
      <c r="Q876" t="str">
        <f>TRIM(MID(Table1[[#This Row],[Category and Sub-Category]],1,SEARCH("/",Table1[[#This Row],[Category and Sub-Category]],1)-1))</f>
        <v>music</v>
      </c>
      <c r="R876" t="str">
        <f>TRIM(MID(Table1[[#This Row],[Category and Sub-Category]],SEARCH("/",Table1[[#This Row],[Category and Sub-Category]],1)+1,LEN(Table1[[#This Row],[Category and Sub-Category]])))</f>
        <v>jazz</v>
      </c>
      <c r="S876" s="8">
        <f>DATE(1970,1,1)+(Table1[[#This Row],[launched_at]]/(24*60*60))</f>
        <v>41368.583726851852</v>
      </c>
      <c r="T876" s="8">
        <f>DATE(1970,1,1)+(Table1[[#This Row],[deadline]]/(24*60*60))</f>
        <v>41398.583726851852</v>
      </c>
      <c r="U876">
        <f>_xlfn.DAYS(Table1[[#This Row],[Date Ended Conversion]],Table1[[#This Row],[Date Created Conversion]])</f>
        <v>30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9">
        <f>IF(Table1[[#This Row],[goal]] &lt;= 0,0,Table1[[#This Row],[pledged]]/Table1[[#This Row],[goal]])</f>
        <v>0</v>
      </c>
      <c r="P877" s="7">
        <f>IF(Table1[[#This Row],[backers_count]] &lt;= 0,0,Table1[[#This Row],[pledged]]/Table1[[#This Row],[backers_count]])</f>
        <v>0</v>
      </c>
      <c r="Q877" t="str">
        <f>TRIM(MID(Table1[[#This Row],[Category and Sub-Category]],1,SEARCH("/",Table1[[#This Row],[Category and Sub-Category]],1)-1))</f>
        <v>music</v>
      </c>
      <c r="R877" t="str">
        <f>TRIM(MID(Table1[[#This Row],[Category and Sub-Category]],SEARCH("/",Table1[[#This Row],[Category and Sub-Category]],1)+1,LEN(Table1[[#This Row],[Category and Sub-Category]])))</f>
        <v>jazz</v>
      </c>
      <c r="S877" s="8">
        <f>DATE(1970,1,1)+(Table1[[#This Row],[launched_at]]/(24*60*60))</f>
        <v>42248.723738425921</v>
      </c>
      <c r="T877" s="8">
        <f>DATE(1970,1,1)+(Table1[[#This Row],[deadline]]/(24*60*60))</f>
        <v>42268.723738425921</v>
      </c>
      <c r="U877">
        <f>_xlfn.DAYS(Table1[[#This Row],[Date Ended Conversion]],Table1[[#This Row],[Date Created Conversion]])</f>
        <v>20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9">
        <f>IF(Table1[[#This Row],[goal]] &lt;= 0,0,Table1[[#This Row],[pledged]]/Table1[[#This Row],[goal]])</f>
        <v>0.40799492385786801</v>
      </c>
      <c r="P878" s="7">
        <f>IF(Table1[[#This Row],[backers_count]] &lt;= 0,0,Table1[[#This Row],[pledged]]/Table1[[#This Row],[backers_count]])</f>
        <v>28.577777777777779</v>
      </c>
      <c r="Q878" t="str">
        <f>TRIM(MID(Table1[[#This Row],[Category and Sub-Category]],1,SEARCH("/",Table1[[#This Row],[Category and Sub-Category]],1)-1))</f>
        <v>music</v>
      </c>
      <c r="R878" t="str">
        <f>TRIM(MID(Table1[[#This Row],[Category and Sub-Category]],SEARCH("/",Table1[[#This Row],[Category and Sub-Category]],1)+1,LEN(Table1[[#This Row],[Category and Sub-Category]])))</f>
        <v>jazz</v>
      </c>
      <c r="S878" s="8">
        <f>DATE(1970,1,1)+(Table1[[#This Row],[launched_at]]/(24*60*60))</f>
        <v>41276.496840277774</v>
      </c>
      <c r="T878" s="8">
        <f>DATE(1970,1,1)+(Table1[[#This Row],[deadline]]/(24*60*60))</f>
        <v>41309.496840277774</v>
      </c>
      <c r="U878">
        <f>_xlfn.DAYS(Table1[[#This Row],[Date Ended Conversion]],Table1[[#This Row],[Date Created Conversion]])</f>
        <v>33</v>
      </c>
    </row>
    <row r="879" spans="1:21" ht="43.5" x14ac:dyDescent="0.3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9">
        <f>IF(Table1[[#This Row],[goal]] &lt;= 0,0,Table1[[#This Row],[pledged]]/Table1[[#This Row],[goal]])</f>
        <v>0.67549999999999999</v>
      </c>
      <c r="P879" s="7">
        <f>IF(Table1[[#This Row],[backers_count]] &lt;= 0,0,Table1[[#This Row],[pledged]]/Table1[[#This Row],[backers_count]])</f>
        <v>46.586206896551722</v>
      </c>
      <c r="Q879" t="str">
        <f>TRIM(MID(Table1[[#This Row],[Category and Sub-Category]],1,SEARCH("/",Table1[[#This Row],[Category and Sub-Category]],1)-1))</f>
        <v>music</v>
      </c>
      <c r="R879" t="str">
        <f>TRIM(MID(Table1[[#This Row],[Category and Sub-Category]],SEARCH("/",Table1[[#This Row],[Category and Sub-Category]],1)+1,LEN(Table1[[#This Row],[Category and Sub-Category]])))</f>
        <v>jazz</v>
      </c>
      <c r="S879" s="8">
        <f>DATE(1970,1,1)+(Table1[[#This Row],[launched_at]]/(24*60*60))</f>
        <v>41597.788888888885</v>
      </c>
      <c r="T879" s="8">
        <f>DATE(1970,1,1)+(Table1[[#This Row],[deadline]]/(24*60*60))</f>
        <v>41627.788888888885</v>
      </c>
      <c r="U879">
        <f>_xlfn.DAYS(Table1[[#This Row],[Date Ended Conversion]],Table1[[#This Row],[Date Created Conversion]])</f>
        <v>30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9">
        <f>IF(Table1[[#This Row],[goal]] &lt;= 0,0,Table1[[#This Row],[pledged]]/Table1[[#This Row],[goal]])</f>
        <v>1.2999999999999999E-2</v>
      </c>
      <c r="P880" s="7">
        <f>IF(Table1[[#This Row],[backers_count]] &lt;= 0,0,Table1[[#This Row],[pledged]]/Table1[[#This Row],[backers_count]])</f>
        <v>32.5</v>
      </c>
      <c r="Q880" t="str">
        <f>TRIM(MID(Table1[[#This Row],[Category and Sub-Category]],1,SEARCH("/",Table1[[#This Row],[Category and Sub-Category]],1)-1))</f>
        <v>music</v>
      </c>
      <c r="R880" t="str">
        <f>TRIM(MID(Table1[[#This Row],[Category and Sub-Category]],SEARCH("/",Table1[[#This Row],[Category and Sub-Category]],1)+1,LEN(Table1[[#This Row],[Category and Sub-Category]])))</f>
        <v>jazz</v>
      </c>
      <c r="S880" s="8">
        <f>DATE(1970,1,1)+(Table1[[#This Row],[launched_at]]/(24*60*60))</f>
        <v>40505.232916666668</v>
      </c>
      <c r="T880" s="8">
        <f>DATE(1970,1,1)+(Table1[[#This Row],[deadline]]/(24*60*60))</f>
        <v>40535.232916666668</v>
      </c>
      <c r="U880">
        <f>_xlfn.DAYS(Table1[[#This Row],[Date Ended Conversion]],Table1[[#This Row],[Date Created Conversion]])</f>
        <v>30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9">
        <f>IF(Table1[[#This Row],[goal]] &lt;= 0,0,Table1[[#This Row],[pledged]]/Table1[[#This Row],[goal]])</f>
        <v>0.30666666666666664</v>
      </c>
      <c r="P881" s="7">
        <f>IF(Table1[[#This Row],[backers_count]] &lt;= 0,0,Table1[[#This Row],[pledged]]/Table1[[#This Row],[backers_count]])</f>
        <v>21.466666666666665</v>
      </c>
      <c r="Q881" t="str">
        <f>TRIM(MID(Table1[[#This Row],[Category and Sub-Category]],1,SEARCH("/",Table1[[#This Row],[Category and Sub-Category]],1)-1))</f>
        <v>music</v>
      </c>
      <c r="R881" t="str">
        <f>TRIM(MID(Table1[[#This Row],[Category and Sub-Category]],SEARCH("/",Table1[[#This Row],[Category and Sub-Category]],1)+1,LEN(Table1[[#This Row],[Category and Sub-Category]])))</f>
        <v>jazz</v>
      </c>
      <c r="S881" s="8">
        <f>DATE(1970,1,1)+(Table1[[#This Row],[launched_at]]/(24*60*60))</f>
        <v>41037.829918981479</v>
      </c>
      <c r="T881" s="8">
        <f>DATE(1970,1,1)+(Table1[[#This Row],[deadline]]/(24*60*60))</f>
        <v>41058.829918981479</v>
      </c>
      <c r="U881">
        <f>_xlfn.DAYS(Table1[[#This Row],[Date Ended Conversion]],Table1[[#This Row],[Date Created Conversion]])</f>
        <v>21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9">
        <f>IF(Table1[[#This Row],[goal]] &lt;= 0,0,Table1[[#This Row],[pledged]]/Table1[[#This Row],[goal]])</f>
        <v>2.9894179894179893E-2</v>
      </c>
      <c r="P882" s="7">
        <f>IF(Table1[[#This Row],[backers_count]] &lt;= 0,0,Table1[[#This Row],[pledged]]/Table1[[#This Row],[backers_count]])</f>
        <v>14.125</v>
      </c>
      <c r="Q882" t="str">
        <f>TRIM(MID(Table1[[#This Row],[Category and Sub-Category]],1,SEARCH("/",Table1[[#This Row],[Category and Sub-Category]],1)-1))</f>
        <v>music</v>
      </c>
      <c r="R882" t="str">
        <f>TRIM(MID(Table1[[#This Row],[Category and Sub-Category]],SEARCH("/",Table1[[#This Row],[Category and Sub-Category]],1)+1,LEN(Table1[[#This Row],[Category and Sub-Category]])))</f>
        <v>indie rock</v>
      </c>
      <c r="S882" s="8">
        <f>DATE(1970,1,1)+(Table1[[#This Row],[launched_at]]/(24*60*60))</f>
        <v>41179.32104166667</v>
      </c>
      <c r="T882" s="8">
        <f>DATE(1970,1,1)+(Table1[[#This Row],[deadline]]/(24*60*60))</f>
        <v>41212.32104166667</v>
      </c>
      <c r="U882">
        <f>_xlfn.DAYS(Table1[[#This Row],[Date Ended Conversion]],Table1[[#This Row],[Date Created Conversion]])</f>
        <v>33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9">
        <f>IF(Table1[[#This Row],[goal]] &lt;= 0,0,Table1[[#This Row],[pledged]]/Table1[[#This Row],[goal]])</f>
        <v>8.0000000000000002E-3</v>
      </c>
      <c r="P883" s="7">
        <f>IF(Table1[[#This Row],[backers_count]] &lt;= 0,0,Table1[[#This Row],[pledged]]/Table1[[#This Row],[backers_count]])</f>
        <v>30</v>
      </c>
      <c r="Q883" t="str">
        <f>TRIM(MID(Table1[[#This Row],[Category and Sub-Category]],1,SEARCH("/",Table1[[#This Row],[Category and Sub-Category]],1)-1))</f>
        <v>music</v>
      </c>
      <c r="R883" t="str">
        <f>TRIM(MID(Table1[[#This Row],[Category and Sub-Category]],SEARCH("/",Table1[[#This Row],[Category and Sub-Category]],1)+1,LEN(Table1[[#This Row],[Category and Sub-Category]])))</f>
        <v>indie rock</v>
      </c>
      <c r="S883" s="8">
        <f>DATE(1970,1,1)+(Table1[[#This Row],[launched_at]]/(24*60*60))</f>
        <v>40877.25099537037</v>
      </c>
      <c r="T883" s="8">
        <f>DATE(1970,1,1)+(Table1[[#This Row],[deadline]]/(24*60*60))</f>
        <v>40922.25099537037</v>
      </c>
      <c r="U883">
        <f>_xlfn.DAYS(Table1[[#This Row],[Date Ended Conversion]],Table1[[#This Row],[Date Created Conversion]])</f>
        <v>45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9">
        <f>IF(Table1[[#This Row],[goal]] &lt;= 0,0,Table1[[#This Row],[pledged]]/Table1[[#This Row],[goal]])</f>
        <v>0.20133333333333334</v>
      </c>
      <c r="P884" s="7">
        <f>IF(Table1[[#This Row],[backers_count]] &lt;= 0,0,Table1[[#This Row],[pledged]]/Table1[[#This Row],[backers_count]])</f>
        <v>21.571428571428573</v>
      </c>
      <c r="Q884" t="str">
        <f>TRIM(MID(Table1[[#This Row],[Category and Sub-Category]],1,SEARCH("/",Table1[[#This Row],[Category and Sub-Category]],1)-1))</f>
        <v>music</v>
      </c>
      <c r="R884" t="str">
        <f>TRIM(MID(Table1[[#This Row],[Category and Sub-Category]],SEARCH("/",Table1[[#This Row],[Category and Sub-Category]],1)+1,LEN(Table1[[#This Row],[Category and Sub-Category]])))</f>
        <v>indie rock</v>
      </c>
      <c r="S884" s="8">
        <f>DATE(1970,1,1)+(Table1[[#This Row],[launched_at]]/(24*60*60))</f>
        <v>40759.860532407409</v>
      </c>
      <c r="T884" s="8">
        <f>DATE(1970,1,1)+(Table1[[#This Row],[deadline]]/(24*60*60))</f>
        <v>40792.860532407409</v>
      </c>
      <c r="U884">
        <f>_xlfn.DAYS(Table1[[#This Row],[Date Ended Conversion]],Table1[[#This Row],[Date Created Conversion]])</f>
        <v>33</v>
      </c>
    </row>
    <row r="885" spans="1:21" ht="43.5" x14ac:dyDescent="0.3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9">
        <f>IF(Table1[[#This Row],[goal]] &lt;= 0,0,Table1[[#This Row],[pledged]]/Table1[[#This Row],[goal]])</f>
        <v>0.4002</v>
      </c>
      <c r="P885" s="7">
        <f>IF(Table1[[#This Row],[backers_count]] &lt;= 0,0,Table1[[#This Row],[pledged]]/Table1[[#This Row],[backers_count]])</f>
        <v>83.375</v>
      </c>
      <c r="Q885" t="str">
        <f>TRIM(MID(Table1[[#This Row],[Category and Sub-Category]],1,SEARCH("/",Table1[[#This Row],[Category and Sub-Category]],1)-1))</f>
        <v>music</v>
      </c>
      <c r="R885" t="str">
        <f>TRIM(MID(Table1[[#This Row],[Category and Sub-Category]],SEARCH("/",Table1[[#This Row],[Category and Sub-Category]],1)+1,LEN(Table1[[#This Row],[Category and Sub-Category]])))</f>
        <v>indie rock</v>
      </c>
      <c r="S885" s="8">
        <f>DATE(1970,1,1)+(Table1[[#This Row],[launched_at]]/(24*60*60))</f>
        <v>42371.935590277775</v>
      </c>
      <c r="T885" s="8">
        <f>DATE(1970,1,1)+(Table1[[#This Row],[deadline]]/(24*60*60))</f>
        <v>42431.935590277775</v>
      </c>
      <c r="U885">
        <f>_xlfn.DAYS(Table1[[#This Row],[Date Ended Conversion]],Table1[[#This Row],[Date Created Conversion]])</f>
        <v>60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9">
        <f>IF(Table1[[#This Row],[goal]] &lt;= 0,0,Table1[[#This Row],[pledged]]/Table1[[#This Row],[goal]])</f>
        <v>0.01</v>
      </c>
      <c r="P886" s="7">
        <f>IF(Table1[[#This Row],[backers_count]] &lt;= 0,0,Table1[[#This Row],[pledged]]/Table1[[#This Row],[backers_count]])</f>
        <v>10</v>
      </c>
      <c r="Q886" t="str">
        <f>TRIM(MID(Table1[[#This Row],[Category and Sub-Category]],1,SEARCH("/",Table1[[#This Row],[Category and Sub-Category]],1)-1))</f>
        <v>music</v>
      </c>
      <c r="R886" t="str">
        <f>TRIM(MID(Table1[[#This Row],[Category and Sub-Category]],SEARCH("/",Table1[[#This Row],[Category and Sub-Category]],1)+1,LEN(Table1[[#This Row],[Category and Sub-Category]])))</f>
        <v>indie rock</v>
      </c>
      <c r="S886" s="8">
        <f>DATE(1970,1,1)+(Table1[[#This Row],[launched_at]]/(24*60*60))</f>
        <v>40981.802615740744</v>
      </c>
      <c r="T886" s="8">
        <f>DATE(1970,1,1)+(Table1[[#This Row],[deadline]]/(24*60*60))</f>
        <v>41041.104861111111</v>
      </c>
      <c r="U886">
        <f>_xlfn.DAYS(Table1[[#This Row],[Date Ended Conversion]],Table1[[#This Row],[Date Created Conversion]])</f>
        <v>60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9">
        <f>IF(Table1[[#This Row],[goal]] &lt;= 0,0,Table1[[#This Row],[pledged]]/Table1[[#This Row],[goal]])</f>
        <v>0.75</v>
      </c>
      <c r="P887" s="7">
        <f>IF(Table1[[#This Row],[backers_count]] &lt;= 0,0,Table1[[#This Row],[pledged]]/Table1[[#This Row],[backers_count]])</f>
        <v>35.714285714285715</v>
      </c>
      <c r="Q887" t="str">
        <f>TRIM(MID(Table1[[#This Row],[Category and Sub-Category]],1,SEARCH("/",Table1[[#This Row],[Category and Sub-Category]],1)-1))</f>
        <v>music</v>
      </c>
      <c r="R887" t="str">
        <f>TRIM(MID(Table1[[#This Row],[Category and Sub-Category]],SEARCH("/",Table1[[#This Row],[Category and Sub-Category]],1)+1,LEN(Table1[[#This Row],[Category and Sub-Category]])))</f>
        <v>indie rock</v>
      </c>
      <c r="S887" s="8">
        <f>DATE(1970,1,1)+(Table1[[#This Row],[launched_at]]/(24*60*60))</f>
        <v>42713.941099537042</v>
      </c>
      <c r="T887" s="8">
        <f>DATE(1970,1,1)+(Table1[[#This Row],[deadline]]/(24*60*60))</f>
        <v>42734.941099537042</v>
      </c>
      <c r="U887">
        <f>_xlfn.DAYS(Table1[[#This Row],[Date Ended Conversion]],Table1[[#This Row],[Date Created Conversion]])</f>
        <v>21</v>
      </c>
    </row>
    <row r="888" spans="1:21" ht="43.5" x14ac:dyDescent="0.3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9">
        <f>IF(Table1[[#This Row],[goal]] &lt;= 0,0,Table1[[#This Row],[pledged]]/Table1[[#This Row],[goal]])</f>
        <v>0.41</v>
      </c>
      <c r="P888" s="7">
        <f>IF(Table1[[#This Row],[backers_count]] &lt;= 0,0,Table1[[#This Row],[pledged]]/Table1[[#This Row],[backers_count]])</f>
        <v>29.285714285714285</v>
      </c>
      <c r="Q888" t="str">
        <f>TRIM(MID(Table1[[#This Row],[Category and Sub-Category]],1,SEARCH("/",Table1[[#This Row],[Category and Sub-Category]],1)-1))</f>
        <v>music</v>
      </c>
      <c r="R888" t="str">
        <f>TRIM(MID(Table1[[#This Row],[Category and Sub-Category]],SEARCH("/",Table1[[#This Row],[Category and Sub-Category]],1)+1,LEN(Table1[[#This Row],[Category and Sub-Category]])))</f>
        <v>indie rock</v>
      </c>
      <c r="S888" s="8">
        <f>DATE(1970,1,1)+(Table1[[#This Row],[launched_at]]/(24*60*60))</f>
        <v>42603.870520833334</v>
      </c>
      <c r="T888" s="8">
        <f>DATE(1970,1,1)+(Table1[[#This Row],[deadline]]/(24*60*60))</f>
        <v>42628.870520833334</v>
      </c>
      <c r="U888">
        <f>_xlfn.DAYS(Table1[[#This Row],[Date Ended Conversion]],Table1[[#This Row],[Date Created Conversion]])</f>
        <v>25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9">
        <f>IF(Table1[[#This Row],[goal]] &lt;= 0,0,Table1[[#This Row],[pledged]]/Table1[[#This Row],[goal]])</f>
        <v>0</v>
      </c>
      <c r="P889" s="7">
        <f>IF(Table1[[#This Row],[backers_count]] &lt;= 0,0,Table1[[#This Row],[pledged]]/Table1[[#This Row],[backers_count]])</f>
        <v>0</v>
      </c>
      <c r="Q889" t="str">
        <f>TRIM(MID(Table1[[#This Row],[Category and Sub-Category]],1,SEARCH("/",Table1[[#This Row],[Category and Sub-Category]],1)-1))</f>
        <v>music</v>
      </c>
      <c r="R889" t="str">
        <f>TRIM(MID(Table1[[#This Row],[Category and Sub-Category]],SEARCH("/",Table1[[#This Row],[Category and Sub-Category]],1)+1,LEN(Table1[[#This Row],[Category and Sub-Category]])))</f>
        <v>indie rock</v>
      </c>
      <c r="S889" s="8">
        <f>DATE(1970,1,1)+(Table1[[#This Row],[launched_at]]/(24*60*60))</f>
        <v>41026.958969907406</v>
      </c>
      <c r="T889" s="8">
        <f>DATE(1970,1,1)+(Table1[[#This Row],[deadline]]/(24*60*60))</f>
        <v>41056.958969907406</v>
      </c>
      <c r="U889">
        <f>_xlfn.DAYS(Table1[[#This Row],[Date Ended Conversion]],Table1[[#This Row],[Date Created Conversion]])</f>
        <v>30</v>
      </c>
    </row>
    <row r="890" spans="1:21" ht="43.5" x14ac:dyDescent="0.3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9">
        <f>IF(Table1[[#This Row],[goal]] &lt;= 0,0,Table1[[#This Row],[pledged]]/Table1[[#This Row],[goal]])</f>
        <v>7.1999999999999995E-2</v>
      </c>
      <c r="P890" s="7">
        <f>IF(Table1[[#This Row],[backers_count]] &lt;= 0,0,Table1[[#This Row],[pledged]]/Table1[[#This Row],[backers_count]])</f>
        <v>18</v>
      </c>
      <c r="Q890" t="str">
        <f>TRIM(MID(Table1[[#This Row],[Category and Sub-Category]],1,SEARCH("/",Table1[[#This Row],[Category and Sub-Category]],1)-1))</f>
        <v>music</v>
      </c>
      <c r="R890" t="str">
        <f>TRIM(MID(Table1[[#This Row],[Category and Sub-Category]],SEARCH("/",Table1[[#This Row],[Category and Sub-Category]],1)+1,LEN(Table1[[#This Row],[Category and Sub-Category]])))</f>
        <v>indie rock</v>
      </c>
      <c r="S890" s="8">
        <f>DATE(1970,1,1)+(Table1[[#This Row],[launched_at]]/(24*60*60))</f>
        <v>40751.753298611111</v>
      </c>
      <c r="T890" s="8">
        <f>DATE(1970,1,1)+(Table1[[#This Row],[deadline]]/(24*60*60))</f>
        <v>40787.25</v>
      </c>
      <c r="U890">
        <f>_xlfn.DAYS(Table1[[#This Row],[Date Ended Conversion]],Table1[[#This Row],[Date Created Conversion]])</f>
        <v>36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9">
        <f>IF(Table1[[#This Row],[goal]] &lt;= 0,0,Table1[[#This Row],[pledged]]/Table1[[#This Row],[goal]])</f>
        <v>9.4412800000000005E-2</v>
      </c>
      <c r="P891" s="7">
        <f>IF(Table1[[#This Row],[backers_count]] &lt;= 0,0,Table1[[#This Row],[pledged]]/Table1[[#This Row],[backers_count]])</f>
        <v>73.760000000000005</v>
      </c>
      <c r="Q891" t="str">
        <f>TRIM(MID(Table1[[#This Row],[Category and Sub-Category]],1,SEARCH("/",Table1[[#This Row],[Category and Sub-Category]],1)-1))</f>
        <v>music</v>
      </c>
      <c r="R891" t="str">
        <f>TRIM(MID(Table1[[#This Row],[Category and Sub-Category]],SEARCH("/",Table1[[#This Row],[Category and Sub-Category]],1)+1,LEN(Table1[[#This Row],[Category and Sub-Category]])))</f>
        <v>indie rock</v>
      </c>
      <c r="S891" s="8">
        <f>DATE(1970,1,1)+(Table1[[#This Row],[launched_at]]/(24*60*60))</f>
        <v>41887.784062500003</v>
      </c>
      <c r="T891" s="8">
        <f>DATE(1970,1,1)+(Table1[[#This Row],[deadline]]/(24*60*60))</f>
        <v>41917.784062500003</v>
      </c>
      <c r="U891">
        <f>_xlfn.DAYS(Table1[[#This Row],[Date Ended Conversion]],Table1[[#This Row],[Date Created Conversion]])</f>
        <v>30</v>
      </c>
    </row>
    <row r="892" spans="1:21" ht="43.5" x14ac:dyDescent="0.3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9">
        <f>IF(Table1[[#This Row],[goal]] &lt;= 0,0,Table1[[#This Row],[pledged]]/Table1[[#This Row],[goal]])</f>
        <v>4.1666666666666664E-2</v>
      </c>
      <c r="P892" s="7">
        <f>IF(Table1[[#This Row],[backers_count]] &lt;= 0,0,Table1[[#This Row],[pledged]]/Table1[[#This Row],[backers_count]])</f>
        <v>31.25</v>
      </c>
      <c r="Q892" t="str">
        <f>TRIM(MID(Table1[[#This Row],[Category and Sub-Category]],1,SEARCH("/",Table1[[#This Row],[Category and Sub-Category]],1)-1))</f>
        <v>music</v>
      </c>
      <c r="R892" t="str">
        <f>TRIM(MID(Table1[[#This Row],[Category and Sub-Category]],SEARCH("/",Table1[[#This Row],[Category and Sub-Category]],1)+1,LEN(Table1[[#This Row],[Category and Sub-Category]])))</f>
        <v>indie rock</v>
      </c>
      <c r="S892" s="8">
        <f>DATE(1970,1,1)+(Table1[[#This Row],[launched_at]]/(24*60*60))</f>
        <v>41569.698831018519</v>
      </c>
      <c r="T892" s="8">
        <f>DATE(1970,1,1)+(Table1[[#This Row],[deadline]]/(24*60*60))</f>
        <v>41599.740497685183</v>
      </c>
      <c r="U892">
        <f>_xlfn.DAYS(Table1[[#This Row],[Date Ended Conversion]],Table1[[#This Row],[Date Created Conversion]])</f>
        <v>30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9">
        <f>IF(Table1[[#This Row],[goal]] &lt;= 0,0,Table1[[#This Row],[pledged]]/Table1[[#This Row],[goal]])</f>
        <v>3.2500000000000001E-2</v>
      </c>
      <c r="P893" s="7">
        <f>IF(Table1[[#This Row],[backers_count]] &lt;= 0,0,Table1[[#This Row],[pledged]]/Table1[[#This Row],[backers_count]])</f>
        <v>28.888888888888889</v>
      </c>
      <c r="Q893" t="str">
        <f>TRIM(MID(Table1[[#This Row],[Category and Sub-Category]],1,SEARCH("/",Table1[[#This Row],[Category and Sub-Category]],1)-1))</f>
        <v>music</v>
      </c>
      <c r="R893" t="str">
        <f>TRIM(MID(Table1[[#This Row],[Category and Sub-Category]],SEARCH("/",Table1[[#This Row],[Category and Sub-Category]],1)+1,LEN(Table1[[#This Row],[Category and Sub-Category]])))</f>
        <v>indie rock</v>
      </c>
      <c r="S893" s="8">
        <f>DATE(1970,1,1)+(Table1[[#This Row],[launched_at]]/(24*60*60))</f>
        <v>41842.031597222223</v>
      </c>
      <c r="T893" s="8">
        <f>DATE(1970,1,1)+(Table1[[#This Row],[deadline]]/(24*60*60))</f>
        <v>41872.031597222223</v>
      </c>
      <c r="U893">
        <f>_xlfn.DAYS(Table1[[#This Row],[Date Ended Conversion]],Table1[[#This Row],[Date Created Conversion]])</f>
        <v>30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9">
        <f>IF(Table1[[#This Row],[goal]] &lt;= 0,0,Table1[[#This Row],[pledged]]/Table1[[#This Row],[goal]])</f>
        <v>0.40749999999999997</v>
      </c>
      <c r="P894" s="7">
        <f>IF(Table1[[#This Row],[backers_count]] &lt;= 0,0,Table1[[#This Row],[pledged]]/Table1[[#This Row],[backers_count]])</f>
        <v>143.8235294117647</v>
      </c>
      <c r="Q894" t="str">
        <f>TRIM(MID(Table1[[#This Row],[Category and Sub-Category]],1,SEARCH("/",Table1[[#This Row],[Category and Sub-Category]],1)-1))</f>
        <v>music</v>
      </c>
      <c r="R894" t="str">
        <f>TRIM(MID(Table1[[#This Row],[Category and Sub-Category]],SEARCH("/",Table1[[#This Row],[Category and Sub-Category]],1)+1,LEN(Table1[[#This Row],[Category and Sub-Category]])))</f>
        <v>indie rock</v>
      </c>
      <c r="S894" s="8">
        <f>DATE(1970,1,1)+(Table1[[#This Row],[launched_at]]/(24*60*60))</f>
        <v>40304.20003472222</v>
      </c>
      <c r="T894" s="8">
        <f>DATE(1970,1,1)+(Table1[[#This Row],[deadline]]/(24*60*60))</f>
        <v>40391.166666666664</v>
      </c>
      <c r="U894">
        <f>_xlfn.DAYS(Table1[[#This Row],[Date Ended Conversion]],Table1[[#This Row],[Date Created Conversion]])</f>
        <v>87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9">
        <f>IF(Table1[[#This Row],[goal]] &lt;= 0,0,Table1[[#This Row],[pledged]]/Table1[[#This Row],[goal]])</f>
        <v>0.1</v>
      </c>
      <c r="P895" s="7">
        <f>IF(Table1[[#This Row],[backers_count]] &lt;= 0,0,Table1[[#This Row],[pledged]]/Table1[[#This Row],[backers_count]])</f>
        <v>40</v>
      </c>
      <c r="Q895" t="str">
        <f>TRIM(MID(Table1[[#This Row],[Category and Sub-Category]],1,SEARCH("/",Table1[[#This Row],[Category and Sub-Category]],1)-1))</f>
        <v>music</v>
      </c>
      <c r="R895" t="str">
        <f>TRIM(MID(Table1[[#This Row],[Category and Sub-Category]],SEARCH("/",Table1[[#This Row],[Category and Sub-Category]],1)+1,LEN(Table1[[#This Row],[Category and Sub-Category]])))</f>
        <v>indie rock</v>
      </c>
      <c r="S895" s="8">
        <f>DATE(1970,1,1)+(Table1[[#This Row],[launched_at]]/(24*60*60))</f>
        <v>42065.897719907407</v>
      </c>
      <c r="T895" s="8">
        <f>DATE(1970,1,1)+(Table1[[#This Row],[deadline]]/(24*60*60))</f>
        <v>42095.856053240743</v>
      </c>
      <c r="U895">
        <f>_xlfn.DAYS(Table1[[#This Row],[Date Ended Conversion]],Table1[[#This Row],[Date Created Conversion]])</f>
        <v>30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9">
        <f>IF(Table1[[#This Row],[goal]] &lt;= 0,0,Table1[[#This Row],[pledged]]/Table1[[#This Row],[goal]])</f>
        <v>0.39169999999999999</v>
      </c>
      <c r="P896" s="7">
        <f>IF(Table1[[#This Row],[backers_count]] &lt;= 0,0,Table1[[#This Row],[pledged]]/Table1[[#This Row],[backers_count]])</f>
        <v>147.81132075471697</v>
      </c>
      <c r="Q896" t="str">
        <f>TRIM(MID(Table1[[#This Row],[Category and Sub-Category]],1,SEARCH("/",Table1[[#This Row],[Category and Sub-Category]],1)-1))</f>
        <v>music</v>
      </c>
      <c r="R896" t="str">
        <f>TRIM(MID(Table1[[#This Row],[Category and Sub-Category]],SEARCH("/",Table1[[#This Row],[Category and Sub-Category]],1)+1,LEN(Table1[[#This Row],[Category and Sub-Category]])))</f>
        <v>indie rock</v>
      </c>
      <c r="S896" s="8">
        <f>DATE(1970,1,1)+(Table1[[#This Row],[launched_at]]/(24*60*60))</f>
        <v>42496.98159722222</v>
      </c>
      <c r="T896" s="8">
        <f>DATE(1970,1,1)+(Table1[[#This Row],[deadline]]/(24*60*60))</f>
        <v>42526.98159722222</v>
      </c>
      <c r="U896">
        <f>_xlfn.DAYS(Table1[[#This Row],[Date Ended Conversion]],Table1[[#This Row],[Date Created Conversion]])</f>
        <v>30</v>
      </c>
    </row>
    <row r="897" spans="1:21" ht="43.5" x14ac:dyDescent="0.3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9">
        <f>IF(Table1[[#This Row],[goal]] &lt;= 0,0,Table1[[#This Row],[pledged]]/Table1[[#This Row],[goal]])</f>
        <v>2.4375000000000001E-2</v>
      </c>
      <c r="P897" s="7">
        <f>IF(Table1[[#This Row],[backers_count]] &lt;= 0,0,Table1[[#This Row],[pledged]]/Table1[[#This Row],[backers_count]])</f>
        <v>27.857142857142858</v>
      </c>
      <c r="Q897" t="str">
        <f>TRIM(MID(Table1[[#This Row],[Category and Sub-Category]],1,SEARCH("/",Table1[[#This Row],[Category and Sub-Category]],1)-1))</f>
        <v>music</v>
      </c>
      <c r="R897" t="str">
        <f>TRIM(MID(Table1[[#This Row],[Category and Sub-Category]],SEARCH("/",Table1[[#This Row],[Category and Sub-Category]],1)+1,LEN(Table1[[#This Row],[Category and Sub-Category]])))</f>
        <v>indie rock</v>
      </c>
      <c r="S897" s="8">
        <f>DATE(1970,1,1)+(Table1[[#This Row],[launched_at]]/(24*60*60))</f>
        <v>40431.127650462964</v>
      </c>
      <c r="T897" s="8">
        <f>DATE(1970,1,1)+(Table1[[#This Row],[deadline]]/(24*60*60))</f>
        <v>40476.127650462964</v>
      </c>
      <c r="U897">
        <f>_xlfn.DAYS(Table1[[#This Row],[Date Ended Conversion]],Table1[[#This Row],[Date Created Conversion]])</f>
        <v>45</v>
      </c>
    </row>
    <row r="898" spans="1:21" ht="43.5" x14ac:dyDescent="0.3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9">
        <f>IF(Table1[[#This Row],[goal]] &lt;= 0,0,Table1[[#This Row],[pledged]]/Table1[[#This Row],[goal]])</f>
        <v>0.4</v>
      </c>
      <c r="P898" s="7">
        <f>IF(Table1[[#This Row],[backers_count]] &lt;= 0,0,Table1[[#This Row],[pledged]]/Table1[[#This Row],[backers_count]])</f>
        <v>44.444444444444443</v>
      </c>
      <c r="Q898" t="str">
        <f>TRIM(MID(Table1[[#This Row],[Category and Sub-Category]],1,SEARCH("/",Table1[[#This Row],[Category and Sub-Category]],1)-1))</f>
        <v>music</v>
      </c>
      <c r="R898" t="str">
        <f>TRIM(MID(Table1[[#This Row],[Category and Sub-Category]],SEARCH("/",Table1[[#This Row],[Category and Sub-Category]],1)+1,LEN(Table1[[#This Row],[Category and Sub-Category]])))</f>
        <v>indie rock</v>
      </c>
      <c r="S898" s="8">
        <f>DATE(1970,1,1)+(Table1[[#This Row],[launched_at]]/(24*60*60))</f>
        <v>42218.872986111106</v>
      </c>
      <c r="T898" s="8">
        <f>DATE(1970,1,1)+(Table1[[#This Row],[deadline]]/(24*60*60))</f>
        <v>42244.166666666672</v>
      </c>
      <c r="U898">
        <f>_xlfn.DAYS(Table1[[#This Row],[Date Ended Conversion]],Table1[[#This Row],[Date Created Conversion]])</f>
        <v>26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9">
        <f>IF(Table1[[#This Row],[goal]] &lt;= 0,0,Table1[[#This Row],[pledged]]/Table1[[#This Row],[goal]])</f>
        <v>0</v>
      </c>
      <c r="P899" s="7">
        <f>IF(Table1[[#This Row],[backers_count]] &lt;= 0,0,Table1[[#This Row],[pledged]]/Table1[[#This Row],[backers_count]])</f>
        <v>0</v>
      </c>
      <c r="Q899" t="str">
        <f>TRIM(MID(Table1[[#This Row],[Category and Sub-Category]],1,SEARCH("/",Table1[[#This Row],[Category and Sub-Category]],1)-1))</f>
        <v>music</v>
      </c>
      <c r="R899" t="str">
        <f>TRIM(MID(Table1[[#This Row],[Category and Sub-Category]],SEARCH("/",Table1[[#This Row],[Category and Sub-Category]],1)+1,LEN(Table1[[#This Row],[Category and Sub-Category]])))</f>
        <v>indie rock</v>
      </c>
      <c r="S899" s="8">
        <f>DATE(1970,1,1)+(Table1[[#This Row],[launched_at]]/(24*60*60))</f>
        <v>41211.688750000001</v>
      </c>
      <c r="T899" s="8">
        <f>DATE(1970,1,1)+(Table1[[#This Row],[deadline]]/(24*60*60))</f>
        <v>41241.730416666665</v>
      </c>
      <c r="U899">
        <f>_xlfn.DAYS(Table1[[#This Row],[Date Ended Conversion]],Table1[[#This Row],[Date Created Conversion]])</f>
        <v>30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9">
        <f>IF(Table1[[#This Row],[goal]] &lt;= 0,0,Table1[[#This Row],[pledged]]/Table1[[#This Row],[goal]])</f>
        <v>2.8000000000000001E-2</v>
      </c>
      <c r="P900" s="7">
        <f>IF(Table1[[#This Row],[backers_count]] &lt;= 0,0,Table1[[#This Row],[pledged]]/Table1[[#This Row],[backers_count]])</f>
        <v>35</v>
      </c>
      <c r="Q900" t="str">
        <f>TRIM(MID(Table1[[#This Row],[Category and Sub-Category]],1,SEARCH("/",Table1[[#This Row],[Category and Sub-Category]],1)-1))</f>
        <v>music</v>
      </c>
      <c r="R900" t="str">
        <f>TRIM(MID(Table1[[#This Row],[Category and Sub-Category]],SEARCH("/",Table1[[#This Row],[Category and Sub-Category]],1)+1,LEN(Table1[[#This Row],[Category and Sub-Category]])))</f>
        <v>indie rock</v>
      </c>
      <c r="S900" s="8">
        <f>DATE(1970,1,1)+(Table1[[#This Row],[launched_at]]/(24*60*60))</f>
        <v>40878.758217592593</v>
      </c>
      <c r="T900" s="8">
        <f>DATE(1970,1,1)+(Table1[[#This Row],[deadline]]/(24*60*60))</f>
        <v>40923.758217592593</v>
      </c>
      <c r="U900">
        <f>_xlfn.DAYS(Table1[[#This Row],[Date Ended Conversion]],Table1[[#This Row],[Date Created Conversion]])</f>
        <v>45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9">
        <f>IF(Table1[[#This Row],[goal]] &lt;= 0,0,Table1[[#This Row],[pledged]]/Table1[[#This Row],[goal]])</f>
        <v>0.37333333333333335</v>
      </c>
      <c r="P901" s="7">
        <f>IF(Table1[[#This Row],[backers_count]] &lt;= 0,0,Table1[[#This Row],[pledged]]/Table1[[#This Row],[backers_count]])</f>
        <v>35</v>
      </c>
      <c r="Q901" t="str">
        <f>TRIM(MID(Table1[[#This Row],[Category and Sub-Category]],1,SEARCH("/",Table1[[#This Row],[Category and Sub-Category]],1)-1))</f>
        <v>music</v>
      </c>
      <c r="R901" t="str">
        <f>TRIM(MID(Table1[[#This Row],[Category and Sub-Category]],SEARCH("/",Table1[[#This Row],[Category and Sub-Category]],1)+1,LEN(Table1[[#This Row],[Category and Sub-Category]])))</f>
        <v>indie rock</v>
      </c>
      <c r="S901" s="8">
        <f>DATE(1970,1,1)+(Table1[[#This Row],[launched_at]]/(24*60*60))</f>
        <v>40646.099097222221</v>
      </c>
      <c r="T901" s="8">
        <f>DATE(1970,1,1)+(Table1[[#This Row],[deadline]]/(24*60*60))</f>
        <v>40691.099097222221</v>
      </c>
      <c r="U901">
        <f>_xlfn.DAYS(Table1[[#This Row],[Date Ended Conversion]],Table1[[#This Row],[Date Created Conversion]])</f>
        <v>45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9">
        <f>IF(Table1[[#This Row],[goal]] &lt;= 0,0,Table1[[#This Row],[pledged]]/Table1[[#This Row],[goal]])</f>
        <v>4.1999999999999997E-3</v>
      </c>
      <c r="P902" s="7">
        <f>IF(Table1[[#This Row],[backers_count]] &lt;= 0,0,Table1[[#This Row],[pledged]]/Table1[[#This Row],[backers_count]])</f>
        <v>10.5</v>
      </c>
      <c r="Q902" t="str">
        <f>TRIM(MID(Table1[[#This Row],[Category and Sub-Category]],1,SEARCH("/",Table1[[#This Row],[Category and Sub-Category]],1)-1))</f>
        <v>music</v>
      </c>
      <c r="R902" t="str">
        <f>TRIM(MID(Table1[[#This Row],[Category and Sub-Category]],SEARCH("/",Table1[[#This Row],[Category and Sub-Category]],1)+1,LEN(Table1[[#This Row],[Category and Sub-Category]])))</f>
        <v>jazz</v>
      </c>
      <c r="S902" s="8">
        <f>DATE(1970,1,1)+(Table1[[#This Row],[launched_at]]/(24*60*60))</f>
        <v>42429.84956018519</v>
      </c>
      <c r="T902" s="8">
        <f>DATE(1970,1,1)+(Table1[[#This Row],[deadline]]/(24*60*60))</f>
        <v>42459.807893518519</v>
      </c>
      <c r="U902">
        <f>_xlfn.DAYS(Table1[[#This Row],[Date Ended Conversion]],Table1[[#This Row],[Date Created Conversion]])</f>
        <v>30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9">
        <f>IF(Table1[[#This Row],[goal]] &lt;= 0,0,Table1[[#This Row],[pledged]]/Table1[[#This Row],[goal]])</f>
        <v>0</v>
      </c>
      <c r="P903" s="7">
        <f>IF(Table1[[#This Row],[backers_count]] &lt;= 0,0,Table1[[#This Row],[pledged]]/Table1[[#This Row],[backers_count]])</f>
        <v>0</v>
      </c>
      <c r="Q903" t="str">
        <f>TRIM(MID(Table1[[#This Row],[Category and Sub-Category]],1,SEARCH("/",Table1[[#This Row],[Category and Sub-Category]],1)-1))</f>
        <v>music</v>
      </c>
      <c r="R903" t="str">
        <f>TRIM(MID(Table1[[#This Row],[Category and Sub-Category]],SEARCH("/",Table1[[#This Row],[Category and Sub-Category]],1)+1,LEN(Table1[[#This Row],[Category and Sub-Category]])))</f>
        <v>jazz</v>
      </c>
      <c r="S903" s="8">
        <f>DATE(1970,1,1)+(Table1[[#This Row],[launched_at]]/(24*60*60))</f>
        <v>40291.81150462963</v>
      </c>
      <c r="T903" s="8">
        <f>DATE(1970,1,1)+(Table1[[#This Row],[deadline]]/(24*60*60))</f>
        <v>40337.799305555556</v>
      </c>
      <c r="U903">
        <f>_xlfn.DAYS(Table1[[#This Row],[Date Ended Conversion]],Table1[[#This Row],[Date Created Conversion]])</f>
        <v>46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9">
        <f>IF(Table1[[#This Row],[goal]] &lt;= 0,0,Table1[[#This Row],[pledged]]/Table1[[#This Row],[goal]])</f>
        <v>3.0000000000000001E-3</v>
      </c>
      <c r="P904" s="7">
        <f>IF(Table1[[#This Row],[backers_count]] &lt;= 0,0,Table1[[#This Row],[pledged]]/Table1[[#This Row],[backers_count]])</f>
        <v>30</v>
      </c>
      <c r="Q904" t="str">
        <f>TRIM(MID(Table1[[#This Row],[Category and Sub-Category]],1,SEARCH("/",Table1[[#This Row],[Category and Sub-Category]],1)-1))</f>
        <v>music</v>
      </c>
      <c r="R904" t="str">
        <f>TRIM(MID(Table1[[#This Row],[Category and Sub-Category]],SEARCH("/",Table1[[#This Row],[Category and Sub-Category]],1)+1,LEN(Table1[[#This Row],[Category and Sub-Category]])))</f>
        <v>jazz</v>
      </c>
      <c r="S904" s="8">
        <f>DATE(1970,1,1)+(Table1[[#This Row],[launched_at]]/(24*60*60))</f>
        <v>41829.965532407405</v>
      </c>
      <c r="T904" s="8">
        <f>DATE(1970,1,1)+(Table1[[#This Row],[deadline]]/(24*60*60))</f>
        <v>41881.645833333336</v>
      </c>
      <c r="U904">
        <f>_xlfn.DAYS(Table1[[#This Row],[Date Ended Conversion]],Table1[[#This Row],[Date Created Conversion]])</f>
        <v>52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9">
        <f>IF(Table1[[#This Row],[goal]] &lt;= 0,0,Table1[[#This Row],[pledged]]/Table1[[#This Row],[goal]])</f>
        <v>3.2000000000000001E-2</v>
      </c>
      <c r="P905" s="7">
        <f>IF(Table1[[#This Row],[backers_count]] &lt;= 0,0,Table1[[#This Row],[pledged]]/Table1[[#This Row],[backers_count]])</f>
        <v>40</v>
      </c>
      <c r="Q905" t="str">
        <f>TRIM(MID(Table1[[#This Row],[Category and Sub-Category]],1,SEARCH("/",Table1[[#This Row],[Category and Sub-Category]],1)-1))</f>
        <v>music</v>
      </c>
      <c r="R905" t="str">
        <f>TRIM(MID(Table1[[#This Row],[Category and Sub-Category]],SEARCH("/",Table1[[#This Row],[Category and Sub-Category]],1)+1,LEN(Table1[[#This Row],[Category and Sub-Category]])))</f>
        <v>jazz</v>
      </c>
      <c r="S905" s="8">
        <f>DATE(1970,1,1)+(Table1[[#This Row],[launched_at]]/(24*60*60))</f>
        <v>41149.796064814815</v>
      </c>
      <c r="T905" s="8">
        <f>DATE(1970,1,1)+(Table1[[#This Row],[deadline]]/(24*60*60))</f>
        <v>41175.100694444445</v>
      </c>
      <c r="U905">
        <f>_xlfn.DAYS(Table1[[#This Row],[Date Ended Conversion]],Table1[[#This Row],[Date Created Conversion]])</f>
        <v>26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9">
        <f>IF(Table1[[#This Row],[goal]] &lt;= 0,0,Table1[[#This Row],[pledged]]/Table1[[#This Row],[goal]])</f>
        <v>3.0200000000000001E-3</v>
      </c>
      <c r="P906" s="7">
        <f>IF(Table1[[#This Row],[backers_count]] &lt;= 0,0,Table1[[#This Row],[pledged]]/Table1[[#This Row],[backers_count]])</f>
        <v>50.333333333333336</v>
      </c>
      <c r="Q906" t="str">
        <f>TRIM(MID(Table1[[#This Row],[Category and Sub-Category]],1,SEARCH("/",Table1[[#This Row],[Category and Sub-Category]],1)-1))</f>
        <v>music</v>
      </c>
      <c r="R906" t="str">
        <f>TRIM(MID(Table1[[#This Row],[Category and Sub-Category]],SEARCH("/",Table1[[#This Row],[Category and Sub-Category]],1)+1,LEN(Table1[[#This Row],[Category and Sub-Category]])))</f>
        <v>jazz</v>
      </c>
      <c r="S906" s="8">
        <f>DATE(1970,1,1)+(Table1[[#This Row],[launched_at]]/(24*60*60))</f>
        <v>42342.080289351856</v>
      </c>
      <c r="T906" s="8">
        <f>DATE(1970,1,1)+(Table1[[#This Row],[deadline]]/(24*60*60))</f>
        <v>42372.080289351856</v>
      </c>
      <c r="U906">
        <f>_xlfn.DAYS(Table1[[#This Row],[Date Ended Conversion]],Table1[[#This Row],[Date Created Conversion]])</f>
        <v>30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9">
        <f>IF(Table1[[#This Row],[goal]] &lt;= 0,0,Table1[[#This Row],[pledged]]/Table1[[#This Row],[goal]])</f>
        <v>3.0153846153846153E-2</v>
      </c>
      <c r="P907" s="7">
        <f>IF(Table1[[#This Row],[backers_count]] &lt;= 0,0,Table1[[#This Row],[pledged]]/Table1[[#This Row],[backers_count]])</f>
        <v>32.666666666666664</v>
      </c>
      <c r="Q907" t="str">
        <f>TRIM(MID(Table1[[#This Row],[Category and Sub-Category]],1,SEARCH("/",Table1[[#This Row],[Category and Sub-Category]],1)-1))</f>
        <v>music</v>
      </c>
      <c r="R907" t="str">
        <f>TRIM(MID(Table1[[#This Row],[Category and Sub-Category]],SEARCH("/",Table1[[#This Row],[Category and Sub-Category]],1)+1,LEN(Table1[[#This Row],[Category and Sub-Category]])))</f>
        <v>jazz</v>
      </c>
      <c r="S907" s="8">
        <f>DATE(1970,1,1)+(Table1[[#This Row],[launched_at]]/(24*60*60))</f>
        <v>40507.239884259259</v>
      </c>
      <c r="T907" s="8">
        <f>DATE(1970,1,1)+(Table1[[#This Row],[deadline]]/(24*60*60))</f>
        <v>40567.239884259259</v>
      </c>
      <c r="U907">
        <f>_xlfn.DAYS(Table1[[#This Row],[Date Ended Conversion]],Table1[[#This Row],[Date Created Conversion]])</f>
        <v>60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9">
        <f>IF(Table1[[#This Row],[goal]] &lt;= 0,0,Table1[[#This Row],[pledged]]/Table1[[#This Row],[goal]])</f>
        <v>0</v>
      </c>
      <c r="P908" s="7">
        <f>IF(Table1[[#This Row],[backers_count]] &lt;= 0,0,Table1[[#This Row],[pledged]]/Table1[[#This Row],[backers_count]])</f>
        <v>0</v>
      </c>
      <c r="Q908" t="str">
        <f>TRIM(MID(Table1[[#This Row],[Category and Sub-Category]],1,SEARCH("/",Table1[[#This Row],[Category and Sub-Category]],1)-1))</f>
        <v>music</v>
      </c>
      <c r="R908" t="str">
        <f>TRIM(MID(Table1[[#This Row],[Category and Sub-Category]],SEARCH("/",Table1[[#This Row],[Category and Sub-Category]],1)+1,LEN(Table1[[#This Row],[Category and Sub-Category]])))</f>
        <v>jazz</v>
      </c>
      <c r="S908" s="8">
        <f>DATE(1970,1,1)+(Table1[[#This Row],[launched_at]]/(24*60*60))</f>
        <v>41681.189699074072</v>
      </c>
      <c r="T908" s="8">
        <f>DATE(1970,1,1)+(Table1[[#This Row],[deadline]]/(24*60*60))</f>
        <v>41711.148032407407</v>
      </c>
      <c r="U908">
        <f>_xlfn.DAYS(Table1[[#This Row],[Date Ended Conversion]],Table1[[#This Row],[Date Created Conversion]])</f>
        <v>30</v>
      </c>
    </row>
    <row r="909" spans="1:21" ht="29" x14ac:dyDescent="0.3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9">
        <f>IF(Table1[[#This Row],[goal]] &lt;= 0,0,Table1[[#This Row],[pledged]]/Table1[[#This Row],[goal]])</f>
        <v>0</v>
      </c>
      <c r="P909" s="7">
        <f>IF(Table1[[#This Row],[backers_count]] &lt;= 0,0,Table1[[#This Row],[pledged]]/Table1[[#This Row],[backers_count]])</f>
        <v>0</v>
      </c>
      <c r="Q909" t="str">
        <f>TRIM(MID(Table1[[#This Row],[Category and Sub-Category]],1,SEARCH("/",Table1[[#This Row],[Category and Sub-Category]],1)-1))</f>
        <v>music</v>
      </c>
      <c r="R909" t="str">
        <f>TRIM(MID(Table1[[#This Row],[Category and Sub-Category]],SEARCH("/",Table1[[#This Row],[Category and Sub-Category]],1)+1,LEN(Table1[[#This Row],[Category and Sub-Category]])))</f>
        <v>jazz</v>
      </c>
      <c r="S909" s="8">
        <f>DATE(1970,1,1)+(Table1[[#This Row],[launched_at]]/(24*60*60))</f>
        <v>40767.192395833335</v>
      </c>
      <c r="T909" s="8">
        <f>DATE(1970,1,1)+(Table1[[#This Row],[deadline]]/(24*60*60))</f>
        <v>40797.192395833335</v>
      </c>
      <c r="U909">
        <f>_xlfn.DAYS(Table1[[#This Row],[Date Ended Conversion]],Table1[[#This Row],[Date Created Conversion]])</f>
        <v>30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9">
        <f>IF(Table1[[#This Row],[goal]] &lt;= 0,0,Table1[[#This Row],[pledged]]/Table1[[#This Row],[goal]])</f>
        <v>0</v>
      </c>
      <c r="P910" s="7">
        <f>IF(Table1[[#This Row],[backers_count]] &lt;= 0,0,Table1[[#This Row],[pledged]]/Table1[[#This Row],[backers_count]])</f>
        <v>0</v>
      </c>
      <c r="Q910" t="str">
        <f>TRIM(MID(Table1[[#This Row],[Category and Sub-Category]],1,SEARCH("/",Table1[[#This Row],[Category and Sub-Category]],1)-1))</f>
        <v>music</v>
      </c>
      <c r="R910" t="str">
        <f>TRIM(MID(Table1[[#This Row],[Category and Sub-Category]],SEARCH("/",Table1[[#This Row],[Category and Sub-Category]],1)+1,LEN(Table1[[#This Row],[Category and Sub-Category]])))</f>
        <v>jazz</v>
      </c>
      <c r="S910" s="8">
        <f>DATE(1970,1,1)+(Table1[[#This Row],[launched_at]]/(24*60*60))</f>
        <v>40340.801562499997</v>
      </c>
      <c r="T910" s="8">
        <f>DATE(1970,1,1)+(Table1[[#This Row],[deadline]]/(24*60*60))</f>
        <v>40386.207638888889</v>
      </c>
      <c r="U910">
        <f>_xlfn.DAYS(Table1[[#This Row],[Date Ended Conversion]],Table1[[#This Row],[Date Created Conversion]])</f>
        <v>46</v>
      </c>
    </row>
    <row r="911" spans="1:21" ht="43.5" x14ac:dyDescent="0.3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9">
        <f>IF(Table1[[#This Row],[goal]] &lt;= 0,0,Table1[[#This Row],[pledged]]/Table1[[#This Row],[goal]])</f>
        <v>3.2500000000000001E-2</v>
      </c>
      <c r="P911" s="7">
        <f>IF(Table1[[#This Row],[backers_count]] &lt;= 0,0,Table1[[#This Row],[pledged]]/Table1[[#This Row],[backers_count]])</f>
        <v>65</v>
      </c>
      <c r="Q911" t="str">
        <f>TRIM(MID(Table1[[#This Row],[Category and Sub-Category]],1,SEARCH("/",Table1[[#This Row],[Category and Sub-Category]],1)-1))</f>
        <v>music</v>
      </c>
      <c r="R911" t="str">
        <f>TRIM(MID(Table1[[#This Row],[Category and Sub-Category]],SEARCH("/",Table1[[#This Row],[Category and Sub-Category]],1)+1,LEN(Table1[[#This Row],[Category and Sub-Category]])))</f>
        <v>jazz</v>
      </c>
      <c r="S911" s="8">
        <f>DATE(1970,1,1)+(Table1[[#This Row],[launched_at]]/(24*60*60))</f>
        <v>41081.69027777778</v>
      </c>
      <c r="T911" s="8">
        <f>DATE(1970,1,1)+(Table1[[#This Row],[deadline]]/(24*60*60))</f>
        <v>41113.166666666664</v>
      </c>
      <c r="U911">
        <f>_xlfn.DAYS(Table1[[#This Row],[Date Ended Conversion]],Table1[[#This Row],[Date Created Conversion]])</f>
        <v>32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9">
        <f>IF(Table1[[#This Row],[goal]] &lt;= 0,0,Table1[[#This Row],[pledged]]/Table1[[#This Row],[goal]])</f>
        <v>0.22363636363636363</v>
      </c>
      <c r="P912" s="7">
        <f>IF(Table1[[#This Row],[backers_count]] &lt;= 0,0,Table1[[#This Row],[pledged]]/Table1[[#This Row],[backers_count]])</f>
        <v>24.6</v>
      </c>
      <c r="Q912" t="str">
        <f>TRIM(MID(Table1[[#This Row],[Category and Sub-Category]],1,SEARCH("/",Table1[[#This Row],[Category and Sub-Category]],1)-1))</f>
        <v>music</v>
      </c>
      <c r="R912" t="str">
        <f>TRIM(MID(Table1[[#This Row],[Category and Sub-Category]],SEARCH("/",Table1[[#This Row],[Category and Sub-Category]],1)+1,LEN(Table1[[#This Row],[Category and Sub-Category]])))</f>
        <v>jazz</v>
      </c>
      <c r="S912" s="8">
        <f>DATE(1970,1,1)+(Table1[[#This Row],[launched_at]]/(24*60*60))</f>
        <v>42737.545358796298</v>
      </c>
      <c r="T912" s="8">
        <f>DATE(1970,1,1)+(Table1[[#This Row],[deadline]]/(24*60*60))</f>
        <v>42797.545358796298</v>
      </c>
      <c r="U912">
        <f>_xlfn.DAYS(Table1[[#This Row],[Date Ended Conversion]],Table1[[#This Row],[Date Created Conversion]])</f>
        <v>60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9">
        <f>IF(Table1[[#This Row],[goal]] &lt;= 0,0,Table1[[#This Row],[pledged]]/Table1[[#This Row],[goal]])</f>
        <v>0</v>
      </c>
      <c r="P913" s="7">
        <f>IF(Table1[[#This Row],[backers_count]] &lt;= 0,0,Table1[[#This Row],[pledged]]/Table1[[#This Row],[backers_count]])</f>
        <v>0</v>
      </c>
      <c r="Q913" t="str">
        <f>TRIM(MID(Table1[[#This Row],[Category and Sub-Category]],1,SEARCH("/",Table1[[#This Row],[Category and Sub-Category]],1)-1))</f>
        <v>music</v>
      </c>
      <c r="R913" t="str">
        <f>TRIM(MID(Table1[[#This Row],[Category and Sub-Category]],SEARCH("/",Table1[[#This Row],[Category and Sub-Category]],1)+1,LEN(Table1[[#This Row],[Category and Sub-Category]])))</f>
        <v>jazz</v>
      </c>
      <c r="S913" s="8">
        <f>DATE(1970,1,1)+(Table1[[#This Row],[launched_at]]/(24*60*60))</f>
        <v>41642.005150462966</v>
      </c>
      <c r="T913" s="8">
        <f>DATE(1970,1,1)+(Table1[[#This Row],[deadline]]/(24*60*60))</f>
        <v>41663.005150462966</v>
      </c>
      <c r="U913">
        <f>_xlfn.DAYS(Table1[[#This Row],[Date Ended Conversion]],Table1[[#This Row],[Date Created Conversion]])</f>
        <v>21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9">
        <f>IF(Table1[[#This Row],[goal]] &lt;= 0,0,Table1[[#This Row],[pledged]]/Table1[[#This Row],[goal]])</f>
        <v>8.5714285714285719E-3</v>
      </c>
      <c r="P914" s="7">
        <f>IF(Table1[[#This Row],[backers_count]] &lt;= 0,0,Table1[[#This Row],[pledged]]/Table1[[#This Row],[backers_count]])</f>
        <v>15</v>
      </c>
      <c r="Q914" t="str">
        <f>TRIM(MID(Table1[[#This Row],[Category and Sub-Category]],1,SEARCH("/",Table1[[#This Row],[Category and Sub-Category]],1)-1))</f>
        <v>music</v>
      </c>
      <c r="R914" t="str">
        <f>TRIM(MID(Table1[[#This Row],[Category and Sub-Category]],SEARCH("/",Table1[[#This Row],[Category and Sub-Category]],1)+1,LEN(Table1[[#This Row],[Category and Sub-Category]])))</f>
        <v>jazz</v>
      </c>
      <c r="S914" s="8">
        <f>DATE(1970,1,1)+(Table1[[#This Row],[launched_at]]/(24*60*60))</f>
        <v>41194.109340277777</v>
      </c>
      <c r="T914" s="8">
        <f>DATE(1970,1,1)+(Table1[[#This Row],[deadline]]/(24*60*60))</f>
        <v>41254.151006944448</v>
      </c>
      <c r="U914">
        <f>_xlfn.DAYS(Table1[[#This Row],[Date Ended Conversion]],Table1[[#This Row],[Date Created Conversion]])</f>
        <v>60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9">
        <f>IF(Table1[[#This Row],[goal]] &lt;= 0,0,Table1[[#This Row],[pledged]]/Table1[[#This Row],[goal]])</f>
        <v>6.6066666666666662E-2</v>
      </c>
      <c r="P915" s="7">
        <f>IF(Table1[[#This Row],[backers_count]] &lt;= 0,0,Table1[[#This Row],[pledged]]/Table1[[#This Row],[backers_count]])</f>
        <v>82.583333333333329</v>
      </c>
      <c r="Q915" t="str">
        <f>TRIM(MID(Table1[[#This Row],[Category and Sub-Category]],1,SEARCH("/",Table1[[#This Row],[Category and Sub-Category]],1)-1))</f>
        <v>music</v>
      </c>
      <c r="R915" t="str">
        <f>TRIM(MID(Table1[[#This Row],[Category and Sub-Category]],SEARCH("/",Table1[[#This Row],[Category and Sub-Category]],1)+1,LEN(Table1[[#This Row],[Category and Sub-Category]])))</f>
        <v>jazz</v>
      </c>
      <c r="S915" s="8">
        <f>DATE(1970,1,1)+(Table1[[#This Row],[launched_at]]/(24*60*60))</f>
        <v>41004.139108796298</v>
      </c>
      <c r="T915" s="8">
        <f>DATE(1970,1,1)+(Table1[[#This Row],[deadline]]/(24*60*60))</f>
        <v>41034.139108796298</v>
      </c>
      <c r="U915">
        <f>_xlfn.DAYS(Table1[[#This Row],[Date Ended Conversion]],Table1[[#This Row],[Date Created Conversion]])</f>
        <v>30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9">
        <f>IF(Table1[[#This Row],[goal]] &lt;= 0,0,Table1[[#This Row],[pledged]]/Table1[[#This Row],[goal]])</f>
        <v>0</v>
      </c>
      <c r="P916" s="7">
        <f>IF(Table1[[#This Row],[backers_count]] &lt;= 0,0,Table1[[#This Row],[pledged]]/Table1[[#This Row],[backers_count]])</f>
        <v>0</v>
      </c>
      <c r="Q916" t="str">
        <f>TRIM(MID(Table1[[#This Row],[Category and Sub-Category]],1,SEARCH("/",Table1[[#This Row],[Category and Sub-Category]],1)-1))</f>
        <v>music</v>
      </c>
      <c r="R916" t="str">
        <f>TRIM(MID(Table1[[#This Row],[Category and Sub-Category]],SEARCH("/",Table1[[#This Row],[Category and Sub-Category]],1)+1,LEN(Table1[[#This Row],[Category and Sub-Category]])))</f>
        <v>jazz</v>
      </c>
      <c r="S916" s="8">
        <f>DATE(1970,1,1)+(Table1[[#This Row],[launched_at]]/(24*60*60))</f>
        <v>41116.763275462959</v>
      </c>
      <c r="T916" s="8">
        <f>DATE(1970,1,1)+(Table1[[#This Row],[deadline]]/(24*60*60))</f>
        <v>41146.763275462959</v>
      </c>
      <c r="U916">
        <f>_xlfn.DAYS(Table1[[#This Row],[Date Ended Conversion]],Table1[[#This Row],[Date Created Conversion]])</f>
        <v>30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9">
        <f>IF(Table1[[#This Row],[goal]] &lt;= 0,0,Table1[[#This Row],[pledged]]/Table1[[#This Row],[goal]])</f>
        <v>5.7692307692307696E-2</v>
      </c>
      <c r="P917" s="7">
        <f>IF(Table1[[#This Row],[backers_count]] &lt;= 0,0,Table1[[#This Row],[pledged]]/Table1[[#This Row],[backers_count]])</f>
        <v>41.666666666666664</v>
      </c>
      <c r="Q917" t="str">
        <f>TRIM(MID(Table1[[#This Row],[Category and Sub-Category]],1,SEARCH("/",Table1[[#This Row],[Category and Sub-Category]],1)-1))</f>
        <v>music</v>
      </c>
      <c r="R917" t="str">
        <f>TRIM(MID(Table1[[#This Row],[Category and Sub-Category]],SEARCH("/",Table1[[#This Row],[Category and Sub-Category]],1)+1,LEN(Table1[[#This Row],[Category and Sub-Category]])))</f>
        <v>jazz</v>
      </c>
      <c r="S917" s="8">
        <f>DATE(1970,1,1)+(Table1[[#This Row],[launched_at]]/(24*60*60))</f>
        <v>40937.679560185185</v>
      </c>
      <c r="T917" s="8">
        <f>DATE(1970,1,1)+(Table1[[#This Row],[deadline]]/(24*60*60))</f>
        <v>40969.207638888889</v>
      </c>
      <c r="U917">
        <f>_xlfn.DAYS(Table1[[#This Row],[Date Ended Conversion]],Table1[[#This Row],[Date Created Conversion]])</f>
        <v>32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9">
        <f>IF(Table1[[#This Row],[goal]] &lt;= 0,0,Table1[[#This Row],[pledged]]/Table1[[#This Row],[goal]])</f>
        <v>0</v>
      </c>
      <c r="P918" s="7">
        <f>IF(Table1[[#This Row],[backers_count]] &lt;= 0,0,Table1[[#This Row],[pledged]]/Table1[[#This Row],[backers_count]])</f>
        <v>0</v>
      </c>
      <c r="Q918" t="str">
        <f>TRIM(MID(Table1[[#This Row],[Category and Sub-Category]],1,SEARCH("/",Table1[[#This Row],[Category and Sub-Category]],1)-1))</f>
        <v>music</v>
      </c>
      <c r="R918" t="str">
        <f>TRIM(MID(Table1[[#This Row],[Category and Sub-Category]],SEARCH("/",Table1[[#This Row],[Category and Sub-Category]],1)+1,LEN(Table1[[#This Row],[Category and Sub-Category]])))</f>
        <v>jazz</v>
      </c>
      <c r="S918" s="8">
        <f>DATE(1970,1,1)+(Table1[[#This Row],[launched_at]]/(24*60*60))</f>
        <v>40434.853402777779</v>
      </c>
      <c r="T918" s="8">
        <f>DATE(1970,1,1)+(Table1[[#This Row],[deadline]]/(24*60*60))</f>
        <v>40473.208333333336</v>
      </c>
      <c r="U918">
        <f>_xlfn.DAYS(Table1[[#This Row],[Date Ended Conversion]],Table1[[#This Row],[Date Created Conversion]])</f>
        <v>39</v>
      </c>
    </row>
    <row r="919" spans="1:21" ht="43.5" x14ac:dyDescent="0.3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9">
        <f>IF(Table1[[#This Row],[goal]] &lt;= 0,0,Table1[[#This Row],[pledged]]/Table1[[#This Row],[goal]])</f>
        <v>6.0000000000000001E-3</v>
      </c>
      <c r="P919" s="7">
        <f>IF(Table1[[#This Row],[backers_count]] &lt;= 0,0,Table1[[#This Row],[pledged]]/Table1[[#This Row],[backers_count]])</f>
        <v>30</v>
      </c>
      <c r="Q919" t="str">
        <f>TRIM(MID(Table1[[#This Row],[Category and Sub-Category]],1,SEARCH("/",Table1[[#This Row],[Category and Sub-Category]],1)-1))</f>
        <v>music</v>
      </c>
      <c r="R919" t="str">
        <f>TRIM(MID(Table1[[#This Row],[Category and Sub-Category]],SEARCH("/",Table1[[#This Row],[Category and Sub-Category]],1)+1,LEN(Table1[[#This Row],[Category and Sub-Category]])))</f>
        <v>jazz</v>
      </c>
      <c r="S919" s="8">
        <f>DATE(1970,1,1)+(Table1[[#This Row],[launched_at]]/(24*60*60))</f>
        <v>41802.94363425926</v>
      </c>
      <c r="T919" s="8">
        <f>DATE(1970,1,1)+(Table1[[#This Row],[deadline]]/(24*60*60))</f>
        <v>41834.104166666664</v>
      </c>
      <c r="U919">
        <f>_xlfn.DAYS(Table1[[#This Row],[Date Ended Conversion]],Table1[[#This Row],[Date Created Conversion]])</f>
        <v>32</v>
      </c>
    </row>
    <row r="920" spans="1:21" ht="43.5" x14ac:dyDescent="0.3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9">
        <f>IF(Table1[[#This Row],[goal]] &lt;= 0,0,Table1[[#This Row],[pledged]]/Table1[[#This Row],[goal]])</f>
        <v>5.0256410256410255E-2</v>
      </c>
      <c r="P920" s="7">
        <f>IF(Table1[[#This Row],[backers_count]] &lt;= 0,0,Table1[[#This Row],[pledged]]/Table1[[#This Row],[backers_count]])</f>
        <v>19.600000000000001</v>
      </c>
      <c r="Q920" t="str">
        <f>TRIM(MID(Table1[[#This Row],[Category and Sub-Category]],1,SEARCH("/",Table1[[#This Row],[Category and Sub-Category]],1)-1))</f>
        <v>music</v>
      </c>
      <c r="R920" t="str">
        <f>TRIM(MID(Table1[[#This Row],[Category and Sub-Category]],SEARCH("/",Table1[[#This Row],[Category and Sub-Category]],1)+1,LEN(Table1[[#This Row],[Category and Sub-Category]])))</f>
        <v>jazz</v>
      </c>
      <c r="S920" s="8">
        <f>DATE(1970,1,1)+(Table1[[#This Row],[launched_at]]/(24*60*60))</f>
        <v>41944.916215277779</v>
      </c>
      <c r="T920" s="8">
        <f>DATE(1970,1,1)+(Table1[[#This Row],[deadline]]/(24*60*60))</f>
        <v>41974.957881944443</v>
      </c>
      <c r="U920">
        <f>_xlfn.DAYS(Table1[[#This Row],[Date Ended Conversion]],Table1[[#This Row],[Date Created Conversion]])</f>
        <v>30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9">
        <f>IF(Table1[[#This Row],[goal]] &lt;= 0,0,Table1[[#This Row],[pledged]]/Table1[[#This Row],[goal]])</f>
        <v>5.0000000000000001E-3</v>
      </c>
      <c r="P921" s="7">
        <f>IF(Table1[[#This Row],[backers_count]] &lt;= 0,0,Table1[[#This Row],[pledged]]/Table1[[#This Row],[backers_count]])</f>
        <v>100</v>
      </c>
      <c r="Q921" t="str">
        <f>TRIM(MID(Table1[[#This Row],[Category and Sub-Category]],1,SEARCH("/",Table1[[#This Row],[Category and Sub-Category]],1)-1))</f>
        <v>music</v>
      </c>
      <c r="R921" t="str">
        <f>TRIM(MID(Table1[[#This Row],[Category and Sub-Category]],SEARCH("/",Table1[[#This Row],[Category and Sub-Category]],1)+1,LEN(Table1[[#This Row],[Category and Sub-Category]])))</f>
        <v>jazz</v>
      </c>
      <c r="S921" s="8">
        <f>DATE(1970,1,1)+(Table1[[#This Row],[launched_at]]/(24*60*60))</f>
        <v>41227.641724537039</v>
      </c>
      <c r="T921" s="8">
        <f>DATE(1970,1,1)+(Table1[[#This Row],[deadline]]/(24*60*60))</f>
        <v>41262.641724537039</v>
      </c>
      <c r="U921">
        <f>_xlfn.DAYS(Table1[[#This Row],[Date Ended Conversion]],Table1[[#This Row],[Date Created Conversion]])</f>
        <v>35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9">
        <f>IF(Table1[[#This Row],[goal]] &lt;= 0,0,Table1[[#This Row],[pledged]]/Table1[[#This Row],[goal]])</f>
        <v>0</v>
      </c>
      <c r="P922" s="7">
        <f>IF(Table1[[#This Row],[backers_count]] &lt;= 0,0,Table1[[#This Row],[pledged]]/Table1[[#This Row],[backers_count]])</f>
        <v>0</v>
      </c>
      <c r="Q922" t="str">
        <f>TRIM(MID(Table1[[#This Row],[Category and Sub-Category]],1,SEARCH("/",Table1[[#This Row],[Category and Sub-Category]],1)-1))</f>
        <v>music</v>
      </c>
      <c r="R922" t="str">
        <f>TRIM(MID(Table1[[#This Row],[Category and Sub-Category]],SEARCH("/",Table1[[#This Row],[Category and Sub-Category]],1)+1,LEN(Table1[[#This Row],[Category and Sub-Category]])))</f>
        <v>jazz</v>
      </c>
      <c r="S922" s="8">
        <f>DATE(1970,1,1)+(Table1[[#This Row],[launched_at]]/(24*60*60))</f>
        <v>41562.671550925923</v>
      </c>
      <c r="T922" s="8">
        <f>DATE(1970,1,1)+(Table1[[#This Row],[deadline]]/(24*60*60))</f>
        <v>41592.713217592594</v>
      </c>
      <c r="U922">
        <f>_xlfn.DAYS(Table1[[#This Row],[Date Ended Conversion]],Table1[[#This Row],[Date Created Conversion]])</f>
        <v>30</v>
      </c>
    </row>
    <row r="923" spans="1:21" ht="43.5" x14ac:dyDescent="0.3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9">
        <f>IF(Table1[[#This Row],[goal]] &lt;= 0,0,Table1[[#This Row],[pledged]]/Table1[[#This Row],[goal]])</f>
        <v>0.309</v>
      </c>
      <c r="P923" s="7">
        <f>IF(Table1[[#This Row],[backers_count]] &lt;= 0,0,Table1[[#This Row],[pledged]]/Table1[[#This Row],[backers_count]])</f>
        <v>231.75</v>
      </c>
      <c r="Q923" t="str">
        <f>TRIM(MID(Table1[[#This Row],[Category and Sub-Category]],1,SEARCH("/",Table1[[#This Row],[Category and Sub-Category]],1)-1))</f>
        <v>music</v>
      </c>
      <c r="R923" t="str">
        <f>TRIM(MID(Table1[[#This Row],[Category and Sub-Category]],SEARCH("/",Table1[[#This Row],[Category and Sub-Category]],1)+1,LEN(Table1[[#This Row],[Category and Sub-Category]])))</f>
        <v>jazz</v>
      </c>
      <c r="S923" s="8">
        <f>DATE(1970,1,1)+(Table1[[#This Row],[launched_at]]/(24*60*60))</f>
        <v>40847.171018518522</v>
      </c>
      <c r="T923" s="8">
        <f>DATE(1970,1,1)+(Table1[[#This Row],[deadline]]/(24*60*60))</f>
        <v>40889.212685185186</v>
      </c>
      <c r="U923">
        <f>_xlfn.DAYS(Table1[[#This Row],[Date Ended Conversion]],Table1[[#This Row],[Date Created Conversion]])</f>
        <v>42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9">
        <f>IF(Table1[[#This Row],[goal]] &lt;= 0,0,Table1[[#This Row],[pledged]]/Table1[[#This Row],[goal]])</f>
        <v>0.21037037037037037</v>
      </c>
      <c r="P924" s="7">
        <f>IF(Table1[[#This Row],[backers_count]] &lt;= 0,0,Table1[[#This Row],[pledged]]/Table1[[#This Row],[backers_count]])</f>
        <v>189.33333333333334</v>
      </c>
      <c r="Q924" t="str">
        <f>TRIM(MID(Table1[[#This Row],[Category and Sub-Category]],1,SEARCH("/",Table1[[#This Row],[Category and Sub-Category]],1)-1))</f>
        <v>music</v>
      </c>
      <c r="R924" t="str">
        <f>TRIM(MID(Table1[[#This Row],[Category and Sub-Category]],SEARCH("/",Table1[[#This Row],[Category and Sub-Category]],1)+1,LEN(Table1[[#This Row],[Category and Sub-Category]])))</f>
        <v>jazz</v>
      </c>
      <c r="S924" s="8">
        <f>DATE(1970,1,1)+(Table1[[#This Row],[launched_at]]/(24*60*60))</f>
        <v>41878.530011574076</v>
      </c>
      <c r="T924" s="8">
        <f>DATE(1970,1,1)+(Table1[[#This Row],[deadline]]/(24*60*60))</f>
        <v>41913.530011574076</v>
      </c>
      <c r="U924">
        <f>_xlfn.DAYS(Table1[[#This Row],[Date Ended Conversion]],Table1[[#This Row],[Date Created Conversion]])</f>
        <v>35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9">
        <f>IF(Table1[[#This Row],[goal]] &lt;= 0,0,Table1[[#This Row],[pledged]]/Table1[[#This Row],[goal]])</f>
        <v>2.1999999999999999E-2</v>
      </c>
      <c r="P925" s="7">
        <f>IF(Table1[[#This Row],[backers_count]] &lt;= 0,0,Table1[[#This Row],[pledged]]/Table1[[#This Row],[backers_count]])</f>
        <v>55</v>
      </c>
      <c r="Q925" t="str">
        <f>TRIM(MID(Table1[[#This Row],[Category and Sub-Category]],1,SEARCH("/",Table1[[#This Row],[Category and Sub-Category]],1)-1))</f>
        <v>music</v>
      </c>
      <c r="R925" t="str">
        <f>TRIM(MID(Table1[[#This Row],[Category and Sub-Category]],SEARCH("/",Table1[[#This Row],[Category and Sub-Category]],1)+1,LEN(Table1[[#This Row],[Category and Sub-Category]])))</f>
        <v>jazz</v>
      </c>
      <c r="S925" s="8">
        <f>DATE(1970,1,1)+(Table1[[#This Row],[launched_at]]/(24*60*60))</f>
        <v>41934.959756944445</v>
      </c>
      <c r="T925" s="8">
        <f>DATE(1970,1,1)+(Table1[[#This Row],[deadline]]/(24*60*60))</f>
        <v>41965.001423611116</v>
      </c>
      <c r="U925">
        <f>_xlfn.DAYS(Table1[[#This Row],[Date Ended Conversion]],Table1[[#This Row],[Date Created Conversion]])</f>
        <v>31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9">
        <f>IF(Table1[[#This Row],[goal]] &lt;= 0,0,Table1[[#This Row],[pledged]]/Table1[[#This Row],[goal]])</f>
        <v>0.109</v>
      </c>
      <c r="P926" s="7">
        <f>IF(Table1[[#This Row],[backers_count]] &lt;= 0,0,Table1[[#This Row],[pledged]]/Table1[[#This Row],[backers_count]])</f>
        <v>21.8</v>
      </c>
      <c r="Q926" t="str">
        <f>TRIM(MID(Table1[[#This Row],[Category and Sub-Category]],1,SEARCH("/",Table1[[#This Row],[Category and Sub-Category]],1)-1))</f>
        <v>music</v>
      </c>
      <c r="R926" t="str">
        <f>TRIM(MID(Table1[[#This Row],[Category and Sub-Category]],SEARCH("/",Table1[[#This Row],[Category and Sub-Category]],1)+1,LEN(Table1[[#This Row],[Category and Sub-Category]])))</f>
        <v>jazz</v>
      </c>
      <c r="S926" s="8">
        <f>DATE(1970,1,1)+(Table1[[#This Row],[launched_at]]/(24*60*60))</f>
        <v>41288.942928240736</v>
      </c>
      <c r="T926" s="8">
        <f>DATE(1970,1,1)+(Table1[[#This Row],[deadline]]/(24*60*60))</f>
        <v>41318.942928240736</v>
      </c>
      <c r="U926">
        <f>_xlfn.DAYS(Table1[[#This Row],[Date Ended Conversion]],Table1[[#This Row],[Date Created Conversion]])</f>
        <v>30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9">
        <f>IF(Table1[[#This Row],[goal]] &lt;= 0,0,Table1[[#This Row],[pledged]]/Table1[[#This Row],[goal]])</f>
        <v>2.6666666666666668E-2</v>
      </c>
      <c r="P927" s="7">
        <f>IF(Table1[[#This Row],[backers_count]] &lt;= 0,0,Table1[[#This Row],[pledged]]/Table1[[#This Row],[backers_count]])</f>
        <v>32</v>
      </c>
      <c r="Q927" t="str">
        <f>TRIM(MID(Table1[[#This Row],[Category and Sub-Category]],1,SEARCH("/",Table1[[#This Row],[Category and Sub-Category]],1)-1))</f>
        <v>music</v>
      </c>
      <c r="R927" t="str">
        <f>TRIM(MID(Table1[[#This Row],[Category and Sub-Category]],SEARCH("/",Table1[[#This Row],[Category and Sub-Category]],1)+1,LEN(Table1[[#This Row],[Category and Sub-Category]])))</f>
        <v>jazz</v>
      </c>
      <c r="S927" s="8">
        <f>DATE(1970,1,1)+(Table1[[#This Row],[launched_at]]/(24*60*60))</f>
        <v>41575.880914351852</v>
      </c>
      <c r="T927" s="8">
        <f>DATE(1970,1,1)+(Table1[[#This Row],[deadline]]/(24*60*60))</f>
        <v>41605.922581018516</v>
      </c>
      <c r="U927">
        <f>_xlfn.DAYS(Table1[[#This Row],[Date Ended Conversion]],Table1[[#This Row],[Date Created Conversion]])</f>
        <v>30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9">
        <f>IF(Table1[[#This Row],[goal]] &lt;= 0,0,Table1[[#This Row],[pledged]]/Table1[[#This Row],[goal]])</f>
        <v>0</v>
      </c>
      <c r="P928" s="7">
        <f>IF(Table1[[#This Row],[backers_count]] &lt;= 0,0,Table1[[#This Row],[pledged]]/Table1[[#This Row],[backers_count]])</f>
        <v>0</v>
      </c>
      <c r="Q928" t="str">
        <f>TRIM(MID(Table1[[#This Row],[Category and Sub-Category]],1,SEARCH("/",Table1[[#This Row],[Category and Sub-Category]],1)-1))</f>
        <v>music</v>
      </c>
      <c r="R928" t="str">
        <f>TRIM(MID(Table1[[#This Row],[Category and Sub-Category]],SEARCH("/",Table1[[#This Row],[Category and Sub-Category]],1)+1,LEN(Table1[[#This Row],[Category and Sub-Category]])))</f>
        <v>jazz</v>
      </c>
      <c r="S928" s="8">
        <f>DATE(1970,1,1)+(Table1[[#This Row],[launched_at]]/(24*60*60))</f>
        <v>40338.02002314815</v>
      </c>
      <c r="T928" s="8">
        <f>DATE(1970,1,1)+(Table1[[#This Row],[deadline]]/(24*60*60))</f>
        <v>40367.944444444445</v>
      </c>
      <c r="U928">
        <f>_xlfn.DAYS(Table1[[#This Row],[Date Ended Conversion]],Table1[[#This Row],[Date Created Conversion]])</f>
        <v>29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9">
        <f>IF(Table1[[#This Row],[goal]] &lt;= 0,0,Table1[[#This Row],[pledged]]/Table1[[#This Row],[goal]])</f>
        <v>0</v>
      </c>
      <c r="P929" s="7">
        <f>IF(Table1[[#This Row],[backers_count]] &lt;= 0,0,Table1[[#This Row],[pledged]]/Table1[[#This Row],[backers_count]])</f>
        <v>0</v>
      </c>
      <c r="Q929" t="str">
        <f>TRIM(MID(Table1[[#This Row],[Category and Sub-Category]],1,SEARCH("/",Table1[[#This Row],[Category and Sub-Category]],1)-1))</f>
        <v>music</v>
      </c>
      <c r="R929" t="str">
        <f>TRIM(MID(Table1[[#This Row],[Category and Sub-Category]],SEARCH("/",Table1[[#This Row],[Category and Sub-Category]],1)+1,LEN(Table1[[#This Row],[Category and Sub-Category]])))</f>
        <v>jazz</v>
      </c>
      <c r="S929" s="8">
        <f>DATE(1970,1,1)+(Table1[[#This Row],[launched_at]]/(24*60*60))</f>
        <v>41013.822858796295</v>
      </c>
      <c r="T929" s="8">
        <f>DATE(1970,1,1)+(Table1[[#This Row],[deadline]]/(24*60*60))</f>
        <v>41043.822858796295</v>
      </c>
      <c r="U929">
        <f>_xlfn.DAYS(Table1[[#This Row],[Date Ended Conversion]],Table1[[#This Row],[Date Created Conversion]])</f>
        <v>30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9">
        <f>IF(Table1[[#This Row],[goal]] &lt;= 0,0,Table1[[#This Row],[pledged]]/Table1[[#This Row],[goal]])</f>
        <v>0.10862068965517241</v>
      </c>
      <c r="P930" s="7">
        <f>IF(Table1[[#This Row],[backers_count]] &lt;= 0,0,Table1[[#This Row],[pledged]]/Table1[[#This Row],[backers_count]])</f>
        <v>56.25</v>
      </c>
      <c r="Q930" t="str">
        <f>TRIM(MID(Table1[[#This Row],[Category and Sub-Category]],1,SEARCH("/",Table1[[#This Row],[Category and Sub-Category]],1)-1))</f>
        <v>music</v>
      </c>
      <c r="R930" t="str">
        <f>TRIM(MID(Table1[[#This Row],[Category and Sub-Category]],SEARCH("/",Table1[[#This Row],[Category and Sub-Category]],1)+1,LEN(Table1[[#This Row],[Category and Sub-Category]])))</f>
        <v>jazz</v>
      </c>
      <c r="S930" s="8">
        <f>DATE(1970,1,1)+(Table1[[#This Row],[launched_at]]/(24*60*60))</f>
        <v>41180.86241898148</v>
      </c>
      <c r="T930" s="8">
        <f>DATE(1970,1,1)+(Table1[[#This Row],[deadline]]/(24*60*60))</f>
        <v>41231</v>
      </c>
      <c r="U930">
        <f>_xlfn.DAYS(Table1[[#This Row],[Date Ended Conversion]],Table1[[#This Row],[Date Created Conversion]])</f>
        <v>51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9">
        <f>IF(Table1[[#This Row],[goal]] &lt;= 0,0,Table1[[#This Row],[pledged]]/Table1[[#This Row],[goal]])</f>
        <v>0</v>
      </c>
      <c r="P931" s="7">
        <f>IF(Table1[[#This Row],[backers_count]] &lt;= 0,0,Table1[[#This Row],[pledged]]/Table1[[#This Row],[backers_count]])</f>
        <v>0</v>
      </c>
      <c r="Q931" t="str">
        <f>TRIM(MID(Table1[[#This Row],[Category and Sub-Category]],1,SEARCH("/",Table1[[#This Row],[Category and Sub-Category]],1)-1))</f>
        <v>music</v>
      </c>
      <c r="R931" t="str">
        <f>TRIM(MID(Table1[[#This Row],[Category and Sub-Category]],SEARCH("/",Table1[[#This Row],[Category and Sub-Category]],1)+1,LEN(Table1[[#This Row],[Category and Sub-Category]])))</f>
        <v>jazz</v>
      </c>
      <c r="S931" s="8">
        <f>DATE(1970,1,1)+(Table1[[#This Row],[launched_at]]/(24*60*60))</f>
        <v>40978.238067129627</v>
      </c>
      <c r="T931" s="8">
        <f>DATE(1970,1,1)+(Table1[[#This Row],[deadline]]/(24*60*60))</f>
        <v>41008.196400462963</v>
      </c>
      <c r="U931">
        <f>_xlfn.DAYS(Table1[[#This Row],[Date Ended Conversion]],Table1[[#This Row],[Date Created Conversion]])</f>
        <v>30</v>
      </c>
    </row>
    <row r="932" spans="1:21" ht="43.5" x14ac:dyDescent="0.3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9">
        <f>IF(Table1[[#This Row],[goal]] &lt;= 0,0,Table1[[#This Row],[pledged]]/Table1[[#This Row],[goal]])</f>
        <v>0.38333333333333336</v>
      </c>
      <c r="P932" s="7">
        <f>IF(Table1[[#This Row],[backers_count]] &lt;= 0,0,Table1[[#This Row],[pledged]]/Table1[[#This Row],[backers_count]])</f>
        <v>69</v>
      </c>
      <c r="Q932" t="str">
        <f>TRIM(MID(Table1[[#This Row],[Category and Sub-Category]],1,SEARCH("/",Table1[[#This Row],[Category and Sub-Category]],1)-1))</f>
        <v>music</v>
      </c>
      <c r="R932" t="str">
        <f>TRIM(MID(Table1[[#This Row],[Category and Sub-Category]],SEARCH("/",Table1[[#This Row],[Category and Sub-Category]],1)+1,LEN(Table1[[#This Row],[Category and Sub-Category]])))</f>
        <v>jazz</v>
      </c>
      <c r="S932" s="8">
        <f>DATE(1970,1,1)+(Table1[[#This Row],[launched_at]]/(24*60*60))</f>
        <v>40312.915578703702</v>
      </c>
      <c r="T932" s="8">
        <f>DATE(1970,1,1)+(Table1[[#This Row],[deadline]]/(24*60*60))</f>
        <v>40354.897222222222</v>
      </c>
      <c r="U932">
        <f>_xlfn.DAYS(Table1[[#This Row],[Date Ended Conversion]],Table1[[#This Row],[Date Created Conversion]])</f>
        <v>42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9">
        <f>IF(Table1[[#This Row],[goal]] &lt;= 0,0,Table1[[#This Row],[pledged]]/Table1[[#This Row],[goal]])</f>
        <v>6.5500000000000003E-2</v>
      </c>
      <c r="P933" s="7">
        <f>IF(Table1[[#This Row],[backers_count]] &lt;= 0,0,Table1[[#This Row],[pledged]]/Table1[[#This Row],[backers_count]])</f>
        <v>18.714285714285715</v>
      </c>
      <c r="Q933" t="str">
        <f>TRIM(MID(Table1[[#This Row],[Category and Sub-Category]],1,SEARCH("/",Table1[[#This Row],[Category and Sub-Category]],1)-1))</f>
        <v>music</v>
      </c>
      <c r="R933" t="str">
        <f>TRIM(MID(Table1[[#This Row],[Category and Sub-Category]],SEARCH("/",Table1[[#This Row],[Category and Sub-Category]],1)+1,LEN(Table1[[#This Row],[Category and Sub-Category]])))</f>
        <v>jazz</v>
      </c>
      <c r="S933" s="8">
        <f>DATE(1970,1,1)+(Table1[[#This Row],[launched_at]]/(24*60*60))</f>
        <v>41680.359976851854</v>
      </c>
      <c r="T933" s="8">
        <f>DATE(1970,1,1)+(Table1[[#This Row],[deadline]]/(24*60*60))</f>
        <v>41714.916666666664</v>
      </c>
      <c r="U933">
        <f>_xlfn.DAYS(Table1[[#This Row],[Date Ended Conversion]],Table1[[#This Row],[Date Created Conversion]])</f>
        <v>34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9">
        <f>IF(Table1[[#This Row],[goal]] &lt;= 0,0,Table1[[#This Row],[pledged]]/Table1[[#This Row],[goal]])</f>
        <v>0.14536842105263159</v>
      </c>
      <c r="P934" s="7">
        <f>IF(Table1[[#This Row],[backers_count]] &lt;= 0,0,Table1[[#This Row],[pledged]]/Table1[[#This Row],[backers_count]])</f>
        <v>46.033333333333331</v>
      </c>
      <c r="Q934" t="str">
        <f>TRIM(MID(Table1[[#This Row],[Category and Sub-Category]],1,SEARCH("/",Table1[[#This Row],[Category and Sub-Category]],1)-1))</f>
        <v>music</v>
      </c>
      <c r="R934" t="str">
        <f>TRIM(MID(Table1[[#This Row],[Category and Sub-Category]],SEARCH("/",Table1[[#This Row],[Category and Sub-Category]],1)+1,LEN(Table1[[#This Row],[Category and Sub-Category]])))</f>
        <v>jazz</v>
      </c>
      <c r="S934" s="8">
        <f>DATE(1970,1,1)+(Table1[[#This Row],[launched_at]]/(24*60*60))</f>
        <v>41310.969270833331</v>
      </c>
      <c r="T934" s="8">
        <f>DATE(1970,1,1)+(Table1[[#This Row],[deadline]]/(24*60*60))</f>
        <v>41355.927604166667</v>
      </c>
      <c r="U934">
        <f>_xlfn.DAYS(Table1[[#This Row],[Date Ended Conversion]],Table1[[#This Row],[Date Created Conversion]])</f>
        <v>45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9">
        <f>IF(Table1[[#This Row],[goal]] &lt;= 0,0,Table1[[#This Row],[pledged]]/Table1[[#This Row],[goal]])</f>
        <v>0.06</v>
      </c>
      <c r="P935" s="7">
        <f>IF(Table1[[#This Row],[backers_count]] &lt;= 0,0,Table1[[#This Row],[pledged]]/Table1[[#This Row],[backers_count]])</f>
        <v>60</v>
      </c>
      <c r="Q935" t="str">
        <f>TRIM(MID(Table1[[#This Row],[Category and Sub-Category]],1,SEARCH("/",Table1[[#This Row],[Category and Sub-Category]],1)-1))</f>
        <v>music</v>
      </c>
      <c r="R935" t="str">
        <f>TRIM(MID(Table1[[#This Row],[Category and Sub-Category]],SEARCH("/",Table1[[#This Row],[Category and Sub-Category]],1)+1,LEN(Table1[[#This Row],[Category and Sub-Category]])))</f>
        <v>jazz</v>
      </c>
      <c r="S935" s="8">
        <f>DATE(1970,1,1)+(Table1[[#This Row],[launched_at]]/(24*60*60))</f>
        <v>41711.169085648144</v>
      </c>
      <c r="T935" s="8">
        <f>DATE(1970,1,1)+(Table1[[#This Row],[deadline]]/(24*60*60))</f>
        <v>41771.169085648144</v>
      </c>
      <c r="U935">
        <f>_xlfn.DAYS(Table1[[#This Row],[Date Ended Conversion]],Table1[[#This Row],[Date Created Conversion]])</f>
        <v>60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9">
        <f>IF(Table1[[#This Row],[goal]] &lt;= 0,0,Table1[[#This Row],[pledged]]/Table1[[#This Row],[goal]])</f>
        <v>0.30399999999999999</v>
      </c>
      <c r="P936" s="7">
        <f>IF(Table1[[#This Row],[backers_count]] &lt;= 0,0,Table1[[#This Row],[pledged]]/Table1[[#This Row],[backers_count]])</f>
        <v>50.666666666666664</v>
      </c>
      <c r="Q936" t="str">
        <f>TRIM(MID(Table1[[#This Row],[Category and Sub-Category]],1,SEARCH("/",Table1[[#This Row],[Category and Sub-Category]],1)-1))</f>
        <v>music</v>
      </c>
      <c r="R936" t="str">
        <f>TRIM(MID(Table1[[#This Row],[Category and Sub-Category]],SEARCH("/",Table1[[#This Row],[Category and Sub-Category]],1)+1,LEN(Table1[[#This Row],[Category and Sub-Category]])))</f>
        <v>jazz</v>
      </c>
      <c r="S936" s="8">
        <f>DATE(1970,1,1)+(Table1[[#This Row],[launched_at]]/(24*60*60))</f>
        <v>41733.737083333333</v>
      </c>
      <c r="T936" s="8">
        <f>DATE(1970,1,1)+(Table1[[#This Row],[deadline]]/(24*60*60))</f>
        <v>41763.25</v>
      </c>
      <c r="U936">
        <f>_xlfn.DAYS(Table1[[#This Row],[Date Ended Conversion]],Table1[[#This Row],[Date Created Conversion]])</f>
        <v>30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9">
        <f>IF(Table1[[#This Row],[goal]] &lt;= 0,0,Table1[[#This Row],[pledged]]/Table1[[#This Row],[goal]])</f>
        <v>1.4285714285714285E-2</v>
      </c>
      <c r="P937" s="7">
        <f>IF(Table1[[#This Row],[backers_count]] &lt;= 0,0,Table1[[#This Row],[pledged]]/Table1[[#This Row],[backers_count]])</f>
        <v>25</v>
      </c>
      <c r="Q937" t="str">
        <f>TRIM(MID(Table1[[#This Row],[Category and Sub-Category]],1,SEARCH("/",Table1[[#This Row],[Category and Sub-Category]],1)-1))</f>
        <v>music</v>
      </c>
      <c r="R937" t="str">
        <f>TRIM(MID(Table1[[#This Row],[Category and Sub-Category]],SEARCH("/",Table1[[#This Row],[Category and Sub-Category]],1)+1,LEN(Table1[[#This Row],[Category and Sub-Category]])))</f>
        <v>jazz</v>
      </c>
      <c r="S937" s="8">
        <f>DATE(1970,1,1)+(Table1[[#This Row],[launched_at]]/(24*60*60))</f>
        <v>42368.333668981482</v>
      </c>
      <c r="T937" s="8">
        <f>DATE(1970,1,1)+(Table1[[#This Row],[deadline]]/(24*60*60))</f>
        <v>42398.333668981482</v>
      </c>
      <c r="U937">
        <f>_xlfn.DAYS(Table1[[#This Row],[Date Ended Conversion]],Table1[[#This Row],[Date Created Conversion]])</f>
        <v>30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9">
        <f>IF(Table1[[#This Row],[goal]] &lt;= 0,0,Table1[[#This Row],[pledged]]/Table1[[#This Row],[goal]])</f>
        <v>0</v>
      </c>
      <c r="P938" s="7">
        <f>IF(Table1[[#This Row],[backers_count]] &lt;= 0,0,Table1[[#This Row],[pledged]]/Table1[[#This Row],[backers_count]])</f>
        <v>0</v>
      </c>
      <c r="Q938" t="str">
        <f>TRIM(MID(Table1[[#This Row],[Category and Sub-Category]],1,SEARCH("/",Table1[[#This Row],[Category and Sub-Category]],1)-1))</f>
        <v>music</v>
      </c>
      <c r="R938" t="str">
        <f>TRIM(MID(Table1[[#This Row],[Category and Sub-Category]],SEARCH("/",Table1[[#This Row],[Category and Sub-Category]],1)+1,LEN(Table1[[#This Row],[Category and Sub-Category]])))</f>
        <v>jazz</v>
      </c>
      <c r="S938" s="8">
        <f>DATE(1970,1,1)+(Table1[[#This Row],[launched_at]]/(24*60*60))</f>
        <v>40883.024178240739</v>
      </c>
      <c r="T938" s="8">
        <f>DATE(1970,1,1)+(Table1[[#This Row],[deadline]]/(24*60*60))</f>
        <v>40926.833333333336</v>
      </c>
      <c r="U938">
        <f>_xlfn.DAYS(Table1[[#This Row],[Date Ended Conversion]],Table1[[#This Row],[Date Created Conversion]])</f>
        <v>43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9">
        <f>IF(Table1[[#This Row],[goal]] &lt;= 0,0,Table1[[#This Row],[pledged]]/Table1[[#This Row],[goal]])</f>
        <v>1.1428571428571429E-2</v>
      </c>
      <c r="P939" s="7">
        <f>IF(Table1[[#This Row],[backers_count]] &lt;= 0,0,Table1[[#This Row],[pledged]]/Table1[[#This Row],[backers_count]])</f>
        <v>20</v>
      </c>
      <c r="Q939" t="str">
        <f>TRIM(MID(Table1[[#This Row],[Category and Sub-Category]],1,SEARCH("/",Table1[[#This Row],[Category and Sub-Category]],1)-1))</f>
        <v>music</v>
      </c>
      <c r="R939" t="str">
        <f>TRIM(MID(Table1[[#This Row],[Category and Sub-Category]],SEARCH("/",Table1[[#This Row],[Category and Sub-Category]],1)+1,LEN(Table1[[#This Row],[Category and Sub-Category]])))</f>
        <v>jazz</v>
      </c>
      <c r="S939" s="8">
        <f>DATE(1970,1,1)+(Table1[[#This Row],[launched_at]]/(24*60*60))</f>
        <v>41551.798113425924</v>
      </c>
      <c r="T939" s="8">
        <f>DATE(1970,1,1)+(Table1[[#This Row],[deadline]]/(24*60*60))</f>
        <v>41581.839780092589</v>
      </c>
      <c r="U939">
        <f>_xlfn.DAYS(Table1[[#This Row],[Date Ended Conversion]],Table1[[#This Row],[Date Created Conversion]])</f>
        <v>30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9">
        <f>IF(Table1[[#This Row],[goal]] &lt;= 0,0,Table1[[#This Row],[pledged]]/Table1[[#This Row],[goal]])</f>
        <v>3.5714285714285713E-3</v>
      </c>
      <c r="P940" s="7">
        <f>IF(Table1[[#This Row],[backers_count]] &lt;= 0,0,Table1[[#This Row],[pledged]]/Table1[[#This Row],[backers_count]])</f>
        <v>25</v>
      </c>
      <c r="Q940" t="str">
        <f>TRIM(MID(Table1[[#This Row],[Category and Sub-Category]],1,SEARCH("/",Table1[[#This Row],[Category and Sub-Category]],1)-1))</f>
        <v>music</v>
      </c>
      <c r="R940" t="str">
        <f>TRIM(MID(Table1[[#This Row],[Category and Sub-Category]],SEARCH("/",Table1[[#This Row],[Category and Sub-Category]],1)+1,LEN(Table1[[#This Row],[Category and Sub-Category]])))</f>
        <v>jazz</v>
      </c>
      <c r="S940" s="8">
        <f>DATE(1970,1,1)+(Table1[[#This Row],[launched_at]]/(24*60*60))</f>
        <v>41124.479722222226</v>
      </c>
      <c r="T940" s="8">
        <f>DATE(1970,1,1)+(Table1[[#This Row],[deadline]]/(24*60*60))</f>
        <v>41154.479722222226</v>
      </c>
      <c r="U940">
        <f>_xlfn.DAYS(Table1[[#This Row],[Date Ended Conversion]],Table1[[#This Row],[Date Created Conversion]])</f>
        <v>30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9">
        <f>IF(Table1[[#This Row],[goal]] &lt;= 0,0,Table1[[#This Row],[pledged]]/Table1[[#This Row],[goal]])</f>
        <v>1.4545454545454545E-2</v>
      </c>
      <c r="P941" s="7">
        <f>IF(Table1[[#This Row],[backers_count]] &lt;= 0,0,Table1[[#This Row],[pledged]]/Table1[[#This Row],[backers_count]])</f>
        <v>20</v>
      </c>
      <c r="Q941" t="str">
        <f>TRIM(MID(Table1[[#This Row],[Category and Sub-Category]],1,SEARCH("/",Table1[[#This Row],[Category and Sub-Category]],1)-1))</f>
        <v>music</v>
      </c>
      <c r="R941" t="str">
        <f>TRIM(MID(Table1[[#This Row],[Category and Sub-Category]],SEARCH("/",Table1[[#This Row],[Category and Sub-Category]],1)+1,LEN(Table1[[#This Row],[Category and Sub-Category]])))</f>
        <v>jazz</v>
      </c>
      <c r="S941" s="8">
        <f>DATE(1970,1,1)+(Table1[[#This Row],[launched_at]]/(24*60*60))</f>
        <v>41416.763171296298</v>
      </c>
      <c r="T941" s="8">
        <f>DATE(1970,1,1)+(Table1[[#This Row],[deadline]]/(24*60*60))</f>
        <v>41455.831944444442</v>
      </c>
      <c r="U941">
        <f>_xlfn.DAYS(Table1[[#This Row],[Date Ended Conversion]],Table1[[#This Row],[Date Created Conversion]])</f>
        <v>39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9">
        <f>IF(Table1[[#This Row],[goal]] &lt;= 0,0,Table1[[#This Row],[pledged]]/Table1[[#This Row],[goal]])</f>
        <v>0.17155555555555554</v>
      </c>
      <c r="P942" s="7">
        <f>IF(Table1[[#This Row],[backers_count]] &lt;= 0,0,Table1[[#This Row],[pledged]]/Table1[[#This Row],[backers_count]])</f>
        <v>110.28571428571429</v>
      </c>
      <c r="Q942" t="str">
        <f>TRIM(MID(Table1[[#This Row],[Category and Sub-Category]],1,SEARCH("/",Table1[[#This Row],[Category and Sub-Category]],1)-1))</f>
        <v>technology</v>
      </c>
      <c r="R942" t="str">
        <f>TRIM(MID(Table1[[#This Row],[Category and Sub-Category]],SEARCH("/",Table1[[#This Row],[Category and Sub-Category]],1)+1,LEN(Table1[[#This Row],[Category and Sub-Category]])))</f>
        <v>wearables</v>
      </c>
      <c r="S942" s="8">
        <f>DATE(1970,1,1)+(Table1[[#This Row],[launched_at]]/(24*60*60))</f>
        <v>42182.008402777778</v>
      </c>
      <c r="T942" s="8">
        <f>DATE(1970,1,1)+(Table1[[#This Row],[deadline]]/(24*60*60))</f>
        <v>42227.008402777778</v>
      </c>
      <c r="U942">
        <f>_xlfn.DAYS(Table1[[#This Row],[Date Ended Conversion]],Table1[[#This Row],[Date Created Conversion]])</f>
        <v>45</v>
      </c>
    </row>
    <row r="943" spans="1:21" ht="43.5" x14ac:dyDescent="0.3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9">
        <f>IF(Table1[[#This Row],[goal]] &lt;= 0,0,Table1[[#This Row],[pledged]]/Table1[[#This Row],[goal]])</f>
        <v>2.3220000000000001E-2</v>
      </c>
      <c r="P943" s="7">
        <f>IF(Table1[[#This Row],[backers_count]] &lt;= 0,0,Table1[[#This Row],[pledged]]/Table1[[#This Row],[backers_count]])</f>
        <v>37.451612903225808</v>
      </c>
      <c r="Q943" t="str">
        <f>TRIM(MID(Table1[[#This Row],[Category and Sub-Category]],1,SEARCH("/",Table1[[#This Row],[Category and Sub-Category]],1)-1))</f>
        <v>technology</v>
      </c>
      <c r="R943" t="str">
        <f>TRIM(MID(Table1[[#This Row],[Category and Sub-Category]],SEARCH("/",Table1[[#This Row],[Category and Sub-Category]],1)+1,LEN(Table1[[#This Row],[Category and Sub-Category]])))</f>
        <v>wearables</v>
      </c>
      <c r="S943" s="8">
        <f>DATE(1970,1,1)+(Table1[[#This Row],[launched_at]]/(24*60*60))</f>
        <v>42746.096585648149</v>
      </c>
      <c r="T943" s="8">
        <f>DATE(1970,1,1)+(Table1[[#This Row],[deadline]]/(24*60*60))</f>
        <v>42776.096585648149</v>
      </c>
      <c r="U943">
        <f>_xlfn.DAYS(Table1[[#This Row],[Date Ended Conversion]],Table1[[#This Row],[Date Created Conversion]])</f>
        <v>30</v>
      </c>
    </row>
    <row r="944" spans="1:21" ht="43.5" x14ac:dyDescent="0.3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9">
        <f>IF(Table1[[#This Row],[goal]] &lt;= 0,0,Table1[[#This Row],[pledged]]/Table1[[#This Row],[goal]])</f>
        <v>8.9066666666666669E-2</v>
      </c>
      <c r="P944" s="7">
        <f>IF(Table1[[#This Row],[backers_count]] &lt;= 0,0,Table1[[#This Row],[pledged]]/Table1[[#This Row],[backers_count]])</f>
        <v>41.75</v>
      </c>
      <c r="Q944" t="str">
        <f>TRIM(MID(Table1[[#This Row],[Category and Sub-Category]],1,SEARCH("/",Table1[[#This Row],[Category and Sub-Category]],1)-1))</f>
        <v>technology</v>
      </c>
      <c r="R944" t="str">
        <f>TRIM(MID(Table1[[#This Row],[Category and Sub-Category]],SEARCH("/",Table1[[#This Row],[Category and Sub-Category]],1)+1,LEN(Table1[[#This Row],[Category and Sub-Category]])))</f>
        <v>wearables</v>
      </c>
      <c r="S944" s="8">
        <f>DATE(1970,1,1)+(Table1[[#This Row],[launched_at]]/(24*60*60))</f>
        <v>42382.843287037038</v>
      </c>
      <c r="T944" s="8">
        <f>DATE(1970,1,1)+(Table1[[#This Row],[deadline]]/(24*60*60))</f>
        <v>42418.843287037038</v>
      </c>
      <c r="U944">
        <f>_xlfn.DAYS(Table1[[#This Row],[Date Ended Conversion]],Table1[[#This Row],[Date Created Conversion]])</f>
        <v>36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9">
        <f>IF(Table1[[#This Row],[goal]] &lt;= 0,0,Table1[[#This Row],[pledged]]/Table1[[#This Row],[goal]])</f>
        <v>9.633333333333334E-2</v>
      </c>
      <c r="P945" s="7">
        <f>IF(Table1[[#This Row],[backers_count]] &lt;= 0,0,Table1[[#This Row],[pledged]]/Table1[[#This Row],[backers_count]])</f>
        <v>24.083333333333332</v>
      </c>
      <c r="Q945" t="str">
        <f>TRIM(MID(Table1[[#This Row],[Category and Sub-Category]],1,SEARCH("/",Table1[[#This Row],[Category and Sub-Category]],1)-1))</f>
        <v>technology</v>
      </c>
      <c r="R945" t="str">
        <f>TRIM(MID(Table1[[#This Row],[Category and Sub-Category]],SEARCH("/",Table1[[#This Row],[Category and Sub-Category]],1)+1,LEN(Table1[[#This Row],[Category and Sub-Category]])))</f>
        <v>wearables</v>
      </c>
      <c r="S945" s="8">
        <f>DATE(1970,1,1)+(Table1[[#This Row],[launched_at]]/(24*60*60))</f>
        <v>42673.66788194445</v>
      </c>
      <c r="T945" s="8">
        <f>DATE(1970,1,1)+(Table1[[#This Row],[deadline]]/(24*60*60))</f>
        <v>42703.709548611107</v>
      </c>
      <c r="U945">
        <f>_xlfn.DAYS(Table1[[#This Row],[Date Ended Conversion]],Table1[[#This Row],[Date Created Conversion]])</f>
        <v>30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9">
        <f>IF(Table1[[#This Row],[goal]] &lt;= 0,0,Table1[[#This Row],[pledged]]/Table1[[#This Row],[goal]])</f>
        <v>0.13325999999999999</v>
      </c>
      <c r="P946" s="7">
        <f>IF(Table1[[#This Row],[backers_count]] &lt;= 0,0,Table1[[#This Row],[pledged]]/Table1[[#This Row],[backers_count]])</f>
        <v>69.40625</v>
      </c>
      <c r="Q946" t="str">
        <f>TRIM(MID(Table1[[#This Row],[Category and Sub-Category]],1,SEARCH("/",Table1[[#This Row],[Category and Sub-Category]],1)-1))</f>
        <v>technology</v>
      </c>
      <c r="R946" t="str">
        <f>TRIM(MID(Table1[[#This Row],[Category and Sub-Category]],SEARCH("/",Table1[[#This Row],[Category and Sub-Category]],1)+1,LEN(Table1[[#This Row],[Category and Sub-Category]])))</f>
        <v>wearables</v>
      </c>
      <c r="S946" s="8">
        <f>DATE(1970,1,1)+(Table1[[#This Row],[launched_at]]/(24*60*60))</f>
        <v>42444.583912037036</v>
      </c>
      <c r="T946" s="8">
        <f>DATE(1970,1,1)+(Table1[[#This Row],[deadline]]/(24*60*60))</f>
        <v>42478.583333333328</v>
      </c>
      <c r="U946">
        <f>_xlfn.DAYS(Table1[[#This Row],[Date Ended Conversion]],Table1[[#This Row],[Date Created Conversion]])</f>
        <v>34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9">
        <f>IF(Table1[[#This Row],[goal]] &lt;= 0,0,Table1[[#This Row],[pledged]]/Table1[[#This Row],[goal]])</f>
        <v>2.4840000000000001E-2</v>
      </c>
      <c r="P947" s="7">
        <f>IF(Table1[[#This Row],[backers_count]] &lt;= 0,0,Table1[[#This Row],[pledged]]/Table1[[#This Row],[backers_count]])</f>
        <v>155.25</v>
      </c>
      <c r="Q947" t="str">
        <f>TRIM(MID(Table1[[#This Row],[Category and Sub-Category]],1,SEARCH("/",Table1[[#This Row],[Category and Sub-Category]],1)-1))</f>
        <v>technology</v>
      </c>
      <c r="R947" t="str">
        <f>TRIM(MID(Table1[[#This Row],[Category and Sub-Category]],SEARCH("/",Table1[[#This Row],[Category and Sub-Category]],1)+1,LEN(Table1[[#This Row],[Category and Sub-Category]])))</f>
        <v>wearables</v>
      </c>
      <c r="S947" s="8">
        <f>DATE(1970,1,1)+(Table1[[#This Row],[launched_at]]/(24*60*60))</f>
        <v>42732.872986111106</v>
      </c>
      <c r="T947" s="8">
        <f>DATE(1970,1,1)+(Table1[[#This Row],[deadline]]/(24*60*60))</f>
        <v>42784.999305555553</v>
      </c>
      <c r="U947">
        <f>_xlfn.DAYS(Table1[[#This Row],[Date Ended Conversion]],Table1[[#This Row],[Date Created Conversion]])</f>
        <v>52</v>
      </c>
    </row>
    <row r="948" spans="1:21" ht="29" x14ac:dyDescent="0.3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9">
        <f>IF(Table1[[#This Row],[goal]] &lt;= 0,0,Table1[[#This Row],[pledged]]/Table1[[#This Row],[goal]])</f>
        <v>1.9066666666666666E-2</v>
      </c>
      <c r="P948" s="7">
        <f>IF(Table1[[#This Row],[backers_count]] &lt;= 0,0,Table1[[#This Row],[pledged]]/Table1[[#This Row],[backers_count]])</f>
        <v>57.2</v>
      </c>
      <c r="Q948" t="str">
        <f>TRIM(MID(Table1[[#This Row],[Category and Sub-Category]],1,SEARCH("/",Table1[[#This Row],[Category and Sub-Category]],1)-1))</f>
        <v>technology</v>
      </c>
      <c r="R948" t="str">
        <f>TRIM(MID(Table1[[#This Row],[Category and Sub-Category]],SEARCH("/",Table1[[#This Row],[Category and Sub-Category]],1)+1,LEN(Table1[[#This Row],[Category and Sub-Category]])))</f>
        <v>wearables</v>
      </c>
      <c r="S948" s="8">
        <f>DATE(1970,1,1)+(Table1[[#This Row],[launched_at]]/(24*60*60))</f>
        <v>42592.750555555554</v>
      </c>
      <c r="T948" s="8">
        <f>DATE(1970,1,1)+(Table1[[#This Row],[deadline]]/(24*60*60))</f>
        <v>42622.750555555554</v>
      </c>
      <c r="U948">
        <f>_xlfn.DAYS(Table1[[#This Row],[Date Ended Conversion]],Table1[[#This Row],[Date Created Conversion]])</f>
        <v>30</v>
      </c>
    </row>
    <row r="949" spans="1:21" ht="43.5" x14ac:dyDescent="0.3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9">
        <f>IF(Table1[[#This Row],[goal]] &lt;= 0,0,Table1[[#This Row],[pledged]]/Table1[[#This Row],[goal]])</f>
        <v>0</v>
      </c>
      <c r="P949" s="7">
        <f>IF(Table1[[#This Row],[backers_count]] &lt;= 0,0,Table1[[#This Row],[pledged]]/Table1[[#This Row],[backers_count]])</f>
        <v>0</v>
      </c>
      <c r="Q949" t="str">
        <f>TRIM(MID(Table1[[#This Row],[Category and Sub-Category]],1,SEARCH("/",Table1[[#This Row],[Category and Sub-Category]],1)-1))</f>
        <v>technology</v>
      </c>
      <c r="R949" t="str">
        <f>TRIM(MID(Table1[[#This Row],[Category and Sub-Category]],SEARCH("/",Table1[[#This Row],[Category and Sub-Category]],1)+1,LEN(Table1[[#This Row],[Category and Sub-Category]])))</f>
        <v>wearables</v>
      </c>
      <c r="S949" s="8">
        <f>DATE(1970,1,1)+(Table1[[#This Row],[launched_at]]/(24*60*60))</f>
        <v>42491.781319444446</v>
      </c>
      <c r="T949" s="8">
        <f>DATE(1970,1,1)+(Table1[[#This Row],[deadline]]/(24*60*60))</f>
        <v>42551.781319444446</v>
      </c>
      <c r="U949">
        <f>_xlfn.DAYS(Table1[[#This Row],[Date Ended Conversion]],Table1[[#This Row],[Date Created Conversion]])</f>
        <v>60</v>
      </c>
    </row>
    <row r="950" spans="1:21" ht="43.5" x14ac:dyDescent="0.3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9">
        <f>IF(Table1[[#This Row],[goal]] &lt;= 0,0,Table1[[#This Row],[pledged]]/Table1[[#This Row],[goal]])</f>
        <v>0.12</v>
      </c>
      <c r="P950" s="7">
        <f>IF(Table1[[#This Row],[backers_count]] &lt;= 0,0,Table1[[#This Row],[pledged]]/Table1[[#This Row],[backers_count]])</f>
        <v>60</v>
      </c>
      <c r="Q950" t="str">
        <f>TRIM(MID(Table1[[#This Row],[Category and Sub-Category]],1,SEARCH("/",Table1[[#This Row],[Category and Sub-Category]],1)-1))</f>
        <v>technology</v>
      </c>
      <c r="R950" t="str">
        <f>TRIM(MID(Table1[[#This Row],[Category and Sub-Category]],SEARCH("/",Table1[[#This Row],[Category and Sub-Category]],1)+1,LEN(Table1[[#This Row],[Category and Sub-Category]])))</f>
        <v>wearables</v>
      </c>
      <c r="S950" s="8">
        <f>DATE(1970,1,1)+(Table1[[#This Row],[launched_at]]/(24*60*60))</f>
        <v>42411.828287037039</v>
      </c>
      <c r="T950" s="8">
        <f>DATE(1970,1,1)+(Table1[[#This Row],[deadline]]/(24*60*60))</f>
        <v>42441.828287037039</v>
      </c>
      <c r="U950">
        <f>_xlfn.DAYS(Table1[[#This Row],[Date Ended Conversion]],Table1[[#This Row],[Date Created Conversion]])</f>
        <v>30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9">
        <f>IF(Table1[[#This Row],[goal]] &lt;= 0,0,Table1[[#This Row],[pledged]]/Table1[[#This Row],[goal]])</f>
        <v>1.3650000000000001E-2</v>
      </c>
      <c r="P951" s="7">
        <f>IF(Table1[[#This Row],[backers_count]] &lt;= 0,0,Table1[[#This Row],[pledged]]/Table1[[#This Row],[backers_count]])</f>
        <v>39</v>
      </c>
      <c r="Q951" t="str">
        <f>TRIM(MID(Table1[[#This Row],[Category and Sub-Category]],1,SEARCH("/",Table1[[#This Row],[Category and Sub-Category]],1)-1))</f>
        <v>technology</v>
      </c>
      <c r="R951" t="str">
        <f>TRIM(MID(Table1[[#This Row],[Category and Sub-Category]],SEARCH("/",Table1[[#This Row],[Category and Sub-Category]],1)+1,LEN(Table1[[#This Row],[Category and Sub-Category]])))</f>
        <v>wearables</v>
      </c>
      <c r="S951" s="8">
        <f>DATE(1970,1,1)+(Table1[[#This Row],[launched_at]]/(24*60*60))</f>
        <v>42361.043703703705</v>
      </c>
      <c r="T951" s="8">
        <f>DATE(1970,1,1)+(Table1[[#This Row],[deadline]]/(24*60*60))</f>
        <v>42421.043703703705</v>
      </c>
      <c r="U951">
        <f>_xlfn.DAYS(Table1[[#This Row],[Date Ended Conversion]],Table1[[#This Row],[Date Created Conversion]])</f>
        <v>60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9">
        <f>IF(Table1[[#This Row],[goal]] &lt;= 0,0,Table1[[#This Row],[pledged]]/Table1[[#This Row],[goal]])</f>
        <v>0.28039999999999998</v>
      </c>
      <c r="P952" s="7">
        <f>IF(Table1[[#This Row],[backers_count]] &lt;= 0,0,Table1[[#This Row],[pledged]]/Table1[[#This Row],[backers_count]])</f>
        <v>58.416666666666664</v>
      </c>
      <c r="Q952" t="str">
        <f>TRIM(MID(Table1[[#This Row],[Category and Sub-Category]],1,SEARCH("/",Table1[[#This Row],[Category and Sub-Category]],1)-1))</f>
        <v>technology</v>
      </c>
      <c r="R952" t="str">
        <f>TRIM(MID(Table1[[#This Row],[Category and Sub-Category]],SEARCH("/",Table1[[#This Row],[Category and Sub-Category]],1)+1,LEN(Table1[[#This Row],[Category and Sub-Category]])))</f>
        <v>wearables</v>
      </c>
      <c r="S952" s="8">
        <f>DATE(1970,1,1)+(Table1[[#This Row],[launched_at]]/(24*60*60))</f>
        <v>42356.750706018516</v>
      </c>
      <c r="T952" s="8">
        <f>DATE(1970,1,1)+(Table1[[#This Row],[deadline]]/(24*60*60))</f>
        <v>42386.750706018516</v>
      </c>
      <c r="U952">
        <f>_xlfn.DAYS(Table1[[#This Row],[Date Ended Conversion]],Table1[[#This Row],[Date Created Conversion]])</f>
        <v>30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9">
        <f>IF(Table1[[#This Row],[goal]] &lt;= 0,0,Table1[[#This Row],[pledged]]/Table1[[#This Row],[goal]])</f>
        <v>0.38390000000000002</v>
      </c>
      <c r="P953" s="7">
        <f>IF(Table1[[#This Row],[backers_count]] &lt;= 0,0,Table1[[#This Row],[pledged]]/Table1[[#This Row],[backers_count]])</f>
        <v>158.63636363636363</v>
      </c>
      <c r="Q953" t="str">
        <f>TRIM(MID(Table1[[#This Row],[Category and Sub-Category]],1,SEARCH("/",Table1[[#This Row],[Category and Sub-Category]],1)-1))</f>
        <v>technology</v>
      </c>
      <c r="R953" t="str">
        <f>TRIM(MID(Table1[[#This Row],[Category and Sub-Category]],SEARCH("/",Table1[[#This Row],[Category and Sub-Category]],1)+1,LEN(Table1[[#This Row],[Category and Sub-Category]])))</f>
        <v>wearables</v>
      </c>
      <c r="S953" s="8">
        <f>DATE(1970,1,1)+(Table1[[#This Row],[launched_at]]/(24*60*60))</f>
        <v>42480.653611111113</v>
      </c>
      <c r="T953" s="8">
        <f>DATE(1970,1,1)+(Table1[[#This Row],[deadline]]/(24*60*60))</f>
        <v>42525.653611111113</v>
      </c>
      <c r="U953">
        <f>_xlfn.DAYS(Table1[[#This Row],[Date Ended Conversion]],Table1[[#This Row],[Date Created Conversion]])</f>
        <v>45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9">
        <f>IF(Table1[[#This Row],[goal]] &lt;= 0,0,Table1[[#This Row],[pledged]]/Table1[[#This Row],[goal]])</f>
        <v>0.39942857142857141</v>
      </c>
      <c r="P954" s="7">
        <f>IF(Table1[[#This Row],[backers_count]] &lt;= 0,0,Table1[[#This Row],[pledged]]/Table1[[#This Row],[backers_count]])</f>
        <v>99.857142857142861</v>
      </c>
      <c r="Q954" t="str">
        <f>TRIM(MID(Table1[[#This Row],[Category and Sub-Category]],1,SEARCH("/",Table1[[#This Row],[Category and Sub-Category]],1)-1))</f>
        <v>technology</v>
      </c>
      <c r="R954" t="str">
        <f>TRIM(MID(Table1[[#This Row],[Category and Sub-Category]],SEARCH("/",Table1[[#This Row],[Category and Sub-Category]],1)+1,LEN(Table1[[#This Row],[Category and Sub-Category]])))</f>
        <v>wearables</v>
      </c>
      <c r="S954" s="8">
        <f>DATE(1970,1,1)+(Table1[[#This Row],[launched_at]]/(24*60*60))</f>
        <v>42662.613564814819</v>
      </c>
      <c r="T954" s="8">
        <f>DATE(1970,1,1)+(Table1[[#This Row],[deadline]]/(24*60*60))</f>
        <v>42692.655231481476</v>
      </c>
      <c r="U954">
        <f>_xlfn.DAYS(Table1[[#This Row],[Date Ended Conversion]],Table1[[#This Row],[Date Created Conversion]])</f>
        <v>30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9">
        <f>IF(Table1[[#This Row],[goal]] &lt;= 0,0,Table1[[#This Row],[pledged]]/Table1[[#This Row],[goal]])</f>
        <v>8.3999999999999995E-3</v>
      </c>
      <c r="P955" s="7">
        <f>IF(Table1[[#This Row],[backers_count]] &lt;= 0,0,Table1[[#This Row],[pledged]]/Table1[[#This Row],[backers_count]])</f>
        <v>25.2</v>
      </c>
      <c r="Q955" t="str">
        <f>TRIM(MID(Table1[[#This Row],[Category and Sub-Category]],1,SEARCH("/",Table1[[#This Row],[Category and Sub-Category]],1)-1))</f>
        <v>technology</v>
      </c>
      <c r="R955" t="str">
        <f>TRIM(MID(Table1[[#This Row],[Category and Sub-Category]],SEARCH("/",Table1[[#This Row],[Category and Sub-Category]],1)+1,LEN(Table1[[#This Row],[Category and Sub-Category]])))</f>
        <v>wearables</v>
      </c>
      <c r="S955" s="8">
        <f>DATE(1970,1,1)+(Table1[[#This Row],[launched_at]]/(24*60*60))</f>
        <v>41999.164340277777</v>
      </c>
      <c r="T955" s="8">
        <f>DATE(1970,1,1)+(Table1[[#This Row],[deadline]]/(24*60*60))</f>
        <v>42029.164340277777</v>
      </c>
      <c r="U955">
        <f>_xlfn.DAYS(Table1[[#This Row],[Date Ended Conversion]],Table1[[#This Row],[Date Created Conversion]])</f>
        <v>30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9">
        <f>IF(Table1[[#This Row],[goal]] &lt;= 0,0,Table1[[#This Row],[pledged]]/Table1[[#This Row],[goal]])</f>
        <v>0.43406666666666666</v>
      </c>
      <c r="P956" s="7">
        <f>IF(Table1[[#This Row],[backers_count]] &lt;= 0,0,Table1[[#This Row],[pledged]]/Table1[[#This Row],[backers_count]])</f>
        <v>89.191780821917803</v>
      </c>
      <c r="Q956" t="str">
        <f>TRIM(MID(Table1[[#This Row],[Category and Sub-Category]],1,SEARCH("/",Table1[[#This Row],[Category and Sub-Category]],1)-1))</f>
        <v>technology</v>
      </c>
      <c r="R956" t="str">
        <f>TRIM(MID(Table1[[#This Row],[Category and Sub-Category]],SEARCH("/",Table1[[#This Row],[Category and Sub-Category]],1)+1,LEN(Table1[[#This Row],[Category and Sub-Category]])))</f>
        <v>wearables</v>
      </c>
      <c r="S956" s="8">
        <f>DATE(1970,1,1)+(Table1[[#This Row],[launched_at]]/(24*60*60))</f>
        <v>42194.833784722221</v>
      </c>
      <c r="T956" s="8">
        <f>DATE(1970,1,1)+(Table1[[#This Row],[deadline]]/(24*60*60))</f>
        <v>42236.833784722221</v>
      </c>
      <c r="U956">
        <f>_xlfn.DAYS(Table1[[#This Row],[Date Ended Conversion]],Table1[[#This Row],[Date Created Conversion]])</f>
        <v>42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9">
        <f>IF(Table1[[#This Row],[goal]] &lt;= 0,0,Table1[[#This Row],[pledged]]/Table1[[#This Row],[goal]])</f>
        <v>5.6613333333333335E-2</v>
      </c>
      <c r="P957" s="7">
        <f>IF(Table1[[#This Row],[backers_count]] &lt;= 0,0,Table1[[#This Row],[pledged]]/Table1[[#This Row],[backers_count]])</f>
        <v>182.6236559139785</v>
      </c>
      <c r="Q957" t="str">
        <f>TRIM(MID(Table1[[#This Row],[Category and Sub-Category]],1,SEARCH("/",Table1[[#This Row],[Category and Sub-Category]],1)-1))</f>
        <v>technology</v>
      </c>
      <c r="R957" t="str">
        <f>TRIM(MID(Table1[[#This Row],[Category and Sub-Category]],SEARCH("/",Table1[[#This Row],[Category and Sub-Category]],1)+1,LEN(Table1[[#This Row],[Category and Sub-Category]])))</f>
        <v>wearables</v>
      </c>
      <c r="S957" s="8">
        <f>DATE(1970,1,1)+(Table1[[#This Row],[launched_at]]/(24*60*60))</f>
        <v>42586.295138888891</v>
      </c>
      <c r="T957" s="8">
        <f>DATE(1970,1,1)+(Table1[[#This Row],[deadline]]/(24*60*60))</f>
        <v>42626.295138888891</v>
      </c>
      <c r="U957">
        <f>_xlfn.DAYS(Table1[[#This Row],[Date Ended Conversion]],Table1[[#This Row],[Date Created Conversion]])</f>
        <v>40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9">
        <f>IF(Table1[[#This Row],[goal]] &lt;= 0,0,Table1[[#This Row],[pledged]]/Table1[[#This Row],[goal]])</f>
        <v>1.7219999999999999E-2</v>
      </c>
      <c r="P958" s="7">
        <f>IF(Table1[[#This Row],[backers_count]] &lt;= 0,0,Table1[[#This Row],[pledged]]/Table1[[#This Row],[backers_count]])</f>
        <v>50.647058823529413</v>
      </c>
      <c r="Q958" t="str">
        <f>TRIM(MID(Table1[[#This Row],[Category and Sub-Category]],1,SEARCH("/",Table1[[#This Row],[Category and Sub-Category]],1)-1))</f>
        <v>technology</v>
      </c>
      <c r="R958" t="str">
        <f>TRIM(MID(Table1[[#This Row],[Category and Sub-Category]],SEARCH("/",Table1[[#This Row],[Category and Sub-Category]],1)+1,LEN(Table1[[#This Row],[Category and Sub-Category]])))</f>
        <v>wearables</v>
      </c>
      <c r="S958" s="8">
        <f>DATE(1970,1,1)+(Table1[[#This Row],[launched_at]]/(24*60*60))</f>
        <v>42060.913877314815</v>
      </c>
      <c r="T958" s="8">
        <f>DATE(1970,1,1)+(Table1[[#This Row],[deadline]]/(24*60*60))</f>
        <v>42120.872210648144</v>
      </c>
      <c r="U958">
        <f>_xlfn.DAYS(Table1[[#This Row],[Date Ended Conversion]],Table1[[#This Row],[Date Created Conversion]])</f>
        <v>60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9">
        <f>IF(Table1[[#This Row],[goal]] &lt;= 0,0,Table1[[#This Row],[pledged]]/Table1[[#This Row],[goal]])</f>
        <v>1.9416666666666665E-2</v>
      </c>
      <c r="P959" s="7">
        <f>IF(Table1[[#This Row],[backers_count]] &lt;= 0,0,Table1[[#This Row],[pledged]]/Table1[[#This Row],[backers_count]])</f>
        <v>33.285714285714285</v>
      </c>
      <c r="Q959" t="str">
        <f>TRIM(MID(Table1[[#This Row],[Category and Sub-Category]],1,SEARCH("/",Table1[[#This Row],[Category and Sub-Category]],1)-1))</f>
        <v>technology</v>
      </c>
      <c r="R959" t="str">
        <f>TRIM(MID(Table1[[#This Row],[Category and Sub-Category]],SEARCH("/",Table1[[#This Row],[Category and Sub-Category]],1)+1,LEN(Table1[[#This Row],[Category and Sub-Category]])))</f>
        <v>wearables</v>
      </c>
      <c r="S959" s="8">
        <f>DATE(1970,1,1)+(Table1[[#This Row],[launched_at]]/(24*60*60))</f>
        <v>42660.552465277782</v>
      </c>
      <c r="T959" s="8">
        <f>DATE(1970,1,1)+(Table1[[#This Row],[deadline]]/(24*60*60))</f>
        <v>42691.594131944439</v>
      </c>
      <c r="U959">
        <f>_xlfn.DAYS(Table1[[#This Row],[Date Ended Conversion]],Table1[[#This Row],[Date Created Conversion]])</f>
        <v>31</v>
      </c>
    </row>
    <row r="960" spans="1:21" ht="43.5" x14ac:dyDescent="0.3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9">
        <f>IF(Table1[[#This Row],[goal]] &lt;= 0,0,Table1[[#This Row],[pledged]]/Table1[[#This Row],[goal]])</f>
        <v>0.11328275684711328</v>
      </c>
      <c r="P960" s="7">
        <f>IF(Table1[[#This Row],[backers_count]] &lt;= 0,0,Table1[[#This Row],[pledged]]/Table1[[#This Row],[backers_count]])</f>
        <v>51.823529411764703</v>
      </c>
      <c r="Q960" t="str">
        <f>TRIM(MID(Table1[[#This Row],[Category and Sub-Category]],1,SEARCH("/",Table1[[#This Row],[Category and Sub-Category]],1)-1))</f>
        <v>technology</v>
      </c>
      <c r="R960" t="str">
        <f>TRIM(MID(Table1[[#This Row],[Category and Sub-Category]],SEARCH("/",Table1[[#This Row],[Category and Sub-Category]],1)+1,LEN(Table1[[#This Row],[Category and Sub-Category]])))</f>
        <v>wearables</v>
      </c>
      <c r="S960" s="8">
        <f>DATE(1970,1,1)+(Table1[[#This Row],[launched_at]]/(24*60*60))</f>
        <v>42082.802812499998</v>
      </c>
      <c r="T960" s="8">
        <f>DATE(1970,1,1)+(Table1[[#This Row],[deadline]]/(24*60*60))</f>
        <v>42104.207638888889</v>
      </c>
      <c r="U960">
        <f>_xlfn.DAYS(Table1[[#This Row],[Date Ended Conversion]],Table1[[#This Row],[Date Created Conversion]])</f>
        <v>22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9">
        <f>IF(Table1[[#This Row],[goal]] &lt;= 0,0,Table1[[#This Row],[pledged]]/Table1[[#This Row],[goal]])</f>
        <v>0.3886</v>
      </c>
      <c r="P961" s="7">
        <f>IF(Table1[[#This Row],[backers_count]] &lt;= 0,0,Table1[[#This Row],[pledged]]/Table1[[#This Row],[backers_count]])</f>
        <v>113.62573099415205</v>
      </c>
      <c r="Q961" t="str">
        <f>TRIM(MID(Table1[[#This Row],[Category and Sub-Category]],1,SEARCH("/",Table1[[#This Row],[Category and Sub-Category]],1)-1))</f>
        <v>technology</v>
      </c>
      <c r="R961" t="str">
        <f>TRIM(MID(Table1[[#This Row],[Category and Sub-Category]],SEARCH("/",Table1[[#This Row],[Category and Sub-Category]],1)+1,LEN(Table1[[#This Row],[Category and Sub-Category]])))</f>
        <v>wearables</v>
      </c>
      <c r="S961" s="8">
        <f>DATE(1970,1,1)+(Table1[[#This Row],[launched_at]]/(24*60*60))</f>
        <v>41993.174363425926</v>
      </c>
      <c r="T961" s="8">
        <f>DATE(1970,1,1)+(Table1[[#This Row],[deadline]]/(24*60*60))</f>
        <v>42023.174363425926</v>
      </c>
      <c r="U961">
        <f>_xlfn.DAYS(Table1[[#This Row],[Date Ended Conversion]],Table1[[#This Row],[Date Created Conversion]])</f>
        <v>30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9">
        <f>IF(Table1[[#This Row],[goal]] &lt;= 0,0,Table1[[#This Row],[pledged]]/Table1[[#This Row],[goal]])</f>
        <v>0.46100628930817611</v>
      </c>
      <c r="P962" s="7">
        <f>IF(Table1[[#This Row],[backers_count]] &lt;= 0,0,Table1[[#This Row],[pledged]]/Table1[[#This Row],[backers_count]])</f>
        <v>136.46276595744681</v>
      </c>
      <c r="Q962" t="str">
        <f>TRIM(MID(Table1[[#This Row],[Category and Sub-Category]],1,SEARCH("/",Table1[[#This Row],[Category and Sub-Category]],1)-1))</f>
        <v>technology</v>
      </c>
      <c r="R962" t="str">
        <f>TRIM(MID(Table1[[#This Row],[Category and Sub-Category]],SEARCH("/",Table1[[#This Row],[Category and Sub-Category]],1)+1,LEN(Table1[[#This Row],[Category and Sub-Category]])))</f>
        <v>wearables</v>
      </c>
      <c r="S962" s="8">
        <f>DATE(1970,1,1)+(Table1[[#This Row],[launched_at]]/(24*60*60))</f>
        <v>42766.626793981486</v>
      </c>
      <c r="T962" s="8">
        <f>DATE(1970,1,1)+(Table1[[#This Row],[deadline]]/(24*60*60))</f>
        <v>42808.585127314815</v>
      </c>
      <c r="U962">
        <f>_xlfn.DAYS(Table1[[#This Row],[Date Ended Conversion]],Table1[[#This Row],[Date Created Conversion]])</f>
        <v>42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9">
        <f>IF(Table1[[#This Row],[goal]] &lt;= 0,0,Table1[[#This Row],[pledged]]/Table1[[#This Row],[goal]])</f>
        <v>0.42188421052631581</v>
      </c>
      <c r="P963" s="7">
        <f>IF(Table1[[#This Row],[backers_count]] &lt;= 0,0,Table1[[#This Row],[pledged]]/Table1[[#This Row],[backers_count]])</f>
        <v>364.35454545454547</v>
      </c>
      <c r="Q963" t="str">
        <f>TRIM(MID(Table1[[#This Row],[Category and Sub-Category]],1,SEARCH("/",Table1[[#This Row],[Category and Sub-Category]],1)-1))</f>
        <v>technology</v>
      </c>
      <c r="R963" t="str">
        <f>TRIM(MID(Table1[[#This Row],[Category and Sub-Category]],SEARCH("/",Table1[[#This Row],[Category and Sub-Category]],1)+1,LEN(Table1[[#This Row],[Category and Sub-Category]])))</f>
        <v>wearables</v>
      </c>
      <c r="S963" s="8">
        <f>DATE(1970,1,1)+(Table1[[#This Row],[launched_at]]/(24*60*60))</f>
        <v>42740.693692129629</v>
      </c>
      <c r="T963" s="8">
        <f>DATE(1970,1,1)+(Table1[[#This Row],[deadline]]/(24*60*60))</f>
        <v>42786.791666666672</v>
      </c>
      <c r="U963">
        <f>_xlfn.DAYS(Table1[[#This Row],[Date Ended Conversion]],Table1[[#This Row],[Date Created Conversion]])</f>
        <v>46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9">
        <f>IF(Table1[[#This Row],[goal]] &lt;= 0,0,Table1[[#This Row],[pledged]]/Table1[[#This Row],[goal]])</f>
        <v>0.2848</v>
      </c>
      <c r="P964" s="7">
        <f>IF(Table1[[#This Row],[backers_count]] &lt;= 0,0,Table1[[#This Row],[pledged]]/Table1[[#This Row],[backers_count]])</f>
        <v>19.243243243243242</v>
      </c>
      <c r="Q964" t="str">
        <f>TRIM(MID(Table1[[#This Row],[Category and Sub-Category]],1,SEARCH("/",Table1[[#This Row],[Category and Sub-Category]],1)-1))</f>
        <v>technology</v>
      </c>
      <c r="R964" t="str">
        <f>TRIM(MID(Table1[[#This Row],[Category and Sub-Category]],SEARCH("/",Table1[[#This Row],[Category and Sub-Category]],1)+1,LEN(Table1[[#This Row],[Category and Sub-Category]])))</f>
        <v>wearables</v>
      </c>
      <c r="S964" s="8">
        <f>DATE(1970,1,1)+(Table1[[#This Row],[launched_at]]/(24*60*60))</f>
        <v>42373.712418981479</v>
      </c>
      <c r="T964" s="8">
        <f>DATE(1970,1,1)+(Table1[[#This Row],[deadline]]/(24*60*60))</f>
        <v>42411.712418981479</v>
      </c>
      <c r="U964">
        <f>_xlfn.DAYS(Table1[[#This Row],[Date Ended Conversion]],Table1[[#This Row],[Date Created Conversion]])</f>
        <v>38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9">
        <f>IF(Table1[[#This Row],[goal]] &lt;= 0,0,Table1[[#This Row],[pledged]]/Table1[[#This Row],[goal]])</f>
        <v>1.0771428571428571E-2</v>
      </c>
      <c r="P965" s="7">
        <f>IF(Table1[[#This Row],[backers_count]] &lt;= 0,0,Table1[[#This Row],[pledged]]/Table1[[#This Row],[backers_count]])</f>
        <v>41.888888888888886</v>
      </c>
      <c r="Q965" t="str">
        <f>TRIM(MID(Table1[[#This Row],[Category and Sub-Category]],1,SEARCH("/",Table1[[#This Row],[Category and Sub-Category]],1)-1))</f>
        <v>technology</v>
      </c>
      <c r="R965" t="str">
        <f>TRIM(MID(Table1[[#This Row],[Category and Sub-Category]],SEARCH("/",Table1[[#This Row],[Category and Sub-Category]],1)+1,LEN(Table1[[#This Row],[Category and Sub-Category]])))</f>
        <v>wearables</v>
      </c>
      <c r="S965" s="8">
        <f>DATE(1970,1,1)+(Table1[[#This Row],[launched_at]]/(24*60*60))</f>
        <v>42625.635636574079</v>
      </c>
      <c r="T965" s="8">
        <f>DATE(1970,1,1)+(Table1[[#This Row],[deadline]]/(24*60*60))</f>
        <v>42660.635636574079</v>
      </c>
      <c r="U965">
        <f>_xlfn.DAYS(Table1[[#This Row],[Date Ended Conversion]],Table1[[#This Row],[Date Created Conversion]])</f>
        <v>35</v>
      </c>
    </row>
    <row r="966" spans="1:21" ht="43.5" x14ac:dyDescent="0.3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9">
        <f>IF(Table1[[#This Row],[goal]] &lt;= 0,0,Table1[[#This Row],[pledged]]/Table1[[#This Row],[goal]])</f>
        <v>7.9909090909090902E-3</v>
      </c>
      <c r="P966" s="7">
        <f>IF(Table1[[#This Row],[backers_count]] &lt;= 0,0,Table1[[#This Row],[pledged]]/Table1[[#This Row],[backers_count]])</f>
        <v>30.310344827586206</v>
      </c>
      <c r="Q966" t="str">
        <f>TRIM(MID(Table1[[#This Row],[Category and Sub-Category]],1,SEARCH("/",Table1[[#This Row],[Category and Sub-Category]],1)-1))</f>
        <v>technology</v>
      </c>
      <c r="R966" t="str">
        <f>TRIM(MID(Table1[[#This Row],[Category and Sub-Category]],SEARCH("/",Table1[[#This Row],[Category and Sub-Category]],1)+1,LEN(Table1[[#This Row],[Category and Sub-Category]])))</f>
        <v>wearables</v>
      </c>
      <c r="S966" s="8">
        <f>DATE(1970,1,1)+(Table1[[#This Row],[launched_at]]/(24*60*60))</f>
        <v>42208.628692129627</v>
      </c>
      <c r="T966" s="8">
        <f>DATE(1970,1,1)+(Table1[[#This Row],[deadline]]/(24*60*60))</f>
        <v>42248.628692129627</v>
      </c>
      <c r="U966">
        <f>_xlfn.DAYS(Table1[[#This Row],[Date Ended Conversion]],Table1[[#This Row],[Date Created Conversion]])</f>
        <v>40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9">
        <f>IF(Table1[[#This Row],[goal]] &lt;= 0,0,Table1[[#This Row],[pledged]]/Table1[[#This Row],[goal]])</f>
        <v>1.192E-2</v>
      </c>
      <c r="P967" s="7">
        <f>IF(Table1[[#This Row],[backers_count]] &lt;= 0,0,Table1[[#This Row],[pledged]]/Table1[[#This Row],[backers_count]])</f>
        <v>49.666666666666664</v>
      </c>
      <c r="Q967" t="str">
        <f>TRIM(MID(Table1[[#This Row],[Category and Sub-Category]],1,SEARCH("/",Table1[[#This Row],[Category and Sub-Category]],1)-1))</f>
        <v>technology</v>
      </c>
      <c r="R967" t="str">
        <f>TRIM(MID(Table1[[#This Row],[Category and Sub-Category]],SEARCH("/",Table1[[#This Row],[Category and Sub-Category]],1)+1,LEN(Table1[[#This Row],[Category and Sub-Category]])))</f>
        <v>wearables</v>
      </c>
      <c r="S967" s="8">
        <f>DATE(1970,1,1)+(Table1[[#This Row],[launched_at]]/(24*60*60))</f>
        <v>42637.016736111109</v>
      </c>
      <c r="T967" s="8">
        <f>DATE(1970,1,1)+(Table1[[#This Row],[deadline]]/(24*60*60))</f>
        <v>42669.165972222225</v>
      </c>
      <c r="U967">
        <f>_xlfn.DAYS(Table1[[#This Row],[Date Ended Conversion]],Table1[[#This Row],[Date Created Conversion]])</f>
        <v>32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9">
        <f>IF(Table1[[#This Row],[goal]] &lt;= 0,0,Table1[[#This Row],[pledged]]/Table1[[#This Row],[goal]])</f>
        <v>0.14799999999999999</v>
      </c>
      <c r="P968" s="7">
        <f>IF(Table1[[#This Row],[backers_count]] &lt;= 0,0,Table1[[#This Row],[pledged]]/Table1[[#This Row],[backers_count]])</f>
        <v>59.2</v>
      </c>
      <c r="Q968" t="str">
        <f>TRIM(MID(Table1[[#This Row],[Category and Sub-Category]],1,SEARCH("/",Table1[[#This Row],[Category and Sub-Category]],1)-1))</f>
        <v>technology</v>
      </c>
      <c r="R968" t="str">
        <f>TRIM(MID(Table1[[#This Row],[Category and Sub-Category]],SEARCH("/",Table1[[#This Row],[Category and Sub-Category]],1)+1,LEN(Table1[[#This Row],[Category and Sub-Category]])))</f>
        <v>wearables</v>
      </c>
      <c r="S968" s="8">
        <f>DATE(1970,1,1)+(Table1[[#This Row],[launched_at]]/(24*60*60))</f>
        <v>42619.635787037041</v>
      </c>
      <c r="T968" s="8">
        <f>DATE(1970,1,1)+(Table1[[#This Row],[deadline]]/(24*60*60))</f>
        <v>42649.635787037041</v>
      </c>
      <c r="U968">
        <f>_xlfn.DAYS(Table1[[#This Row],[Date Ended Conversion]],Table1[[#This Row],[Date Created Conversion]])</f>
        <v>30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9">
        <f>IF(Table1[[#This Row],[goal]] &lt;= 0,0,Table1[[#This Row],[pledged]]/Table1[[#This Row],[goal]])</f>
        <v>0.17810000000000001</v>
      </c>
      <c r="P969" s="7">
        <f>IF(Table1[[#This Row],[backers_count]] &lt;= 0,0,Table1[[#This Row],[pledged]]/Table1[[#This Row],[backers_count]])</f>
        <v>43.97530864197531</v>
      </c>
      <c r="Q969" t="str">
        <f>TRIM(MID(Table1[[#This Row],[Category and Sub-Category]],1,SEARCH("/",Table1[[#This Row],[Category and Sub-Category]],1)-1))</f>
        <v>technology</v>
      </c>
      <c r="R969" t="str">
        <f>TRIM(MID(Table1[[#This Row],[Category and Sub-Category]],SEARCH("/",Table1[[#This Row],[Category and Sub-Category]],1)+1,LEN(Table1[[#This Row],[Category and Sub-Category]])))</f>
        <v>wearables</v>
      </c>
      <c r="S969" s="8">
        <f>DATE(1970,1,1)+(Table1[[#This Row],[launched_at]]/(24*60*60))</f>
        <v>42422.254328703704</v>
      </c>
      <c r="T969" s="8">
        <f>DATE(1970,1,1)+(Table1[[#This Row],[deadline]]/(24*60*60))</f>
        <v>42482.21266203704</v>
      </c>
      <c r="U969">
        <f>_xlfn.DAYS(Table1[[#This Row],[Date Ended Conversion]],Table1[[#This Row],[Date Created Conversion]])</f>
        <v>60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9">
        <f>IF(Table1[[#This Row],[goal]] &lt;= 0,0,Table1[[#This Row],[pledged]]/Table1[[#This Row],[goal]])</f>
        <v>1.325E-2</v>
      </c>
      <c r="P970" s="7">
        <f>IF(Table1[[#This Row],[backers_count]] &lt;= 0,0,Table1[[#This Row],[pledged]]/Table1[[#This Row],[backers_count]])</f>
        <v>26.5</v>
      </c>
      <c r="Q970" t="str">
        <f>TRIM(MID(Table1[[#This Row],[Category and Sub-Category]],1,SEARCH("/",Table1[[#This Row],[Category and Sub-Category]],1)-1))</f>
        <v>technology</v>
      </c>
      <c r="R970" t="str">
        <f>TRIM(MID(Table1[[#This Row],[Category and Sub-Category]],SEARCH("/",Table1[[#This Row],[Category and Sub-Category]],1)+1,LEN(Table1[[#This Row],[Category and Sub-Category]])))</f>
        <v>wearables</v>
      </c>
      <c r="S970" s="8">
        <f>DATE(1970,1,1)+(Table1[[#This Row],[launched_at]]/(24*60*60))</f>
        <v>41836.847615740742</v>
      </c>
      <c r="T970" s="8">
        <f>DATE(1970,1,1)+(Table1[[#This Row],[deadline]]/(24*60*60))</f>
        <v>41866.847615740742</v>
      </c>
      <c r="U970">
        <f>_xlfn.DAYS(Table1[[#This Row],[Date Ended Conversion]],Table1[[#This Row],[Date Created Conversion]])</f>
        <v>30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9">
        <f>IF(Table1[[#This Row],[goal]] &lt;= 0,0,Table1[[#This Row],[pledged]]/Table1[[#This Row],[goal]])</f>
        <v>0.46666666666666667</v>
      </c>
      <c r="P971" s="7">
        <f>IF(Table1[[#This Row],[backers_count]] &lt;= 0,0,Table1[[#This Row],[pledged]]/Table1[[#This Row],[backers_count]])</f>
        <v>1272.7272727272727</v>
      </c>
      <c r="Q971" t="str">
        <f>TRIM(MID(Table1[[#This Row],[Category and Sub-Category]],1,SEARCH("/",Table1[[#This Row],[Category and Sub-Category]],1)-1))</f>
        <v>technology</v>
      </c>
      <c r="R971" t="str">
        <f>TRIM(MID(Table1[[#This Row],[Category and Sub-Category]],SEARCH("/",Table1[[#This Row],[Category and Sub-Category]],1)+1,LEN(Table1[[#This Row],[Category and Sub-Category]])))</f>
        <v>wearables</v>
      </c>
      <c r="S971" s="8">
        <f>DATE(1970,1,1)+(Table1[[#This Row],[launched_at]]/(24*60*60))</f>
        <v>42742.30332175926</v>
      </c>
      <c r="T971" s="8">
        <f>DATE(1970,1,1)+(Table1[[#This Row],[deadline]]/(24*60*60))</f>
        <v>42775.30332175926</v>
      </c>
      <c r="U971">
        <f>_xlfn.DAYS(Table1[[#This Row],[Date Ended Conversion]],Table1[[#This Row],[Date Created Conversion]])</f>
        <v>33</v>
      </c>
    </row>
    <row r="972" spans="1:21" ht="43.5" x14ac:dyDescent="0.3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9">
        <f>IF(Table1[[#This Row],[goal]] &lt;= 0,0,Table1[[#This Row],[pledged]]/Table1[[#This Row],[goal]])</f>
        <v>0.4592</v>
      </c>
      <c r="P972" s="7">
        <f>IF(Table1[[#This Row],[backers_count]] &lt;= 0,0,Table1[[#This Row],[pledged]]/Table1[[#This Row],[backers_count]])</f>
        <v>164</v>
      </c>
      <c r="Q972" t="str">
        <f>TRIM(MID(Table1[[#This Row],[Category and Sub-Category]],1,SEARCH("/",Table1[[#This Row],[Category and Sub-Category]],1)-1))</f>
        <v>technology</v>
      </c>
      <c r="R972" t="str">
        <f>TRIM(MID(Table1[[#This Row],[Category and Sub-Category]],SEARCH("/",Table1[[#This Row],[Category and Sub-Category]],1)+1,LEN(Table1[[#This Row],[Category and Sub-Category]])))</f>
        <v>wearables</v>
      </c>
      <c r="S972" s="8">
        <f>DATE(1970,1,1)+(Table1[[#This Row],[launched_at]]/(24*60*60))</f>
        <v>42721.220520833333</v>
      </c>
      <c r="T972" s="8">
        <f>DATE(1970,1,1)+(Table1[[#This Row],[deadline]]/(24*60*60))</f>
        <v>42758.207638888889</v>
      </c>
      <c r="U972">
        <f>_xlfn.DAYS(Table1[[#This Row],[Date Ended Conversion]],Table1[[#This Row],[Date Created Conversion]])</f>
        <v>37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9">
        <f>IF(Table1[[#This Row],[goal]] &lt;= 0,0,Table1[[#This Row],[pledged]]/Table1[[#This Row],[goal]])</f>
        <v>2.2599999999999999E-3</v>
      </c>
      <c r="P973" s="7">
        <f>IF(Table1[[#This Row],[backers_count]] &lt;= 0,0,Table1[[#This Row],[pledged]]/Table1[[#This Row],[backers_count]])</f>
        <v>45.2</v>
      </c>
      <c r="Q973" t="str">
        <f>TRIM(MID(Table1[[#This Row],[Category and Sub-Category]],1,SEARCH("/",Table1[[#This Row],[Category and Sub-Category]],1)-1))</f>
        <v>technology</v>
      </c>
      <c r="R973" t="str">
        <f>TRIM(MID(Table1[[#This Row],[Category and Sub-Category]],SEARCH("/",Table1[[#This Row],[Category and Sub-Category]],1)+1,LEN(Table1[[#This Row],[Category and Sub-Category]])))</f>
        <v>wearables</v>
      </c>
      <c r="S973" s="8">
        <f>DATE(1970,1,1)+(Table1[[#This Row],[launched_at]]/(24*60*60))</f>
        <v>42111.709027777775</v>
      </c>
      <c r="T973" s="8">
        <f>DATE(1970,1,1)+(Table1[[#This Row],[deadline]]/(24*60*60))</f>
        <v>42156.709027777775</v>
      </c>
      <c r="U973">
        <f>_xlfn.DAYS(Table1[[#This Row],[Date Ended Conversion]],Table1[[#This Row],[Date Created Conversion]])</f>
        <v>45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9">
        <f>IF(Table1[[#This Row],[goal]] &lt;= 0,0,Table1[[#This Row],[pledged]]/Table1[[#This Row],[goal]])</f>
        <v>0.34625</v>
      </c>
      <c r="P974" s="7">
        <f>IF(Table1[[#This Row],[backers_count]] &lt;= 0,0,Table1[[#This Row],[pledged]]/Table1[[#This Row],[backers_count]])</f>
        <v>153.88888888888889</v>
      </c>
      <c r="Q974" t="str">
        <f>TRIM(MID(Table1[[#This Row],[Category and Sub-Category]],1,SEARCH("/",Table1[[#This Row],[Category and Sub-Category]],1)-1))</f>
        <v>technology</v>
      </c>
      <c r="R974" t="str">
        <f>TRIM(MID(Table1[[#This Row],[Category and Sub-Category]],SEARCH("/",Table1[[#This Row],[Category and Sub-Category]],1)+1,LEN(Table1[[#This Row],[Category and Sub-Category]])))</f>
        <v>wearables</v>
      </c>
      <c r="S974" s="8">
        <f>DATE(1970,1,1)+(Table1[[#This Row],[launched_at]]/(24*60*60))</f>
        <v>41856.865717592591</v>
      </c>
      <c r="T974" s="8">
        <f>DATE(1970,1,1)+(Table1[[#This Row],[deadline]]/(24*60*60))</f>
        <v>41886.290972222225</v>
      </c>
      <c r="U974">
        <f>_xlfn.DAYS(Table1[[#This Row],[Date Ended Conversion]],Table1[[#This Row],[Date Created Conversion]])</f>
        <v>30</v>
      </c>
    </row>
    <row r="975" spans="1:21" ht="43.5" x14ac:dyDescent="0.3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9">
        <f>IF(Table1[[#This Row],[goal]] &lt;= 0,0,Table1[[#This Row],[pledged]]/Table1[[#This Row],[goal]])</f>
        <v>2.0549999999999999E-2</v>
      </c>
      <c r="P975" s="7">
        <f>IF(Table1[[#This Row],[backers_count]] &lt;= 0,0,Table1[[#This Row],[pledged]]/Table1[[#This Row],[backers_count]])</f>
        <v>51.375</v>
      </c>
      <c r="Q975" t="str">
        <f>TRIM(MID(Table1[[#This Row],[Category and Sub-Category]],1,SEARCH("/",Table1[[#This Row],[Category and Sub-Category]],1)-1))</f>
        <v>technology</v>
      </c>
      <c r="R975" t="str">
        <f>TRIM(MID(Table1[[#This Row],[Category and Sub-Category]],SEARCH("/",Table1[[#This Row],[Category and Sub-Category]],1)+1,LEN(Table1[[#This Row],[Category and Sub-Category]])))</f>
        <v>wearables</v>
      </c>
      <c r="S975" s="8">
        <f>DATE(1970,1,1)+(Table1[[#This Row],[launched_at]]/(24*60*60))</f>
        <v>42257.014965277776</v>
      </c>
      <c r="T975" s="8">
        <f>DATE(1970,1,1)+(Table1[[#This Row],[deadline]]/(24*60*60))</f>
        <v>42317.056631944448</v>
      </c>
      <c r="U975">
        <f>_xlfn.DAYS(Table1[[#This Row],[Date Ended Conversion]],Table1[[#This Row],[Date Created Conversion]])</f>
        <v>60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9">
        <f>IF(Table1[[#This Row],[goal]] &lt;= 0,0,Table1[[#This Row],[pledged]]/Table1[[#This Row],[goal]])</f>
        <v>5.5999999999999999E-3</v>
      </c>
      <c r="P976" s="7">
        <f>IF(Table1[[#This Row],[backers_count]] &lt;= 0,0,Table1[[#This Row],[pledged]]/Table1[[#This Row],[backers_count]])</f>
        <v>93.333333333333329</v>
      </c>
      <c r="Q976" t="str">
        <f>TRIM(MID(Table1[[#This Row],[Category and Sub-Category]],1,SEARCH("/",Table1[[#This Row],[Category and Sub-Category]],1)-1))</f>
        <v>technology</v>
      </c>
      <c r="R976" t="str">
        <f>TRIM(MID(Table1[[#This Row],[Category and Sub-Category]],SEARCH("/",Table1[[#This Row],[Category and Sub-Category]],1)+1,LEN(Table1[[#This Row],[Category and Sub-Category]])))</f>
        <v>wearables</v>
      </c>
      <c r="S976" s="8">
        <f>DATE(1970,1,1)+(Table1[[#This Row],[launched_at]]/(24*60*60))</f>
        <v>42424.749490740738</v>
      </c>
      <c r="T976" s="8">
        <f>DATE(1970,1,1)+(Table1[[#This Row],[deadline]]/(24*60*60))</f>
        <v>42454.707824074074</v>
      </c>
      <c r="U976">
        <f>_xlfn.DAYS(Table1[[#This Row],[Date Ended Conversion]],Table1[[#This Row],[Date Created Conversion]])</f>
        <v>30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9">
        <f>IF(Table1[[#This Row],[goal]] &lt;= 0,0,Table1[[#This Row],[pledged]]/Table1[[#This Row],[goal]])</f>
        <v>2.6069999999999999E-2</v>
      </c>
      <c r="P977" s="7">
        <f>IF(Table1[[#This Row],[backers_count]] &lt;= 0,0,Table1[[#This Row],[pledged]]/Table1[[#This Row],[backers_count]])</f>
        <v>108.625</v>
      </c>
      <c r="Q977" t="str">
        <f>TRIM(MID(Table1[[#This Row],[Category and Sub-Category]],1,SEARCH("/",Table1[[#This Row],[Category and Sub-Category]],1)-1))</f>
        <v>technology</v>
      </c>
      <c r="R977" t="str">
        <f>TRIM(MID(Table1[[#This Row],[Category and Sub-Category]],SEARCH("/",Table1[[#This Row],[Category and Sub-Category]],1)+1,LEN(Table1[[#This Row],[Category and Sub-Category]])))</f>
        <v>wearables</v>
      </c>
      <c r="S977" s="8">
        <f>DATE(1970,1,1)+(Table1[[#This Row],[launched_at]]/(24*60*60))</f>
        <v>42489.696585648147</v>
      </c>
      <c r="T977" s="8">
        <f>DATE(1970,1,1)+(Table1[[#This Row],[deadline]]/(24*60*60))</f>
        <v>42549.696585648147</v>
      </c>
      <c r="U977">
        <f>_xlfn.DAYS(Table1[[#This Row],[Date Ended Conversion]],Table1[[#This Row],[Date Created Conversion]])</f>
        <v>60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9">
        <f>IF(Table1[[#This Row],[goal]] &lt;= 0,0,Table1[[#This Row],[pledged]]/Table1[[#This Row],[goal]])</f>
        <v>1.9259999999999999E-2</v>
      </c>
      <c r="P978" s="7">
        <f>IF(Table1[[#This Row],[backers_count]] &lt;= 0,0,Table1[[#This Row],[pledged]]/Table1[[#This Row],[backers_count]])</f>
        <v>160.5</v>
      </c>
      <c r="Q978" t="str">
        <f>TRIM(MID(Table1[[#This Row],[Category and Sub-Category]],1,SEARCH("/",Table1[[#This Row],[Category and Sub-Category]],1)-1))</f>
        <v>technology</v>
      </c>
      <c r="R978" t="str">
        <f>TRIM(MID(Table1[[#This Row],[Category and Sub-Category]],SEARCH("/",Table1[[#This Row],[Category and Sub-Category]],1)+1,LEN(Table1[[#This Row],[Category and Sub-Category]])))</f>
        <v>wearables</v>
      </c>
      <c r="S978" s="8">
        <f>DATE(1970,1,1)+(Table1[[#This Row],[launched_at]]/(24*60*60))</f>
        <v>42185.058993055558</v>
      </c>
      <c r="T978" s="8">
        <f>DATE(1970,1,1)+(Table1[[#This Row],[deadline]]/(24*60*60))</f>
        <v>42230.058993055558</v>
      </c>
      <c r="U978">
        <f>_xlfn.DAYS(Table1[[#This Row],[Date Ended Conversion]],Table1[[#This Row],[Date Created Conversion]])</f>
        <v>45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9">
        <f>IF(Table1[[#This Row],[goal]] &lt;= 0,0,Table1[[#This Row],[pledged]]/Table1[[#This Row],[goal]])</f>
        <v>0.33666666666666667</v>
      </c>
      <c r="P979" s="7">
        <f>IF(Table1[[#This Row],[backers_count]] &lt;= 0,0,Table1[[#This Row],[pledged]]/Table1[[#This Row],[backers_count]])</f>
        <v>75.75</v>
      </c>
      <c r="Q979" t="str">
        <f>TRIM(MID(Table1[[#This Row],[Category and Sub-Category]],1,SEARCH("/",Table1[[#This Row],[Category and Sub-Category]],1)-1))</f>
        <v>technology</v>
      </c>
      <c r="R979" t="str">
        <f>TRIM(MID(Table1[[#This Row],[Category and Sub-Category]],SEARCH("/",Table1[[#This Row],[Category and Sub-Category]],1)+1,LEN(Table1[[#This Row],[Category and Sub-Category]])))</f>
        <v>wearables</v>
      </c>
      <c r="S979" s="8">
        <f>DATE(1970,1,1)+(Table1[[#This Row],[launched_at]]/(24*60*60))</f>
        <v>42391.942094907412</v>
      </c>
      <c r="T979" s="8">
        <f>DATE(1970,1,1)+(Table1[[#This Row],[deadline]]/(24*60*60))</f>
        <v>42421.942094907412</v>
      </c>
      <c r="U979">
        <f>_xlfn.DAYS(Table1[[#This Row],[Date Ended Conversion]],Table1[[#This Row],[Date Created Conversion]])</f>
        <v>30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9">
        <f>IF(Table1[[#This Row],[goal]] &lt;= 0,0,Table1[[#This Row],[pledged]]/Table1[[#This Row],[goal]])</f>
        <v>0.5626326718299024</v>
      </c>
      <c r="P980" s="7">
        <f>IF(Table1[[#This Row],[backers_count]] &lt;= 0,0,Table1[[#This Row],[pledged]]/Table1[[#This Row],[backers_count]])</f>
        <v>790.83739837398377</v>
      </c>
      <c r="Q980" t="str">
        <f>TRIM(MID(Table1[[#This Row],[Category and Sub-Category]],1,SEARCH("/",Table1[[#This Row],[Category and Sub-Category]],1)-1))</f>
        <v>technology</v>
      </c>
      <c r="R980" t="str">
        <f>TRIM(MID(Table1[[#This Row],[Category and Sub-Category]],SEARCH("/",Table1[[#This Row],[Category and Sub-Category]],1)+1,LEN(Table1[[#This Row],[Category and Sub-Category]])))</f>
        <v>wearables</v>
      </c>
      <c r="S980" s="8">
        <f>DATE(1970,1,1)+(Table1[[#This Row],[launched_at]]/(24*60*60))</f>
        <v>42395.309039351851</v>
      </c>
      <c r="T980" s="8">
        <f>DATE(1970,1,1)+(Table1[[#This Row],[deadline]]/(24*60*60))</f>
        <v>42425.309039351851</v>
      </c>
      <c r="U980">
        <f>_xlfn.DAYS(Table1[[#This Row],[Date Ended Conversion]],Table1[[#This Row],[Date Created Conversion]])</f>
        <v>30</v>
      </c>
    </row>
    <row r="981" spans="1:21" ht="43.5" x14ac:dyDescent="0.3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9">
        <f>IF(Table1[[#This Row],[goal]] &lt;= 0,0,Table1[[#This Row],[pledged]]/Table1[[#This Row],[goal]])</f>
        <v>0.82817600000000002</v>
      </c>
      <c r="P981" s="7">
        <f>IF(Table1[[#This Row],[backers_count]] &lt;= 0,0,Table1[[#This Row],[pledged]]/Table1[[#This Row],[backers_count]])</f>
        <v>301.93916666666667</v>
      </c>
      <c r="Q981" t="str">
        <f>TRIM(MID(Table1[[#This Row],[Category and Sub-Category]],1,SEARCH("/",Table1[[#This Row],[Category and Sub-Category]],1)-1))</f>
        <v>technology</v>
      </c>
      <c r="R981" t="str">
        <f>TRIM(MID(Table1[[#This Row],[Category and Sub-Category]],SEARCH("/",Table1[[#This Row],[Category and Sub-Category]],1)+1,LEN(Table1[[#This Row],[Category and Sub-Category]])))</f>
        <v>wearables</v>
      </c>
      <c r="S981" s="8">
        <f>DATE(1970,1,1)+(Table1[[#This Row],[launched_at]]/(24*60*60))</f>
        <v>42506.416990740741</v>
      </c>
      <c r="T981" s="8">
        <f>DATE(1970,1,1)+(Table1[[#This Row],[deadline]]/(24*60*60))</f>
        <v>42541.790972222225</v>
      </c>
      <c r="U981">
        <f>_xlfn.DAYS(Table1[[#This Row],[Date Ended Conversion]],Table1[[#This Row],[Date Created Conversion]])</f>
        <v>35</v>
      </c>
    </row>
    <row r="982" spans="1:21" ht="43.5" x14ac:dyDescent="0.3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9">
        <f>IF(Table1[[#This Row],[goal]] &lt;= 0,0,Table1[[#This Row],[pledged]]/Table1[[#This Row],[goal]])</f>
        <v>0.14860000000000001</v>
      </c>
      <c r="P982" s="7">
        <f>IF(Table1[[#This Row],[backers_count]] &lt;= 0,0,Table1[[#This Row],[pledged]]/Table1[[#This Row],[backers_count]])</f>
        <v>47.935483870967744</v>
      </c>
      <c r="Q982" t="str">
        <f>TRIM(MID(Table1[[#This Row],[Category and Sub-Category]],1,SEARCH("/",Table1[[#This Row],[Category and Sub-Category]],1)-1))</f>
        <v>technology</v>
      </c>
      <c r="R982" t="str">
        <f>TRIM(MID(Table1[[#This Row],[Category and Sub-Category]],SEARCH("/",Table1[[#This Row],[Category and Sub-Category]],1)+1,LEN(Table1[[#This Row],[Category and Sub-Category]])))</f>
        <v>wearables</v>
      </c>
      <c r="S982" s="8">
        <f>DATE(1970,1,1)+(Table1[[#This Row],[launched_at]]/(24*60*60))</f>
        <v>41928.904189814813</v>
      </c>
      <c r="T982" s="8">
        <f>DATE(1970,1,1)+(Table1[[#This Row],[deadline]]/(24*60*60))</f>
        <v>41973.945856481485</v>
      </c>
      <c r="U982">
        <f>_xlfn.DAYS(Table1[[#This Row],[Date Ended Conversion]],Table1[[#This Row],[Date Created Conversion]])</f>
        <v>45</v>
      </c>
    </row>
    <row r="983" spans="1:21" ht="43.5" x14ac:dyDescent="0.3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9">
        <f>IF(Table1[[#This Row],[goal]] &lt;= 0,0,Table1[[#This Row],[pledged]]/Table1[[#This Row],[goal]])</f>
        <v>1.2375123751237513E-4</v>
      </c>
      <c r="P983" s="7">
        <f>IF(Table1[[#This Row],[backers_count]] &lt;= 0,0,Table1[[#This Row],[pledged]]/Table1[[#This Row],[backers_count]])</f>
        <v>2.75</v>
      </c>
      <c r="Q983" t="str">
        <f>TRIM(MID(Table1[[#This Row],[Category and Sub-Category]],1,SEARCH("/",Table1[[#This Row],[Category and Sub-Category]],1)-1))</f>
        <v>technology</v>
      </c>
      <c r="R983" t="str">
        <f>TRIM(MID(Table1[[#This Row],[Category and Sub-Category]],SEARCH("/",Table1[[#This Row],[Category and Sub-Category]],1)+1,LEN(Table1[[#This Row],[Category and Sub-Category]])))</f>
        <v>wearables</v>
      </c>
      <c r="S983" s="8">
        <f>DATE(1970,1,1)+(Table1[[#This Row],[launched_at]]/(24*60*60))</f>
        <v>41830.947013888886</v>
      </c>
      <c r="T983" s="8">
        <f>DATE(1970,1,1)+(Table1[[#This Row],[deadline]]/(24*60*60))</f>
        <v>41860.947013888886</v>
      </c>
      <c r="U983">
        <f>_xlfn.DAYS(Table1[[#This Row],[Date Ended Conversion]],Table1[[#This Row],[Date Created Conversion]])</f>
        <v>30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9">
        <f>IF(Table1[[#This Row],[goal]] &lt;= 0,0,Table1[[#This Row],[pledged]]/Table1[[#This Row],[goal]])</f>
        <v>1.7142857142857143E-4</v>
      </c>
      <c r="P984" s="7">
        <f>IF(Table1[[#This Row],[backers_count]] &lt;= 0,0,Table1[[#This Row],[pledged]]/Table1[[#This Row],[backers_count]])</f>
        <v>1</v>
      </c>
      <c r="Q984" t="str">
        <f>TRIM(MID(Table1[[#This Row],[Category and Sub-Category]],1,SEARCH("/",Table1[[#This Row],[Category and Sub-Category]],1)-1))</f>
        <v>technology</v>
      </c>
      <c r="R984" t="str">
        <f>TRIM(MID(Table1[[#This Row],[Category and Sub-Category]],SEARCH("/",Table1[[#This Row],[Category and Sub-Category]],1)+1,LEN(Table1[[#This Row],[Category and Sub-Category]])))</f>
        <v>wearables</v>
      </c>
      <c r="S984" s="8">
        <f>DATE(1970,1,1)+(Table1[[#This Row],[launched_at]]/(24*60*60))</f>
        <v>42615.753310185188</v>
      </c>
      <c r="T984" s="8">
        <f>DATE(1970,1,1)+(Table1[[#This Row],[deadline]]/(24*60*60))</f>
        <v>42645.753310185188</v>
      </c>
      <c r="U984">
        <f>_xlfn.DAYS(Table1[[#This Row],[Date Ended Conversion]],Table1[[#This Row],[Date Created Conversion]])</f>
        <v>30</v>
      </c>
    </row>
    <row r="985" spans="1:21" ht="43.5" x14ac:dyDescent="0.3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9">
        <f>IF(Table1[[#This Row],[goal]] &lt;= 0,0,Table1[[#This Row],[pledged]]/Table1[[#This Row],[goal]])</f>
        <v>0.2950613611721471</v>
      </c>
      <c r="P985" s="7">
        <f>IF(Table1[[#This Row],[backers_count]] &lt;= 0,0,Table1[[#This Row],[pledged]]/Table1[[#This Row],[backers_count]])</f>
        <v>171.79329608938548</v>
      </c>
      <c r="Q985" t="str">
        <f>TRIM(MID(Table1[[#This Row],[Category and Sub-Category]],1,SEARCH("/",Table1[[#This Row],[Category and Sub-Category]],1)-1))</f>
        <v>technology</v>
      </c>
      <c r="R985" t="str">
        <f>TRIM(MID(Table1[[#This Row],[Category and Sub-Category]],SEARCH("/",Table1[[#This Row],[Category and Sub-Category]],1)+1,LEN(Table1[[#This Row],[Category and Sub-Category]])))</f>
        <v>wearables</v>
      </c>
      <c r="S985" s="8">
        <f>DATE(1970,1,1)+(Table1[[#This Row],[launched_at]]/(24*60*60))</f>
        <v>42574.667650462958</v>
      </c>
      <c r="T985" s="8">
        <f>DATE(1970,1,1)+(Table1[[#This Row],[deadline]]/(24*60*60))</f>
        <v>42605.870833333334</v>
      </c>
      <c r="U985">
        <f>_xlfn.DAYS(Table1[[#This Row],[Date Ended Conversion]],Table1[[#This Row],[Date Created Conversion]])</f>
        <v>31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9">
        <f>IF(Table1[[#This Row],[goal]] &lt;= 0,0,Table1[[#This Row],[pledged]]/Table1[[#This Row],[goal]])</f>
        <v>1.06E-2</v>
      </c>
      <c r="P986" s="7">
        <f>IF(Table1[[#This Row],[backers_count]] &lt;= 0,0,Table1[[#This Row],[pledged]]/Table1[[#This Row],[backers_count]])</f>
        <v>35.333333333333336</v>
      </c>
      <c r="Q986" t="str">
        <f>TRIM(MID(Table1[[#This Row],[Category and Sub-Category]],1,SEARCH("/",Table1[[#This Row],[Category and Sub-Category]],1)-1))</f>
        <v>technology</v>
      </c>
      <c r="R986" t="str">
        <f>TRIM(MID(Table1[[#This Row],[Category and Sub-Category]],SEARCH("/",Table1[[#This Row],[Category and Sub-Category]],1)+1,LEN(Table1[[#This Row],[Category and Sub-Category]])))</f>
        <v>wearables</v>
      </c>
      <c r="S986" s="8">
        <f>DATE(1970,1,1)+(Table1[[#This Row],[launched_at]]/(24*60*60))</f>
        <v>42061.11583333333</v>
      </c>
      <c r="T986" s="8">
        <f>DATE(1970,1,1)+(Table1[[#This Row],[deadline]]/(24*60*60))</f>
        <v>42091.074166666665</v>
      </c>
      <c r="U986">
        <f>_xlfn.DAYS(Table1[[#This Row],[Date Ended Conversion]],Table1[[#This Row],[Date Created Conversion]])</f>
        <v>30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9">
        <f>IF(Table1[[#This Row],[goal]] &lt;= 0,0,Table1[[#This Row],[pledged]]/Table1[[#This Row],[goal]])</f>
        <v>6.2933333333333327E-2</v>
      </c>
      <c r="P987" s="7">
        <f>IF(Table1[[#This Row],[backers_count]] &lt;= 0,0,Table1[[#This Row],[pledged]]/Table1[[#This Row],[backers_count]])</f>
        <v>82.086956521739125</v>
      </c>
      <c r="Q987" t="str">
        <f>TRIM(MID(Table1[[#This Row],[Category and Sub-Category]],1,SEARCH("/",Table1[[#This Row],[Category and Sub-Category]],1)-1))</f>
        <v>technology</v>
      </c>
      <c r="R987" t="str">
        <f>TRIM(MID(Table1[[#This Row],[Category and Sub-Category]],SEARCH("/",Table1[[#This Row],[Category and Sub-Category]],1)+1,LEN(Table1[[#This Row],[Category and Sub-Category]])))</f>
        <v>wearables</v>
      </c>
      <c r="S987" s="8">
        <f>DATE(1970,1,1)+(Table1[[#This Row],[launched_at]]/(24*60*60))</f>
        <v>42339.967708333337</v>
      </c>
      <c r="T987" s="8">
        <f>DATE(1970,1,1)+(Table1[[#This Row],[deadline]]/(24*60*60))</f>
        <v>42369.958333333328</v>
      </c>
      <c r="U987">
        <f>_xlfn.DAYS(Table1[[#This Row],[Date Ended Conversion]],Table1[[#This Row],[Date Created Conversion]])</f>
        <v>30</v>
      </c>
    </row>
    <row r="988" spans="1:21" ht="43.5" x14ac:dyDescent="0.3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9">
        <f>IF(Table1[[#This Row],[goal]] &lt;= 0,0,Table1[[#This Row],[pledged]]/Table1[[#This Row],[goal]])</f>
        <v>0.1275</v>
      </c>
      <c r="P988" s="7">
        <f>IF(Table1[[#This Row],[backers_count]] &lt;= 0,0,Table1[[#This Row],[pledged]]/Table1[[#This Row],[backers_count]])</f>
        <v>110.8695652173913</v>
      </c>
      <c r="Q988" t="str">
        <f>TRIM(MID(Table1[[#This Row],[Category and Sub-Category]],1,SEARCH("/",Table1[[#This Row],[Category and Sub-Category]],1)-1))</f>
        <v>technology</v>
      </c>
      <c r="R988" t="str">
        <f>TRIM(MID(Table1[[#This Row],[Category and Sub-Category]],SEARCH("/",Table1[[#This Row],[Category and Sub-Category]],1)+1,LEN(Table1[[#This Row],[Category and Sub-Category]])))</f>
        <v>wearables</v>
      </c>
      <c r="S988" s="8">
        <f>DATE(1970,1,1)+(Table1[[#This Row],[launched_at]]/(24*60*60))</f>
        <v>42324.767361111109</v>
      </c>
      <c r="T988" s="8">
        <f>DATE(1970,1,1)+(Table1[[#This Row],[deadline]]/(24*60*60))</f>
        <v>42379</v>
      </c>
      <c r="U988">
        <f>_xlfn.DAYS(Table1[[#This Row],[Date Ended Conversion]],Table1[[#This Row],[Date Created Conversion]])</f>
        <v>55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9">
        <f>IF(Table1[[#This Row],[goal]] &lt;= 0,0,Table1[[#This Row],[pledged]]/Table1[[#This Row],[goal]])</f>
        <v>0.13220000000000001</v>
      </c>
      <c r="P989" s="7">
        <f>IF(Table1[[#This Row],[backers_count]] &lt;= 0,0,Table1[[#This Row],[pledged]]/Table1[[#This Row],[backers_count]])</f>
        <v>161.21951219512195</v>
      </c>
      <c r="Q989" t="str">
        <f>TRIM(MID(Table1[[#This Row],[Category and Sub-Category]],1,SEARCH("/",Table1[[#This Row],[Category and Sub-Category]],1)-1))</f>
        <v>technology</v>
      </c>
      <c r="R989" t="str">
        <f>TRIM(MID(Table1[[#This Row],[Category and Sub-Category]],SEARCH("/",Table1[[#This Row],[Category and Sub-Category]],1)+1,LEN(Table1[[#This Row],[Category and Sub-Category]])))</f>
        <v>wearables</v>
      </c>
      <c r="S989" s="8">
        <f>DATE(1970,1,1)+(Table1[[#This Row],[launched_at]]/(24*60*60))</f>
        <v>41773.294560185182</v>
      </c>
      <c r="T989" s="8">
        <f>DATE(1970,1,1)+(Table1[[#This Row],[deadline]]/(24*60*60))</f>
        <v>41813.294560185182</v>
      </c>
      <c r="U989">
        <f>_xlfn.DAYS(Table1[[#This Row],[Date Ended Conversion]],Table1[[#This Row],[Date Created Conversion]])</f>
        <v>40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9">
        <f>IF(Table1[[#This Row],[goal]] &lt;= 0,0,Table1[[#This Row],[pledged]]/Table1[[#This Row],[goal]])</f>
        <v>0</v>
      </c>
      <c r="P990" s="7">
        <f>IF(Table1[[#This Row],[backers_count]] &lt;= 0,0,Table1[[#This Row],[pledged]]/Table1[[#This Row],[backers_count]])</f>
        <v>0</v>
      </c>
      <c r="Q990" t="str">
        <f>TRIM(MID(Table1[[#This Row],[Category and Sub-Category]],1,SEARCH("/",Table1[[#This Row],[Category and Sub-Category]],1)-1))</f>
        <v>technology</v>
      </c>
      <c r="R990" t="str">
        <f>TRIM(MID(Table1[[#This Row],[Category and Sub-Category]],SEARCH("/",Table1[[#This Row],[Category and Sub-Category]],1)+1,LEN(Table1[[#This Row],[Category and Sub-Category]])))</f>
        <v>wearables</v>
      </c>
      <c r="S990" s="8">
        <f>DATE(1970,1,1)+(Table1[[#This Row],[launched_at]]/(24*60*60))</f>
        <v>42614.356770833328</v>
      </c>
      <c r="T990" s="8">
        <f>DATE(1970,1,1)+(Table1[[#This Row],[deadline]]/(24*60*60))</f>
        <v>42644.356770833328</v>
      </c>
      <c r="U990">
        <f>_xlfn.DAYS(Table1[[#This Row],[Date Ended Conversion]],Table1[[#This Row],[Date Created Conversion]])</f>
        <v>30</v>
      </c>
    </row>
    <row r="991" spans="1:21" x14ac:dyDescent="0.3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9">
        <f>IF(Table1[[#This Row],[goal]] &lt;= 0,0,Table1[[#This Row],[pledged]]/Table1[[#This Row],[goal]])</f>
        <v>0.16769999999999999</v>
      </c>
      <c r="P991" s="7">
        <f>IF(Table1[[#This Row],[backers_count]] &lt;= 0,0,Table1[[#This Row],[pledged]]/Table1[[#This Row],[backers_count]])</f>
        <v>52.40625</v>
      </c>
      <c r="Q991" t="str">
        <f>TRIM(MID(Table1[[#This Row],[Category and Sub-Category]],1,SEARCH("/",Table1[[#This Row],[Category and Sub-Category]],1)-1))</f>
        <v>technology</v>
      </c>
      <c r="R991" t="str">
        <f>TRIM(MID(Table1[[#This Row],[Category and Sub-Category]],SEARCH("/",Table1[[#This Row],[Category and Sub-Category]],1)+1,LEN(Table1[[#This Row],[Category and Sub-Category]])))</f>
        <v>wearables</v>
      </c>
      <c r="S991" s="8">
        <f>DATE(1970,1,1)+(Table1[[#This Row],[launched_at]]/(24*60*60))</f>
        <v>42611.933969907404</v>
      </c>
      <c r="T991" s="8">
        <f>DATE(1970,1,1)+(Table1[[#This Row],[deadline]]/(24*60*60))</f>
        <v>42641.933969907404</v>
      </c>
      <c r="U991">
        <f>_xlfn.DAYS(Table1[[#This Row],[Date Ended Conversion]],Table1[[#This Row],[Date Created Conversion]])</f>
        <v>30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9">
        <f>IF(Table1[[#This Row],[goal]] &lt;= 0,0,Table1[[#This Row],[pledged]]/Table1[[#This Row],[goal]])</f>
        <v>1.0399999999999999E-3</v>
      </c>
      <c r="P992" s="7">
        <f>IF(Table1[[#This Row],[backers_count]] &lt;= 0,0,Table1[[#This Row],[pledged]]/Table1[[#This Row],[backers_count]])</f>
        <v>13</v>
      </c>
      <c r="Q992" t="str">
        <f>TRIM(MID(Table1[[#This Row],[Category and Sub-Category]],1,SEARCH("/",Table1[[#This Row],[Category and Sub-Category]],1)-1))</f>
        <v>technology</v>
      </c>
      <c r="R992" t="str">
        <f>TRIM(MID(Table1[[#This Row],[Category and Sub-Category]],SEARCH("/",Table1[[#This Row],[Category and Sub-Category]],1)+1,LEN(Table1[[#This Row],[Category and Sub-Category]])))</f>
        <v>wearables</v>
      </c>
      <c r="S992" s="8">
        <f>DATE(1970,1,1)+(Table1[[#This Row],[launched_at]]/(24*60*60))</f>
        <v>41855.784305555557</v>
      </c>
      <c r="T992" s="8">
        <f>DATE(1970,1,1)+(Table1[[#This Row],[deadline]]/(24*60*60))</f>
        <v>41885.784305555557</v>
      </c>
      <c r="U992">
        <f>_xlfn.DAYS(Table1[[#This Row],[Date Ended Conversion]],Table1[[#This Row],[Date Created Conversion]])</f>
        <v>30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9">
        <f>IF(Table1[[#This Row],[goal]] &lt;= 0,0,Table1[[#This Row],[pledged]]/Table1[[#This Row],[goal]])</f>
        <v>4.24E-2</v>
      </c>
      <c r="P993" s="7">
        <f>IF(Table1[[#This Row],[backers_count]] &lt;= 0,0,Table1[[#This Row],[pledged]]/Table1[[#This Row],[backers_count]])</f>
        <v>30.285714285714285</v>
      </c>
      <c r="Q993" t="str">
        <f>TRIM(MID(Table1[[#This Row],[Category and Sub-Category]],1,SEARCH("/",Table1[[#This Row],[Category and Sub-Category]],1)-1))</f>
        <v>technology</v>
      </c>
      <c r="R993" t="str">
        <f>TRIM(MID(Table1[[#This Row],[Category and Sub-Category]],SEARCH("/",Table1[[#This Row],[Category and Sub-Category]],1)+1,LEN(Table1[[#This Row],[Category and Sub-Category]])))</f>
        <v>wearables</v>
      </c>
      <c r="S993" s="8">
        <f>DATE(1970,1,1)+(Table1[[#This Row],[launched_at]]/(24*60*60))</f>
        <v>42538.75680555556</v>
      </c>
      <c r="T993" s="8">
        <f>DATE(1970,1,1)+(Table1[[#This Row],[deadline]]/(24*60*60))</f>
        <v>42563.785416666666</v>
      </c>
      <c r="U993">
        <f>_xlfn.DAYS(Table1[[#This Row],[Date Ended Conversion]],Table1[[#This Row],[Date Created Conversion]])</f>
        <v>25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9">
        <f>IF(Table1[[#This Row],[goal]] &lt;= 0,0,Table1[[#This Row],[pledged]]/Table1[[#This Row],[goal]])</f>
        <v>4.6699999999999997E-3</v>
      </c>
      <c r="P994" s="7">
        <f>IF(Table1[[#This Row],[backers_count]] &lt;= 0,0,Table1[[#This Row],[pledged]]/Table1[[#This Row],[backers_count]])</f>
        <v>116.75</v>
      </c>
      <c r="Q994" t="str">
        <f>TRIM(MID(Table1[[#This Row],[Category and Sub-Category]],1,SEARCH("/",Table1[[#This Row],[Category and Sub-Category]],1)-1))</f>
        <v>technology</v>
      </c>
      <c r="R994" t="str">
        <f>TRIM(MID(Table1[[#This Row],[Category and Sub-Category]],SEARCH("/",Table1[[#This Row],[Category and Sub-Category]],1)+1,LEN(Table1[[#This Row],[Category and Sub-Category]])))</f>
        <v>wearables</v>
      </c>
      <c r="S994" s="8">
        <f>DATE(1970,1,1)+(Table1[[#This Row],[launched_at]]/(24*60*60))</f>
        <v>42437.924988425926</v>
      </c>
      <c r="T994" s="8">
        <f>DATE(1970,1,1)+(Table1[[#This Row],[deadline]]/(24*60*60))</f>
        <v>42497.883321759262</v>
      </c>
      <c r="U994">
        <f>_xlfn.DAYS(Table1[[#This Row],[Date Ended Conversion]],Table1[[#This Row],[Date Created Conversion]])</f>
        <v>60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9">
        <f>IF(Table1[[#This Row],[goal]] &lt;= 0,0,Table1[[#This Row],[pledged]]/Table1[[#This Row],[goal]])</f>
        <v>0.25087142857142858</v>
      </c>
      <c r="P995" s="7">
        <f>IF(Table1[[#This Row],[backers_count]] &lt;= 0,0,Table1[[#This Row],[pledged]]/Table1[[#This Row],[backers_count]])</f>
        <v>89.59693877551021</v>
      </c>
      <c r="Q995" t="str">
        <f>TRIM(MID(Table1[[#This Row],[Category and Sub-Category]],1,SEARCH("/",Table1[[#This Row],[Category and Sub-Category]],1)-1))</f>
        <v>technology</v>
      </c>
      <c r="R995" t="str">
        <f>TRIM(MID(Table1[[#This Row],[Category and Sub-Category]],SEARCH("/",Table1[[#This Row],[Category and Sub-Category]],1)+1,LEN(Table1[[#This Row],[Category and Sub-Category]])))</f>
        <v>wearables</v>
      </c>
      <c r="S995" s="8">
        <f>DATE(1970,1,1)+(Table1[[#This Row],[launched_at]]/(24*60*60))</f>
        <v>42652.964907407411</v>
      </c>
      <c r="T995" s="8">
        <f>DATE(1970,1,1)+(Table1[[#This Row],[deadline]]/(24*60*60))</f>
        <v>42686.208333333328</v>
      </c>
      <c r="U995">
        <f>_xlfn.DAYS(Table1[[#This Row],[Date Ended Conversion]],Table1[[#This Row],[Date Created Conversion]])</f>
        <v>34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9">
        <f>IF(Table1[[#This Row],[goal]] &lt;= 0,0,Table1[[#This Row],[pledged]]/Table1[[#This Row],[goal]])</f>
        <v>2.3345000000000001E-2</v>
      </c>
      <c r="P996" s="7">
        <f>IF(Table1[[#This Row],[backers_count]] &lt;= 0,0,Table1[[#This Row],[pledged]]/Table1[[#This Row],[backers_count]])</f>
        <v>424.45454545454544</v>
      </c>
      <c r="Q996" t="str">
        <f>TRIM(MID(Table1[[#This Row],[Category and Sub-Category]],1,SEARCH("/",Table1[[#This Row],[Category and Sub-Category]],1)-1))</f>
        <v>technology</v>
      </c>
      <c r="R996" t="str">
        <f>TRIM(MID(Table1[[#This Row],[Category and Sub-Category]],SEARCH("/",Table1[[#This Row],[Category and Sub-Category]],1)+1,LEN(Table1[[#This Row],[Category and Sub-Category]])))</f>
        <v>wearables</v>
      </c>
      <c r="S996" s="8">
        <f>DATE(1970,1,1)+(Table1[[#This Row],[launched_at]]/(24*60*60))</f>
        <v>41921.263078703705</v>
      </c>
      <c r="T996" s="8">
        <f>DATE(1970,1,1)+(Table1[[#This Row],[deadline]]/(24*60*60))</f>
        <v>41973.957638888889</v>
      </c>
      <c r="U996">
        <f>_xlfn.DAYS(Table1[[#This Row],[Date Ended Conversion]],Table1[[#This Row],[Date Created Conversion]])</f>
        <v>52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9">
        <f>IF(Table1[[#This Row],[goal]] &lt;= 0,0,Table1[[#This Row],[pledged]]/Table1[[#This Row],[goal]])</f>
        <v>7.2599999999999998E-2</v>
      </c>
      <c r="P997" s="7">
        <f>IF(Table1[[#This Row],[backers_count]] &lt;= 0,0,Table1[[#This Row],[pledged]]/Table1[[#This Row],[backers_count]])</f>
        <v>80.666666666666671</v>
      </c>
      <c r="Q997" t="str">
        <f>TRIM(MID(Table1[[#This Row],[Category and Sub-Category]],1,SEARCH("/",Table1[[#This Row],[Category and Sub-Category]],1)-1))</f>
        <v>technology</v>
      </c>
      <c r="R997" t="str">
        <f>TRIM(MID(Table1[[#This Row],[Category and Sub-Category]],SEARCH("/",Table1[[#This Row],[Category and Sub-Category]],1)+1,LEN(Table1[[#This Row],[Category and Sub-Category]])))</f>
        <v>wearables</v>
      </c>
      <c r="S997" s="8">
        <f>DATE(1970,1,1)+(Table1[[#This Row],[launched_at]]/(24*60*60))</f>
        <v>41947.940740740742</v>
      </c>
      <c r="T997" s="8">
        <f>DATE(1970,1,1)+(Table1[[#This Row],[deadline]]/(24*60*60))</f>
        <v>41972.666666666672</v>
      </c>
      <c r="U997">
        <f>_xlfn.DAYS(Table1[[#This Row],[Date Ended Conversion]],Table1[[#This Row],[Date Created Conversion]])</f>
        <v>25</v>
      </c>
    </row>
    <row r="998" spans="1:21" ht="29" x14ac:dyDescent="0.3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9">
        <f>IF(Table1[[#This Row],[goal]] &lt;= 0,0,Table1[[#This Row],[pledged]]/Table1[[#This Row],[goal]])</f>
        <v>1.6250000000000001E-2</v>
      </c>
      <c r="P998" s="7">
        <f>IF(Table1[[#This Row],[backers_count]] &lt;= 0,0,Table1[[#This Row],[pledged]]/Table1[[#This Row],[backers_count]])</f>
        <v>13</v>
      </c>
      <c r="Q998" t="str">
        <f>TRIM(MID(Table1[[#This Row],[Category and Sub-Category]],1,SEARCH("/",Table1[[#This Row],[Category and Sub-Category]],1)-1))</f>
        <v>technology</v>
      </c>
      <c r="R998" t="str">
        <f>TRIM(MID(Table1[[#This Row],[Category and Sub-Category]],SEARCH("/",Table1[[#This Row],[Category and Sub-Category]],1)+1,LEN(Table1[[#This Row],[Category and Sub-Category]])))</f>
        <v>wearables</v>
      </c>
      <c r="S998" s="8">
        <f>DATE(1970,1,1)+(Table1[[#This Row],[launched_at]]/(24*60*60))</f>
        <v>41817.866435185184</v>
      </c>
      <c r="T998" s="8">
        <f>DATE(1970,1,1)+(Table1[[#This Row],[deadline]]/(24*60*60))</f>
        <v>41847.643750000003</v>
      </c>
      <c r="U998">
        <f>_xlfn.DAYS(Table1[[#This Row],[Date Ended Conversion]],Table1[[#This Row],[Date Created Conversion]])</f>
        <v>30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9">
        <f>IF(Table1[[#This Row],[goal]] &lt;= 0,0,Table1[[#This Row],[pledged]]/Table1[[#This Row],[goal]])</f>
        <v>1.2999999999999999E-2</v>
      </c>
      <c r="P999" s="7">
        <f>IF(Table1[[#This Row],[backers_count]] &lt;= 0,0,Table1[[#This Row],[pledged]]/Table1[[#This Row],[backers_count]])</f>
        <v>8.125</v>
      </c>
      <c r="Q999" t="str">
        <f>TRIM(MID(Table1[[#This Row],[Category and Sub-Category]],1,SEARCH("/",Table1[[#This Row],[Category and Sub-Category]],1)-1))</f>
        <v>technology</v>
      </c>
      <c r="R999" t="str">
        <f>TRIM(MID(Table1[[#This Row],[Category and Sub-Category]],SEARCH("/",Table1[[#This Row],[Category and Sub-Category]],1)+1,LEN(Table1[[#This Row],[Category and Sub-Category]])))</f>
        <v>wearables</v>
      </c>
      <c r="S999" s="8">
        <f>DATE(1970,1,1)+(Table1[[#This Row],[launched_at]]/(24*60*60))</f>
        <v>41941.10297453704</v>
      </c>
      <c r="T999" s="8">
        <f>DATE(1970,1,1)+(Table1[[#This Row],[deadline]]/(24*60*60))</f>
        <v>41971.144641203704</v>
      </c>
      <c r="U999">
        <f>_xlfn.DAYS(Table1[[#This Row],[Date Ended Conversion]],Table1[[#This Row],[Date Created Conversion]])</f>
        <v>30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9">
        <f>IF(Table1[[#This Row],[goal]] &lt;= 0,0,Table1[[#This Row],[pledged]]/Table1[[#This Row],[goal]])</f>
        <v>0.58558333333333334</v>
      </c>
      <c r="P1000" s="7">
        <f>IF(Table1[[#This Row],[backers_count]] &lt;= 0,0,Table1[[#This Row],[pledged]]/Table1[[#This Row],[backers_count]])</f>
        <v>153.42794759825327</v>
      </c>
      <c r="Q1000" t="str">
        <f>TRIM(MID(Table1[[#This Row],[Category and Sub-Category]],1,SEARCH("/",Table1[[#This Row],[Category and Sub-Category]],1)-1))</f>
        <v>technology</v>
      </c>
      <c r="R1000" t="str">
        <f>TRIM(MID(Table1[[#This Row],[Category and Sub-Category]],SEARCH("/",Table1[[#This Row],[Category and Sub-Category]],1)+1,LEN(Table1[[#This Row],[Category and Sub-Category]])))</f>
        <v>wearables</v>
      </c>
      <c r="S1000" s="8">
        <f>DATE(1970,1,1)+(Table1[[#This Row],[launched_at]]/(24*60*60))</f>
        <v>42282.168993055559</v>
      </c>
      <c r="T1000" s="8">
        <f>DATE(1970,1,1)+(Table1[[#This Row],[deadline]]/(24*60*60))</f>
        <v>42327.210659722223</v>
      </c>
      <c r="U1000">
        <f>_xlfn.DAYS(Table1[[#This Row],[Date Ended Conversion]],Table1[[#This Row],[Date Created Conversion]])</f>
        <v>45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9">
        <f>IF(Table1[[#This Row],[goal]] &lt;= 0,0,Table1[[#This Row],[pledged]]/Table1[[#This Row],[goal]])</f>
        <v>7.7886666666666673E-2</v>
      </c>
      <c r="P1001" s="7">
        <f>IF(Table1[[#This Row],[backers_count]] &lt;= 0,0,Table1[[#This Row],[pledged]]/Table1[[#This Row],[backers_count]])</f>
        <v>292.07499999999999</v>
      </c>
      <c r="Q1001" t="str">
        <f>TRIM(MID(Table1[[#This Row],[Category and Sub-Category]],1,SEARCH("/",Table1[[#This Row],[Category and Sub-Category]],1)-1))</f>
        <v>technology</v>
      </c>
      <c r="R1001" t="str">
        <f>TRIM(MID(Table1[[#This Row],[Category and Sub-Category]],SEARCH("/",Table1[[#This Row],[Category and Sub-Category]],1)+1,LEN(Table1[[#This Row],[Category and Sub-Category]])))</f>
        <v>wearables</v>
      </c>
      <c r="S1001" s="8">
        <f>DATE(1970,1,1)+(Table1[[#This Row],[launched_at]]/(24*60*60))</f>
        <v>41926.29965277778</v>
      </c>
      <c r="T1001" s="8">
        <f>DATE(1970,1,1)+(Table1[[#This Row],[deadline]]/(24*60*60))</f>
        <v>41956.334722222222</v>
      </c>
      <c r="U1001">
        <f>_xlfn.DAYS(Table1[[#This Row],[Date Ended Conversion]],Table1[[#This Row],[Date Created Conversion]])</f>
        <v>30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9">
        <f>IF(Table1[[#This Row],[goal]] &lt;= 0,0,Table1[[#This Row],[pledged]]/Table1[[#This Row],[goal]])</f>
        <v>2.2157147647256063E-2</v>
      </c>
      <c r="P1002" s="7">
        <f>IF(Table1[[#This Row],[backers_count]] &lt;= 0,0,Table1[[#This Row],[pledged]]/Table1[[#This Row],[backers_count]])</f>
        <v>3304</v>
      </c>
      <c r="Q1002" t="str">
        <f>TRIM(MID(Table1[[#This Row],[Category and Sub-Category]],1,SEARCH("/",Table1[[#This Row],[Category and Sub-Category]],1)-1))</f>
        <v>technology</v>
      </c>
      <c r="R1002" t="str">
        <f>TRIM(MID(Table1[[#This Row],[Category and Sub-Category]],SEARCH("/",Table1[[#This Row],[Category and Sub-Category]],1)+1,LEN(Table1[[#This Row],[Category and Sub-Category]])))</f>
        <v>wearables</v>
      </c>
      <c r="S1002" s="8">
        <f>DATE(1970,1,1)+(Table1[[#This Row],[launched_at]]/(24*60*60))</f>
        <v>42749.05972222222</v>
      </c>
      <c r="T1002" s="8">
        <f>DATE(1970,1,1)+(Table1[[#This Row],[deadline]]/(24*60*60))</f>
        <v>42809.018055555556</v>
      </c>
      <c r="U1002">
        <f>_xlfn.DAYS(Table1[[#This Row],[Date Ended Conversion]],Table1[[#This Row],[Date Created Conversion]])</f>
        <v>60</v>
      </c>
    </row>
    <row r="1003" spans="1:21" ht="43.5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9">
        <f>IF(Table1[[#This Row],[goal]] &lt;= 0,0,Table1[[#This Row],[pledged]]/Table1[[#This Row],[goal]])</f>
        <v>1.04</v>
      </c>
      <c r="P1003" s="7">
        <f>IF(Table1[[#This Row],[backers_count]] &lt;= 0,0,Table1[[#This Row],[pledged]]/Table1[[#This Row],[backers_count]])</f>
        <v>1300</v>
      </c>
      <c r="Q1003" t="str">
        <f>TRIM(MID(Table1[[#This Row],[Category and Sub-Category]],1,SEARCH("/",Table1[[#This Row],[Category and Sub-Category]],1)-1))</f>
        <v>technology</v>
      </c>
      <c r="R1003" t="str">
        <f>TRIM(MID(Table1[[#This Row],[Category and Sub-Category]],SEARCH("/",Table1[[#This Row],[Category and Sub-Category]],1)+1,LEN(Table1[[#This Row],[Category and Sub-Category]])))</f>
        <v>wearables</v>
      </c>
      <c r="S1003" s="8">
        <f>DATE(1970,1,1)+(Table1[[#This Row],[launched_at]]/(24*60*60))</f>
        <v>42720.720057870371</v>
      </c>
      <c r="T1003" s="8">
        <f>DATE(1970,1,1)+(Table1[[#This Row],[deadline]]/(24*60*60))</f>
        <v>42765.720057870371</v>
      </c>
      <c r="U1003">
        <f>_xlfn.DAYS(Table1[[#This Row],[Date Ended Conversion]],Table1[[#This Row],[Date Created Conversion]])</f>
        <v>45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9">
        <f>IF(Table1[[#This Row],[goal]] &lt;= 0,0,Table1[[#This Row],[pledged]]/Table1[[#This Row],[goal]])</f>
        <v>0.29602960296029601</v>
      </c>
      <c r="P1004" s="7">
        <f>IF(Table1[[#This Row],[backers_count]] &lt;= 0,0,Table1[[#This Row],[pledged]]/Table1[[#This Row],[backers_count]])</f>
        <v>134.54545454545453</v>
      </c>
      <c r="Q1004" t="str">
        <f>TRIM(MID(Table1[[#This Row],[Category and Sub-Category]],1,SEARCH("/",Table1[[#This Row],[Category and Sub-Category]],1)-1))</f>
        <v>technology</v>
      </c>
      <c r="R1004" t="str">
        <f>TRIM(MID(Table1[[#This Row],[Category and Sub-Category]],SEARCH("/",Table1[[#This Row],[Category and Sub-Category]],1)+1,LEN(Table1[[#This Row],[Category and Sub-Category]])))</f>
        <v>wearables</v>
      </c>
      <c r="S1004" s="8">
        <f>DATE(1970,1,1)+(Table1[[#This Row],[launched_at]]/(24*60*60))</f>
        <v>42325.684189814812</v>
      </c>
      <c r="T1004" s="8">
        <f>DATE(1970,1,1)+(Table1[[#This Row],[deadline]]/(24*60*60))</f>
        <v>42355.249305555553</v>
      </c>
      <c r="U1004">
        <f>_xlfn.DAYS(Table1[[#This Row],[Date Ended Conversion]],Table1[[#This Row],[Date Created Conversion]])</f>
        <v>30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9">
        <f>IF(Table1[[#This Row],[goal]] &lt;= 0,0,Table1[[#This Row],[pledged]]/Table1[[#This Row],[goal]])</f>
        <v>0.16055</v>
      </c>
      <c r="P1005" s="7">
        <f>IF(Table1[[#This Row],[backers_count]] &lt;= 0,0,Table1[[#This Row],[pledged]]/Table1[[#This Row],[backers_count]])</f>
        <v>214.06666666666666</v>
      </c>
      <c r="Q1005" t="str">
        <f>TRIM(MID(Table1[[#This Row],[Category and Sub-Category]],1,SEARCH("/",Table1[[#This Row],[Category and Sub-Category]],1)-1))</f>
        <v>technology</v>
      </c>
      <c r="R1005" t="str">
        <f>TRIM(MID(Table1[[#This Row],[Category and Sub-Category]],SEARCH("/",Table1[[#This Row],[Category and Sub-Category]],1)+1,LEN(Table1[[#This Row],[Category and Sub-Category]])))</f>
        <v>wearables</v>
      </c>
      <c r="S1005" s="8">
        <f>DATE(1970,1,1)+(Table1[[#This Row],[launched_at]]/(24*60*60))</f>
        <v>42780.709039351852</v>
      </c>
      <c r="T1005" s="8">
        <f>DATE(1970,1,1)+(Table1[[#This Row],[deadline]]/(24*60*60))</f>
        <v>42810.667372685188</v>
      </c>
      <c r="U1005">
        <f>_xlfn.DAYS(Table1[[#This Row],[Date Ended Conversion]],Table1[[#This Row],[Date Created Conversion]])</f>
        <v>30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9">
        <f>IF(Table1[[#This Row],[goal]] &lt;= 0,0,Table1[[#This Row],[pledged]]/Table1[[#This Row],[goal]])</f>
        <v>0.82208000000000003</v>
      </c>
      <c r="P1006" s="7">
        <f>IF(Table1[[#This Row],[backers_count]] &lt;= 0,0,Table1[[#This Row],[pledged]]/Table1[[#This Row],[backers_count]])</f>
        <v>216.33684210526314</v>
      </c>
      <c r="Q1006" t="str">
        <f>TRIM(MID(Table1[[#This Row],[Category and Sub-Category]],1,SEARCH("/",Table1[[#This Row],[Category and Sub-Category]],1)-1))</f>
        <v>technology</v>
      </c>
      <c r="R1006" t="str">
        <f>TRIM(MID(Table1[[#This Row],[Category and Sub-Category]],SEARCH("/",Table1[[#This Row],[Category and Sub-Category]],1)+1,LEN(Table1[[#This Row],[Category and Sub-Category]])))</f>
        <v>wearables</v>
      </c>
      <c r="S1006" s="8">
        <f>DATE(1970,1,1)+(Table1[[#This Row],[launched_at]]/(24*60*60))</f>
        <v>42388.708645833336</v>
      </c>
      <c r="T1006" s="8">
        <f>DATE(1970,1,1)+(Table1[[#This Row],[deadline]]/(24*60*60))</f>
        <v>42418.708645833336</v>
      </c>
      <c r="U1006">
        <f>_xlfn.DAYS(Table1[[#This Row],[Date Ended Conversion]],Table1[[#This Row],[Date Created Conversion]])</f>
        <v>30</v>
      </c>
    </row>
    <row r="1007" spans="1:21" ht="29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9">
        <f>IF(Table1[[#This Row],[goal]] &lt;= 0,0,Table1[[#This Row],[pledged]]/Table1[[#This Row],[goal]])</f>
        <v>0.75051000000000001</v>
      </c>
      <c r="P1007" s="7">
        <f>IF(Table1[[#This Row],[backers_count]] &lt;= 0,0,Table1[[#This Row],[pledged]]/Table1[[#This Row],[backers_count]])</f>
        <v>932.31055900621118</v>
      </c>
      <c r="Q1007" t="str">
        <f>TRIM(MID(Table1[[#This Row],[Category and Sub-Category]],1,SEARCH("/",Table1[[#This Row],[Category and Sub-Category]],1)-1))</f>
        <v>technology</v>
      </c>
      <c r="R1007" t="str">
        <f>TRIM(MID(Table1[[#This Row],[Category and Sub-Category]],SEARCH("/",Table1[[#This Row],[Category and Sub-Category]],1)+1,LEN(Table1[[#This Row],[Category and Sub-Category]])))</f>
        <v>wearables</v>
      </c>
      <c r="S1007" s="8">
        <f>DATE(1970,1,1)+(Table1[[#This Row],[launched_at]]/(24*60*60))</f>
        <v>42276.624803240746</v>
      </c>
      <c r="T1007" s="8">
        <f>DATE(1970,1,1)+(Table1[[#This Row],[deadline]]/(24*60*60))</f>
        <v>42307.624803240746</v>
      </c>
      <c r="U1007">
        <f>_xlfn.DAYS(Table1[[#This Row],[Date Ended Conversion]],Table1[[#This Row],[Date Created Conversion]])</f>
        <v>31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9">
        <f>IF(Table1[[#This Row],[goal]] &lt;= 0,0,Table1[[#This Row],[pledged]]/Table1[[#This Row],[goal]])</f>
        <v>5.8500000000000003E-2</v>
      </c>
      <c r="P1008" s="7">
        <f>IF(Table1[[#This Row],[backers_count]] &lt;= 0,0,Table1[[#This Row],[pledged]]/Table1[[#This Row],[backers_count]])</f>
        <v>29.25</v>
      </c>
      <c r="Q1008" t="str">
        <f>TRIM(MID(Table1[[#This Row],[Category and Sub-Category]],1,SEARCH("/",Table1[[#This Row],[Category and Sub-Category]],1)-1))</f>
        <v>technology</v>
      </c>
      <c r="R1008" t="str">
        <f>TRIM(MID(Table1[[#This Row],[Category and Sub-Category]],SEARCH("/",Table1[[#This Row],[Category and Sub-Category]],1)+1,LEN(Table1[[#This Row],[Category and Sub-Category]])))</f>
        <v>wearables</v>
      </c>
      <c r="S1008" s="8">
        <f>DATE(1970,1,1)+(Table1[[#This Row],[launched_at]]/(24*60*60))</f>
        <v>41977.040185185186</v>
      </c>
      <c r="T1008" s="8">
        <f>DATE(1970,1,1)+(Table1[[#This Row],[deadline]]/(24*60*60))</f>
        <v>41985.299305555556</v>
      </c>
      <c r="U1008">
        <f>_xlfn.DAYS(Table1[[#This Row],[Date Ended Conversion]],Table1[[#This Row],[Date Created Conversion]])</f>
        <v>8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9">
        <f>IF(Table1[[#This Row],[goal]] &lt;= 0,0,Table1[[#This Row],[pledged]]/Table1[[#This Row],[goal]])</f>
        <v>0.44319999999999998</v>
      </c>
      <c r="P1009" s="7">
        <f>IF(Table1[[#This Row],[backers_count]] &lt;= 0,0,Table1[[#This Row],[pledged]]/Table1[[#This Row],[backers_count]])</f>
        <v>174.94736842105263</v>
      </c>
      <c r="Q1009" t="str">
        <f>TRIM(MID(Table1[[#This Row],[Category and Sub-Category]],1,SEARCH("/",Table1[[#This Row],[Category and Sub-Category]],1)-1))</f>
        <v>technology</v>
      </c>
      <c r="R1009" t="str">
        <f>TRIM(MID(Table1[[#This Row],[Category and Sub-Category]],SEARCH("/",Table1[[#This Row],[Category and Sub-Category]],1)+1,LEN(Table1[[#This Row],[Category and Sub-Category]])))</f>
        <v>wearables</v>
      </c>
      <c r="S1009" s="8">
        <f>DATE(1970,1,1)+(Table1[[#This Row],[launched_at]]/(24*60*60))</f>
        <v>42676.583599537036</v>
      </c>
      <c r="T1009" s="8">
        <f>DATE(1970,1,1)+(Table1[[#This Row],[deadline]]/(24*60*60))</f>
        <v>42718.6252662037</v>
      </c>
      <c r="U1009">
        <f>_xlfn.DAYS(Table1[[#This Row],[Date Ended Conversion]],Table1[[#This Row],[Date Created Conversion]])</f>
        <v>42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9">
        <f>IF(Table1[[#This Row],[goal]] &lt;= 0,0,Table1[[#This Row],[pledged]]/Table1[[#This Row],[goal]])</f>
        <v>2.6737967914438501E-3</v>
      </c>
      <c r="P1010" s="7">
        <f>IF(Table1[[#This Row],[backers_count]] &lt;= 0,0,Table1[[#This Row],[pledged]]/Table1[[#This Row],[backers_count]])</f>
        <v>250</v>
      </c>
      <c r="Q1010" t="str">
        <f>TRIM(MID(Table1[[#This Row],[Category and Sub-Category]],1,SEARCH("/",Table1[[#This Row],[Category and Sub-Category]],1)-1))</f>
        <v>technology</v>
      </c>
      <c r="R1010" t="str">
        <f>TRIM(MID(Table1[[#This Row],[Category and Sub-Category]],SEARCH("/",Table1[[#This Row],[Category and Sub-Category]],1)+1,LEN(Table1[[#This Row],[Category and Sub-Category]])))</f>
        <v>wearables</v>
      </c>
      <c r="S1010" s="8">
        <f>DATE(1970,1,1)+(Table1[[#This Row],[launched_at]]/(24*60*60))</f>
        <v>42702.809201388889</v>
      </c>
      <c r="T1010" s="8">
        <f>DATE(1970,1,1)+(Table1[[#This Row],[deadline]]/(24*60*60))</f>
        <v>42732.809201388889</v>
      </c>
      <c r="U1010">
        <f>_xlfn.DAYS(Table1[[#This Row],[Date Ended Conversion]],Table1[[#This Row],[Date Created Conversion]])</f>
        <v>30</v>
      </c>
    </row>
    <row r="1011" spans="1:21" ht="43.5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9">
        <f>IF(Table1[[#This Row],[goal]] &lt;= 0,0,Table1[[#This Row],[pledged]]/Table1[[#This Row],[goal]])</f>
        <v>0.1313</v>
      </c>
      <c r="P1011" s="7">
        <f>IF(Table1[[#This Row],[backers_count]] &lt;= 0,0,Table1[[#This Row],[pledged]]/Table1[[#This Row],[backers_count]])</f>
        <v>65</v>
      </c>
      <c r="Q1011" t="str">
        <f>TRIM(MID(Table1[[#This Row],[Category and Sub-Category]],1,SEARCH("/",Table1[[#This Row],[Category and Sub-Category]],1)-1))</f>
        <v>technology</v>
      </c>
      <c r="R1011" t="str">
        <f>TRIM(MID(Table1[[#This Row],[Category and Sub-Category]],SEARCH("/",Table1[[#This Row],[Category and Sub-Category]],1)+1,LEN(Table1[[#This Row],[Category and Sub-Category]])))</f>
        <v>wearables</v>
      </c>
      <c r="S1011" s="8">
        <f>DATE(1970,1,1)+(Table1[[#This Row],[launched_at]]/(24*60*60))</f>
        <v>42510.604699074072</v>
      </c>
      <c r="T1011" s="8">
        <f>DATE(1970,1,1)+(Table1[[#This Row],[deadline]]/(24*60*60))</f>
        <v>42540.604699074072</v>
      </c>
      <c r="U1011">
        <f>_xlfn.DAYS(Table1[[#This Row],[Date Ended Conversion]],Table1[[#This Row],[Date Created Conversion]])</f>
        <v>30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9">
        <f>IF(Table1[[#This Row],[goal]] &lt;= 0,0,Table1[[#This Row],[pledged]]/Table1[[#This Row],[goal]])</f>
        <v>1.9088937093275488E-3</v>
      </c>
      <c r="P1012" s="7">
        <f>IF(Table1[[#This Row],[backers_count]] &lt;= 0,0,Table1[[#This Row],[pledged]]/Table1[[#This Row],[backers_count]])</f>
        <v>55</v>
      </c>
      <c r="Q1012" t="str">
        <f>TRIM(MID(Table1[[#This Row],[Category and Sub-Category]],1,SEARCH("/",Table1[[#This Row],[Category and Sub-Category]],1)-1))</f>
        <v>technology</v>
      </c>
      <c r="R1012" t="str">
        <f>TRIM(MID(Table1[[#This Row],[Category and Sub-Category]],SEARCH("/",Table1[[#This Row],[Category and Sub-Category]],1)+1,LEN(Table1[[#This Row],[Category and Sub-Category]])))</f>
        <v>wearables</v>
      </c>
      <c r="S1012" s="8">
        <f>DATE(1970,1,1)+(Table1[[#This Row],[launched_at]]/(24*60*60))</f>
        <v>42561.829421296294</v>
      </c>
      <c r="T1012" s="8">
        <f>DATE(1970,1,1)+(Table1[[#This Row],[deadline]]/(24*60*60))</f>
        <v>42618.124305555553</v>
      </c>
      <c r="U1012">
        <f>_xlfn.DAYS(Table1[[#This Row],[Date Ended Conversion]],Table1[[#This Row],[Date Created Conversion]])</f>
        <v>57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9">
        <f>IF(Table1[[#This Row],[goal]] &lt;= 0,0,Table1[[#This Row],[pledged]]/Table1[[#This Row],[goal]])</f>
        <v>3.7499999999999999E-3</v>
      </c>
      <c r="P1013" s="7">
        <f>IF(Table1[[#This Row],[backers_count]] &lt;= 0,0,Table1[[#This Row],[pledged]]/Table1[[#This Row],[backers_count]])</f>
        <v>75</v>
      </c>
      <c r="Q1013" t="str">
        <f>TRIM(MID(Table1[[#This Row],[Category and Sub-Category]],1,SEARCH("/",Table1[[#This Row],[Category and Sub-Category]],1)-1))</f>
        <v>technology</v>
      </c>
      <c r="R1013" t="str">
        <f>TRIM(MID(Table1[[#This Row],[Category and Sub-Category]],SEARCH("/",Table1[[#This Row],[Category and Sub-Category]],1)+1,LEN(Table1[[#This Row],[Category and Sub-Category]])))</f>
        <v>wearables</v>
      </c>
      <c r="S1013" s="8">
        <f>DATE(1970,1,1)+(Table1[[#This Row],[launched_at]]/(24*60*60))</f>
        <v>41946.898090277777</v>
      </c>
      <c r="T1013" s="8">
        <f>DATE(1970,1,1)+(Table1[[#This Row],[deadline]]/(24*60*60))</f>
        <v>41991.898090277777</v>
      </c>
      <c r="U1013">
        <f>_xlfn.DAYS(Table1[[#This Row],[Date Ended Conversion]],Table1[[#This Row],[Date Created Conversion]])</f>
        <v>45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9">
        <f>IF(Table1[[#This Row],[goal]] &lt;= 0,0,Table1[[#This Row],[pledged]]/Table1[[#This Row],[goal]])</f>
        <v>215.35021</v>
      </c>
      <c r="P1014" s="7">
        <f>IF(Table1[[#This Row],[backers_count]] &lt;= 0,0,Table1[[#This Row],[pledged]]/Table1[[#This Row],[backers_count]])</f>
        <v>1389.3561935483872</v>
      </c>
      <c r="Q1014" t="str">
        <f>TRIM(MID(Table1[[#This Row],[Category and Sub-Category]],1,SEARCH("/",Table1[[#This Row],[Category and Sub-Category]],1)-1))</f>
        <v>technology</v>
      </c>
      <c r="R1014" t="str">
        <f>TRIM(MID(Table1[[#This Row],[Category and Sub-Category]],SEARCH("/",Table1[[#This Row],[Category and Sub-Category]],1)+1,LEN(Table1[[#This Row],[Category and Sub-Category]])))</f>
        <v>wearables</v>
      </c>
      <c r="S1014" s="8">
        <f>DATE(1970,1,1)+(Table1[[#This Row],[launched_at]]/(24*60*60))</f>
        <v>42714.440416666665</v>
      </c>
      <c r="T1014" s="8">
        <f>DATE(1970,1,1)+(Table1[[#This Row],[deadline]]/(24*60*60))</f>
        <v>42759.440416666665</v>
      </c>
      <c r="U1014">
        <f>_xlfn.DAYS(Table1[[#This Row],[Date Ended Conversion]],Table1[[#This Row],[Date Created Conversion]])</f>
        <v>45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9">
        <f>IF(Table1[[#This Row],[goal]] &lt;= 0,0,Table1[[#This Row],[pledged]]/Table1[[#This Row],[goal]])</f>
        <v>0.34527999999999998</v>
      </c>
      <c r="P1015" s="7">
        <f>IF(Table1[[#This Row],[backers_count]] &lt;= 0,0,Table1[[#This Row],[pledged]]/Table1[[#This Row],[backers_count]])</f>
        <v>95.911111111111111</v>
      </c>
      <c r="Q1015" t="str">
        <f>TRIM(MID(Table1[[#This Row],[Category and Sub-Category]],1,SEARCH("/",Table1[[#This Row],[Category and Sub-Category]],1)-1))</f>
        <v>technology</v>
      </c>
      <c r="R1015" t="str">
        <f>TRIM(MID(Table1[[#This Row],[Category and Sub-Category]],SEARCH("/",Table1[[#This Row],[Category and Sub-Category]],1)+1,LEN(Table1[[#This Row],[Category and Sub-Category]])))</f>
        <v>wearables</v>
      </c>
      <c r="S1015" s="8">
        <f>DATE(1970,1,1)+(Table1[[#This Row],[launched_at]]/(24*60*60))</f>
        <v>42339.833981481483</v>
      </c>
      <c r="T1015" s="8">
        <f>DATE(1970,1,1)+(Table1[[#This Row],[deadline]]/(24*60*60))</f>
        <v>42367.833333333328</v>
      </c>
      <c r="U1015">
        <f>_xlfn.DAYS(Table1[[#This Row],[Date Ended Conversion]],Table1[[#This Row],[Date Created Conversion]])</f>
        <v>28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9">
        <f>IF(Table1[[#This Row],[goal]] &lt;= 0,0,Table1[[#This Row],[pledged]]/Table1[[#This Row],[goal]])</f>
        <v>0.30599999999999999</v>
      </c>
      <c r="P1016" s="7">
        <f>IF(Table1[[#This Row],[backers_count]] &lt;= 0,0,Table1[[#This Row],[pledged]]/Table1[[#This Row],[backers_count]])</f>
        <v>191.25</v>
      </c>
      <c r="Q1016" t="str">
        <f>TRIM(MID(Table1[[#This Row],[Category and Sub-Category]],1,SEARCH("/",Table1[[#This Row],[Category and Sub-Category]],1)-1))</f>
        <v>technology</v>
      </c>
      <c r="R1016" t="str">
        <f>TRIM(MID(Table1[[#This Row],[Category and Sub-Category]],SEARCH("/",Table1[[#This Row],[Category and Sub-Category]],1)+1,LEN(Table1[[#This Row],[Category and Sub-Category]])))</f>
        <v>wearables</v>
      </c>
      <c r="S1016" s="8">
        <f>DATE(1970,1,1)+(Table1[[#This Row],[launched_at]]/(24*60*60))</f>
        <v>41955.002488425926</v>
      </c>
      <c r="T1016" s="8">
        <f>DATE(1970,1,1)+(Table1[[#This Row],[deadline]]/(24*60*60))</f>
        <v>42005.002488425926</v>
      </c>
      <c r="U1016">
        <f>_xlfn.DAYS(Table1[[#This Row],[Date Ended Conversion]],Table1[[#This Row],[Date Created Conversion]])</f>
        <v>50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9">
        <f>IF(Table1[[#This Row],[goal]] &lt;= 0,0,Table1[[#This Row],[pledged]]/Table1[[#This Row],[goal]])</f>
        <v>2.6666666666666668E-2</v>
      </c>
      <c r="P1017" s="7">
        <f>IF(Table1[[#This Row],[backers_count]] &lt;= 0,0,Table1[[#This Row],[pledged]]/Table1[[#This Row],[backers_count]])</f>
        <v>40</v>
      </c>
      <c r="Q1017" t="str">
        <f>TRIM(MID(Table1[[#This Row],[Category and Sub-Category]],1,SEARCH("/",Table1[[#This Row],[Category and Sub-Category]],1)-1))</f>
        <v>technology</v>
      </c>
      <c r="R1017" t="str">
        <f>TRIM(MID(Table1[[#This Row],[Category and Sub-Category]],SEARCH("/",Table1[[#This Row],[Category and Sub-Category]],1)+1,LEN(Table1[[#This Row],[Category and Sub-Category]])))</f>
        <v>wearables</v>
      </c>
      <c r="S1017" s="8">
        <f>DATE(1970,1,1)+(Table1[[#This Row],[launched_at]]/(24*60*60))</f>
        <v>42303.878414351857</v>
      </c>
      <c r="T1017" s="8">
        <f>DATE(1970,1,1)+(Table1[[#This Row],[deadline]]/(24*60*60))</f>
        <v>42333.920081018514</v>
      </c>
      <c r="U1017">
        <f>_xlfn.DAYS(Table1[[#This Row],[Date Ended Conversion]],Table1[[#This Row],[Date Created Conversion]])</f>
        <v>30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9">
        <f>IF(Table1[[#This Row],[goal]] &lt;= 0,0,Table1[[#This Row],[pledged]]/Table1[[#This Row],[goal]])</f>
        <v>2.8420000000000001E-2</v>
      </c>
      <c r="P1018" s="7">
        <f>IF(Table1[[#This Row],[backers_count]] &lt;= 0,0,Table1[[#This Row],[pledged]]/Table1[[#This Row],[backers_count]])</f>
        <v>74.78947368421052</v>
      </c>
      <c r="Q1018" t="str">
        <f>TRIM(MID(Table1[[#This Row],[Category and Sub-Category]],1,SEARCH("/",Table1[[#This Row],[Category and Sub-Category]],1)-1))</f>
        <v>technology</v>
      </c>
      <c r="R1018" t="str">
        <f>TRIM(MID(Table1[[#This Row],[Category and Sub-Category]],SEARCH("/",Table1[[#This Row],[Category and Sub-Category]],1)+1,LEN(Table1[[#This Row],[Category and Sub-Category]])))</f>
        <v>wearables</v>
      </c>
      <c r="S1018" s="8">
        <f>DATE(1970,1,1)+(Table1[[#This Row],[launched_at]]/(24*60*60))</f>
        <v>42422.107129629629</v>
      </c>
      <c r="T1018" s="8">
        <f>DATE(1970,1,1)+(Table1[[#This Row],[deadline]]/(24*60*60))</f>
        <v>42467.065462962964</v>
      </c>
      <c r="U1018">
        <f>_xlfn.DAYS(Table1[[#This Row],[Date Ended Conversion]],Table1[[#This Row],[Date Created Conversion]])</f>
        <v>45</v>
      </c>
    </row>
    <row r="1019" spans="1:21" ht="43.5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9">
        <f>IF(Table1[[#This Row],[goal]] &lt;= 0,0,Table1[[#This Row],[pledged]]/Table1[[#This Row],[goal]])</f>
        <v>0.22878799999999999</v>
      </c>
      <c r="P1019" s="7">
        <f>IF(Table1[[#This Row],[backers_count]] &lt;= 0,0,Table1[[#This Row],[pledged]]/Table1[[#This Row],[backers_count]])</f>
        <v>161.11830985915492</v>
      </c>
      <c r="Q1019" t="str">
        <f>TRIM(MID(Table1[[#This Row],[Category and Sub-Category]],1,SEARCH("/",Table1[[#This Row],[Category and Sub-Category]],1)-1))</f>
        <v>technology</v>
      </c>
      <c r="R1019" t="str">
        <f>TRIM(MID(Table1[[#This Row],[Category and Sub-Category]],SEARCH("/",Table1[[#This Row],[Category and Sub-Category]],1)+1,LEN(Table1[[#This Row],[Category and Sub-Category]])))</f>
        <v>wearables</v>
      </c>
      <c r="S1019" s="8">
        <f>DATE(1970,1,1)+(Table1[[#This Row],[launched_at]]/(24*60*60))</f>
        <v>42289.675173611111</v>
      </c>
      <c r="T1019" s="8">
        <f>DATE(1970,1,1)+(Table1[[#This Row],[deadline]]/(24*60*60))</f>
        <v>42329.716840277775</v>
      </c>
      <c r="U1019">
        <f>_xlfn.DAYS(Table1[[#This Row],[Date Ended Conversion]],Table1[[#This Row],[Date Created Conversion]])</f>
        <v>40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9">
        <f>IF(Table1[[#This Row],[goal]] &lt;= 0,0,Table1[[#This Row],[pledged]]/Table1[[#This Row],[goal]])</f>
        <v>3.1050000000000001E-2</v>
      </c>
      <c r="P1020" s="7">
        <f>IF(Table1[[#This Row],[backers_count]] &lt;= 0,0,Table1[[#This Row],[pledged]]/Table1[[#This Row],[backers_count]])</f>
        <v>88.714285714285708</v>
      </c>
      <c r="Q1020" t="str">
        <f>TRIM(MID(Table1[[#This Row],[Category and Sub-Category]],1,SEARCH("/",Table1[[#This Row],[Category and Sub-Category]],1)-1))</f>
        <v>technology</v>
      </c>
      <c r="R1020" t="str">
        <f>TRIM(MID(Table1[[#This Row],[Category and Sub-Category]],SEARCH("/",Table1[[#This Row],[Category and Sub-Category]],1)+1,LEN(Table1[[#This Row],[Category and Sub-Category]])))</f>
        <v>wearables</v>
      </c>
      <c r="S1020" s="8">
        <f>DATE(1970,1,1)+(Table1[[#This Row],[launched_at]]/(24*60*60))</f>
        <v>42535.492280092592</v>
      </c>
      <c r="T1020" s="8">
        <f>DATE(1970,1,1)+(Table1[[#This Row],[deadline]]/(24*60*60))</f>
        <v>42565.492280092592</v>
      </c>
      <c r="U1020">
        <f>_xlfn.DAYS(Table1[[#This Row],[Date Ended Conversion]],Table1[[#This Row],[Date Created Conversion]])</f>
        <v>30</v>
      </c>
    </row>
    <row r="1021" spans="1:21" ht="29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9">
        <f>IF(Table1[[#This Row],[goal]] &lt;= 0,0,Table1[[#This Row],[pledged]]/Table1[[#This Row],[goal]])</f>
        <v>0.47333333333333333</v>
      </c>
      <c r="P1021" s="7">
        <f>IF(Table1[[#This Row],[backers_count]] &lt;= 0,0,Table1[[#This Row],[pledged]]/Table1[[#This Row],[backers_count]])</f>
        <v>53.25</v>
      </c>
      <c r="Q1021" t="str">
        <f>TRIM(MID(Table1[[#This Row],[Category and Sub-Category]],1,SEARCH("/",Table1[[#This Row],[Category and Sub-Category]],1)-1))</f>
        <v>technology</v>
      </c>
      <c r="R1021" t="str">
        <f>TRIM(MID(Table1[[#This Row],[Category and Sub-Category]],SEARCH("/",Table1[[#This Row],[Category and Sub-Category]],1)+1,LEN(Table1[[#This Row],[Category and Sub-Category]])))</f>
        <v>wearables</v>
      </c>
      <c r="S1021" s="8">
        <f>DATE(1970,1,1)+(Table1[[#This Row],[launched_at]]/(24*60*60))</f>
        <v>42009.973946759259</v>
      </c>
      <c r="T1021" s="8">
        <f>DATE(1970,1,1)+(Table1[[#This Row],[deadline]]/(24*60*60))</f>
        <v>42039.973946759259</v>
      </c>
      <c r="U1021">
        <f>_xlfn.DAYS(Table1[[#This Row],[Date Ended Conversion]],Table1[[#This Row],[Date Created Conversion]])</f>
        <v>30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9">
        <f>IF(Table1[[#This Row],[goal]] &lt;= 0,0,Table1[[#This Row],[pledged]]/Table1[[#This Row],[goal]])</f>
        <v>2.0554838709677421</v>
      </c>
      <c r="P1022" s="7">
        <f>IF(Table1[[#This Row],[backers_count]] &lt;= 0,0,Table1[[#This Row],[pledged]]/Table1[[#This Row],[backers_count]])</f>
        <v>106.2</v>
      </c>
      <c r="Q1022" t="str">
        <f>TRIM(MID(Table1[[#This Row],[Category and Sub-Category]],1,SEARCH("/",Table1[[#This Row],[Category and Sub-Category]],1)-1))</f>
        <v>music</v>
      </c>
      <c r="R1022" t="str">
        <f>TRIM(MID(Table1[[#This Row],[Category and Sub-Category]],SEARCH("/",Table1[[#This Row],[Category and Sub-Category]],1)+1,LEN(Table1[[#This Row],[Category and Sub-Category]])))</f>
        <v>electronic music</v>
      </c>
      <c r="S1022" s="8">
        <f>DATE(1970,1,1)+(Table1[[#This Row],[launched_at]]/(24*60*60))</f>
        <v>42127.069548611107</v>
      </c>
      <c r="T1022" s="8">
        <f>DATE(1970,1,1)+(Table1[[#This Row],[deadline]]/(24*60*60))</f>
        <v>42157.032638888893</v>
      </c>
      <c r="U1022">
        <f>_xlfn.DAYS(Table1[[#This Row],[Date Ended Conversion]],Table1[[#This Row],[Date Created Conversion]])</f>
        <v>30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9">
        <f>IF(Table1[[#This Row],[goal]] &lt;= 0,0,Table1[[#This Row],[pledged]]/Table1[[#This Row],[goal]])</f>
        <v>3.5180366666666667</v>
      </c>
      <c r="P1023" s="7">
        <f>IF(Table1[[#This Row],[backers_count]] &lt;= 0,0,Table1[[#This Row],[pledged]]/Table1[[#This Row],[backers_count]])</f>
        <v>22.079728033472804</v>
      </c>
      <c r="Q1023" t="str">
        <f>TRIM(MID(Table1[[#This Row],[Category and Sub-Category]],1,SEARCH("/",Table1[[#This Row],[Category and Sub-Category]],1)-1))</f>
        <v>music</v>
      </c>
      <c r="R1023" t="str">
        <f>TRIM(MID(Table1[[#This Row],[Category and Sub-Category]],SEARCH("/",Table1[[#This Row],[Category and Sub-Category]],1)+1,LEN(Table1[[#This Row],[Category and Sub-Category]])))</f>
        <v>electronic music</v>
      </c>
      <c r="S1023" s="8">
        <f>DATE(1970,1,1)+(Table1[[#This Row],[launched_at]]/(24*60*60))</f>
        <v>42271.251979166671</v>
      </c>
      <c r="T1023" s="8">
        <f>DATE(1970,1,1)+(Table1[[#This Row],[deadline]]/(24*60*60))</f>
        <v>42294.166666666672</v>
      </c>
      <c r="U1023">
        <f>_xlfn.DAYS(Table1[[#This Row],[Date Ended Conversion]],Table1[[#This Row],[Date Created Conversion]])</f>
        <v>23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9">
        <f>IF(Table1[[#This Row],[goal]] &lt;= 0,0,Table1[[#This Row],[pledged]]/Table1[[#This Row],[goal]])</f>
        <v>1.149</v>
      </c>
      <c r="P1024" s="7">
        <f>IF(Table1[[#This Row],[backers_count]] &lt;= 0,0,Table1[[#This Row],[pledged]]/Table1[[#This Row],[backers_count]])</f>
        <v>31.054054054054053</v>
      </c>
      <c r="Q1024" t="str">
        <f>TRIM(MID(Table1[[#This Row],[Category and Sub-Category]],1,SEARCH("/",Table1[[#This Row],[Category and Sub-Category]],1)-1))</f>
        <v>music</v>
      </c>
      <c r="R1024" t="str">
        <f>TRIM(MID(Table1[[#This Row],[Category and Sub-Category]],SEARCH("/",Table1[[#This Row],[Category and Sub-Category]],1)+1,LEN(Table1[[#This Row],[Category and Sub-Category]])))</f>
        <v>electronic music</v>
      </c>
      <c r="S1024" s="8">
        <f>DATE(1970,1,1)+(Table1[[#This Row],[launched_at]]/(24*60*60))</f>
        <v>42111.646724537037</v>
      </c>
      <c r="T1024" s="8">
        <f>DATE(1970,1,1)+(Table1[[#This Row],[deadline]]/(24*60*60))</f>
        <v>42141.646724537037</v>
      </c>
      <c r="U1024">
        <f>_xlfn.DAYS(Table1[[#This Row],[Date Ended Conversion]],Table1[[#This Row],[Date Created Conversion]])</f>
        <v>30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9">
        <f>IF(Table1[[#This Row],[goal]] &lt;= 0,0,Table1[[#This Row],[pledged]]/Table1[[#This Row],[goal]])</f>
        <v>2.3715000000000002</v>
      </c>
      <c r="P1025" s="7">
        <f>IF(Table1[[#This Row],[backers_count]] &lt;= 0,0,Table1[[#This Row],[pledged]]/Table1[[#This Row],[backers_count]])</f>
        <v>36.206106870229007</v>
      </c>
      <c r="Q1025" t="str">
        <f>TRIM(MID(Table1[[#This Row],[Category and Sub-Category]],1,SEARCH("/",Table1[[#This Row],[Category and Sub-Category]],1)-1))</f>
        <v>music</v>
      </c>
      <c r="R1025" t="str">
        <f>TRIM(MID(Table1[[#This Row],[Category and Sub-Category]],SEARCH("/",Table1[[#This Row],[Category and Sub-Category]],1)+1,LEN(Table1[[#This Row],[Category and Sub-Category]])))</f>
        <v>electronic music</v>
      </c>
      <c r="S1025" s="8">
        <f>DATE(1970,1,1)+(Table1[[#This Row],[launched_at]]/(24*60*60))</f>
        <v>42145.919687500005</v>
      </c>
      <c r="T1025" s="8">
        <f>DATE(1970,1,1)+(Table1[[#This Row],[deadline]]/(24*60*60))</f>
        <v>42175.919687500005</v>
      </c>
      <c r="U1025">
        <f>_xlfn.DAYS(Table1[[#This Row],[Date Ended Conversion]],Table1[[#This Row],[Date Created Conversion]])</f>
        <v>30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9">
        <f>IF(Table1[[#This Row],[goal]] &lt;= 0,0,Table1[[#This Row],[pledged]]/Table1[[#This Row],[goal]])</f>
        <v>1.1863774999999999</v>
      </c>
      <c r="P1026" s="7">
        <f>IF(Table1[[#This Row],[backers_count]] &lt;= 0,0,Table1[[#This Row],[pledged]]/Table1[[#This Row],[backers_count]])</f>
        <v>388.9762295081967</v>
      </c>
      <c r="Q1026" t="str">
        <f>TRIM(MID(Table1[[#This Row],[Category and Sub-Category]],1,SEARCH("/",Table1[[#This Row],[Category and Sub-Category]],1)-1))</f>
        <v>music</v>
      </c>
      <c r="R1026" t="str">
        <f>TRIM(MID(Table1[[#This Row],[Category and Sub-Category]],SEARCH("/",Table1[[#This Row],[Category and Sub-Category]],1)+1,LEN(Table1[[#This Row],[Category and Sub-Category]])))</f>
        <v>electronic music</v>
      </c>
      <c r="S1026" s="8">
        <f>DATE(1970,1,1)+(Table1[[#This Row],[launched_at]]/(24*60*60))</f>
        <v>42370.580590277779</v>
      </c>
      <c r="T1026" s="8">
        <f>DATE(1970,1,1)+(Table1[[#This Row],[deadline]]/(24*60*60))</f>
        <v>42400.580590277779</v>
      </c>
      <c r="U1026">
        <f>_xlfn.DAYS(Table1[[#This Row],[Date Ended Conversion]],Table1[[#This Row],[Date Created Conversion]])</f>
        <v>30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9">
        <f>IF(Table1[[#This Row],[goal]] &lt;= 0,0,Table1[[#This Row],[pledged]]/Table1[[#This Row],[goal]])</f>
        <v>1.099283142857143</v>
      </c>
      <c r="P1027" s="7">
        <f>IF(Table1[[#This Row],[backers_count]] &lt;= 0,0,Table1[[#This Row],[pledged]]/Table1[[#This Row],[backers_count]])</f>
        <v>71.848571428571432</v>
      </c>
      <c r="Q1027" t="str">
        <f>TRIM(MID(Table1[[#This Row],[Category and Sub-Category]],1,SEARCH("/",Table1[[#This Row],[Category and Sub-Category]],1)-1))</f>
        <v>music</v>
      </c>
      <c r="R1027" t="str">
        <f>TRIM(MID(Table1[[#This Row],[Category and Sub-Category]],SEARCH("/",Table1[[#This Row],[Category and Sub-Category]],1)+1,LEN(Table1[[#This Row],[Category and Sub-Category]])))</f>
        <v>electronic music</v>
      </c>
      <c r="S1027" s="8">
        <f>DATE(1970,1,1)+(Table1[[#This Row],[launched_at]]/(24*60*60))</f>
        <v>42049.833761574075</v>
      </c>
      <c r="T1027" s="8">
        <f>DATE(1970,1,1)+(Table1[[#This Row],[deadline]]/(24*60*60))</f>
        <v>42079.792094907403</v>
      </c>
      <c r="U1027">
        <f>_xlfn.DAYS(Table1[[#This Row],[Date Ended Conversion]],Table1[[#This Row],[Date Created Conversion]])</f>
        <v>30</v>
      </c>
    </row>
    <row r="1028" spans="1:21" ht="43.5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9">
        <f>IF(Table1[[#This Row],[goal]] &lt;= 0,0,Table1[[#This Row],[pledged]]/Table1[[#This Row],[goal]])</f>
        <v>1.0000828571428571</v>
      </c>
      <c r="P1028" s="7">
        <f>IF(Table1[[#This Row],[backers_count]] &lt;= 0,0,Table1[[#This Row],[pledged]]/Table1[[#This Row],[backers_count]])</f>
        <v>57.381803278688523</v>
      </c>
      <c r="Q1028" t="str">
        <f>TRIM(MID(Table1[[#This Row],[Category and Sub-Category]],1,SEARCH("/",Table1[[#This Row],[Category and Sub-Category]],1)-1))</f>
        <v>music</v>
      </c>
      <c r="R1028" t="str">
        <f>TRIM(MID(Table1[[#This Row],[Category and Sub-Category]],SEARCH("/",Table1[[#This Row],[Category and Sub-Category]],1)+1,LEN(Table1[[#This Row],[Category and Sub-Category]])))</f>
        <v>electronic music</v>
      </c>
      <c r="S1028" s="8">
        <f>DATE(1970,1,1)+(Table1[[#This Row],[launched_at]]/(24*60*60))</f>
        <v>42426.407592592594</v>
      </c>
      <c r="T1028" s="8">
        <f>DATE(1970,1,1)+(Table1[[#This Row],[deadline]]/(24*60*60))</f>
        <v>42460.365925925929</v>
      </c>
      <c r="U1028">
        <f>_xlfn.DAYS(Table1[[#This Row],[Date Ended Conversion]],Table1[[#This Row],[Date Created Conversion]])</f>
        <v>34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9">
        <f>IF(Table1[[#This Row],[goal]] &lt;= 0,0,Table1[[#This Row],[pledged]]/Table1[[#This Row],[goal]])</f>
        <v>1.0309292094387414</v>
      </c>
      <c r="P1029" s="7">
        <f>IF(Table1[[#This Row],[backers_count]] &lt;= 0,0,Table1[[#This Row],[pledged]]/Table1[[#This Row],[backers_count]])</f>
        <v>69.666666666666671</v>
      </c>
      <c r="Q1029" t="str">
        <f>TRIM(MID(Table1[[#This Row],[Category and Sub-Category]],1,SEARCH("/",Table1[[#This Row],[Category and Sub-Category]],1)-1))</f>
        <v>music</v>
      </c>
      <c r="R1029" t="str">
        <f>TRIM(MID(Table1[[#This Row],[Category and Sub-Category]],SEARCH("/",Table1[[#This Row],[Category and Sub-Category]],1)+1,LEN(Table1[[#This Row],[Category and Sub-Category]])))</f>
        <v>electronic music</v>
      </c>
      <c r="S1029" s="8">
        <f>DATE(1970,1,1)+(Table1[[#This Row],[launched_at]]/(24*60*60))</f>
        <v>41905.034108796295</v>
      </c>
      <c r="T1029" s="8">
        <f>DATE(1970,1,1)+(Table1[[#This Row],[deadline]]/(24*60*60))</f>
        <v>41935.034108796295</v>
      </c>
      <c r="U1029">
        <f>_xlfn.DAYS(Table1[[#This Row],[Date Ended Conversion]],Table1[[#This Row],[Date Created Conversion]])</f>
        <v>30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9">
        <f>IF(Table1[[#This Row],[goal]] &lt;= 0,0,Table1[[#This Row],[pledged]]/Table1[[#This Row],[goal]])</f>
        <v>1.1727000000000001</v>
      </c>
      <c r="P1030" s="7">
        <f>IF(Table1[[#This Row],[backers_count]] &lt;= 0,0,Table1[[#This Row],[pledged]]/Table1[[#This Row],[backers_count]])</f>
        <v>45.988235294117644</v>
      </c>
      <c r="Q1030" t="str">
        <f>TRIM(MID(Table1[[#This Row],[Category and Sub-Category]],1,SEARCH("/",Table1[[#This Row],[Category and Sub-Category]],1)-1))</f>
        <v>music</v>
      </c>
      <c r="R1030" t="str">
        <f>TRIM(MID(Table1[[#This Row],[Category and Sub-Category]],SEARCH("/",Table1[[#This Row],[Category and Sub-Category]],1)+1,LEN(Table1[[#This Row],[Category and Sub-Category]])))</f>
        <v>electronic music</v>
      </c>
      <c r="S1030" s="8">
        <f>DATE(1970,1,1)+(Table1[[#This Row],[launched_at]]/(24*60*60))</f>
        <v>42755.627372685187</v>
      </c>
      <c r="T1030" s="8">
        <f>DATE(1970,1,1)+(Table1[[#This Row],[deadline]]/(24*60*60))</f>
        <v>42800.833333333328</v>
      </c>
      <c r="U1030">
        <f>_xlfn.DAYS(Table1[[#This Row],[Date Ended Conversion]],Table1[[#This Row],[Date Created Conversion]])</f>
        <v>45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9">
        <f>IF(Table1[[#This Row],[goal]] &lt;= 0,0,Table1[[#This Row],[pledged]]/Table1[[#This Row],[goal]])</f>
        <v>1.1175999999999999</v>
      </c>
      <c r="P1031" s="7">
        <f>IF(Table1[[#This Row],[backers_count]] &lt;= 0,0,Table1[[#This Row],[pledged]]/Table1[[#This Row],[backers_count]])</f>
        <v>79.262411347517727</v>
      </c>
      <c r="Q1031" t="str">
        <f>TRIM(MID(Table1[[#This Row],[Category and Sub-Category]],1,SEARCH("/",Table1[[#This Row],[Category and Sub-Category]],1)-1))</f>
        <v>music</v>
      </c>
      <c r="R1031" t="str">
        <f>TRIM(MID(Table1[[#This Row],[Category and Sub-Category]],SEARCH("/",Table1[[#This Row],[Category and Sub-Category]],1)+1,LEN(Table1[[#This Row],[Category and Sub-Category]])))</f>
        <v>electronic music</v>
      </c>
      <c r="S1031" s="8">
        <f>DATE(1970,1,1)+(Table1[[#This Row],[launched_at]]/(24*60*60))</f>
        <v>42044.711886574078</v>
      </c>
      <c r="T1031" s="8">
        <f>DATE(1970,1,1)+(Table1[[#This Row],[deadline]]/(24*60*60))</f>
        <v>42098.915972222225</v>
      </c>
      <c r="U1031">
        <f>_xlfn.DAYS(Table1[[#This Row],[Date Ended Conversion]],Table1[[#This Row],[Date Created Conversion]])</f>
        <v>54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9">
        <f>IF(Table1[[#This Row],[goal]] &lt;= 0,0,Table1[[#This Row],[pledged]]/Table1[[#This Row],[goal]])</f>
        <v>3.4209999999999998</v>
      </c>
      <c r="P1032" s="7">
        <f>IF(Table1[[#This Row],[backers_count]] &lt;= 0,0,Table1[[#This Row],[pledged]]/Table1[[#This Row],[backers_count]])</f>
        <v>43.031446540880502</v>
      </c>
      <c r="Q1032" t="str">
        <f>TRIM(MID(Table1[[#This Row],[Category and Sub-Category]],1,SEARCH("/",Table1[[#This Row],[Category and Sub-Category]],1)-1))</f>
        <v>music</v>
      </c>
      <c r="R1032" t="str">
        <f>TRIM(MID(Table1[[#This Row],[Category and Sub-Category]],SEARCH("/",Table1[[#This Row],[Category and Sub-Category]],1)+1,LEN(Table1[[#This Row],[Category and Sub-Category]])))</f>
        <v>electronic music</v>
      </c>
      <c r="S1032" s="8">
        <f>DATE(1970,1,1)+(Table1[[#This Row],[launched_at]]/(24*60*60))</f>
        <v>42611.483206018514</v>
      </c>
      <c r="T1032" s="8">
        <f>DATE(1970,1,1)+(Table1[[#This Row],[deadline]]/(24*60*60))</f>
        <v>42625.483206018514</v>
      </c>
      <c r="U1032">
        <f>_xlfn.DAYS(Table1[[#This Row],[Date Ended Conversion]],Table1[[#This Row],[Date Created Conversion]])</f>
        <v>14</v>
      </c>
    </row>
    <row r="1033" spans="1:21" ht="43.5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9">
        <f>IF(Table1[[#This Row],[goal]] &lt;= 0,0,Table1[[#This Row],[pledged]]/Table1[[#This Row],[goal]])</f>
        <v>1.0740000000000001</v>
      </c>
      <c r="P1033" s="7">
        <f>IF(Table1[[#This Row],[backers_count]] &lt;= 0,0,Table1[[#This Row],[pledged]]/Table1[[#This Row],[backers_count]])</f>
        <v>108.48484848484848</v>
      </c>
      <c r="Q1033" t="str">
        <f>TRIM(MID(Table1[[#This Row],[Category and Sub-Category]],1,SEARCH("/",Table1[[#This Row],[Category and Sub-Category]],1)-1))</f>
        <v>music</v>
      </c>
      <c r="R1033" t="str">
        <f>TRIM(MID(Table1[[#This Row],[Category and Sub-Category]],SEARCH("/",Table1[[#This Row],[Category and Sub-Category]],1)+1,LEN(Table1[[#This Row],[Category and Sub-Category]])))</f>
        <v>electronic music</v>
      </c>
      <c r="S1033" s="8">
        <f>DATE(1970,1,1)+(Table1[[#This Row],[launched_at]]/(24*60*60))</f>
        <v>42324.764004629629</v>
      </c>
      <c r="T1033" s="8">
        <f>DATE(1970,1,1)+(Table1[[#This Row],[deadline]]/(24*60*60))</f>
        <v>42354.764004629629</v>
      </c>
      <c r="U1033">
        <f>_xlfn.DAYS(Table1[[#This Row],[Date Ended Conversion]],Table1[[#This Row],[Date Created Conversion]])</f>
        <v>30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9">
        <f>IF(Table1[[#This Row],[goal]] &lt;= 0,0,Table1[[#This Row],[pledged]]/Table1[[#This Row],[goal]])</f>
        <v>1.0849703703703704</v>
      </c>
      <c r="P1034" s="7">
        <f>IF(Table1[[#This Row],[backers_count]] &lt;= 0,0,Table1[[#This Row],[pledged]]/Table1[[#This Row],[backers_count]])</f>
        <v>61.029583333333335</v>
      </c>
      <c r="Q1034" t="str">
        <f>TRIM(MID(Table1[[#This Row],[Category and Sub-Category]],1,SEARCH("/",Table1[[#This Row],[Category and Sub-Category]],1)-1))</f>
        <v>music</v>
      </c>
      <c r="R1034" t="str">
        <f>TRIM(MID(Table1[[#This Row],[Category and Sub-Category]],SEARCH("/",Table1[[#This Row],[Category and Sub-Category]],1)+1,LEN(Table1[[#This Row],[Category and Sub-Category]])))</f>
        <v>electronic music</v>
      </c>
      <c r="S1034" s="8">
        <f>DATE(1970,1,1)+(Table1[[#This Row],[launched_at]]/(24*60*60))</f>
        <v>42514.666956018518</v>
      </c>
      <c r="T1034" s="8">
        <f>DATE(1970,1,1)+(Table1[[#This Row],[deadline]]/(24*60*60))</f>
        <v>42544.666956018518</v>
      </c>
      <c r="U1034">
        <f>_xlfn.DAYS(Table1[[#This Row],[Date Ended Conversion]],Table1[[#This Row],[Date Created Conversion]])</f>
        <v>30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9">
        <f>IF(Table1[[#This Row],[goal]] &lt;= 0,0,Table1[[#This Row],[pledged]]/Table1[[#This Row],[goal]])</f>
        <v>1.0286144578313252</v>
      </c>
      <c r="P1035" s="7">
        <f>IF(Table1[[#This Row],[backers_count]] &lt;= 0,0,Table1[[#This Row],[pledged]]/Table1[[#This Row],[backers_count]])</f>
        <v>50.592592592592595</v>
      </c>
      <c r="Q1035" t="str">
        <f>TRIM(MID(Table1[[#This Row],[Category and Sub-Category]],1,SEARCH("/",Table1[[#This Row],[Category and Sub-Category]],1)-1))</f>
        <v>music</v>
      </c>
      <c r="R1035" t="str">
        <f>TRIM(MID(Table1[[#This Row],[Category and Sub-Category]],SEARCH("/",Table1[[#This Row],[Category and Sub-Category]],1)+1,LEN(Table1[[#This Row],[Category and Sub-Category]])))</f>
        <v>electronic music</v>
      </c>
      <c r="S1035" s="8">
        <f>DATE(1970,1,1)+(Table1[[#This Row],[launched_at]]/(24*60*60))</f>
        <v>42688.732407407406</v>
      </c>
      <c r="T1035" s="8">
        <f>DATE(1970,1,1)+(Table1[[#This Row],[deadline]]/(24*60*60))</f>
        <v>42716.732407407406</v>
      </c>
      <c r="U1035">
        <f>_xlfn.DAYS(Table1[[#This Row],[Date Ended Conversion]],Table1[[#This Row],[Date Created Conversion]])</f>
        <v>28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9">
        <f>IF(Table1[[#This Row],[goal]] &lt;= 0,0,Table1[[#This Row],[pledged]]/Table1[[#This Row],[goal]])</f>
        <v>1.3000180000000001</v>
      </c>
      <c r="P1036" s="7">
        <f>IF(Table1[[#This Row],[backers_count]] &lt;= 0,0,Table1[[#This Row],[pledged]]/Table1[[#This Row],[backers_count]])</f>
        <v>39.157168674698795</v>
      </c>
      <c r="Q1036" t="str">
        <f>TRIM(MID(Table1[[#This Row],[Category and Sub-Category]],1,SEARCH("/",Table1[[#This Row],[Category and Sub-Category]],1)-1))</f>
        <v>music</v>
      </c>
      <c r="R1036" t="str">
        <f>TRIM(MID(Table1[[#This Row],[Category and Sub-Category]],SEARCH("/",Table1[[#This Row],[Category and Sub-Category]],1)+1,LEN(Table1[[#This Row],[Category and Sub-Category]])))</f>
        <v>electronic music</v>
      </c>
      <c r="S1036" s="8">
        <f>DATE(1970,1,1)+(Table1[[#This Row],[launched_at]]/(24*60*60))</f>
        <v>42555.166712962964</v>
      </c>
      <c r="T1036" s="8">
        <f>DATE(1970,1,1)+(Table1[[#This Row],[deadline]]/(24*60*60))</f>
        <v>42587.165972222225</v>
      </c>
      <c r="U1036">
        <f>_xlfn.DAYS(Table1[[#This Row],[Date Ended Conversion]],Table1[[#This Row],[Date Created Conversion]])</f>
        <v>32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9">
        <f>IF(Table1[[#This Row],[goal]] &lt;= 0,0,Table1[[#This Row],[pledged]]/Table1[[#This Row],[goal]])</f>
        <v>1.0765217391304347</v>
      </c>
      <c r="P1037" s="7">
        <f>IF(Table1[[#This Row],[backers_count]] &lt;= 0,0,Table1[[#This Row],[pledged]]/Table1[[#This Row],[backers_count]])</f>
        <v>65.15789473684211</v>
      </c>
      <c r="Q1037" t="str">
        <f>TRIM(MID(Table1[[#This Row],[Category and Sub-Category]],1,SEARCH("/",Table1[[#This Row],[Category and Sub-Category]],1)-1))</f>
        <v>music</v>
      </c>
      <c r="R1037" t="str">
        <f>TRIM(MID(Table1[[#This Row],[Category and Sub-Category]],SEARCH("/",Table1[[#This Row],[Category and Sub-Category]],1)+1,LEN(Table1[[#This Row],[Category and Sub-Category]])))</f>
        <v>electronic music</v>
      </c>
      <c r="S1037" s="8">
        <f>DATE(1970,1,1)+(Table1[[#This Row],[launched_at]]/(24*60*60))</f>
        <v>42016.641435185185</v>
      </c>
      <c r="T1037" s="8">
        <f>DATE(1970,1,1)+(Table1[[#This Row],[deadline]]/(24*60*60))</f>
        <v>42046.641435185185</v>
      </c>
      <c r="U1037">
        <f>_xlfn.DAYS(Table1[[#This Row],[Date Ended Conversion]],Table1[[#This Row],[Date Created Conversion]])</f>
        <v>30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9">
        <f>IF(Table1[[#This Row],[goal]] &lt;= 0,0,Table1[[#This Row],[pledged]]/Table1[[#This Row],[goal]])</f>
        <v>1.1236044444444444</v>
      </c>
      <c r="P1038" s="7">
        <f>IF(Table1[[#This Row],[backers_count]] &lt;= 0,0,Table1[[#This Row],[pledged]]/Table1[[#This Row],[backers_count]])</f>
        <v>23.963127962085309</v>
      </c>
      <c r="Q1038" t="str">
        <f>TRIM(MID(Table1[[#This Row],[Category and Sub-Category]],1,SEARCH("/",Table1[[#This Row],[Category and Sub-Category]],1)-1))</f>
        <v>music</v>
      </c>
      <c r="R1038" t="str">
        <f>TRIM(MID(Table1[[#This Row],[Category and Sub-Category]],SEARCH("/",Table1[[#This Row],[Category and Sub-Category]],1)+1,LEN(Table1[[#This Row],[Category and Sub-Category]])))</f>
        <v>electronic music</v>
      </c>
      <c r="S1038" s="8">
        <f>DATE(1970,1,1)+(Table1[[#This Row],[launched_at]]/(24*60*60))</f>
        <v>41249.448958333334</v>
      </c>
      <c r="T1038" s="8">
        <f>DATE(1970,1,1)+(Table1[[#This Row],[deadline]]/(24*60*60))</f>
        <v>41281.333333333336</v>
      </c>
      <c r="U1038">
        <f>_xlfn.DAYS(Table1[[#This Row],[Date Ended Conversion]],Table1[[#This Row],[Date Created Conversion]])</f>
        <v>32</v>
      </c>
    </row>
    <row r="1039" spans="1:21" ht="43.5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9">
        <f>IF(Table1[[#This Row],[goal]] &lt;= 0,0,Table1[[#This Row],[pledged]]/Table1[[#This Row],[goal]])</f>
        <v>1.0209999999999999</v>
      </c>
      <c r="P1039" s="7">
        <f>IF(Table1[[#This Row],[backers_count]] &lt;= 0,0,Table1[[#This Row],[pledged]]/Table1[[#This Row],[backers_count]])</f>
        <v>48.61904761904762</v>
      </c>
      <c r="Q1039" t="str">
        <f>TRIM(MID(Table1[[#This Row],[Category and Sub-Category]],1,SEARCH("/",Table1[[#This Row],[Category and Sub-Category]],1)-1))</f>
        <v>music</v>
      </c>
      <c r="R1039" t="str">
        <f>TRIM(MID(Table1[[#This Row],[Category and Sub-Category]],SEARCH("/",Table1[[#This Row],[Category and Sub-Category]],1)+1,LEN(Table1[[#This Row],[Category and Sub-Category]])))</f>
        <v>electronic music</v>
      </c>
      <c r="S1039" s="8">
        <f>DATE(1970,1,1)+(Table1[[#This Row],[launched_at]]/(24*60*60))</f>
        <v>42119.822476851856</v>
      </c>
      <c r="T1039" s="8">
        <f>DATE(1970,1,1)+(Table1[[#This Row],[deadline]]/(24*60*60))</f>
        <v>42142.208333333328</v>
      </c>
      <c r="U1039">
        <f>_xlfn.DAYS(Table1[[#This Row],[Date Ended Conversion]],Table1[[#This Row],[Date Created Conversion]])</f>
        <v>23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9">
        <f>IF(Table1[[#This Row],[goal]] &lt;= 0,0,Table1[[#This Row],[pledged]]/Table1[[#This Row],[goal]])</f>
        <v>1.4533333333333334</v>
      </c>
      <c r="P1040" s="7">
        <f>IF(Table1[[#This Row],[backers_count]] &lt;= 0,0,Table1[[#This Row],[pledged]]/Table1[[#This Row],[backers_count]])</f>
        <v>35.73770491803279</v>
      </c>
      <c r="Q1040" t="str">
        <f>TRIM(MID(Table1[[#This Row],[Category and Sub-Category]],1,SEARCH("/",Table1[[#This Row],[Category and Sub-Category]],1)-1))</f>
        <v>music</v>
      </c>
      <c r="R1040" t="str">
        <f>TRIM(MID(Table1[[#This Row],[Category and Sub-Category]],SEARCH("/",Table1[[#This Row],[Category and Sub-Category]],1)+1,LEN(Table1[[#This Row],[Category and Sub-Category]])))</f>
        <v>electronic music</v>
      </c>
      <c r="S1040" s="8">
        <f>DATE(1970,1,1)+(Table1[[#This Row],[launched_at]]/(24*60*60))</f>
        <v>42418.231747685189</v>
      </c>
      <c r="T1040" s="8">
        <f>DATE(1970,1,1)+(Table1[[#This Row],[deadline]]/(24*60*60))</f>
        <v>42448.190081018518</v>
      </c>
      <c r="U1040">
        <f>_xlfn.DAYS(Table1[[#This Row],[Date Ended Conversion]],Table1[[#This Row],[Date Created Conversion]])</f>
        <v>30</v>
      </c>
    </row>
    <row r="1041" spans="1:21" ht="43.5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9">
        <f>IF(Table1[[#This Row],[goal]] &lt;= 0,0,Table1[[#This Row],[pledged]]/Table1[[#This Row],[goal]])</f>
        <v>1.282</v>
      </c>
      <c r="P1041" s="7">
        <f>IF(Table1[[#This Row],[backers_count]] &lt;= 0,0,Table1[[#This Row],[pledged]]/Table1[[#This Row],[backers_count]])</f>
        <v>21.366666666666667</v>
      </c>
      <c r="Q1041" t="str">
        <f>TRIM(MID(Table1[[#This Row],[Category and Sub-Category]],1,SEARCH("/",Table1[[#This Row],[Category and Sub-Category]],1)-1))</f>
        <v>music</v>
      </c>
      <c r="R1041" t="str">
        <f>TRIM(MID(Table1[[#This Row],[Category and Sub-Category]],SEARCH("/",Table1[[#This Row],[Category and Sub-Category]],1)+1,LEN(Table1[[#This Row],[Category and Sub-Category]])))</f>
        <v>electronic music</v>
      </c>
      <c r="S1041" s="8">
        <f>DATE(1970,1,1)+(Table1[[#This Row],[launched_at]]/(24*60*60))</f>
        <v>42692.109328703707</v>
      </c>
      <c r="T1041" s="8">
        <f>DATE(1970,1,1)+(Table1[[#This Row],[deadline]]/(24*60*60))</f>
        <v>42717.332638888889</v>
      </c>
      <c r="U1041">
        <f>_xlfn.DAYS(Table1[[#This Row],[Date Ended Conversion]],Table1[[#This Row],[Date Created Conversion]])</f>
        <v>25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9">
        <f>IF(Table1[[#This Row],[goal]] &lt;= 0,0,Table1[[#This Row],[pledged]]/Table1[[#This Row],[goal]])</f>
        <v>2.9411764705882353E-3</v>
      </c>
      <c r="P1042" s="7">
        <f>IF(Table1[[#This Row],[backers_count]] &lt;= 0,0,Table1[[#This Row],[pledged]]/Table1[[#This Row],[backers_count]])</f>
        <v>250</v>
      </c>
      <c r="Q1042" t="str">
        <f>TRIM(MID(Table1[[#This Row],[Category and Sub-Category]],1,SEARCH("/",Table1[[#This Row],[Category and Sub-Category]],1)-1))</f>
        <v>journalism</v>
      </c>
      <c r="R1042" t="str">
        <f>TRIM(MID(Table1[[#This Row],[Category and Sub-Category]],SEARCH("/",Table1[[#This Row],[Category and Sub-Category]],1)+1,LEN(Table1[[#This Row],[Category and Sub-Category]])))</f>
        <v>audio</v>
      </c>
      <c r="S1042" s="8">
        <f>DATE(1970,1,1)+(Table1[[#This Row],[launched_at]]/(24*60*60))</f>
        <v>42579.708437499998</v>
      </c>
      <c r="T1042" s="8">
        <f>DATE(1970,1,1)+(Table1[[#This Row],[deadline]]/(24*60*60))</f>
        <v>42609.708437499998</v>
      </c>
      <c r="U1042">
        <f>_xlfn.DAYS(Table1[[#This Row],[Date Ended Conversion]],Table1[[#This Row],[Date Created Conversion]])</f>
        <v>30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9">
        <f>IF(Table1[[#This Row],[goal]] &lt;= 0,0,Table1[[#This Row],[pledged]]/Table1[[#This Row],[goal]])</f>
        <v>0</v>
      </c>
      <c r="P1043" s="7">
        <f>IF(Table1[[#This Row],[backers_count]] &lt;= 0,0,Table1[[#This Row],[pledged]]/Table1[[#This Row],[backers_count]])</f>
        <v>0</v>
      </c>
      <c r="Q1043" t="str">
        <f>TRIM(MID(Table1[[#This Row],[Category and Sub-Category]],1,SEARCH("/",Table1[[#This Row],[Category and Sub-Category]],1)-1))</f>
        <v>journalism</v>
      </c>
      <c r="R1043" t="str">
        <f>TRIM(MID(Table1[[#This Row],[Category and Sub-Category]],SEARCH("/",Table1[[#This Row],[Category and Sub-Category]],1)+1,LEN(Table1[[#This Row],[Category and Sub-Category]])))</f>
        <v>audio</v>
      </c>
      <c r="S1043" s="8">
        <f>DATE(1970,1,1)+(Table1[[#This Row],[launched_at]]/(24*60*60))</f>
        <v>41831.06009259259</v>
      </c>
      <c r="T1043" s="8">
        <f>DATE(1970,1,1)+(Table1[[#This Row],[deadline]]/(24*60*60))</f>
        <v>41851.06009259259</v>
      </c>
      <c r="U1043">
        <f>_xlfn.DAYS(Table1[[#This Row],[Date Ended Conversion]],Table1[[#This Row],[Date Created Conversion]])</f>
        <v>20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9">
        <f>IF(Table1[[#This Row],[goal]] &lt;= 0,0,Table1[[#This Row],[pledged]]/Table1[[#This Row],[goal]])</f>
        <v>1.5384615384615385E-2</v>
      </c>
      <c r="P1044" s="7">
        <f>IF(Table1[[#This Row],[backers_count]] &lt;= 0,0,Table1[[#This Row],[pledged]]/Table1[[#This Row],[backers_count]])</f>
        <v>10</v>
      </c>
      <c r="Q1044" t="str">
        <f>TRIM(MID(Table1[[#This Row],[Category and Sub-Category]],1,SEARCH("/",Table1[[#This Row],[Category and Sub-Category]],1)-1))</f>
        <v>journalism</v>
      </c>
      <c r="R1044" t="str">
        <f>TRIM(MID(Table1[[#This Row],[Category and Sub-Category]],SEARCH("/",Table1[[#This Row],[Category and Sub-Category]],1)+1,LEN(Table1[[#This Row],[Category and Sub-Category]])))</f>
        <v>audio</v>
      </c>
      <c r="S1044" s="8">
        <f>DATE(1970,1,1)+(Table1[[#This Row],[launched_at]]/(24*60*60))</f>
        <v>41851.696157407408</v>
      </c>
      <c r="T1044" s="8">
        <f>DATE(1970,1,1)+(Table1[[#This Row],[deadline]]/(24*60*60))</f>
        <v>41894.416666666664</v>
      </c>
      <c r="U1044">
        <f>_xlfn.DAYS(Table1[[#This Row],[Date Ended Conversion]],Table1[[#This Row],[Date Created Conversion]])</f>
        <v>43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9">
        <f>IF(Table1[[#This Row],[goal]] &lt;= 0,0,Table1[[#This Row],[pledged]]/Table1[[#This Row],[goal]])</f>
        <v>8.5370000000000001E-2</v>
      </c>
      <c r="P1045" s="7">
        <f>IF(Table1[[#This Row],[backers_count]] &lt;= 0,0,Table1[[#This Row],[pledged]]/Table1[[#This Row],[backers_count]])</f>
        <v>29.236301369863014</v>
      </c>
      <c r="Q1045" t="str">
        <f>TRIM(MID(Table1[[#This Row],[Category and Sub-Category]],1,SEARCH("/",Table1[[#This Row],[Category and Sub-Category]],1)-1))</f>
        <v>journalism</v>
      </c>
      <c r="R1045" t="str">
        <f>TRIM(MID(Table1[[#This Row],[Category and Sub-Category]],SEARCH("/",Table1[[#This Row],[Category and Sub-Category]],1)+1,LEN(Table1[[#This Row],[Category and Sub-Category]])))</f>
        <v>audio</v>
      </c>
      <c r="S1045" s="8">
        <f>DATE(1970,1,1)+(Table1[[#This Row],[launched_at]]/(24*60*60))</f>
        <v>42114.252951388888</v>
      </c>
      <c r="T1045" s="8">
        <f>DATE(1970,1,1)+(Table1[[#This Row],[deadline]]/(24*60*60))</f>
        <v>42144.252951388888</v>
      </c>
      <c r="U1045">
        <f>_xlfn.DAYS(Table1[[#This Row],[Date Ended Conversion]],Table1[[#This Row],[Date Created Conversion]])</f>
        <v>30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9">
        <f>IF(Table1[[#This Row],[goal]] &lt;= 0,0,Table1[[#This Row],[pledged]]/Table1[[#This Row],[goal]])</f>
        <v>8.571428571428571E-4</v>
      </c>
      <c r="P1046" s="7">
        <f>IF(Table1[[#This Row],[backers_count]] &lt;= 0,0,Table1[[#This Row],[pledged]]/Table1[[#This Row],[backers_count]])</f>
        <v>3</v>
      </c>
      <c r="Q1046" t="str">
        <f>TRIM(MID(Table1[[#This Row],[Category and Sub-Category]],1,SEARCH("/",Table1[[#This Row],[Category and Sub-Category]],1)-1))</f>
        <v>journalism</v>
      </c>
      <c r="R1046" t="str">
        <f>TRIM(MID(Table1[[#This Row],[Category and Sub-Category]],SEARCH("/",Table1[[#This Row],[Category and Sub-Category]],1)+1,LEN(Table1[[#This Row],[Category and Sub-Category]])))</f>
        <v>audio</v>
      </c>
      <c r="S1046" s="8">
        <f>DATE(1970,1,1)+(Table1[[#This Row],[launched_at]]/(24*60*60))</f>
        <v>42011.925937499997</v>
      </c>
      <c r="T1046" s="8">
        <f>DATE(1970,1,1)+(Table1[[#This Row],[deadline]]/(24*60*60))</f>
        <v>42068.852083333331</v>
      </c>
      <c r="U1046">
        <f>_xlfn.DAYS(Table1[[#This Row],[Date Ended Conversion]],Table1[[#This Row],[Date Created Conversion]])</f>
        <v>57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9">
        <f>IF(Table1[[#This Row],[goal]] &lt;= 0,0,Table1[[#This Row],[pledged]]/Table1[[#This Row],[goal]])</f>
        <v>2.6599999999999999E-2</v>
      </c>
      <c r="P1047" s="7">
        <f>IF(Table1[[#This Row],[backers_count]] &lt;= 0,0,Table1[[#This Row],[pledged]]/Table1[[#This Row],[backers_count]])</f>
        <v>33.25</v>
      </c>
      <c r="Q1047" t="str">
        <f>TRIM(MID(Table1[[#This Row],[Category and Sub-Category]],1,SEARCH("/",Table1[[#This Row],[Category and Sub-Category]],1)-1))</f>
        <v>journalism</v>
      </c>
      <c r="R1047" t="str">
        <f>TRIM(MID(Table1[[#This Row],[Category and Sub-Category]],SEARCH("/",Table1[[#This Row],[Category and Sub-Category]],1)+1,LEN(Table1[[#This Row],[Category and Sub-Category]])))</f>
        <v>audio</v>
      </c>
      <c r="S1047" s="8">
        <f>DATE(1970,1,1)+(Table1[[#This Row],[launched_at]]/(24*60*60))</f>
        <v>41844.874421296292</v>
      </c>
      <c r="T1047" s="8">
        <f>DATE(1970,1,1)+(Table1[[#This Row],[deadline]]/(24*60*60))</f>
        <v>41874.874421296292</v>
      </c>
      <c r="U1047">
        <f>_xlfn.DAYS(Table1[[#This Row],[Date Ended Conversion]],Table1[[#This Row],[Date Created Conversion]])</f>
        <v>30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9">
        <f>IF(Table1[[#This Row],[goal]] &lt;= 0,0,Table1[[#This Row],[pledged]]/Table1[[#This Row],[goal]])</f>
        <v>0</v>
      </c>
      <c r="P1048" s="7">
        <f>IF(Table1[[#This Row],[backers_count]] &lt;= 0,0,Table1[[#This Row],[pledged]]/Table1[[#This Row],[backers_count]])</f>
        <v>0</v>
      </c>
      <c r="Q1048" t="str">
        <f>TRIM(MID(Table1[[#This Row],[Category and Sub-Category]],1,SEARCH("/",Table1[[#This Row],[Category and Sub-Category]],1)-1))</f>
        <v>journalism</v>
      </c>
      <c r="R1048" t="str">
        <f>TRIM(MID(Table1[[#This Row],[Category and Sub-Category]],SEARCH("/",Table1[[#This Row],[Category and Sub-Category]],1)+1,LEN(Table1[[#This Row],[Category and Sub-Category]])))</f>
        <v>audio</v>
      </c>
      <c r="S1048" s="8">
        <f>DATE(1970,1,1)+(Table1[[#This Row],[launched_at]]/(24*60*60))</f>
        <v>42319.851388888885</v>
      </c>
      <c r="T1048" s="8">
        <f>DATE(1970,1,1)+(Table1[[#This Row],[deadline]]/(24*60*60))</f>
        <v>42364.851388888885</v>
      </c>
      <c r="U1048">
        <f>_xlfn.DAYS(Table1[[#This Row],[Date Ended Conversion]],Table1[[#This Row],[Date Created Conversion]])</f>
        <v>45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9">
        <f>IF(Table1[[#This Row],[goal]] &lt;= 0,0,Table1[[#This Row],[pledged]]/Table1[[#This Row],[goal]])</f>
        <v>5.0000000000000001E-4</v>
      </c>
      <c r="P1049" s="7">
        <f>IF(Table1[[#This Row],[backers_count]] &lt;= 0,0,Table1[[#This Row],[pledged]]/Table1[[#This Row],[backers_count]])</f>
        <v>1</v>
      </c>
      <c r="Q1049" t="str">
        <f>TRIM(MID(Table1[[#This Row],[Category and Sub-Category]],1,SEARCH("/",Table1[[#This Row],[Category and Sub-Category]],1)-1))</f>
        <v>journalism</v>
      </c>
      <c r="R1049" t="str">
        <f>TRIM(MID(Table1[[#This Row],[Category and Sub-Category]],SEARCH("/",Table1[[#This Row],[Category and Sub-Category]],1)+1,LEN(Table1[[#This Row],[Category and Sub-Category]])))</f>
        <v>audio</v>
      </c>
      <c r="S1049" s="8">
        <f>DATE(1970,1,1)+(Table1[[#This Row],[launched_at]]/(24*60*60))</f>
        <v>41918.818460648152</v>
      </c>
      <c r="T1049" s="8">
        <f>DATE(1970,1,1)+(Table1[[#This Row],[deadline]]/(24*60*60))</f>
        <v>41948.860127314816</v>
      </c>
      <c r="U1049">
        <f>_xlfn.DAYS(Table1[[#This Row],[Date Ended Conversion]],Table1[[#This Row],[Date Created Conversion]])</f>
        <v>30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9">
        <f>IF(Table1[[#This Row],[goal]] &lt;= 0,0,Table1[[#This Row],[pledged]]/Table1[[#This Row],[goal]])</f>
        <v>1.4133333333333333E-2</v>
      </c>
      <c r="P1050" s="7">
        <f>IF(Table1[[#This Row],[backers_count]] &lt;= 0,0,Table1[[#This Row],[pledged]]/Table1[[#This Row],[backers_count]])</f>
        <v>53</v>
      </c>
      <c r="Q1050" t="str">
        <f>TRIM(MID(Table1[[#This Row],[Category and Sub-Category]],1,SEARCH("/",Table1[[#This Row],[Category and Sub-Category]],1)-1))</f>
        <v>journalism</v>
      </c>
      <c r="R1050" t="str">
        <f>TRIM(MID(Table1[[#This Row],[Category and Sub-Category]],SEARCH("/",Table1[[#This Row],[Category and Sub-Category]],1)+1,LEN(Table1[[#This Row],[Category and Sub-Category]])))</f>
        <v>audio</v>
      </c>
      <c r="S1050" s="8">
        <f>DATE(1970,1,1)+(Table1[[#This Row],[launched_at]]/(24*60*60))</f>
        <v>42598.053113425922</v>
      </c>
      <c r="T1050" s="8">
        <f>DATE(1970,1,1)+(Table1[[#This Row],[deadline]]/(24*60*60))</f>
        <v>42638.053113425922</v>
      </c>
      <c r="U1050">
        <f>_xlfn.DAYS(Table1[[#This Row],[Date Ended Conversion]],Table1[[#This Row],[Date Created Conversion]])</f>
        <v>40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9">
        <f>IF(Table1[[#This Row],[goal]] &lt;= 0,0,Table1[[#This Row],[pledged]]/Table1[[#This Row],[goal]])</f>
        <v>0</v>
      </c>
      <c r="P1051" s="7">
        <f>IF(Table1[[#This Row],[backers_count]] &lt;= 0,0,Table1[[#This Row],[pledged]]/Table1[[#This Row],[backers_count]])</f>
        <v>0</v>
      </c>
      <c r="Q1051" t="str">
        <f>TRIM(MID(Table1[[#This Row],[Category and Sub-Category]],1,SEARCH("/",Table1[[#This Row],[Category and Sub-Category]],1)-1))</f>
        <v>journalism</v>
      </c>
      <c r="R1051" t="str">
        <f>TRIM(MID(Table1[[#This Row],[Category and Sub-Category]],SEARCH("/",Table1[[#This Row],[Category and Sub-Category]],1)+1,LEN(Table1[[#This Row],[Category and Sub-Category]])))</f>
        <v>audio</v>
      </c>
      <c r="S1051" s="8">
        <f>DATE(1970,1,1)+(Table1[[#This Row],[launched_at]]/(24*60*60))</f>
        <v>42382.431076388893</v>
      </c>
      <c r="T1051" s="8">
        <f>DATE(1970,1,1)+(Table1[[#This Row],[deadline]]/(24*60*60))</f>
        <v>42412.431076388893</v>
      </c>
      <c r="U1051">
        <f>_xlfn.DAYS(Table1[[#This Row],[Date Ended Conversion]],Table1[[#This Row],[Date Created Conversion]])</f>
        <v>30</v>
      </c>
    </row>
    <row r="1052" spans="1:2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9">
        <f>IF(Table1[[#This Row],[goal]] &lt;= 0,0,Table1[[#This Row],[pledged]]/Table1[[#This Row],[goal]])</f>
        <v>0</v>
      </c>
      <c r="P1052" s="7">
        <f>IF(Table1[[#This Row],[backers_count]] &lt;= 0,0,Table1[[#This Row],[pledged]]/Table1[[#This Row],[backers_count]])</f>
        <v>0</v>
      </c>
      <c r="Q1052" t="str">
        <f>TRIM(MID(Table1[[#This Row],[Category and Sub-Category]],1,SEARCH("/",Table1[[#This Row],[Category and Sub-Category]],1)-1))</f>
        <v>journalism</v>
      </c>
      <c r="R1052" t="str">
        <f>TRIM(MID(Table1[[#This Row],[Category and Sub-Category]],SEARCH("/",Table1[[#This Row],[Category and Sub-Category]],1)+1,LEN(Table1[[#This Row],[Category and Sub-Category]])))</f>
        <v>audio</v>
      </c>
      <c r="S1052" s="8">
        <f>DATE(1970,1,1)+(Table1[[#This Row],[launched_at]]/(24*60*60))</f>
        <v>42231.7971875</v>
      </c>
      <c r="T1052" s="8">
        <f>DATE(1970,1,1)+(Table1[[#This Row],[deadline]]/(24*60*60))</f>
        <v>42261.7971875</v>
      </c>
      <c r="U1052">
        <f>_xlfn.DAYS(Table1[[#This Row],[Date Ended Conversion]],Table1[[#This Row],[Date Created Conversion]])</f>
        <v>30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9">
        <f>IF(Table1[[#This Row],[goal]] &lt;= 0,0,Table1[[#This Row],[pledged]]/Table1[[#This Row],[goal]])</f>
        <v>0</v>
      </c>
      <c r="P1053" s="7">
        <f>IF(Table1[[#This Row],[backers_count]] &lt;= 0,0,Table1[[#This Row],[pledged]]/Table1[[#This Row],[backers_count]])</f>
        <v>0</v>
      </c>
      <c r="Q1053" t="str">
        <f>TRIM(MID(Table1[[#This Row],[Category and Sub-Category]],1,SEARCH("/",Table1[[#This Row],[Category and Sub-Category]],1)-1))</f>
        <v>journalism</v>
      </c>
      <c r="R1053" t="str">
        <f>TRIM(MID(Table1[[#This Row],[Category and Sub-Category]],SEARCH("/",Table1[[#This Row],[Category and Sub-Category]],1)+1,LEN(Table1[[#This Row],[Category and Sub-Category]])))</f>
        <v>audio</v>
      </c>
      <c r="S1053" s="8">
        <f>DATE(1970,1,1)+(Table1[[#This Row],[launched_at]]/(24*60*60))</f>
        <v>41850.014178240745</v>
      </c>
      <c r="T1053" s="8">
        <f>DATE(1970,1,1)+(Table1[[#This Row],[deadline]]/(24*60*60))</f>
        <v>41878.014178240745</v>
      </c>
      <c r="U1053">
        <f>_xlfn.DAYS(Table1[[#This Row],[Date Ended Conversion]],Table1[[#This Row],[Date Created Conversion]])</f>
        <v>28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9">
        <f>IF(Table1[[#This Row],[goal]] &lt;= 0,0,Table1[[#This Row],[pledged]]/Table1[[#This Row],[goal]])</f>
        <v>0</v>
      </c>
      <c r="P1054" s="7">
        <f>IF(Table1[[#This Row],[backers_count]] &lt;= 0,0,Table1[[#This Row],[pledged]]/Table1[[#This Row],[backers_count]])</f>
        <v>0</v>
      </c>
      <c r="Q1054" t="str">
        <f>TRIM(MID(Table1[[#This Row],[Category and Sub-Category]],1,SEARCH("/",Table1[[#This Row],[Category and Sub-Category]],1)-1))</f>
        <v>journalism</v>
      </c>
      <c r="R1054" t="str">
        <f>TRIM(MID(Table1[[#This Row],[Category and Sub-Category]],SEARCH("/",Table1[[#This Row],[Category and Sub-Category]],1)+1,LEN(Table1[[#This Row],[Category and Sub-Category]])))</f>
        <v>audio</v>
      </c>
      <c r="S1054" s="8">
        <f>DATE(1970,1,1)+(Table1[[#This Row],[launched_at]]/(24*60*60))</f>
        <v>42483.797395833331</v>
      </c>
      <c r="T1054" s="8">
        <f>DATE(1970,1,1)+(Table1[[#This Row],[deadline]]/(24*60*60))</f>
        <v>42527.839583333334</v>
      </c>
      <c r="U1054">
        <f>_xlfn.DAYS(Table1[[#This Row],[Date Ended Conversion]],Table1[[#This Row],[Date Created Conversion]])</f>
        <v>44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9">
        <f>IF(Table1[[#This Row],[goal]] &lt;= 0,0,Table1[[#This Row],[pledged]]/Table1[[#This Row],[goal]])</f>
        <v>0.01</v>
      </c>
      <c r="P1055" s="7">
        <f>IF(Table1[[#This Row],[backers_count]] &lt;= 0,0,Table1[[#This Row],[pledged]]/Table1[[#This Row],[backers_count]])</f>
        <v>15</v>
      </c>
      <c r="Q1055" t="str">
        <f>TRIM(MID(Table1[[#This Row],[Category and Sub-Category]],1,SEARCH("/",Table1[[#This Row],[Category and Sub-Category]],1)-1))</f>
        <v>journalism</v>
      </c>
      <c r="R1055" t="str">
        <f>TRIM(MID(Table1[[#This Row],[Category and Sub-Category]],SEARCH("/",Table1[[#This Row],[Category and Sub-Category]],1)+1,LEN(Table1[[#This Row],[Category and Sub-Category]])))</f>
        <v>audio</v>
      </c>
      <c r="S1055" s="8">
        <f>DATE(1970,1,1)+(Table1[[#This Row],[launched_at]]/(24*60*60))</f>
        <v>42775.172824074078</v>
      </c>
      <c r="T1055" s="8">
        <f>DATE(1970,1,1)+(Table1[[#This Row],[deadline]]/(24*60*60))</f>
        <v>42800.172824074078</v>
      </c>
      <c r="U1055">
        <f>_xlfn.DAYS(Table1[[#This Row],[Date Ended Conversion]],Table1[[#This Row],[Date Created Conversion]])</f>
        <v>25</v>
      </c>
    </row>
    <row r="1056" spans="1:21" ht="43.5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9">
        <f>IF(Table1[[#This Row],[goal]] &lt;= 0,0,Table1[[#This Row],[pledged]]/Table1[[#This Row],[goal]])</f>
        <v>0</v>
      </c>
      <c r="P1056" s="7">
        <f>IF(Table1[[#This Row],[backers_count]] &lt;= 0,0,Table1[[#This Row],[pledged]]/Table1[[#This Row],[backers_count]])</f>
        <v>0</v>
      </c>
      <c r="Q1056" t="str">
        <f>TRIM(MID(Table1[[#This Row],[Category and Sub-Category]],1,SEARCH("/",Table1[[#This Row],[Category and Sub-Category]],1)-1))</f>
        <v>journalism</v>
      </c>
      <c r="R1056" t="str">
        <f>TRIM(MID(Table1[[#This Row],[Category and Sub-Category]],SEARCH("/",Table1[[#This Row],[Category and Sub-Category]],1)+1,LEN(Table1[[#This Row],[Category and Sub-Category]])))</f>
        <v>audio</v>
      </c>
      <c r="S1056" s="8">
        <f>DATE(1970,1,1)+(Table1[[#This Row],[launched_at]]/(24*60*60))</f>
        <v>41831.851840277777</v>
      </c>
      <c r="T1056" s="8">
        <f>DATE(1970,1,1)+(Table1[[#This Row],[deadline]]/(24*60*60))</f>
        <v>41861.916666666664</v>
      </c>
      <c r="U1056">
        <f>_xlfn.DAYS(Table1[[#This Row],[Date Ended Conversion]],Table1[[#This Row],[Date Created Conversion]])</f>
        <v>30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9">
        <f>IF(Table1[[#This Row],[goal]] &lt;= 0,0,Table1[[#This Row],[pledged]]/Table1[[#This Row],[goal]])</f>
        <v>0</v>
      </c>
      <c r="P1057" s="7">
        <f>IF(Table1[[#This Row],[backers_count]] &lt;= 0,0,Table1[[#This Row],[pledged]]/Table1[[#This Row],[backers_count]])</f>
        <v>0</v>
      </c>
      <c r="Q1057" t="str">
        <f>TRIM(MID(Table1[[#This Row],[Category and Sub-Category]],1,SEARCH("/",Table1[[#This Row],[Category and Sub-Category]],1)-1))</f>
        <v>journalism</v>
      </c>
      <c r="R1057" t="str">
        <f>TRIM(MID(Table1[[#This Row],[Category and Sub-Category]],SEARCH("/",Table1[[#This Row],[Category and Sub-Category]],1)+1,LEN(Table1[[#This Row],[Category and Sub-Category]])))</f>
        <v>audio</v>
      </c>
      <c r="S1057" s="8">
        <f>DATE(1970,1,1)+(Table1[[#This Row],[launched_at]]/(24*60*60))</f>
        <v>42406.992418981477</v>
      </c>
      <c r="T1057" s="8">
        <f>DATE(1970,1,1)+(Table1[[#This Row],[deadline]]/(24*60*60))</f>
        <v>42436.992418981477</v>
      </c>
      <c r="U1057">
        <f>_xlfn.DAYS(Table1[[#This Row],[Date Ended Conversion]],Table1[[#This Row],[Date Created Conversion]])</f>
        <v>30</v>
      </c>
    </row>
    <row r="1058" spans="1:21" ht="43.5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9">
        <f>IF(Table1[[#This Row],[goal]] &lt;= 0,0,Table1[[#This Row],[pledged]]/Table1[[#This Row],[goal]])</f>
        <v>0</v>
      </c>
      <c r="P1058" s="7">
        <f>IF(Table1[[#This Row],[backers_count]] &lt;= 0,0,Table1[[#This Row],[pledged]]/Table1[[#This Row],[backers_count]])</f>
        <v>0</v>
      </c>
      <c r="Q1058" t="str">
        <f>TRIM(MID(Table1[[#This Row],[Category and Sub-Category]],1,SEARCH("/",Table1[[#This Row],[Category and Sub-Category]],1)-1))</f>
        <v>journalism</v>
      </c>
      <c r="R1058" t="str">
        <f>TRIM(MID(Table1[[#This Row],[Category and Sub-Category]],SEARCH("/",Table1[[#This Row],[Category and Sub-Category]],1)+1,LEN(Table1[[#This Row],[Category and Sub-Category]])))</f>
        <v>audio</v>
      </c>
      <c r="S1058" s="8">
        <f>DATE(1970,1,1)+(Table1[[#This Row],[launched_at]]/(24*60*60))</f>
        <v>42058.719641203701</v>
      </c>
      <c r="T1058" s="8">
        <f>DATE(1970,1,1)+(Table1[[#This Row],[deadline]]/(24*60*60))</f>
        <v>42118.677974537037</v>
      </c>
      <c r="U1058">
        <f>_xlfn.DAYS(Table1[[#This Row],[Date Ended Conversion]],Table1[[#This Row],[Date Created Conversion]])</f>
        <v>60</v>
      </c>
    </row>
    <row r="1059" spans="1:21" ht="29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9">
        <f>IF(Table1[[#This Row],[goal]] &lt;= 0,0,Table1[[#This Row],[pledged]]/Table1[[#This Row],[goal]])</f>
        <v>0</v>
      </c>
      <c r="P1059" s="7">
        <f>IF(Table1[[#This Row],[backers_count]] &lt;= 0,0,Table1[[#This Row],[pledged]]/Table1[[#This Row],[backers_count]])</f>
        <v>0</v>
      </c>
      <c r="Q1059" t="str">
        <f>TRIM(MID(Table1[[#This Row],[Category and Sub-Category]],1,SEARCH("/",Table1[[#This Row],[Category and Sub-Category]],1)-1))</f>
        <v>journalism</v>
      </c>
      <c r="R1059" t="str">
        <f>TRIM(MID(Table1[[#This Row],[Category and Sub-Category]],SEARCH("/",Table1[[#This Row],[Category and Sub-Category]],1)+1,LEN(Table1[[#This Row],[Category and Sub-Category]])))</f>
        <v>audio</v>
      </c>
      <c r="S1059" s="8">
        <f>DATE(1970,1,1)+(Table1[[#This Row],[launched_at]]/(24*60*60))</f>
        <v>42678.871331018519</v>
      </c>
      <c r="T1059" s="8">
        <f>DATE(1970,1,1)+(Table1[[#This Row],[deadline]]/(24*60*60))</f>
        <v>42708.912997685184</v>
      </c>
      <c r="U1059">
        <f>_xlfn.DAYS(Table1[[#This Row],[Date Ended Conversion]],Table1[[#This Row],[Date Created Conversion]])</f>
        <v>30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9">
        <f>IF(Table1[[#This Row],[goal]] &lt;= 0,0,Table1[[#This Row],[pledged]]/Table1[[#This Row],[goal]])</f>
        <v>0</v>
      </c>
      <c r="P1060" s="7">
        <f>IF(Table1[[#This Row],[backers_count]] &lt;= 0,0,Table1[[#This Row],[pledged]]/Table1[[#This Row],[backers_count]])</f>
        <v>0</v>
      </c>
      <c r="Q1060" t="str">
        <f>TRIM(MID(Table1[[#This Row],[Category and Sub-Category]],1,SEARCH("/",Table1[[#This Row],[Category and Sub-Category]],1)-1))</f>
        <v>journalism</v>
      </c>
      <c r="R1060" t="str">
        <f>TRIM(MID(Table1[[#This Row],[Category and Sub-Category]],SEARCH("/",Table1[[#This Row],[Category and Sub-Category]],1)+1,LEN(Table1[[#This Row],[Category and Sub-Category]])))</f>
        <v>audio</v>
      </c>
      <c r="S1060" s="8">
        <f>DATE(1970,1,1)+(Table1[[#This Row],[launched_at]]/(24*60*60))</f>
        <v>42047.900960648149</v>
      </c>
      <c r="T1060" s="8">
        <f>DATE(1970,1,1)+(Table1[[#This Row],[deadline]]/(24*60*60))</f>
        <v>42089</v>
      </c>
      <c r="U1060">
        <f>_xlfn.DAYS(Table1[[#This Row],[Date Ended Conversion]],Table1[[#This Row],[Date Created Conversion]])</f>
        <v>42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9">
        <f>IF(Table1[[#This Row],[goal]] &lt;= 0,0,Table1[[#This Row],[pledged]]/Table1[[#This Row],[goal]])</f>
        <v>0</v>
      </c>
      <c r="P1061" s="7">
        <f>IF(Table1[[#This Row],[backers_count]] &lt;= 0,0,Table1[[#This Row],[pledged]]/Table1[[#This Row],[backers_count]])</f>
        <v>0</v>
      </c>
      <c r="Q1061" t="str">
        <f>TRIM(MID(Table1[[#This Row],[Category and Sub-Category]],1,SEARCH("/",Table1[[#This Row],[Category and Sub-Category]],1)-1))</f>
        <v>journalism</v>
      </c>
      <c r="R1061" t="str">
        <f>TRIM(MID(Table1[[#This Row],[Category and Sub-Category]],SEARCH("/",Table1[[#This Row],[Category and Sub-Category]],1)+1,LEN(Table1[[#This Row],[Category and Sub-Category]])))</f>
        <v>audio</v>
      </c>
      <c r="S1061" s="8">
        <f>DATE(1970,1,1)+(Table1[[#This Row],[launched_at]]/(24*60*60))</f>
        <v>42046.79</v>
      </c>
      <c r="T1061" s="8">
        <f>DATE(1970,1,1)+(Table1[[#This Row],[deadline]]/(24*60*60))</f>
        <v>42076.748333333337</v>
      </c>
      <c r="U1061">
        <f>_xlfn.DAYS(Table1[[#This Row],[Date Ended Conversion]],Table1[[#This Row],[Date Created Conversion]])</f>
        <v>30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9">
        <f>IF(Table1[[#This Row],[goal]] &lt;= 0,0,Table1[[#This Row],[pledged]]/Table1[[#This Row],[goal]])</f>
        <v>0.01</v>
      </c>
      <c r="P1062" s="7">
        <f>IF(Table1[[#This Row],[backers_count]] &lt;= 0,0,Table1[[#This Row],[pledged]]/Table1[[#This Row],[backers_count]])</f>
        <v>50</v>
      </c>
      <c r="Q1062" t="str">
        <f>TRIM(MID(Table1[[#This Row],[Category and Sub-Category]],1,SEARCH("/",Table1[[#This Row],[Category and Sub-Category]],1)-1))</f>
        <v>journalism</v>
      </c>
      <c r="R1062" t="str">
        <f>TRIM(MID(Table1[[#This Row],[Category and Sub-Category]],SEARCH("/",Table1[[#This Row],[Category and Sub-Category]],1)+1,LEN(Table1[[#This Row],[Category and Sub-Category]])))</f>
        <v>audio</v>
      </c>
      <c r="S1062" s="8">
        <f>DATE(1970,1,1)+(Table1[[#This Row],[launched_at]]/(24*60*60))</f>
        <v>42079.913113425922</v>
      </c>
      <c r="T1062" s="8">
        <f>DATE(1970,1,1)+(Table1[[#This Row],[deadline]]/(24*60*60))</f>
        <v>42109.913113425922</v>
      </c>
      <c r="U1062">
        <f>_xlfn.DAYS(Table1[[#This Row],[Date Ended Conversion]],Table1[[#This Row],[Date Created Conversion]])</f>
        <v>30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9">
        <f>IF(Table1[[#This Row],[goal]] &lt;= 0,0,Table1[[#This Row],[pledged]]/Table1[[#This Row],[goal]])</f>
        <v>0</v>
      </c>
      <c r="P1063" s="7">
        <f>IF(Table1[[#This Row],[backers_count]] &lt;= 0,0,Table1[[#This Row],[pledged]]/Table1[[#This Row],[backers_count]])</f>
        <v>0</v>
      </c>
      <c r="Q1063" t="str">
        <f>TRIM(MID(Table1[[#This Row],[Category and Sub-Category]],1,SEARCH("/",Table1[[#This Row],[Category and Sub-Category]],1)-1))</f>
        <v>journalism</v>
      </c>
      <c r="R1063" t="str">
        <f>TRIM(MID(Table1[[#This Row],[Category and Sub-Category]],SEARCH("/",Table1[[#This Row],[Category and Sub-Category]],1)+1,LEN(Table1[[#This Row],[Category and Sub-Category]])))</f>
        <v>audio</v>
      </c>
      <c r="S1063" s="8">
        <f>DATE(1970,1,1)+(Table1[[#This Row],[launched_at]]/(24*60*60))</f>
        <v>42432.276712962965</v>
      </c>
      <c r="T1063" s="8">
        <f>DATE(1970,1,1)+(Table1[[#This Row],[deadline]]/(24*60*60))</f>
        <v>42492.041666666672</v>
      </c>
      <c r="U1063">
        <f>_xlfn.DAYS(Table1[[#This Row],[Date Ended Conversion]],Table1[[#This Row],[Date Created Conversion]])</f>
        <v>60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9">
        <f>IF(Table1[[#This Row],[goal]] &lt;= 0,0,Table1[[#This Row],[pledged]]/Table1[[#This Row],[goal]])</f>
        <v>0.95477386934673369</v>
      </c>
      <c r="P1064" s="7">
        <f>IF(Table1[[#This Row],[backers_count]] &lt;= 0,0,Table1[[#This Row],[pledged]]/Table1[[#This Row],[backers_count]])</f>
        <v>47.5</v>
      </c>
      <c r="Q1064" t="str">
        <f>TRIM(MID(Table1[[#This Row],[Category and Sub-Category]],1,SEARCH("/",Table1[[#This Row],[Category and Sub-Category]],1)-1))</f>
        <v>journalism</v>
      </c>
      <c r="R1064" t="str">
        <f>TRIM(MID(Table1[[#This Row],[Category and Sub-Category]],SEARCH("/",Table1[[#This Row],[Category and Sub-Category]],1)+1,LEN(Table1[[#This Row],[Category and Sub-Category]])))</f>
        <v>audio</v>
      </c>
      <c r="S1064" s="8">
        <f>DATE(1970,1,1)+(Table1[[#This Row],[launched_at]]/(24*60*60))</f>
        <v>42556.807187500002</v>
      </c>
      <c r="T1064" s="8">
        <f>DATE(1970,1,1)+(Table1[[#This Row],[deadline]]/(24*60*60))</f>
        <v>42563.807187500002</v>
      </c>
      <c r="U1064">
        <f>_xlfn.DAYS(Table1[[#This Row],[Date Ended Conversion]],Table1[[#This Row],[Date Created Conversion]])</f>
        <v>7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9">
        <f>IF(Table1[[#This Row],[goal]] &lt;= 0,0,Table1[[#This Row],[pledged]]/Table1[[#This Row],[goal]])</f>
        <v>0</v>
      </c>
      <c r="P1065" s="7">
        <f>IF(Table1[[#This Row],[backers_count]] &lt;= 0,0,Table1[[#This Row],[pledged]]/Table1[[#This Row],[backers_count]])</f>
        <v>0</v>
      </c>
      <c r="Q1065" t="str">
        <f>TRIM(MID(Table1[[#This Row],[Category and Sub-Category]],1,SEARCH("/",Table1[[#This Row],[Category and Sub-Category]],1)-1))</f>
        <v>journalism</v>
      </c>
      <c r="R1065" t="str">
        <f>TRIM(MID(Table1[[#This Row],[Category and Sub-Category]],SEARCH("/",Table1[[#This Row],[Category and Sub-Category]],1)+1,LEN(Table1[[#This Row],[Category and Sub-Category]])))</f>
        <v>audio</v>
      </c>
      <c r="S1065" s="8">
        <f>DATE(1970,1,1)+(Table1[[#This Row],[launched_at]]/(24*60*60))</f>
        <v>42583.030810185184</v>
      </c>
      <c r="T1065" s="8">
        <f>DATE(1970,1,1)+(Table1[[#This Row],[deadline]]/(24*60*60))</f>
        <v>42613.030810185184</v>
      </c>
      <c r="U1065">
        <f>_xlfn.DAYS(Table1[[#This Row],[Date Ended Conversion]],Table1[[#This Row],[Date Created Conversion]])</f>
        <v>30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9">
        <f>IF(Table1[[#This Row],[goal]] &lt;= 0,0,Table1[[#This Row],[pledged]]/Table1[[#This Row],[goal]])</f>
        <v>8.9744444444444446E-2</v>
      </c>
      <c r="P1066" s="7">
        <f>IF(Table1[[#This Row],[backers_count]] &lt;= 0,0,Table1[[#This Row],[pledged]]/Table1[[#This Row],[backers_count]])</f>
        <v>65.666666666666671</v>
      </c>
      <c r="Q1066" t="str">
        <f>TRIM(MID(Table1[[#This Row],[Category and Sub-Category]],1,SEARCH("/",Table1[[#This Row],[Category and Sub-Category]],1)-1))</f>
        <v>games</v>
      </c>
      <c r="R1066" t="str">
        <f>TRIM(MID(Table1[[#This Row],[Category and Sub-Category]],SEARCH("/",Table1[[#This Row],[Category and Sub-Category]],1)+1,LEN(Table1[[#This Row],[Category and Sub-Category]])))</f>
        <v>video games</v>
      </c>
      <c r="S1066" s="8">
        <f>DATE(1970,1,1)+(Table1[[#This Row],[launched_at]]/(24*60*60))</f>
        <v>41417.228043981479</v>
      </c>
      <c r="T1066" s="8">
        <f>DATE(1970,1,1)+(Table1[[#This Row],[deadline]]/(24*60*60))</f>
        <v>41462.228043981479</v>
      </c>
      <c r="U1066">
        <f>_xlfn.DAYS(Table1[[#This Row],[Date Ended Conversion]],Table1[[#This Row],[Date Created Conversion]])</f>
        <v>45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9">
        <f>IF(Table1[[#This Row],[goal]] &lt;= 0,0,Table1[[#This Row],[pledged]]/Table1[[#This Row],[goal]])</f>
        <v>2.7E-2</v>
      </c>
      <c r="P1067" s="7">
        <f>IF(Table1[[#This Row],[backers_count]] &lt;= 0,0,Table1[[#This Row],[pledged]]/Table1[[#This Row],[backers_count]])</f>
        <v>16.2</v>
      </c>
      <c r="Q1067" t="str">
        <f>TRIM(MID(Table1[[#This Row],[Category and Sub-Category]],1,SEARCH("/",Table1[[#This Row],[Category and Sub-Category]],1)-1))</f>
        <v>games</v>
      </c>
      <c r="R1067" t="str">
        <f>TRIM(MID(Table1[[#This Row],[Category and Sub-Category]],SEARCH("/",Table1[[#This Row],[Category and Sub-Category]],1)+1,LEN(Table1[[#This Row],[Category and Sub-Category]])))</f>
        <v>video games</v>
      </c>
      <c r="S1067" s="8">
        <f>DATE(1970,1,1)+(Table1[[#This Row],[launched_at]]/(24*60*60))</f>
        <v>41661.381041666667</v>
      </c>
      <c r="T1067" s="8">
        <f>DATE(1970,1,1)+(Table1[[#This Row],[deadline]]/(24*60*60))</f>
        <v>41689.381041666667</v>
      </c>
      <c r="U1067">
        <f>_xlfn.DAYS(Table1[[#This Row],[Date Ended Conversion]],Table1[[#This Row],[Date Created Conversion]])</f>
        <v>28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9">
        <f>IF(Table1[[#This Row],[goal]] &lt;= 0,0,Table1[[#This Row],[pledged]]/Table1[[#This Row],[goal]])</f>
        <v>3.3673333333333333E-2</v>
      </c>
      <c r="P1068" s="7">
        <f>IF(Table1[[#This Row],[backers_count]] &lt;= 0,0,Table1[[#This Row],[pledged]]/Table1[[#This Row],[backers_count]])</f>
        <v>34.128378378378379</v>
      </c>
      <c r="Q1068" t="str">
        <f>TRIM(MID(Table1[[#This Row],[Category and Sub-Category]],1,SEARCH("/",Table1[[#This Row],[Category and Sub-Category]],1)-1))</f>
        <v>games</v>
      </c>
      <c r="R1068" t="str">
        <f>TRIM(MID(Table1[[#This Row],[Category and Sub-Category]],SEARCH("/",Table1[[#This Row],[Category and Sub-Category]],1)+1,LEN(Table1[[#This Row],[Category and Sub-Category]])))</f>
        <v>video games</v>
      </c>
      <c r="S1068" s="8">
        <f>DATE(1970,1,1)+(Table1[[#This Row],[launched_at]]/(24*60*60))</f>
        <v>41445.962754629625</v>
      </c>
      <c r="T1068" s="8">
        <f>DATE(1970,1,1)+(Table1[[#This Row],[deadline]]/(24*60*60))</f>
        <v>41490.962754629625</v>
      </c>
      <c r="U1068">
        <f>_xlfn.DAYS(Table1[[#This Row],[Date Ended Conversion]],Table1[[#This Row],[Date Created Conversion]])</f>
        <v>45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9">
        <f>IF(Table1[[#This Row],[goal]] &lt;= 0,0,Table1[[#This Row],[pledged]]/Table1[[#This Row],[goal]])</f>
        <v>0.26</v>
      </c>
      <c r="P1069" s="7">
        <f>IF(Table1[[#This Row],[backers_count]] &lt;= 0,0,Table1[[#This Row],[pledged]]/Table1[[#This Row],[backers_count]])</f>
        <v>13</v>
      </c>
      <c r="Q1069" t="str">
        <f>TRIM(MID(Table1[[#This Row],[Category and Sub-Category]],1,SEARCH("/",Table1[[#This Row],[Category and Sub-Category]],1)-1))</f>
        <v>games</v>
      </c>
      <c r="R1069" t="str">
        <f>TRIM(MID(Table1[[#This Row],[Category and Sub-Category]],SEARCH("/",Table1[[#This Row],[Category and Sub-Category]],1)+1,LEN(Table1[[#This Row],[Category and Sub-Category]])))</f>
        <v>video games</v>
      </c>
      <c r="S1069" s="8">
        <f>DATE(1970,1,1)+(Table1[[#This Row],[launched_at]]/(24*60*60))</f>
        <v>41599.855682870373</v>
      </c>
      <c r="T1069" s="8">
        <f>DATE(1970,1,1)+(Table1[[#This Row],[deadline]]/(24*60*60))</f>
        <v>41629.855682870373</v>
      </c>
      <c r="U1069">
        <f>_xlfn.DAYS(Table1[[#This Row],[Date Ended Conversion]],Table1[[#This Row],[Date Created Conversion]])</f>
        <v>30</v>
      </c>
    </row>
    <row r="1070" spans="1:21" ht="43.5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9">
        <f>IF(Table1[[#This Row],[goal]] &lt;= 0,0,Table1[[#This Row],[pledged]]/Table1[[#This Row],[goal]])</f>
        <v>1.5E-3</v>
      </c>
      <c r="P1070" s="7">
        <f>IF(Table1[[#This Row],[backers_count]] &lt;= 0,0,Table1[[#This Row],[pledged]]/Table1[[#This Row],[backers_count]])</f>
        <v>11.25</v>
      </c>
      <c r="Q1070" t="str">
        <f>TRIM(MID(Table1[[#This Row],[Category and Sub-Category]],1,SEARCH("/",Table1[[#This Row],[Category and Sub-Category]],1)-1))</f>
        <v>games</v>
      </c>
      <c r="R1070" t="str">
        <f>TRIM(MID(Table1[[#This Row],[Category and Sub-Category]],SEARCH("/",Table1[[#This Row],[Category and Sub-Category]],1)+1,LEN(Table1[[#This Row],[Category and Sub-Category]])))</f>
        <v>video games</v>
      </c>
      <c r="S1070" s="8">
        <f>DATE(1970,1,1)+(Table1[[#This Row],[launched_at]]/(24*60*60))</f>
        <v>42440.371111111112</v>
      </c>
      <c r="T1070" s="8">
        <f>DATE(1970,1,1)+(Table1[[#This Row],[deadline]]/(24*60*60))</f>
        <v>42470.329444444447</v>
      </c>
      <c r="U1070">
        <f>_xlfn.DAYS(Table1[[#This Row],[Date Ended Conversion]],Table1[[#This Row],[Date Created Conversion]])</f>
        <v>30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9">
        <f>IF(Table1[[#This Row],[goal]] &lt;= 0,0,Table1[[#This Row],[pledged]]/Table1[[#This Row],[goal]])</f>
        <v>0.38636363636363635</v>
      </c>
      <c r="P1071" s="7">
        <f>IF(Table1[[#This Row],[backers_count]] &lt;= 0,0,Table1[[#This Row],[pledged]]/Table1[[#This Row],[backers_count]])</f>
        <v>40.476190476190474</v>
      </c>
      <c r="Q1071" t="str">
        <f>TRIM(MID(Table1[[#This Row],[Category and Sub-Category]],1,SEARCH("/",Table1[[#This Row],[Category and Sub-Category]],1)-1))</f>
        <v>games</v>
      </c>
      <c r="R1071" t="str">
        <f>TRIM(MID(Table1[[#This Row],[Category and Sub-Category]],SEARCH("/",Table1[[#This Row],[Category and Sub-Category]],1)+1,LEN(Table1[[#This Row],[Category and Sub-Category]])))</f>
        <v>video games</v>
      </c>
      <c r="S1071" s="8">
        <f>DATE(1970,1,1)+(Table1[[#This Row],[launched_at]]/(24*60*60))</f>
        <v>41572.229849537034</v>
      </c>
      <c r="T1071" s="8">
        <f>DATE(1970,1,1)+(Table1[[#This Row],[deadline]]/(24*60*60))</f>
        <v>41604.271516203706</v>
      </c>
      <c r="U1071">
        <f>_xlfn.DAYS(Table1[[#This Row],[Date Ended Conversion]],Table1[[#This Row],[Date Created Conversion]])</f>
        <v>32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9">
        <f>IF(Table1[[#This Row],[goal]] &lt;= 0,0,Table1[[#This Row],[pledged]]/Table1[[#This Row],[goal]])</f>
        <v>7.0000000000000001E-3</v>
      </c>
      <c r="P1072" s="7">
        <f>IF(Table1[[#This Row],[backers_count]] &lt;= 0,0,Table1[[#This Row],[pledged]]/Table1[[#This Row],[backers_count]])</f>
        <v>35</v>
      </c>
      <c r="Q1072" t="str">
        <f>TRIM(MID(Table1[[#This Row],[Category and Sub-Category]],1,SEARCH("/",Table1[[#This Row],[Category and Sub-Category]],1)-1))</f>
        <v>games</v>
      </c>
      <c r="R1072" t="str">
        <f>TRIM(MID(Table1[[#This Row],[Category and Sub-Category]],SEARCH("/",Table1[[#This Row],[Category and Sub-Category]],1)+1,LEN(Table1[[#This Row],[Category and Sub-Category]])))</f>
        <v>video games</v>
      </c>
      <c r="S1072" s="8">
        <f>DATE(1970,1,1)+(Table1[[#This Row],[launched_at]]/(24*60*60))</f>
        <v>41163.011828703704</v>
      </c>
      <c r="T1072" s="8">
        <f>DATE(1970,1,1)+(Table1[[#This Row],[deadline]]/(24*60*60))</f>
        <v>41183.011828703704</v>
      </c>
      <c r="U1072">
        <f>_xlfn.DAYS(Table1[[#This Row],[Date Ended Conversion]],Table1[[#This Row],[Date Created Conversion]])</f>
        <v>20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9">
        <f>IF(Table1[[#This Row],[goal]] &lt;= 0,0,Table1[[#This Row],[pledged]]/Table1[[#This Row],[goal]])</f>
        <v>0</v>
      </c>
      <c r="P1073" s="7">
        <f>IF(Table1[[#This Row],[backers_count]] &lt;= 0,0,Table1[[#This Row],[pledged]]/Table1[[#This Row],[backers_count]])</f>
        <v>0</v>
      </c>
      <c r="Q1073" t="str">
        <f>TRIM(MID(Table1[[#This Row],[Category and Sub-Category]],1,SEARCH("/",Table1[[#This Row],[Category and Sub-Category]],1)-1))</f>
        <v>games</v>
      </c>
      <c r="R1073" t="str">
        <f>TRIM(MID(Table1[[#This Row],[Category and Sub-Category]],SEARCH("/",Table1[[#This Row],[Category and Sub-Category]],1)+1,LEN(Table1[[#This Row],[Category and Sub-Category]])))</f>
        <v>video games</v>
      </c>
      <c r="S1073" s="8">
        <f>DATE(1970,1,1)+(Table1[[#This Row],[launched_at]]/(24*60*60))</f>
        <v>42295.753391203703</v>
      </c>
      <c r="T1073" s="8">
        <f>DATE(1970,1,1)+(Table1[[#This Row],[deadline]]/(24*60*60))</f>
        <v>42325.795057870375</v>
      </c>
      <c r="U1073">
        <f>_xlfn.DAYS(Table1[[#This Row],[Date Ended Conversion]],Table1[[#This Row],[Date Created Conversion]])</f>
        <v>30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9">
        <f>IF(Table1[[#This Row],[goal]] &lt;= 0,0,Table1[[#This Row],[pledged]]/Table1[[#This Row],[goal]])</f>
        <v>6.8000000000000005E-4</v>
      </c>
      <c r="P1074" s="7">
        <f>IF(Table1[[#This Row],[backers_count]] &lt;= 0,0,Table1[[#This Row],[pledged]]/Table1[[#This Row],[backers_count]])</f>
        <v>12.75</v>
      </c>
      <c r="Q1074" t="str">
        <f>TRIM(MID(Table1[[#This Row],[Category and Sub-Category]],1,SEARCH("/",Table1[[#This Row],[Category and Sub-Category]],1)-1))</f>
        <v>games</v>
      </c>
      <c r="R1074" t="str">
        <f>TRIM(MID(Table1[[#This Row],[Category and Sub-Category]],SEARCH("/",Table1[[#This Row],[Category and Sub-Category]],1)+1,LEN(Table1[[#This Row],[Category and Sub-Category]])))</f>
        <v>video games</v>
      </c>
      <c r="S1074" s="8">
        <f>DATE(1970,1,1)+(Table1[[#This Row],[launched_at]]/(24*60*60))</f>
        <v>41645.832141203704</v>
      </c>
      <c r="T1074" s="8">
        <f>DATE(1970,1,1)+(Table1[[#This Row],[deadline]]/(24*60*60))</f>
        <v>41675.832141203704</v>
      </c>
      <c r="U1074">
        <f>_xlfn.DAYS(Table1[[#This Row],[Date Ended Conversion]],Table1[[#This Row],[Date Created Conversion]])</f>
        <v>30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9">
        <f>IF(Table1[[#This Row],[goal]] &lt;= 0,0,Table1[[#This Row],[pledged]]/Table1[[#This Row],[goal]])</f>
        <v>1.3333333333333334E-2</v>
      </c>
      <c r="P1075" s="7">
        <f>IF(Table1[[#This Row],[backers_count]] &lt;= 0,0,Table1[[#This Row],[pledged]]/Table1[[#This Row],[backers_count]])</f>
        <v>10</v>
      </c>
      <c r="Q1075" t="str">
        <f>TRIM(MID(Table1[[#This Row],[Category and Sub-Category]],1,SEARCH("/",Table1[[#This Row],[Category and Sub-Category]],1)-1))</f>
        <v>games</v>
      </c>
      <c r="R1075" t="str">
        <f>TRIM(MID(Table1[[#This Row],[Category and Sub-Category]],SEARCH("/",Table1[[#This Row],[Category and Sub-Category]],1)+1,LEN(Table1[[#This Row],[Category and Sub-Category]])))</f>
        <v>video games</v>
      </c>
      <c r="S1075" s="8">
        <f>DATE(1970,1,1)+(Table1[[#This Row],[launched_at]]/(24*60*60))</f>
        <v>40802.964594907404</v>
      </c>
      <c r="T1075" s="8">
        <f>DATE(1970,1,1)+(Table1[[#This Row],[deadline]]/(24*60*60))</f>
        <v>40832.964594907404</v>
      </c>
      <c r="U1075">
        <f>_xlfn.DAYS(Table1[[#This Row],[Date Ended Conversion]],Table1[[#This Row],[Date Created Conversion]])</f>
        <v>30</v>
      </c>
    </row>
    <row r="1076" spans="1:21" ht="43.5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9">
        <f>IF(Table1[[#This Row],[goal]] &lt;= 0,0,Table1[[#This Row],[pledged]]/Table1[[#This Row],[goal]])</f>
        <v>6.3092592592592589E-2</v>
      </c>
      <c r="P1076" s="7">
        <f>IF(Table1[[#This Row],[backers_count]] &lt;= 0,0,Table1[[#This Row],[pledged]]/Table1[[#This Row],[backers_count]])</f>
        <v>113.56666666666666</v>
      </c>
      <c r="Q1076" t="str">
        <f>TRIM(MID(Table1[[#This Row],[Category and Sub-Category]],1,SEARCH("/",Table1[[#This Row],[Category and Sub-Category]],1)-1))</f>
        <v>games</v>
      </c>
      <c r="R1076" t="str">
        <f>TRIM(MID(Table1[[#This Row],[Category and Sub-Category]],SEARCH("/",Table1[[#This Row],[Category and Sub-Category]],1)+1,LEN(Table1[[#This Row],[Category and Sub-Category]])))</f>
        <v>video games</v>
      </c>
      <c r="S1076" s="8">
        <f>DATE(1970,1,1)+(Table1[[#This Row],[launched_at]]/(24*60*60))</f>
        <v>41613.172974537039</v>
      </c>
      <c r="T1076" s="8">
        <f>DATE(1970,1,1)+(Table1[[#This Row],[deadline]]/(24*60*60))</f>
        <v>41643.172974537039</v>
      </c>
      <c r="U1076">
        <f>_xlfn.DAYS(Table1[[#This Row],[Date Ended Conversion]],Table1[[#This Row],[Date Created Conversion]])</f>
        <v>30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9">
        <f>IF(Table1[[#This Row],[goal]] &lt;= 0,0,Table1[[#This Row],[pledged]]/Table1[[#This Row],[goal]])</f>
        <v>4.4999999999999998E-2</v>
      </c>
      <c r="P1077" s="7">
        <f>IF(Table1[[#This Row],[backers_count]] &lt;= 0,0,Table1[[#This Row],[pledged]]/Table1[[#This Row],[backers_count]])</f>
        <v>15</v>
      </c>
      <c r="Q1077" t="str">
        <f>TRIM(MID(Table1[[#This Row],[Category and Sub-Category]],1,SEARCH("/",Table1[[#This Row],[Category and Sub-Category]],1)-1))</f>
        <v>games</v>
      </c>
      <c r="R1077" t="str">
        <f>TRIM(MID(Table1[[#This Row],[Category and Sub-Category]],SEARCH("/",Table1[[#This Row],[Category and Sub-Category]],1)+1,LEN(Table1[[#This Row],[Category and Sub-Category]])))</f>
        <v>video games</v>
      </c>
      <c r="S1077" s="8">
        <f>DATE(1970,1,1)+(Table1[[#This Row],[launched_at]]/(24*60*60))</f>
        <v>41005.904120370367</v>
      </c>
      <c r="T1077" s="8">
        <f>DATE(1970,1,1)+(Table1[[#This Row],[deadline]]/(24*60*60))</f>
        <v>41035.904120370367</v>
      </c>
      <c r="U1077">
        <f>_xlfn.DAYS(Table1[[#This Row],[Date Ended Conversion]],Table1[[#This Row],[Date Created Conversion]])</f>
        <v>30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9">
        <f>IF(Table1[[#This Row],[goal]] &lt;= 0,0,Table1[[#This Row],[pledged]]/Table1[[#This Row],[goal]])</f>
        <v>0.62765333333333329</v>
      </c>
      <c r="P1078" s="7">
        <f>IF(Table1[[#This Row],[backers_count]] &lt;= 0,0,Table1[[#This Row],[pledged]]/Table1[[#This Row],[backers_count]])</f>
        <v>48.281025641025643</v>
      </c>
      <c r="Q1078" t="str">
        <f>TRIM(MID(Table1[[#This Row],[Category and Sub-Category]],1,SEARCH("/",Table1[[#This Row],[Category and Sub-Category]],1)-1))</f>
        <v>games</v>
      </c>
      <c r="R1078" t="str">
        <f>TRIM(MID(Table1[[#This Row],[Category and Sub-Category]],SEARCH("/",Table1[[#This Row],[Category and Sub-Category]],1)+1,LEN(Table1[[#This Row],[Category and Sub-Category]])))</f>
        <v>video games</v>
      </c>
      <c r="S1078" s="8">
        <f>DATE(1970,1,1)+(Table1[[#This Row],[launched_at]]/(24*60*60))</f>
        <v>41838.377893518518</v>
      </c>
      <c r="T1078" s="8">
        <f>DATE(1970,1,1)+(Table1[[#This Row],[deadline]]/(24*60*60))</f>
        <v>41893.377893518518</v>
      </c>
      <c r="U1078">
        <f>_xlfn.DAYS(Table1[[#This Row],[Date Ended Conversion]],Table1[[#This Row],[Date Created Conversion]])</f>
        <v>55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9">
        <f>IF(Table1[[#This Row],[goal]] &lt;= 0,0,Table1[[#This Row],[pledged]]/Table1[[#This Row],[goal]])</f>
        <v>0.29376000000000002</v>
      </c>
      <c r="P1079" s="7">
        <f>IF(Table1[[#This Row],[backers_count]] &lt;= 0,0,Table1[[#This Row],[pledged]]/Table1[[#This Row],[backers_count]])</f>
        <v>43.976047904191617</v>
      </c>
      <c r="Q1079" t="str">
        <f>TRIM(MID(Table1[[#This Row],[Category and Sub-Category]],1,SEARCH("/",Table1[[#This Row],[Category and Sub-Category]],1)-1))</f>
        <v>games</v>
      </c>
      <c r="R1079" t="str">
        <f>TRIM(MID(Table1[[#This Row],[Category and Sub-Category]],SEARCH("/",Table1[[#This Row],[Category and Sub-Category]],1)+1,LEN(Table1[[#This Row],[Category and Sub-Category]])))</f>
        <v>video games</v>
      </c>
      <c r="S1079" s="8">
        <f>DATE(1970,1,1)+(Table1[[#This Row],[launched_at]]/(24*60*60))</f>
        <v>42353.16679398148</v>
      </c>
      <c r="T1079" s="8">
        <f>DATE(1970,1,1)+(Table1[[#This Row],[deadline]]/(24*60*60))</f>
        <v>42383.16679398148</v>
      </c>
      <c r="U1079">
        <f>_xlfn.DAYS(Table1[[#This Row],[Date Ended Conversion]],Table1[[#This Row],[Date Created Conversion]])</f>
        <v>30</v>
      </c>
    </row>
    <row r="1080" spans="1:21" ht="43.5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9">
        <f>IF(Table1[[#This Row],[goal]] &lt;= 0,0,Table1[[#This Row],[pledged]]/Table1[[#This Row],[goal]])</f>
        <v>7.4999999999999997E-2</v>
      </c>
      <c r="P1080" s="7">
        <f>IF(Table1[[#This Row],[backers_count]] &lt;= 0,0,Table1[[#This Row],[pledged]]/Table1[[#This Row],[backers_count]])</f>
        <v>9</v>
      </c>
      <c r="Q1080" t="str">
        <f>TRIM(MID(Table1[[#This Row],[Category and Sub-Category]],1,SEARCH("/",Table1[[#This Row],[Category and Sub-Category]],1)-1))</f>
        <v>games</v>
      </c>
      <c r="R1080" t="str">
        <f>TRIM(MID(Table1[[#This Row],[Category and Sub-Category]],SEARCH("/",Table1[[#This Row],[Category and Sub-Category]],1)+1,LEN(Table1[[#This Row],[Category and Sub-Category]])))</f>
        <v>video games</v>
      </c>
      <c r="S1080" s="8">
        <f>DATE(1970,1,1)+(Table1[[#This Row],[launched_at]]/(24*60*60))</f>
        <v>40701.195844907408</v>
      </c>
      <c r="T1080" s="8">
        <f>DATE(1970,1,1)+(Table1[[#This Row],[deadline]]/(24*60*60))</f>
        <v>40746.195844907408</v>
      </c>
      <c r="U1080">
        <f>_xlfn.DAYS(Table1[[#This Row],[Date Ended Conversion]],Table1[[#This Row],[Date Created Conversion]])</f>
        <v>45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9">
        <f>IF(Table1[[#This Row],[goal]] &lt;= 0,0,Table1[[#This Row],[pledged]]/Table1[[#This Row],[goal]])</f>
        <v>2.6076923076923077E-2</v>
      </c>
      <c r="P1081" s="7">
        <f>IF(Table1[[#This Row],[backers_count]] &lt;= 0,0,Table1[[#This Row],[pledged]]/Table1[[#This Row],[backers_count]])</f>
        <v>37.666666666666664</v>
      </c>
      <c r="Q1081" t="str">
        <f>TRIM(MID(Table1[[#This Row],[Category and Sub-Category]],1,SEARCH("/",Table1[[#This Row],[Category and Sub-Category]],1)-1))</f>
        <v>games</v>
      </c>
      <c r="R1081" t="str">
        <f>TRIM(MID(Table1[[#This Row],[Category and Sub-Category]],SEARCH("/",Table1[[#This Row],[Category and Sub-Category]],1)+1,LEN(Table1[[#This Row],[Category and Sub-Category]])))</f>
        <v>video games</v>
      </c>
      <c r="S1081" s="8">
        <f>DATE(1970,1,1)+(Table1[[#This Row],[launched_at]]/(24*60*60))</f>
        <v>42479.566388888888</v>
      </c>
      <c r="T1081" s="8">
        <f>DATE(1970,1,1)+(Table1[[#This Row],[deadline]]/(24*60*60))</f>
        <v>42504.566388888888</v>
      </c>
      <c r="U1081">
        <f>_xlfn.DAYS(Table1[[#This Row],[Date Ended Conversion]],Table1[[#This Row],[Date Created Conversion]])</f>
        <v>25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9">
        <f>IF(Table1[[#This Row],[goal]] &lt;= 0,0,Table1[[#This Row],[pledged]]/Table1[[#This Row],[goal]])</f>
        <v>9.1050000000000006E-2</v>
      </c>
      <c r="P1082" s="7">
        <f>IF(Table1[[#This Row],[backers_count]] &lt;= 0,0,Table1[[#This Row],[pledged]]/Table1[[#This Row],[backers_count]])</f>
        <v>18.581632653061224</v>
      </c>
      <c r="Q1082" t="str">
        <f>TRIM(MID(Table1[[#This Row],[Category and Sub-Category]],1,SEARCH("/",Table1[[#This Row],[Category and Sub-Category]],1)-1))</f>
        <v>games</v>
      </c>
      <c r="R1082" t="str">
        <f>TRIM(MID(Table1[[#This Row],[Category and Sub-Category]],SEARCH("/",Table1[[#This Row],[Category and Sub-Category]],1)+1,LEN(Table1[[#This Row],[Category and Sub-Category]])))</f>
        <v>video games</v>
      </c>
      <c r="S1082" s="8">
        <f>DATE(1970,1,1)+(Table1[[#This Row],[launched_at]]/(24*60*60))</f>
        <v>41740.138113425928</v>
      </c>
      <c r="T1082" s="8">
        <f>DATE(1970,1,1)+(Table1[[#This Row],[deadline]]/(24*60*60))</f>
        <v>41770.138113425928</v>
      </c>
      <c r="U1082">
        <f>_xlfn.DAYS(Table1[[#This Row],[Date Ended Conversion]],Table1[[#This Row],[Date Created Conversion]])</f>
        <v>30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9">
        <f>IF(Table1[[#This Row],[goal]] &lt;= 0,0,Table1[[#This Row],[pledged]]/Table1[[#This Row],[goal]])</f>
        <v>1.7647058823529413E-4</v>
      </c>
      <c r="P1083" s="7">
        <f>IF(Table1[[#This Row],[backers_count]] &lt;= 0,0,Table1[[#This Row],[pledged]]/Table1[[#This Row],[backers_count]])</f>
        <v>3</v>
      </c>
      <c r="Q1083" t="str">
        <f>TRIM(MID(Table1[[#This Row],[Category and Sub-Category]],1,SEARCH("/",Table1[[#This Row],[Category and Sub-Category]],1)-1))</f>
        <v>games</v>
      </c>
      <c r="R1083" t="str">
        <f>TRIM(MID(Table1[[#This Row],[Category and Sub-Category]],SEARCH("/",Table1[[#This Row],[Category and Sub-Category]],1)+1,LEN(Table1[[#This Row],[Category and Sub-Category]])))</f>
        <v>video games</v>
      </c>
      <c r="S1083" s="8">
        <f>DATE(1970,1,1)+(Table1[[#This Row],[launched_at]]/(24*60*60))</f>
        <v>42002.926990740743</v>
      </c>
      <c r="T1083" s="8">
        <f>DATE(1970,1,1)+(Table1[[#This Row],[deadline]]/(24*60*60))</f>
        <v>42032.926990740743</v>
      </c>
      <c r="U1083">
        <f>_xlfn.DAYS(Table1[[#This Row],[Date Ended Conversion]],Table1[[#This Row],[Date Created Conversion]])</f>
        <v>30</v>
      </c>
    </row>
    <row r="1084" spans="1:21" ht="29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9">
        <f>IF(Table1[[#This Row],[goal]] &lt;= 0,0,Table1[[#This Row],[pledged]]/Table1[[#This Row],[goal]])</f>
        <v>5.5999999999999999E-3</v>
      </c>
      <c r="P1084" s="7">
        <f>IF(Table1[[#This Row],[backers_count]] &lt;= 0,0,Table1[[#This Row],[pledged]]/Table1[[#This Row],[backers_count]])</f>
        <v>18.666666666666668</v>
      </c>
      <c r="Q1084" t="str">
        <f>TRIM(MID(Table1[[#This Row],[Category and Sub-Category]],1,SEARCH("/",Table1[[#This Row],[Category and Sub-Category]],1)-1))</f>
        <v>games</v>
      </c>
      <c r="R1084" t="str">
        <f>TRIM(MID(Table1[[#This Row],[Category and Sub-Category]],SEARCH("/",Table1[[#This Row],[Category and Sub-Category]],1)+1,LEN(Table1[[#This Row],[Category and Sub-Category]])))</f>
        <v>video games</v>
      </c>
      <c r="S1084" s="8">
        <f>DATE(1970,1,1)+(Table1[[#This Row],[launched_at]]/(24*60*60))</f>
        <v>41101.906111111108</v>
      </c>
      <c r="T1084" s="8">
        <f>DATE(1970,1,1)+(Table1[[#This Row],[deadline]]/(24*60*60))</f>
        <v>41131.906111111108</v>
      </c>
      <c r="U1084">
        <f>_xlfn.DAYS(Table1[[#This Row],[Date Ended Conversion]],Table1[[#This Row],[Date Created Conversion]])</f>
        <v>30</v>
      </c>
    </row>
    <row r="1085" spans="1:21" ht="43.5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9">
        <f>IF(Table1[[#This Row],[goal]] &lt;= 0,0,Table1[[#This Row],[pledged]]/Table1[[#This Row],[goal]])</f>
        <v>8.2000000000000007E-3</v>
      </c>
      <c r="P1085" s="7">
        <f>IF(Table1[[#This Row],[backers_count]] &lt;= 0,0,Table1[[#This Row],[pledged]]/Table1[[#This Row],[backers_count]])</f>
        <v>410</v>
      </c>
      <c r="Q1085" t="str">
        <f>TRIM(MID(Table1[[#This Row],[Category and Sub-Category]],1,SEARCH("/",Table1[[#This Row],[Category and Sub-Category]],1)-1))</f>
        <v>games</v>
      </c>
      <c r="R1085" t="str">
        <f>TRIM(MID(Table1[[#This Row],[Category and Sub-Category]],SEARCH("/",Table1[[#This Row],[Category and Sub-Category]],1)+1,LEN(Table1[[#This Row],[Category and Sub-Category]])))</f>
        <v>video games</v>
      </c>
      <c r="S1085" s="8">
        <f>DATE(1970,1,1)+(Table1[[#This Row],[launched_at]]/(24*60*60))</f>
        <v>41793.659525462965</v>
      </c>
      <c r="T1085" s="8">
        <f>DATE(1970,1,1)+(Table1[[#This Row],[deadline]]/(24*60*60))</f>
        <v>41853.659525462965</v>
      </c>
      <c r="U1085">
        <f>_xlfn.DAYS(Table1[[#This Row],[Date Ended Conversion]],Table1[[#This Row],[Date Created Conversion]])</f>
        <v>60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9">
        <f>IF(Table1[[#This Row],[goal]] &lt;= 0,0,Table1[[#This Row],[pledged]]/Table1[[#This Row],[goal]])</f>
        <v>0</v>
      </c>
      <c r="P1086" s="7">
        <f>IF(Table1[[#This Row],[backers_count]] &lt;= 0,0,Table1[[#This Row],[pledged]]/Table1[[#This Row],[backers_count]])</f>
        <v>0</v>
      </c>
      <c r="Q1086" t="str">
        <f>TRIM(MID(Table1[[#This Row],[Category and Sub-Category]],1,SEARCH("/",Table1[[#This Row],[Category and Sub-Category]],1)-1))</f>
        <v>games</v>
      </c>
      <c r="R1086" t="str">
        <f>TRIM(MID(Table1[[#This Row],[Category and Sub-Category]],SEARCH("/",Table1[[#This Row],[Category and Sub-Category]],1)+1,LEN(Table1[[#This Row],[Category and Sub-Category]])))</f>
        <v>video games</v>
      </c>
      <c r="S1086" s="8">
        <f>DATE(1970,1,1)+(Table1[[#This Row],[launched_at]]/(24*60*60))</f>
        <v>41829.912083333329</v>
      </c>
      <c r="T1086" s="8">
        <f>DATE(1970,1,1)+(Table1[[#This Row],[deadline]]/(24*60*60))</f>
        <v>41859.912083333329</v>
      </c>
      <c r="U1086">
        <f>_xlfn.DAYS(Table1[[#This Row],[Date Ended Conversion]],Table1[[#This Row],[Date Created Conversion]])</f>
        <v>30</v>
      </c>
    </row>
    <row r="1087" spans="1:21" ht="29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9">
        <f>IF(Table1[[#This Row],[goal]] &lt;= 0,0,Table1[[#This Row],[pledged]]/Table1[[#This Row],[goal]])</f>
        <v>3.4200000000000001E-2</v>
      </c>
      <c r="P1087" s="7">
        <f>IF(Table1[[#This Row],[backers_count]] &lt;= 0,0,Table1[[#This Row],[pledged]]/Table1[[#This Row],[backers_count]])</f>
        <v>114</v>
      </c>
      <c r="Q1087" t="str">
        <f>TRIM(MID(Table1[[#This Row],[Category and Sub-Category]],1,SEARCH("/",Table1[[#This Row],[Category and Sub-Category]],1)-1))</f>
        <v>games</v>
      </c>
      <c r="R1087" t="str">
        <f>TRIM(MID(Table1[[#This Row],[Category and Sub-Category]],SEARCH("/",Table1[[#This Row],[Category and Sub-Category]],1)+1,LEN(Table1[[#This Row],[Category and Sub-Category]])))</f>
        <v>video games</v>
      </c>
      <c r="S1087" s="8">
        <f>DATE(1970,1,1)+(Table1[[#This Row],[launched_at]]/(24*60*60))</f>
        <v>42413.671006944445</v>
      </c>
      <c r="T1087" s="8">
        <f>DATE(1970,1,1)+(Table1[[#This Row],[deadline]]/(24*60*60))</f>
        <v>42443.629340277781</v>
      </c>
      <c r="U1087">
        <f>_xlfn.DAYS(Table1[[#This Row],[Date Ended Conversion]],Table1[[#This Row],[Date Created Conversion]])</f>
        <v>30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9">
        <f>IF(Table1[[#This Row],[goal]] &lt;= 0,0,Table1[[#This Row],[pledged]]/Table1[[#This Row],[goal]])</f>
        <v>8.3333333333333339E-4</v>
      </c>
      <c r="P1088" s="7">
        <f>IF(Table1[[#This Row],[backers_count]] &lt;= 0,0,Table1[[#This Row],[pledged]]/Table1[[#This Row],[backers_count]])</f>
        <v>7.5</v>
      </c>
      <c r="Q1088" t="str">
        <f>TRIM(MID(Table1[[#This Row],[Category and Sub-Category]],1,SEARCH("/",Table1[[#This Row],[Category and Sub-Category]],1)-1))</f>
        <v>games</v>
      </c>
      <c r="R1088" t="str">
        <f>TRIM(MID(Table1[[#This Row],[Category and Sub-Category]],SEARCH("/",Table1[[#This Row],[Category and Sub-Category]],1)+1,LEN(Table1[[#This Row],[Category and Sub-Category]])))</f>
        <v>video games</v>
      </c>
      <c r="S1088" s="8">
        <f>DATE(1970,1,1)+(Table1[[#This Row],[launched_at]]/(24*60*60))</f>
        <v>41845.866793981484</v>
      </c>
      <c r="T1088" s="8">
        <f>DATE(1970,1,1)+(Table1[[#This Row],[deadline]]/(24*60*60))</f>
        <v>41875.866793981484</v>
      </c>
      <c r="U1088">
        <f>_xlfn.DAYS(Table1[[#This Row],[Date Ended Conversion]],Table1[[#This Row],[Date Created Conversion]])</f>
        <v>30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9">
        <f>IF(Table1[[#This Row],[goal]] &lt;= 0,0,Table1[[#This Row],[pledged]]/Table1[[#This Row],[goal]])</f>
        <v>0</v>
      </c>
      <c r="P1089" s="7">
        <f>IF(Table1[[#This Row],[backers_count]] &lt;= 0,0,Table1[[#This Row],[pledged]]/Table1[[#This Row],[backers_count]])</f>
        <v>0</v>
      </c>
      <c r="Q1089" t="str">
        <f>TRIM(MID(Table1[[#This Row],[Category and Sub-Category]],1,SEARCH("/",Table1[[#This Row],[Category and Sub-Category]],1)-1))</f>
        <v>games</v>
      </c>
      <c r="R1089" t="str">
        <f>TRIM(MID(Table1[[#This Row],[Category and Sub-Category]],SEARCH("/",Table1[[#This Row],[Category and Sub-Category]],1)+1,LEN(Table1[[#This Row],[Category and Sub-Category]])))</f>
        <v>video games</v>
      </c>
      <c r="S1089" s="8">
        <f>DATE(1970,1,1)+(Table1[[#This Row],[launched_at]]/(24*60*60))</f>
        <v>41775.713969907403</v>
      </c>
      <c r="T1089" s="8">
        <f>DATE(1970,1,1)+(Table1[[#This Row],[deadline]]/(24*60*60))</f>
        <v>41805.713969907403</v>
      </c>
      <c r="U1089">
        <f>_xlfn.DAYS(Table1[[#This Row],[Date Ended Conversion]],Table1[[#This Row],[Date Created Conversion]])</f>
        <v>30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9">
        <f>IF(Table1[[#This Row],[goal]] &lt;= 0,0,Table1[[#This Row],[pledged]]/Table1[[#This Row],[goal]])</f>
        <v>0.14182977777777778</v>
      </c>
      <c r="P1090" s="7">
        <f>IF(Table1[[#This Row],[backers_count]] &lt;= 0,0,Table1[[#This Row],[pledged]]/Table1[[#This Row],[backers_count]])</f>
        <v>43.41727891156463</v>
      </c>
      <c r="Q1090" t="str">
        <f>TRIM(MID(Table1[[#This Row],[Category and Sub-Category]],1,SEARCH("/",Table1[[#This Row],[Category and Sub-Category]],1)-1))</f>
        <v>games</v>
      </c>
      <c r="R1090" t="str">
        <f>TRIM(MID(Table1[[#This Row],[Category and Sub-Category]],SEARCH("/",Table1[[#This Row],[Category and Sub-Category]],1)+1,LEN(Table1[[#This Row],[Category and Sub-Category]])))</f>
        <v>video games</v>
      </c>
      <c r="S1090" s="8">
        <f>DATE(1970,1,1)+(Table1[[#This Row],[launched_at]]/(24*60*60))</f>
        <v>41723.799386574072</v>
      </c>
      <c r="T1090" s="8">
        <f>DATE(1970,1,1)+(Table1[[#This Row],[deadline]]/(24*60*60))</f>
        <v>41753.799386574072</v>
      </c>
      <c r="U1090">
        <f>_xlfn.DAYS(Table1[[#This Row],[Date Ended Conversion]],Table1[[#This Row],[Date Created Conversion]])</f>
        <v>30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9">
        <f>IF(Table1[[#This Row],[goal]] &lt;= 0,0,Table1[[#This Row],[pledged]]/Table1[[#This Row],[goal]])</f>
        <v>7.8266666666666665E-2</v>
      </c>
      <c r="P1091" s="7">
        <f>IF(Table1[[#This Row],[backers_count]] &lt;= 0,0,Table1[[#This Row],[pledged]]/Table1[[#This Row],[backers_count]])</f>
        <v>23.959183673469386</v>
      </c>
      <c r="Q1091" t="str">
        <f>TRIM(MID(Table1[[#This Row],[Category and Sub-Category]],1,SEARCH("/",Table1[[#This Row],[Category and Sub-Category]],1)-1))</f>
        <v>games</v>
      </c>
      <c r="R1091" t="str">
        <f>TRIM(MID(Table1[[#This Row],[Category and Sub-Category]],SEARCH("/",Table1[[#This Row],[Category and Sub-Category]],1)+1,LEN(Table1[[#This Row],[Category and Sub-Category]])))</f>
        <v>video games</v>
      </c>
      <c r="S1091" s="8">
        <f>DATE(1970,1,1)+(Table1[[#This Row],[launched_at]]/(24*60*60))</f>
        <v>42151.189525462964</v>
      </c>
      <c r="T1091" s="8">
        <f>DATE(1970,1,1)+(Table1[[#This Row],[deadline]]/(24*60*60))</f>
        <v>42181.189525462964</v>
      </c>
      <c r="U1091">
        <f>_xlfn.DAYS(Table1[[#This Row],[Date Ended Conversion]],Table1[[#This Row],[Date Created Conversion]])</f>
        <v>30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9">
        <f>IF(Table1[[#This Row],[goal]] &lt;= 0,0,Table1[[#This Row],[pledged]]/Table1[[#This Row],[goal]])</f>
        <v>3.8464497269020693E-4</v>
      </c>
      <c r="P1092" s="7">
        <f>IF(Table1[[#This Row],[backers_count]] &lt;= 0,0,Table1[[#This Row],[pledged]]/Table1[[#This Row],[backers_count]])</f>
        <v>5</v>
      </c>
      <c r="Q1092" t="str">
        <f>TRIM(MID(Table1[[#This Row],[Category and Sub-Category]],1,SEARCH("/",Table1[[#This Row],[Category and Sub-Category]],1)-1))</f>
        <v>games</v>
      </c>
      <c r="R1092" t="str">
        <f>TRIM(MID(Table1[[#This Row],[Category and Sub-Category]],SEARCH("/",Table1[[#This Row],[Category and Sub-Category]],1)+1,LEN(Table1[[#This Row],[Category and Sub-Category]])))</f>
        <v>video games</v>
      </c>
      <c r="S1092" s="8">
        <f>DATE(1970,1,1)+(Table1[[#This Row],[launched_at]]/(24*60*60))</f>
        <v>42123.185798611114</v>
      </c>
      <c r="T1092" s="8">
        <f>DATE(1970,1,1)+(Table1[[#This Row],[deadline]]/(24*60*60))</f>
        <v>42153.185798611114</v>
      </c>
      <c r="U1092">
        <f>_xlfn.DAYS(Table1[[#This Row],[Date Ended Conversion]],Table1[[#This Row],[Date Created Conversion]])</f>
        <v>30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9">
        <f>IF(Table1[[#This Row],[goal]] &lt;= 0,0,Table1[[#This Row],[pledged]]/Table1[[#This Row],[goal]])</f>
        <v>0.125</v>
      </c>
      <c r="P1093" s="7">
        <f>IF(Table1[[#This Row],[backers_count]] &lt;= 0,0,Table1[[#This Row],[pledged]]/Table1[[#This Row],[backers_count]])</f>
        <v>12.5</v>
      </c>
      <c r="Q1093" t="str">
        <f>TRIM(MID(Table1[[#This Row],[Category and Sub-Category]],1,SEARCH("/",Table1[[#This Row],[Category and Sub-Category]],1)-1))</f>
        <v>games</v>
      </c>
      <c r="R1093" t="str">
        <f>TRIM(MID(Table1[[#This Row],[Category and Sub-Category]],SEARCH("/",Table1[[#This Row],[Category and Sub-Category]],1)+1,LEN(Table1[[#This Row],[Category and Sub-Category]])))</f>
        <v>video games</v>
      </c>
      <c r="S1093" s="8">
        <f>DATE(1970,1,1)+(Table1[[#This Row],[launched_at]]/(24*60*60))</f>
        <v>42440.820277777777</v>
      </c>
      <c r="T1093" s="8">
        <f>DATE(1970,1,1)+(Table1[[#This Row],[deadline]]/(24*60*60))</f>
        <v>42470.778611111113</v>
      </c>
      <c r="U1093">
        <f>_xlfn.DAYS(Table1[[#This Row],[Date Ended Conversion]],Table1[[#This Row],[Date Created Conversion]])</f>
        <v>30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9">
        <f>IF(Table1[[#This Row],[goal]] &lt;= 0,0,Table1[[#This Row],[pledged]]/Table1[[#This Row],[goal]])</f>
        <v>1.0500000000000001E-2</v>
      </c>
      <c r="P1094" s="7">
        <f>IF(Table1[[#This Row],[backers_count]] &lt;= 0,0,Table1[[#This Row],[pledged]]/Table1[[#This Row],[backers_count]])</f>
        <v>3</v>
      </c>
      <c r="Q1094" t="str">
        <f>TRIM(MID(Table1[[#This Row],[Category and Sub-Category]],1,SEARCH("/",Table1[[#This Row],[Category and Sub-Category]],1)-1))</f>
        <v>games</v>
      </c>
      <c r="R1094" t="str">
        <f>TRIM(MID(Table1[[#This Row],[Category and Sub-Category]],SEARCH("/",Table1[[#This Row],[Category and Sub-Category]],1)+1,LEN(Table1[[#This Row],[Category and Sub-Category]])))</f>
        <v>video games</v>
      </c>
      <c r="S1094" s="8">
        <f>DATE(1970,1,1)+(Table1[[#This Row],[launched_at]]/(24*60*60))</f>
        <v>41250.025902777779</v>
      </c>
      <c r="T1094" s="8">
        <f>DATE(1970,1,1)+(Table1[[#This Row],[deadline]]/(24*60*60))</f>
        <v>41280.025902777779</v>
      </c>
      <c r="U1094">
        <f>_xlfn.DAYS(Table1[[#This Row],[Date Ended Conversion]],Table1[[#This Row],[Date Created Conversion]])</f>
        <v>30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9">
        <f>IF(Table1[[#This Row],[goal]] &lt;= 0,0,Table1[[#This Row],[pledged]]/Table1[[#This Row],[goal]])</f>
        <v>0.14083333333333334</v>
      </c>
      <c r="P1095" s="7">
        <f>IF(Table1[[#This Row],[backers_count]] &lt;= 0,0,Table1[[#This Row],[pledged]]/Table1[[#This Row],[backers_count]])</f>
        <v>10.5625</v>
      </c>
      <c r="Q1095" t="str">
        <f>TRIM(MID(Table1[[#This Row],[Category and Sub-Category]],1,SEARCH("/",Table1[[#This Row],[Category and Sub-Category]],1)-1))</f>
        <v>games</v>
      </c>
      <c r="R1095" t="str">
        <f>TRIM(MID(Table1[[#This Row],[Category and Sub-Category]],SEARCH("/",Table1[[#This Row],[Category and Sub-Category]],1)+1,LEN(Table1[[#This Row],[Category and Sub-Category]])))</f>
        <v>video games</v>
      </c>
      <c r="S1095" s="8">
        <f>DATE(1970,1,1)+(Table1[[#This Row],[launched_at]]/(24*60*60))</f>
        <v>42396.973807870367</v>
      </c>
      <c r="T1095" s="8">
        <f>DATE(1970,1,1)+(Table1[[#This Row],[deadline]]/(24*60*60))</f>
        <v>42411.973807870367</v>
      </c>
      <c r="U1095">
        <f>_xlfn.DAYS(Table1[[#This Row],[Date Ended Conversion]],Table1[[#This Row],[Date Created Conversion]])</f>
        <v>15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9">
        <f>IF(Table1[[#This Row],[goal]] &lt;= 0,0,Table1[[#This Row],[pledged]]/Table1[[#This Row],[goal]])</f>
        <v>0.18300055555555556</v>
      </c>
      <c r="P1096" s="7">
        <f>IF(Table1[[#This Row],[backers_count]] &lt;= 0,0,Table1[[#This Row],[pledged]]/Table1[[#This Row],[backers_count]])</f>
        <v>122.00037037037038</v>
      </c>
      <c r="Q1096" t="str">
        <f>TRIM(MID(Table1[[#This Row],[Category and Sub-Category]],1,SEARCH("/",Table1[[#This Row],[Category and Sub-Category]],1)-1))</f>
        <v>games</v>
      </c>
      <c r="R1096" t="str">
        <f>TRIM(MID(Table1[[#This Row],[Category and Sub-Category]],SEARCH("/",Table1[[#This Row],[Category and Sub-Category]],1)+1,LEN(Table1[[#This Row],[Category and Sub-Category]])))</f>
        <v>video games</v>
      </c>
      <c r="S1096" s="8">
        <f>DATE(1970,1,1)+(Table1[[#This Row],[launched_at]]/(24*60*60))</f>
        <v>40795.71334490741</v>
      </c>
      <c r="T1096" s="8">
        <f>DATE(1970,1,1)+(Table1[[#This Row],[deadline]]/(24*60*60))</f>
        <v>40825.71334490741</v>
      </c>
      <c r="U1096">
        <f>_xlfn.DAYS(Table1[[#This Row],[Date Ended Conversion]],Table1[[#This Row],[Date Created Conversion]])</f>
        <v>30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9">
        <f>IF(Table1[[#This Row],[goal]] &lt;= 0,0,Table1[[#This Row],[pledged]]/Table1[[#This Row],[goal]])</f>
        <v>5.0347999999999997E-2</v>
      </c>
      <c r="P1097" s="7">
        <f>IF(Table1[[#This Row],[backers_count]] &lt;= 0,0,Table1[[#This Row],[pledged]]/Table1[[#This Row],[backers_count]])</f>
        <v>267.80851063829789</v>
      </c>
      <c r="Q1097" t="str">
        <f>TRIM(MID(Table1[[#This Row],[Category and Sub-Category]],1,SEARCH("/",Table1[[#This Row],[Category and Sub-Category]],1)-1))</f>
        <v>games</v>
      </c>
      <c r="R1097" t="str">
        <f>TRIM(MID(Table1[[#This Row],[Category and Sub-Category]],SEARCH("/",Table1[[#This Row],[Category and Sub-Category]],1)+1,LEN(Table1[[#This Row],[Category and Sub-Category]])))</f>
        <v>video games</v>
      </c>
      <c r="S1097" s="8">
        <f>DATE(1970,1,1)+(Table1[[#This Row],[launched_at]]/(24*60*60))</f>
        <v>41486.537268518521</v>
      </c>
      <c r="T1097" s="8">
        <f>DATE(1970,1,1)+(Table1[[#This Row],[deadline]]/(24*60*60))</f>
        <v>41516.537268518521</v>
      </c>
      <c r="U1097">
        <f>_xlfn.DAYS(Table1[[#This Row],[Date Ended Conversion]],Table1[[#This Row],[Date Created Conversion]])</f>
        <v>30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9">
        <f>IF(Table1[[#This Row],[goal]] &lt;= 0,0,Table1[[#This Row],[pledged]]/Table1[[#This Row],[goal]])</f>
        <v>0.17933333333333334</v>
      </c>
      <c r="P1098" s="7">
        <f>IF(Table1[[#This Row],[backers_count]] &lt;= 0,0,Table1[[#This Row],[pledged]]/Table1[[#This Row],[backers_count]])</f>
        <v>74.206896551724142</v>
      </c>
      <c r="Q1098" t="str">
        <f>TRIM(MID(Table1[[#This Row],[Category and Sub-Category]],1,SEARCH("/",Table1[[#This Row],[Category and Sub-Category]],1)-1))</f>
        <v>games</v>
      </c>
      <c r="R1098" t="str">
        <f>TRIM(MID(Table1[[#This Row],[Category and Sub-Category]],SEARCH("/",Table1[[#This Row],[Category and Sub-Category]],1)+1,LEN(Table1[[#This Row],[Category and Sub-Category]])))</f>
        <v>video games</v>
      </c>
      <c r="S1098" s="8">
        <f>DATE(1970,1,1)+(Table1[[#This Row],[launched_at]]/(24*60*60))</f>
        <v>41885.51798611111</v>
      </c>
      <c r="T1098" s="8">
        <f>DATE(1970,1,1)+(Table1[[#This Row],[deadline]]/(24*60*60))</f>
        <v>41916.145833333336</v>
      </c>
      <c r="U1098">
        <f>_xlfn.DAYS(Table1[[#This Row],[Date Ended Conversion]],Table1[[#This Row],[Date Created Conversion]])</f>
        <v>31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9">
        <f>IF(Table1[[#This Row],[goal]] &lt;= 0,0,Table1[[#This Row],[pledged]]/Table1[[#This Row],[goal]])</f>
        <v>4.6999999999999999E-4</v>
      </c>
      <c r="P1099" s="7">
        <f>IF(Table1[[#This Row],[backers_count]] &lt;= 0,0,Table1[[#This Row],[pledged]]/Table1[[#This Row],[backers_count]])</f>
        <v>6.7142857142857144</v>
      </c>
      <c r="Q1099" t="str">
        <f>TRIM(MID(Table1[[#This Row],[Category and Sub-Category]],1,SEARCH("/",Table1[[#This Row],[Category and Sub-Category]],1)-1))</f>
        <v>games</v>
      </c>
      <c r="R1099" t="str">
        <f>TRIM(MID(Table1[[#This Row],[Category and Sub-Category]],SEARCH("/",Table1[[#This Row],[Category and Sub-Category]],1)+1,LEN(Table1[[#This Row],[Category and Sub-Category]])))</f>
        <v>video games</v>
      </c>
      <c r="S1099" s="8">
        <f>DATE(1970,1,1)+(Table1[[#This Row],[launched_at]]/(24*60*60))</f>
        <v>41660.792557870373</v>
      </c>
      <c r="T1099" s="8">
        <f>DATE(1970,1,1)+(Table1[[#This Row],[deadline]]/(24*60*60))</f>
        <v>41700.792557870373</v>
      </c>
      <c r="U1099">
        <f>_xlfn.DAYS(Table1[[#This Row],[Date Ended Conversion]],Table1[[#This Row],[Date Created Conversion]])</f>
        <v>40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9">
        <f>IF(Table1[[#This Row],[goal]] &lt;= 0,0,Table1[[#This Row],[pledged]]/Table1[[#This Row],[goal]])</f>
        <v>7.2120000000000004E-2</v>
      </c>
      <c r="P1100" s="7">
        <f>IF(Table1[[#This Row],[backers_count]] &lt;= 0,0,Table1[[#This Row],[pledged]]/Table1[[#This Row],[backers_count]])</f>
        <v>81.954545454545453</v>
      </c>
      <c r="Q1100" t="str">
        <f>TRIM(MID(Table1[[#This Row],[Category and Sub-Category]],1,SEARCH("/",Table1[[#This Row],[Category and Sub-Category]],1)-1))</f>
        <v>games</v>
      </c>
      <c r="R1100" t="str">
        <f>TRIM(MID(Table1[[#This Row],[Category and Sub-Category]],SEARCH("/",Table1[[#This Row],[Category and Sub-Category]],1)+1,LEN(Table1[[#This Row],[Category and Sub-Category]])))</f>
        <v>video games</v>
      </c>
      <c r="S1100" s="8">
        <f>DATE(1970,1,1)+(Table1[[#This Row],[launched_at]]/(24*60*60))</f>
        <v>41712.762673611112</v>
      </c>
      <c r="T1100" s="8">
        <f>DATE(1970,1,1)+(Table1[[#This Row],[deadline]]/(24*60*60))</f>
        <v>41742.762673611112</v>
      </c>
      <c r="U1100">
        <f>_xlfn.DAYS(Table1[[#This Row],[Date Ended Conversion]],Table1[[#This Row],[Date Created Conversion]])</f>
        <v>30</v>
      </c>
    </row>
    <row r="1101" spans="1:21" ht="43.5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9">
        <f>IF(Table1[[#This Row],[goal]] &lt;= 0,0,Table1[[#This Row],[pledged]]/Table1[[#This Row],[goal]])</f>
        <v>5.0000000000000001E-3</v>
      </c>
      <c r="P1101" s="7">
        <f>IF(Table1[[#This Row],[backers_count]] &lt;= 0,0,Table1[[#This Row],[pledged]]/Table1[[#This Row],[backers_count]])</f>
        <v>25</v>
      </c>
      <c r="Q1101" t="str">
        <f>TRIM(MID(Table1[[#This Row],[Category and Sub-Category]],1,SEARCH("/",Table1[[#This Row],[Category and Sub-Category]],1)-1))</f>
        <v>games</v>
      </c>
      <c r="R1101" t="str">
        <f>TRIM(MID(Table1[[#This Row],[Category and Sub-Category]],SEARCH("/",Table1[[#This Row],[Category and Sub-Category]],1)+1,LEN(Table1[[#This Row],[Category and Sub-Category]])))</f>
        <v>video games</v>
      </c>
      <c r="S1101" s="8">
        <f>DATE(1970,1,1)+(Table1[[#This Row],[launched_at]]/(24*60*60))</f>
        <v>42107.836435185185</v>
      </c>
      <c r="T1101" s="8">
        <f>DATE(1970,1,1)+(Table1[[#This Row],[deadline]]/(24*60*60))</f>
        <v>42137.836435185185</v>
      </c>
      <c r="U1101">
        <f>_xlfn.DAYS(Table1[[#This Row],[Date Ended Conversion]],Table1[[#This Row],[Date Created Conversion]])</f>
        <v>30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9">
        <f>IF(Table1[[#This Row],[goal]] &lt;= 0,0,Table1[[#This Row],[pledged]]/Table1[[#This Row],[goal]])</f>
        <v>2.5000000000000001E-2</v>
      </c>
      <c r="P1102" s="7">
        <f>IF(Table1[[#This Row],[backers_count]] &lt;= 0,0,Table1[[#This Row],[pledged]]/Table1[[#This Row],[backers_count]])</f>
        <v>10</v>
      </c>
      <c r="Q1102" t="str">
        <f>TRIM(MID(Table1[[#This Row],[Category and Sub-Category]],1,SEARCH("/",Table1[[#This Row],[Category and Sub-Category]],1)-1))</f>
        <v>games</v>
      </c>
      <c r="R1102" t="str">
        <f>TRIM(MID(Table1[[#This Row],[Category and Sub-Category]],SEARCH("/",Table1[[#This Row],[Category and Sub-Category]],1)+1,LEN(Table1[[#This Row],[Category and Sub-Category]])))</f>
        <v>video games</v>
      </c>
      <c r="S1102" s="8">
        <f>DATE(1970,1,1)+(Table1[[#This Row],[launched_at]]/(24*60*60))</f>
        <v>42384.110775462963</v>
      </c>
      <c r="T1102" s="8">
        <f>DATE(1970,1,1)+(Table1[[#This Row],[deadline]]/(24*60*60))</f>
        <v>42414.110775462963</v>
      </c>
      <c r="U1102">
        <f>_xlfn.DAYS(Table1[[#This Row],[Date Ended Conversion]],Table1[[#This Row],[Date Created Conversion]])</f>
        <v>30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9">
        <f>IF(Table1[[#This Row],[goal]] &lt;= 0,0,Table1[[#This Row],[pledged]]/Table1[[#This Row],[goal]])</f>
        <v>4.0999999999999999E-4</v>
      </c>
      <c r="P1103" s="7">
        <f>IF(Table1[[#This Row],[backers_count]] &lt;= 0,0,Table1[[#This Row],[pledged]]/Table1[[#This Row],[backers_count]])</f>
        <v>6.833333333333333</v>
      </c>
      <c r="Q1103" t="str">
        <f>TRIM(MID(Table1[[#This Row],[Category and Sub-Category]],1,SEARCH("/",Table1[[#This Row],[Category and Sub-Category]],1)-1))</f>
        <v>games</v>
      </c>
      <c r="R1103" t="str">
        <f>TRIM(MID(Table1[[#This Row],[Category and Sub-Category]],SEARCH("/",Table1[[#This Row],[Category and Sub-Category]],1)+1,LEN(Table1[[#This Row],[Category and Sub-Category]])))</f>
        <v>video games</v>
      </c>
      <c r="S1103" s="8">
        <f>DATE(1970,1,1)+(Table1[[#This Row],[launched_at]]/(24*60*60))</f>
        <v>42538.77243055556</v>
      </c>
      <c r="T1103" s="8">
        <f>DATE(1970,1,1)+(Table1[[#This Row],[deadline]]/(24*60*60))</f>
        <v>42565.758333333331</v>
      </c>
      <c r="U1103">
        <f>_xlfn.DAYS(Table1[[#This Row],[Date Ended Conversion]],Table1[[#This Row],[Date Created Conversion]])</f>
        <v>27</v>
      </c>
    </row>
    <row r="1104" spans="1:21" ht="43.5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9">
        <f>IF(Table1[[#This Row],[goal]] &lt;= 0,0,Table1[[#This Row],[pledged]]/Table1[[#This Row],[goal]])</f>
        <v>5.3124999999999999E-2</v>
      </c>
      <c r="P1104" s="7">
        <f>IF(Table1[[#This Row],[backers_count]] &lt;= 0,0,Table1[[#This Row],[pledged]]/Table1[[#This Row],[backers_count]])</f>
        <v>17.708333333333332</v>
      </c>
      <c r="Q1104" t="str">
        <f>TRIM(MID(Table1[[#This Row],[Category and Sub-Category]],1,SEARCH("/",Table1[[#This Row],[Category and Sub-Category]],1)-1))</f>
        <v>games</v>
      </c>
      <c r="R1104" t="str">
        <f>TRIM(MID(Table1[[#This Row],[Category and Sub-Category]],SEARCH("/",Table1[[#This Row],[Category and Sub-Category]],1)+1,LEN(Table1[[#This Row],[Category and Sub-Category]])))</f>
        <v>video games</v>
      </c>
      <c r="S1104" s="8">
        <f>DATE(1970,1,1)+(Table1[[#This Row],[launched_at]]/(24*60*60))</f>
        <v>41577.045428240745</v>
      </c>
      <c r="T1104" s="8">
        <f>DATE(1970,1,1)+(Table1[[#This Row],[deadline]]/(24*60*60))</f>
        <v>41617.249305555553</v>
      </c>
      <c r="U1104">
        <f>_xlfn.DAYS(Table1[[#This Row],[Date Ended Conversion]],Table1[[#This Row],[Date Created Conversion]])</f>
        <v>40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9">
        <f>IF(Table1[[#This Row],[goal]] &lt;= 0,0,Table1[[#This Row],[pledged]]/Table1[[#This Row],[goal]])</f>
        <v>1.6199999999999999E-2</v>
      </c>
      <c r="P1105" s="7">
        <f>IF(Table1[[#This Row],[backers_count]] &lt;= 0,0,Table1[[#This Row],[pledged]]/Table1[[#This Row],[backers_count]])</f>
        <v>16.2</v>
      </c>
      <c r="Q1105" t="str">
        <f>TRIM(MID(Table1[[#This Row],[Category and Sub-Category]],1,SEARCH("/",Table1[[#This Row],[Category and Sub-Category]],1)-1))</f>
        <v>games</v>
      </c>
      <c r="R1105" t="str">
        <f>TRIM(MID(Table1[[#This Row],[Category and Sub-Category]],SEARCH("/",Table1[[#This Row],[Category and Sub-Category]],1)+1,LEN(Table1[[#This Row],[Category and Sub-Category]])))</f>
        <v>video games</v>
      </c>
      <c r="S1105" s="8">
        <f>DATE(1970,1,1)+(Table1[[#This Row],[launched_at]]/(24*60*60))</f>
        <v>42479.22210648148</v>
      </c>
      <c r="T1105" s="8">
        <f>DATE(1970,1,1)+(Table1[[#This Row],[deadline]]/(24*60*60))</f>
        <v>42539.22210648148</v>
      </c>
      <c r="U1105">
        <f>_xlfn.DAYS(Table1[[#This Row],[Date Ended Conversion]],Table1[[#This Row],[Date Created Conversion]])</f>
        <v>60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9">
        <f>IF(Table1[[#This Row],[goal]] &lt;= 0,0,Table1[[#This Row],[pledged]]/Table1[[#This Row],[goal]])</f>
        <v>4.9516666666666667E-2</v>
      </c>
      <c r="P1106" s="7">
        <f>IF(Table1[[#This Row],[backers_count]] &lt;= 0,0,Table1[[#This Row],[pledged]]/Table1[[#This Row],[backers_count]])</f>
        <v>80.297297297297291</v>
      </c>
      <c r="Q1106" t="str">
        <f>TRIM(MID(Table1[[#This Row],[Category and Sub-Category]],1,SEARCH("/",Table1[[#This Row],[Category and Sub-Category]],1)-1))</f>
        <v>games</v>
      </c>
      <c r="R1106" t="str">
        <f>TRIM(MID(Table1[[#This Row],[Category and Sub-Category]],SEARCH("/",Table1[[#This Row],[Category and Sub-Category]],1)+1,LEN(Table1[[#This Row],[Category and Sub-Category]])))</f>
        <v>video games</v>
      </c>
      <c r="S1106" s="8">
        <f>DATE(1970,1,1)+(Table1[[#This Row],[launched_at]]/(24*60*60))</f>
        <v>41771.40996527778</v>
      </c>
      <c r="T1106" s="8">
        <f>DATE(1970,1,1)+(Table1[[#This Row],[deadline]]/(24*60*60))</f>
        <v>41801.40996527778</v>
      </c>
      <c r="U1106">
        <f>_xlfn.DAYS(Table1[[#This Row],[Date Ended Conversion]],Table1[[#This Row],[Date Created Conversion]])</f>
        <v>30</v>
      </c>
    </row>
    <row r="1107" spans="1:21" ht="43.5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9">
        <f>IF(Table1[[#This Row],[goal]] &lt;= 0,0,Table1[[#This Row],[pledged]]/Table1[[#This Row],[goal]])</f>
        <v>1.5900000000000001E-3</v>
      </c>
      <c r="P1107" s="7">
        <f>IF(Table1[[#This Row],[backers_count]] &lt;= 0,0,Table1[[#This Row],[pledged]]/Table1[[#This Row],[backers_count]])</f>
        <v>71.55</v>
      </c>
      <c r="Q1107" t="str">
        <f>TRIM(MID(Table1[[#This Row],[Category and Sub-Category]],1,SEARCH("/",Table1[[#This Row],[Category and Sub-Category]],1)-1))</f>
        <v>games</v>
      </c>
      <c r="R1107" t="str">
        <f>TRIM(MID(Table1[[#This Row],[Category and Sub-Category]],SEARCH("/",Table1[[#This Row],[Category and Sub-Category]],1)+1,LEN(Table1[[#This Row],[Category and Sub-Category]])))</f>
        <v>video games</v>
      </c>
      <c r="S1107" s="8">
        <f>DATE(1970,1,1)+(Table1[[#This Row],[launched_at]]/(24*60*60))</f>
        <v>41692.135729166665</v>
      </c>
      <c r="T1107" s="8">
        <f>DATE(1970,1,1)+(Table1[[#This Row],[deadline]]/(24*60*60))</f>
        <v>41722.0940625</v>
      </c>
      <c r="U1107">
        <f>_xlfn.DAYS(Table1[[#This Row],[Date Ended Conversion]],Table1[[#This Row],[Date Created Conversion]])</f>
        <v>30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9">
        <f>IF(Table1[[#This Row],[goal]] &lt;= 0,0,Table1[[#This Row],[pledged]]/Table1[[#This Row],[goal]])</f>
        <v>0.41249999999999998</v>
      </c>
      <c r="P1108" s="7">
        <f>IF(Table1[[#This Row],[backers_count]] &lt;= 0,0,Table1[[#This Row],[pledged]]/Table1[[#This Row],[backers_count]])</f>
        <v>23.571428571428573</v>
      </c>
      <c r="Q1108" t="str">
        <f>TRIM(MID(Table1[[#This Row],[Category and Sub-Category]],1,SEARCH("/",Table1[[#This Row],[Category and Sub-Category]],1)-1))</f>
        <v>games</v>
      </c>
      <c r="R1108" t="str">
        <f>TRIM(MID(Table1[[#This Row],[Category and Sub-Category]],SEARCH("/",Table1[[#This Row],[Category and Sub-Category]],1)+1,LEN(Table1[[#This Row],[Category and Sub-Category]])))</f>
        <v>video games</v>
      </c>
      <c r="S1108" s="8">
        <f>DATE(1970,1,1)+(Table1[[#This Row],[launched_at]]/(24*60*60))</f>
        <v>40973.740451388891</v>
      </c>
      <c r="T1108" s="8">
        <f>DATE(1970,1,1)+(Table1[[#This Row],[deadline]]/(24*60*60))</f>
        <v>41003.698784722219</v>
      </c>
      <c r="U1108">
        <f>_xlfn.DAYS(Table1[[#This Row],[Date Ended Conversion]],Table1[[#This Row],[Date Created Conversion]])</f>
        <v>30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9">
        <f>IF(Table1[[#This Row],[goal]] &lt;= 0,0,Table1[[#This Row],[pledged]]/Table1[[#This Row],[goal]])</f>
        <v>0</v>
      </c>
      <c r="P1109" s="7">
        <f>IF(Table1[[#This Row],[backers_count]] &lt;= 0,0,Table1[[#This Row],[pledged]]/Table1[[#This Row],[backers_count]])</f>
        <v>0</v>
      </c>
      <c r="Q1109" t="str">
        <f>TRIM(MID(Table1[[#This Row],[Category and Sub-Category]],1,SEARCH("/",Table1[[#This Row],[Category and Sub-Category]],1)-1))</f>
        <v>games</v>
      </c>
      <c r="R1109" t="str">
        <f>TRIM(MID(Table1[[#This Row],[Category and Sub-Category]],SEARCH("/",Table1[[#This Row],[Category and Sub-Category]],1)+1,LEN(Table1[[#This Row],[Category and Sub-Category]])))</f>
        <v>video games</v>
      </c>
      <c r="S1109" s="8">
        <f>DATE(1970,1,1)+(Table1[[#This Row],[launched_at]]/(24*60*60))</f>
        <v>41813.861388888887</v>
      </c>
      <c r="T1109" s="8">
        <f>DATE(1970,1,1)+(Table1[[#This Row],[deadline]]/(24*60*60))</f>
        <v>41843.861388888887</v>
      </c>
      <c r="U1109">
        <f>_xlfn.DAYS(Table1[[#This Row],[Date Ended Conversion]],Table1[[#This Row],[Date Created Conversion]])</f>
        <v>30</v>
      </c>
    </row>
    <row r="1110" spans="1:21" ht="43.5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9">
        <f>IF(Table1[[#This Row],[goal]] &lt;= 0,0,Table1[[#This Row],[pledged]]/Table1[[#This Row],[goal]])</f>
        <v>2.93E-2</v>
      </c>
      <c r="P1110" s="7">
        <f>IF(Table1[[#This Row],[backers_count]] &lt;= 0,0,Table1[[#This Row],[pledged]]/Table1[[#This Row],[backers_count]])</f>
        <v>34.88095238095238</v>
      </c>
      <c r="Q1110" t="str">
        <f>TRIM(MID(Table1[[#This Row],[Category and Sub-Category]],1,SEARCH("/",Table1[[#This Row],[Category and Sub-Category]],1)-1))</f>
        <v>games</v>
      </c>
      <c r="R1110" t="str">
        <f>TRIM(MID(Table1[[#This Row],[Category and Sub-Category]],SEARCH("/",Table1[[#This Row],[Category and Sub-Category]],1)+1,LEN(Table1[[#This Row],[Category and Sub-Category]])))</f>
        <v>video games</v>
      </c>
      <c r="S1110" s="8">
        <f>DATE(1970,1,1)+(Table1[[#This Row],[launched_at]]/(24*60*60))</f>
        <v>40952.636979166666</v>
      </c>
      <c r="T1110" s="8">
        <f>DATE(1970,1,1)+(Table1[[#This Row],[deadline]]/(24*60*60))</f>
        <v>41012.595312500001</v>
      </c>
      <c r="U1110">
        <f>_xlfn.DAYS(Table1[[#This Row],[Date Ended Conversion]],Table1[[#This Row],[Date Created Conversion]])</f>
        <v>60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9">
        <f>IF(Table1[[#This Row],[goal]] &lt;= 0,0,Table1[[#This Row],[pledged]]/Table1[[#This Row],[goal]])</f>
        <v>4.4999999999999997E-3</v>
      </c>
      <c r="P1111" s="7">
        <f>IF(Table1[[#This Row],[backers_count]] &lt;= 0,0,Table1[[#This Row],[pledged]]/Table1[[#This Row],[backers_count]])</f>
        <v>15</v>
      </c>
      <c r="Q1111" t="str">
        <f>TRIM(MID(Table1[[#This Row],[Category and Sub-Category]],1,SEARCH("/",Table1[[#This Row],[Category and Sub-Category]],1)-1))</f>
        <v>games</v>
      </c>
      <c r="R1111" t="str">
        <f>TRIM(MID(Table1[[#This Row],[Category and Sub-Category]],SEARCH("/",Table1[[#This Row],[Category and Sub-Category]],1)+1,LEN(Table1[[#This Row],[Category and Sub-Category]])))</f>
        <v>video games</v>
      </c>
      <c r="S1111" s="8">
        <f>DATE(1970,1,1)+(Table1[[#This Row],[launched_at]]/(24*60*60))</f>
        <v>42662.752199074079</v>
      </c>
      <c r="T1111" s="8">
        <f>DATE(1970,1,1)+(Table1[[#This Row],[deadline]]/(24*60*60))</f>
        <v>42692.793865740736</v>
      </c>
      <c r="U1111">
        <f>_xlfn.DAYS(Table1[[#This Row],[Date Ended Conversion]],Table1[[#This Row],[Date Created Conversion]])</f>
        <v>30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9">
        <f>IF(Table1[[#This Row],[goal]] &lt;= 0,0,Table1[[#This Row],[pledged]]/Table1[[#This Row],[goal]])</f>
        <v>5.1000000000000004E-3</v>
      </c>
      <c r="P1112" s="7">
        <f>IF(Table1[[#This Row],[backers_count]] &lt;= 0,0,Table1[[#This Row],[pledged]]/Table1[[#This Row],[backers_count]])</f>
        <v>23.181818181818183</v>
      </c>
      <c r="Q1112" t="str">
        <f>TRIM(MID(Table1[[#This Row],[Category and Sub-Category]],1,SEARCH("/",Table1[[#This Row],[Category and Sub-Category]],1)-1))</f>
        <v>games</v>
      </c>
      <c r="R1112" t="str">
        <f>TRIM(MID(Table1[[#This Row],[Category and Sub-Category]],SEARCH("/",Table1[[#This Row],[Category and Sub-Category]],1)+1,LEN(Table1[[#This Row],[Category and Sub-Category]])))</f>
        <v>video games</v>
      </c>
      <c r="S1112" s="8">
        <f>DATE(1970,1,1)+(Table1[[#This Row],[launched_at]]/(24*60*60))</f>
        <v>41220.933124999996</v>
      </c>
      <c r="T1112" s="8">
        <f>DATE(1970,1,1)+(Table1[[#This Row],[deadline]]/(24*60*60))</f>
        <v>41250.933124999996</v>
      </c>
      <c r="U1112">
        <f>_xlfn.DAYS(Table1[[#This Row],[Date Ended Conversion]],Table1[[#This Row],[Date Created Conversion]])</f>
        <v>30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9">
        <f>IF(Table1[[#This Row],[goal]] &lt;= 0,0,Table1[[#This Row],[pledged]]/Table1[[#This Row],[goal]])</f>
        <v>4.0000000000000002E-4</v>
      </c>
      <c r="P1113" s="7">
        <f>IF(Table1[[#This Row],[backers_count]] &lt;= 0,0,Table1[[#This Row],[pledged]]/Table1[[#This Row],[backers_count]])</f>
        <v>1</v>
      </c>
      <c r="Q1113" t="str">
        <f>TRIM(MID(Table1[[#This Row],[Category and Sub-Category]],1,SEARCH("/",Table1[[#This Row],[Category and Sub-Category]],1)-1))</f>
        <v>games</v>
      </c>
      <c r="R1113" t="str">
        <f>TRIM(MID(Table1[[#This Row],[Category and Sub-Category]],SEARCH("/",Table1[[#This Row],[Category and Sub-Category]],1)+1,LEN(Table1[[#This Row],[Category and Sub-Category]])))</f>
        <v>video games</v>
      </c>
      <c r="S1113" s="8">
        <f>DATE(1970,1,1)+(Table1[[#This Row],[launched_at]]/(24*60*60))</f>
        <v>42347.203587962962</v>
      </c>
      <c r="T1113" s="8">
        <f>DATE(1970,1,1)+(Table1[[#This Row],[deadline]]/(24*60*60))</f>
        <v>42377.203587962962</v>
      </c>
      <c r="U1113">
        <f>_xlfn.DAYS(Table1[[#This Row],[Date Ended Conversion]],Table1[[#This Row],[Date Created Conversion]])</f>
        <v>30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9">
        <f>IF(Table1[[#This Row],[goal]] &lt;= 0,0,Table1[[#This Row],[pledged]]/Table1[[#This Row],[goal]])</f>
        <v>0.35537409090909089</v>
      </c>
      <c r="P1114" s="7">
        <f>IF(Table1[[#This Row],[backers_count]] &lt;= 0,0,Table1[[#This Row],[pledged]]/Table1[[#This Row],[backers_count]])</f>
        <v>100.23371794871794</v>
      </c>
      <c r="Q1114" t="str">
        <f>TRIM(MID(Table1[[#This Row],[Category and Sub-Category]],1,SEARCH("/",Table1[[#This Row],[Category and Sub-Category]],1)-1))</f>
        <v>games</v>
      </c>
      <c r="R1114" t="str">
        <f>TRIM(MID(Table1[[#This Row],[Category and Sub-Category]],SEARCH("/",Table1[[#This Row],[Category and Sub-Category]],1)+1,LEN(Table1[[#This Row],[Category and Sub-Category]])))</f>
        <v>video games</v>
      </c>
      <c r="S1114" s="8">
        <f>DATE(1970,1,1)+(Table1[[#This Row],[launched_at]]/(24*60*60))</f>
        <v>41963.759386574078</v>
      </c>
      <c r="T1114" s="8">
        <f>DATE(1970,1,1)+(Table1[[#This Row],[deadline]]/(24*60*60))</f>
        <v>42023.354166666672</v>
      </c>
      <c r="U1114">
        <f>_xlfn.DAYS(Table1[[#This Row],[Date Ended Conversion]],Table1[[#This Row],[Date Created Conversion]])</f>
        <v>60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9">
        <f>IF(Table1[[#This Row],[goal]] &lt;= 0,0,Table1[[#This Row],[pledged]]/Table1[[#This Row],[goal]])</f>
        <v>5.0000000000000001E-3</v>
      </c>
      <c r="P1115" s="7">
        <f>IF(Table1[[#This Row],[backers_count]] &lt;= 0,0,Table1[[#This Row],[pledged]]/Table1[[#This Row],[backers_count]])</f>
        <v>5</v>
      </c>
      <c r="Q1115" t="str">
        <f>TRIM(MID(Table1[[#This Row],[Category and Sub-Category]],1,SEARCH("/",Table1[[#This Row],[Category and Sub-Category]],1)-1))</f>
        <v>games</v>
      </c>
      <c r="R1115" t="str">
        <f>TRIM(MID(Table1[[#This Row],[Category and Sub-Category]],SEARCH("/",Table1[[#This Row],[Category and Sub-Category]],1)+1,LEN(Table1[[#This Row],[Category and Sub-Category]])))</f>
        <v>video games</v>
      </c>
      <c r="S1115" s="8">
        <f>DATE(1970,1,1)+(Table1[[#This Row],[launched_at]]/(24*60*60))</f>
        <v>41835.977083333331</v>
      </c>
      <c r="T1115" s="8">
        <f>DATE(1970,1,1)+(Table1[[#This Row],[deadline]]/(24*60*60))</f>
        <v>41865.977083333331</v>
      </c>
      <c r="U1115">
        <f>_xlfn.DAYS(Table1[[#This Row],[Date Ended Conversion]],Table1[[#This Row],[Date Created Conversion]])</f>
        <v>30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9">
        <f>IF(Table1[[#This Row],[goal]] &lt;= 0,0,Table1[[#This Row],[pledged]]/Table1[[#This Row],[goal]])</f>
        <v>1.6666666666666668E-3</v>
      </c>
      <c r="P1116" s="7">
        <f>IF(Table1[[#This Row],[backers_count]] &lt;= 0,0,Table1[[#This Row],[pledged]]/Table1[[#This Row],[backers_count]])</f>
        <v>3.3333333333333335</v>
      </c>
      <c r="Q1116" t="str">
        <f>TRIM(MID(Table1[[#This Row],[Category and Sub-Category]],1,SEARCH("/",Table1[[#This Row],[Category and Sub-Category]],1)-1))</f>
        <v>games</v>
      </c>
      <c r="R1116" t="str">
        <f>TRIM(MID(Table1[[#This Row],[Category and Sub-Category]],SEARCH("/",Table1[[#This Row],[Category and Sub-Category]],1)+1,LEN(Table1[[#This Row],[Category and Sub-Category]])))</f>
        <v>video games</v>
      </c>
      <c r="S1116" s="8">
        <f>DATE(1970,1,1)+(Table1[[#This Row],[launched_at]]/(24*60*60))</f>
        <v>41526.345914351856</v>
      </c>
      <c r="T1116" s="8">
        <f>DATE(1970,1,1)+(Table1[[#This Row],[deadline]]/(24*60*60))</f>
        <v>41556.345914351856</v>
      </c>
      <c r="U1116">
        <f>_xlfn.DAYS(Table1[[#This Row],[Date Ended Conversion]],Table1[[#This Row],[Date Created Conversion]])</f>
        <v>30</v>
      </c>
    </row>
    <row r="1117" spans="1:21" ht="43.5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9">
        <f>IF(Table1[[#This Row],[goal]] &lt;= 0,0,Table1[[#This Row],[pledged]]/Table1[[#This Row],[goal]])</f>
        <v>1.325E-3</v>
      </c>
      <c r="P1117" s="7">
        <f>IF(Table1[[#This Row],[backers_count]] &lt;= 0,0,Table1[[#This Row],[pledged]]/Table1[[#This Row],[backers_count]])</f>
        <v>13.25</v>
      </c>
      <c r="Q1117" t="str">
        <f>TRIM(MID(Table1[[#This Row],[Category and Sub-Category]],1,SEARCH("/",Table1[[#This Row],[Category and Sub-Category]],1)-1))</f>
        <v>games</v>
      </c>
      <c r="R1117" t="str">
        <f>TRIM(MID(Table1[[#This Row],[Category and Sub-Category]],SEARCH("/",Table1[[#This Row],[Category and Sub-Category]],1)+1,LEN(Table1[[#This Row],[Category and Sub-Category]])))</f>
        <v>video games</v>
      </c>
      <c r="S1117" s="8">
        <f>DATE(1970,1,1)+(Table1[[#This Row],[launched_at]]/(24*60*60))</f>
        <v>42429.695543981477</v>
      </c>
      <c r="T1117" s="8">
        <f>DATE(1970,1,1)+(Table1[[#This Row],[deadline]]/(24*60*60))</f>
        <v>42459.653877314813</v>
      </c>
      <c r="U1117">
        <f>_xlfn.DAYS(Table1[[#This Row],[Date Ended Conversion]],Table1[[#This Row],[Date Created Conversion]])</f>
        <v>30</v>
      </c>
    </row>
    <row r="1118" spans="1:21" ht="29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9">
        <f>IF(Table1[[#This Row],[goal]] &lt;= 0,0,Table1[[#This Row],[pledged]]/Table1[[#This Row],[goal]])</f>
        <v>3.5704000000000004E-4</v>
      </c>
      <c r="P1118" s="7">
        <f>IF(Table1[[#This Row],[backers_count]] &lt;= 0,0,Table1[[#This Row],[pledged]]/Table1[[#This Row],[backers_count]])</f>
        <v>17.852</v>
      </c>
      <c r="Q1118" t="str">
        <f>TRIM(MID(Table1[[#This Row],[Category and Sub-Category]],1,SEARCH("/",Table1[[#This Row],[Category and Sub-Category]],1)-1))</f>
        <v>games</v>
      </c>
      <c r="R1118" t="str">
        <f>TRIM(MID(Table1[[#This Row],[Category and Sub-Category]],SEARCH("/",Table1[[#This Row],[Category and Sub-Category]],1)+1,LEN(Table1[[#This Row],[Category and Sub-Category]])))</f>
        <v>video games</v>
      </c>
      <c r="S1118" s="8">
        <f>DATE(1970,1,1)+(Table1[[#This Row],[launched_at]]/(24*60*60))</f>
        <v>41009.847314814819</v>
      </c>
      <c r="T1118" s="8">
        <f>DATE(1970,1,1)+(Table1[[#This Row],[deadline]]/(24*60*60))</f>
        <v>41069.847314814819</v>
      </c>
      <c r="U1118">
        <f>_xlfn.DAYS(Table1[[#This Row],[Date Ended Conversion]],Table1[[#This Row],[Date Created Conversion]])</f>
        <v>60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9">
        <f>IF(Table1[[#This Row],[goal]] &lt;= 0,0,Table1[[#This Row],[pledged]]/Table1[[#This Row],[goal]])</f>
        <v>8.3000000000000004E-2</v>
      </c>
      <c r="P1119" s="7">
        <f>IF(Table1[[#This Row],[backers_count]] &lt;= 0,0,Table1[[#This Row],[pledged]]/Table1[[#This Row],[backers_count]])</f>
        <v>10.375</v>
      </c>
      <c r="Q1119" t="str">
        <f>TRIM(MID(Table1[[#This Row],[Category and Sub-Category]],1,SEARCH("/",Table1[[#This Row],[Category and Sub-Category]],1)-1))</f>
        <v>games</v>
      </c>
      <c r="R1119" t="str">
        <f>TRIM(MID(Table1[[#This Row],[Category and Sub-Category]],SEARCH("/",Table1[[#This Row],[Category and Sub-Category]],1)+1,LEN(Table1[[#This Row],[Category and Sub-Category]])))</f>
        <v>video games</v>
      </c>
      <c r="S1119" s="8">
        <f>DATE(1970,1,1)+(Table1[[#This Row],[launched_at]]/(24*60*60))</f>
        <v>42333.598530092597</v>
      </c>
      <c r="T1119" s="8">
        <f>DATE(1970,1,1)+(Table1[[#This Row],[deadline]]/(24*60*60))</f>
        <v>42363.598530092597</v>
      </c>
      <c r="U1119">
        <f>_xlfn.DAYS(Table1[[#This Row],[Date Ended Conversion]],Table1[[#This Row],[Date Created Conversion]])</f>
        <v>30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9">
        <f>IF(Table1[[#This Row],[goal]] &lt;= 0,0,Table1[[#This Row],[pledged]]/Table1[[#This Row],[goal]])</f>
        <v>2.4222222222222221E-2</v>
      </c>
      <c r="P1120" s="7">
        <f>IF(Table1[[#This Row],[backers_count]] &lt;= 0,0,Table1[[#This Row],[pledged]]/Table1[[#This Row],[backers_count]])</f>
        <v>36.333333333333336</v>
      </c>
      <c r="Q1120" t="str">
        <f>TRIM(MID(Table1[[#This Row],[Category and Sub-Category]],1,SEARCH("/",Table1[[#This Row],[Category and Sub-Category]],1)-1))</f>
        <v>games</v>
      </c>
      <c r="R1120" t="str">
        <f>TRIM(MID(Table1[[#This Row],[Category and Sub-Category]],SEARCH("/",Table1[[#This Row],[Category and Sub-Category]],1)+1,LEN(Table1[[#This Row],[Category and Sub-Category]])))</f>
        <v>video games</v>
      </c>
      <c r="S1120" s="8">
        <f>DATE(1970,1,1)+(Table1[[#This Row],[launched_at]]/(24*60*60))</f>
        <v>41704.16642361111</v>
      </c>
      <c r="T1120" s="8">
        <f>DATE(1970,1,1)+(Table1[[#This Row],[deadline]]/(24*60*60))</f>
        <v>41734.124756944446</v>
      </c>
      <c r="U1120">
        <f>_xlfn.DAYS(Table1[[#This Row],[Date Ended Conversion]],Table1[[#This Row],[Date Created Conversion]])</f>
        <v>30</v>
      </c>
    </row>
    <row r="1121" spans="1:21" ht="43.5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9">
        <f>IF(Table1[[#This Row],[goal]] &lt;= 0,0,Table1[[#This Row],[pledged]]/Table1[[#This Row],[goal]])</f>
        <v>2.3809523809523812E-3</v>
      </c>
      <c r="P1121" s="7">
        <f>IF(Table1[[#This Row],[backers_count]] &lt;= 0,0,Table1[[#This Row],[pledged]]/Table1[[#This Row],[backers_count]])</f>
        <v>5</v>
      </c>
      <c r="Q1121" t="str">
        <f>TRIM(MID(Table1[[#This Row],[Category and Sub-Category]],1,SEARCH("/",Table1[[#This Row],[Category and Sub-Category]],1)-1))</f>
        <v>games</v>
      </c>
      <c r="R1121" t="str">
        <f>TRIM(MID(Table1[[#This Row],[Category and Sub-Category]],SEARCH("/",Table1[[#This Row],[Category and Sub-Category]],1)+1,LEN(Table1[[#This Row],[Category and Sub-Category]])))</f>
        <v>video games</v>
      </c>
      <c r="S1121" s="8">
        <f>DATE(1970,1,1)+(Table1[[#This Row],[launched_at]]/(24*60*60))</f>
        <v>41722.792407407411</v>
      </c>
      <c r="T1121" s="8">
        <f>DATE(1970,1,1)+(Table1[[#This Row],[deadline]]/(24*60*60))</f>
        <v>41735.792407407411</v>
      </c>
      <c r="U1121">
        <f>_xlfn.DAYS(Table1[[#This Row],[Date Ended Conversion]],Table1[[#This Row],[Date Created Conversion]])</f>
        <v>13</v>
      </c>
    </row>
    <row r="1122" spans="1:21" ht="29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9">
        <f>IF(Table1[[#This Row],[goal]] &lt;= 0,0,Table1[[#This Row],[pledged]]/Table1[[#This Row],[goal]])</f>
        <v>0</v>
      </c>
      <c r="P1122" s="7">
        <f>IF(Table1[[#This Row],[backers_count]] &lt;= 0,0,Table1[[#This Row],[pledged]]/Table1[[#This Row],[backers_count]])</f>
        <v>0</v>
      </c>
      <c r="Q1122" t="str">
        <f>TRIM(MID(Table1[[#This Row],[Category and Sub-Category]],1,SEARCH("/",Table1[[#This Row],[Category and Sub-Category]],1)-1))</f>
        <v>games</v>
      </c>
      <c r="R1122" t="str">
        <f>TRIM(MID(Table1[[#This Row],[Category and Sub-Category]],SEARCH("/",Table1[[#This Row],[Category and Sub-Category]],1)+1,LEN(Table1[[#This Row],[Category and Sub-Category]])))</f>
        <v>video games</v>
      </c>
      <c r="S1122" s="8">
        <f>DATE(1970,1,1)+(Table1[[#This Row],[launched_at]]/(24*60*60))</f>
        <v>40799.872685185182</v>
      </c>
      <c r="T1122" s="8">
        <f>DATE(1970,1,1)+(Table1[[#This Row],[deadline]]/(24*60*60))</f>
        <v>40844.872685185182</v>
      </c>
      <c r="U1122">
        <f>_xlfn.DAYS(Table1[[#This Row],[Date Ended Conversion]],Table1[[#This Row],[Date Created Conversion]])</f>
        <v>45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9">
        <f>IF(Table1[[#This Row],[goal]] &lt;= 0,0,Table1[[#This Row],[pledged]]/Table1[[#This Row],[goal]])</f>
        <v>1.16E-4</v>
      </c>
      <c r="P1123" s="7">
        <f>IF(Table1[[#This Row],[backers_count]] &lt;= 0,0,Table1[[#This Row],[pledged]]/Table1[[#This Row],[backers_count]])</f>
        <v>5.8</v>
      </c>
      <c r="Q1123" t="str">
        <f>TRIM(MID(Table1[[#This Row],[Category and Sub-Category]],1,SEARCH("/",Table1[[#This Row],[Category and Sub-Category]],1)-1))</f>
        <v>games</v>
      </c>
      <c r="R1123" t="str">
        <f>TRIM(MID(Table1[[#This Row],[Category and Sub-Category]],SEARCH("/",Table1[[#This Row],[Category and Sub-Category]],1)+1,LEN(Table1[[#This Row],[Category and Sub-Category]])))</f>
        <v>video games</v>
      </c>
      <c r="S1123" s="8">
        <f>DATE(1970,1,1)+(Table1[[#This Row],[launched_at]]/(24*60*60))</f>
        <v>42412.934212962966</v>
      </c>
      <c r="T1123" s="8">
        <f>DATE(1970,1,1)+(Table1[[#This Row],[deadline]]/(24*60*60))</f>
        <v>42442.892546296294</v>
      </c>
      <c r="U1123">
        <f>_xlfn.DAYS(Table1[[#This Row],[Date Ended Conversion]],Table1[[#This Row],[Date Created Conversion]])</f>
        <v>30</v>
      </c>
    </row>
    <row r="1124" spans="1:21" ht="43.5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9">
        <f>IF(Table1[[#This Row],[goal]] &lt;= 0,0,Table1[[#This Row],[pledged]]/Table1[[#This Row],[goal]])</f>
        <v>0</v>
      </c>
      <c r="P1124" s="7">
        <f>IF(Table1[[#This Row],[backers_count]] &lt;= 0,0,Table1[[#This Row],[pledged]]/Table1[[#This Row],[backers_count]])</f>
        <v>0</v>
      </c>
      <c r="Q1124" t="str">
        <f>TRIM(MID(Table1[[#This Row],[Category and Sub-Category]],1,SEARCH("/",Table1[[#This Row],[Category and Sub-Category]],1)-1))</f>
        <v>games</v>
      </c>
      <c r="R1124" t="str">
        <f>TRIM(MID(Table1[[#This Row],[Category and Sub-Category]],SEARCH("/",Table1[[#This Row],[Category and Sub-Category]],1)+1,LEN(Table1[[#This Row],[Category and Sub-Category]])))</f>
        <v>video games</v>
      </c>
      <c r="S1124" s="8">
        <f>DATE(1970,1,1)+(Table1[[#This Row],[launched_at]]/(24*60*60))</f>
        <v>41410.703993055555</v>
      </c>
      <c r="T1124" s="8">
        <f>DATE(1970,1,1)+(Table1[[#This Row],[deadline]]/(24*60*60))</f>
        <v>41424.703993055555</v>
      </c>
      <c r="U1124">
        <f>_xlfn.DAYS(Table1[[#This Row],[Date Ended Conversion]],Table1[[#This Row],[Date Created Conversion]])</f>
        <v>14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9">
        <f>IF(Table1[[#This Row],[goal]] &lt;= 0,0,Table1[[#This Row],[pledged]]/Table1[[#This Row],[goal]])</f>
        <v>2.2000000000000001E-3</v>
      </c>
      <c r="P1125" s="7">
        <f>IF(Table1[[#This Row],[backers_count]] &lt;= 0,0,Table1[[#This Row],[pledged]]/Table1[[#This Row],[backers_count]])</f>
        <v>3.6666666666666665</v>
      </c>
      <c r="Q1125" t="str">
        <f>TRIM(MID(Table1[[#This Row],[Category and Sub-Category]],1,SEARCH("/",Table1[[#This Row],[Category and Sub-Category]],1)-1))</f>
        <v>games</v>
      </c>
      <c r="R1125" t="str">
        <f>TRIM(MID(Table1[[#This Row],[Category and Sub-Category]],SEARCH("/",Table1[[#This Row],[Category and Sub-Category]],1)+1,LEN(Table1[[#This Row],[Category and Sub-Category]])))</f>
        <v>video games</v>
      </c>
      <c r="S1125" s="8">
        <f>DATE(1970,1,1)+(Table1[[#This Row],[launched_at]]/(24*60*60))</f>
        <v>41718.5237037037</v>
      </c>
      <c r="T1125" s="8">
        <f>DATE(1970,1,1)+(Table1[[#This Row],[deadline]]/(24*60*60))</f>
        <v>41748.5237037037</v>
      </c>
      <c r="U1125">
        <f>_xlfn.DAYS(Table1[[#This Row],[Date Ended Conversion]],Table1[[#This Row],[Date Created Conversion]])</f>
        <v>30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9">
        <f>IF(Table1[[#This Row],[goal]] &lt;= 0,0,Table1[[#This Row],[pledged]]/Table1[[#This Row],[goal]])</f>
        <v>4.7222222222222223E-3</v>
      </c>
      <c r="P1126" s="7">
        <f>IF(Table1[[#This Row],[backers_count]] &lt;= 0,0,Table1[[#This Row],[pledged]]/Table1[[#This Row],[backers_count]])</f>
        <v>60.714285714285715</v>
      </c>
      <c r="Q1126" t="str">
        <f>TRIM(MID(Table1[[#This Row],[Category and Sub-Category]],1,SEARCH("/",Table1[[#This Row],[Category and Sub-Category]],1)-1))</f>
        <v>games</v>
      </c>
      <c r="R1126" t="str">
        <f>TRIM(MID(Table1[[#This Row],[Category and Sub-Category]],SEARCH("/",Table1[[#This Row],[Category and Sub-Category]],1)+1,LEN(Table1[[#This Row],[Category and Sub-Category]])))</f>
        <v>mobile games</v>
      </c>
      <c r="S1126" s="8">
        <f>DATE(1970,1,1)+(Table1[[#This Row],[launched_at]]/(24*60*60))</f>
        <v>42094.667256944449</v>
      </c>
      <c r="T1126" s="8">
        <f>DATE(1970,1,1)+(Table1[[#This Row],[deadline]]/(24*60*60))</f>
        <v>42124.667256944449</v>
      </c>
      <c r="U1126">
        <f>_xlfn.DAYS(Table1[[#This Row],[Date Ended Conversion]],Table1[[#This Row],[Date Created Conversion]])</f>
        <v>30</v>
      </c>
    </row>
    <row r="1127" spans="1:21" ht="43.5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9">
        <f>IF(Table1[[#This Row],[goal]] &lt;= 0,0,Table1[[#This Row],[pledged]]/Table1[[#This Row],[goal]])</f>
        <v>0</v>
      </c>
      <c r="P1127" s="7">
        <f>IF(Table1[[#This Row],[backers_count]] &lt;= 0,0,Table1[[#This Row],[pledged]]/Table1[[#This Row],[backers_count]])</f>
        <v>0</v>
      </c>
      <c r="Q1127" t="str">
        <f>TRIM(MID(Table1[[#This Row],[Category and Sub-Category]],1,SEARCH("/",Table1[[#This Row],[Category and Sub-Category]],1)-1))</f>
        <v>games</v>
      </c>
      <c r="R1127" t="str">
        <f>TRIM(MID(Table1[[#This Row],[Category and Sub-Category]],SEARCH("/",Table1[[#This Row],[Category and Sub-Category]],1)+1,LEN(Table1[[#This Row],[Category and Sub-Category]])))</f>
        <v>mobile games</v>
      </c>
      <c r="S1127" s="8">
        <f>DATE(1970,1,1)+(Table1[[#This Row],[launched_at]]/(24*60*60))</f>
        <v>42212.624189814815</v>
      </c>
      <c r="T1127" s="8">
        <f>DATE(1970,1,1)+(Table1[[#This Row],[deadline]]/(24*60*60))</f>
        <v>42272.624189814815</v>
      </c>
      <c r="U1127">
        <f>_xlfn.DAYS(Table1[[#This Row],[Date Ended Conversion]],Table1[[#This Row],[Date Created Conversion]])</f>
        <v>60</v>
      </c>
    </row>
    <row r="1128" spans="1:21" ht="29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9">
        <f>IF(Table1[[#This Row],[goal]] &lt;= 0,0,Table1[[#This Row],[pledged]]/Table1[[#This Row],[goal]])</f>
        <v>5.0000000000000001E-3</v>
      </c>
      <c r="P1128" s="7">
        <f>IF(Table1[[#This Row],[backers_count]] &lt;= 0,0,Table1[[#This Row],[pledged]]/Table1[[#This Row],[backers_count]])</f>
        <v>5</v>
      </c>
      <c r="Q1128" t="str">
        <f>TRIM(MID(Table1[[#This Row],[Category and Sub-Category]],1,SEARCH("/",Table1[[#This Row],[Category and Sub-Category]],1)-1))</f>
        <v>games</v>
      </c>
      <c r="R1128" t="str">
        <f>TRIM(MID(Table1[[#This Row],[Category and Sub-Category]],SEARCH("/",Table1[[#This Row],[Category and Sub-Category]],1)+1,LEN(Table1[[#This Row],[Category and Sub-Category]])))</f>
        <v>mobile games</v>
      </c>
      <c r="S1128" s="8">
        <f>DATE(1970,1,1)+(Table1[[#This Row],[launched_at]]/(24*60*60))</f>
        <v>42535.327476851853</v>
      </c>
      <c r="T1128" s="8">
        <f>DATE(1970,1,1)+(Table1[[#This Row],[deadline]]/(24*60*60))</f>
        <v>42565.327476851853</v>
      </c>
      <c r="U1128">
        <f>_xlfn.DAYS(Table1[[#This Row],[Date Ended Conversion]],Table1[[#This Row],[Date Created Conversion]])</f>
        <v>30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9">
        <f>IF(Table1[[#This Row],[goal]] &lt;= 0,0,Table1[[#This Row],[pledged]]/Table1[[#This Row],[goal]])</f>
        <v>1.6714285714285713E-2</v>
      </c>
      <c r="P1129" s="7">
        <f>IF(Table1[[#This Row],[backers_count]] &lt;= 0,0,Table1[[#This Row],[pledged]]/Table1[[#This Row],[backers_count]])</f>
        <v>25.434782608695652</v>
      </c>
      <c r="Q1129" t="str">
        <f>TRIM(MID(Table1[[#This Row],[Category and Sub-Category]],1,SEARCH("/",Table1[[#This Row],[Category and Sub-Category]],1)-1))</f>
        <v>games</v>
      </c>
      <c r="R1129" t="str">
        <f>TRIM(MID(Table1[[#This Row],[Category and Sub-Category]],SEARCH("/",Table1[[#This Row],[Category and Sub-Category]],1)+1,LEN(Table1[[#This Row],[Category and Sub-Category]])))</f>
        <v>mobile games</v>
      </c>
      <c r="S1129" s="8">
        <f>DATE(1970,1,1)+(Table1[[#This Row],[launched_at]]/(24*60*60))</f>
        <v>41926.854166666664</v>
      </c>
      <c r="T1129" s="8">
        <f>DATE(1970,1,1)+(Table1[[#This Row],[deadline]]/(24*60*60))</f>
        <v>41957.895833333328</v>
      </c>
      <c r="U1129">
        <f>_xlfn.DAYS(Table1[[#This Row],[Date Ended Conversion]],Table1[[#This Row],[Date Created Conversion]])</f>
        <v>31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9">
        <f>IF(Table1[[#This Row],[goal]] &lt;= 0,0,Table1[[#This Row],[pledged]]/Table1[[#This Row],[goal]])</f>
        <v>1E-3</v>
      </c>
      <c r="P1130" s="7">
        <f>IF(Table1[[#This Row],[backers_count]] &lt;= 0,0,Table1[[#This Row],[pledged]]/Table1[[#This Row],[backers_count]])</f>
        <v>1</v>
      </c>
      <c r="Q1130" t="str">
        <f>TRIM(MID(Table1[[#This Row],[Category and Sub-Category]],1,SEARCH("/",Table1[[#This Row],[Category and Sub-Category]],1)-1))</f>
        <v>games</v>
      </c>
      <c r="R1130" t="str">
        <f>TRIM(MID(Table1[[#This Row],[Category and Sub-Category]],SEARCH("/",Table1[[#This Row],[Category and Sub-Category]],1)+1,LEN(Table1[[#This Row],[Category and Sub-Category]])))</f>
        <v>mobile games</v>
      </c>
      <c r="S1130" s="8">
        <f>DATE(1970,1,1)+(Table1[[#This Row],[launched_at]]/(24*60*60))</f>
        <v>41828.649502314816</v>
      </c>
      <c r="T1130" s="8">
        <f>DATE(1970,1,1)+(Table1[[#This Row],[deadline]]/(24*60*60))</f>
        <v>41858.649502314816</v>
      </c>
      <c r="U1130">
        <f>_xlfn.DAYS(Table1[[#This Row],[Date Ended Conversion]],Table1[[#This Row],[Date Created Conversion]])</f>
        <v>30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9">
        <f>IF(Table1[[#This Row],[goal]] &lt;= 0,0,Table1[[#This Row],[pledged]]/Table1[[#This Row],[goal]])</f>
        <v>1.0499999999999999E-3</v>
      </c>
      <c r="P1131" s="7">
        <f>IF(Table1[[#This Row],[backers_count]] &lt;= 0,0,Table1[[#This Row],[pledged]]/Table1[[#This Row],[backers_count]])</f>
        <v>10.5</v>
      </c>
      <c r="Q1131" t="str">
        <f>TRIM(MID(Table1[[#This Row],[Category and Sub-Category]],1,SEARCH("/",Table1[[#This Row],[Category and Sub-Category]],1)-1))</f>
        <v>games</v>
      </c>
      <c r="R1131" t="str">
        <f>TRIM(MID(Table1[[#This Row],[Category and Sub-Category]],SEARCH("/",Table1[[#This Row],[Category and Sub-Category]],1)+1,LEN(Table1[[#This Row],[Category and Sub-Category]])))</f>
        <v>mobile games</v>
      </c>
      <c r="S1131" s="8">
        <f>DATE(1970,1,1)+(Table1[[#This Row],[launched_at]]/(24*60*60))</f>
        <v>42496.264965277776</v>
      </c>
      <c r="T1131" s="8">
        <f>DATE(1970,1,1)+(Table1[[#This Row],[deadline]]/(24*60*60))</f>
        <v>42526.264965277776</v>
      </c>
      <c r="U1131">
        <f>_xlfn.DAYS(Table1[[#This Row],[Date Ended Conversion]],Table1[[#This Row],[Date Created Conversion]])</f>
        <v>30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9">
        <f>IF(Table1[[#This Row],[goal]] &lt;= 0,0,Table1[[#This Row],[pledged]]/Table1[[#This Row],[goal]])</f>
        <v>2.2000000000000001E-3</v>
      </c>
      <c r="P1132" s="7">
        <f>IF(Table1[[#This Row],[backers_count]] &lt;= 0,0,Table1[[#This Row],[pledged]]/Table1[[#This Row],[backers_count]])</f>
        <v>3.6666666666666665</v>
      </c>
      <c r="Q1132" t="str">
        <f>TRIM(MID(Table1[[#This Row],[Category and Sub-Category]],1,SEARCH("/",Table1[[#This Row],[Category and Sub-Category]],1)-1))</f>
        <v>games</v>
      </c>
      <c r="R1132" t="str">
        <f>TRIM(MID(Table1[[#This Row],[Category and Sub-Category]],SEARCH("/",Table1[[#This Row],[Category and Sub-Category]],1)+1,LEN(Table1[[#This Row],[Category and Sub-Category]])))</f>
        <v>mobile games</v>
      </c>
      <c r="S1132" s="8">
        <f>DATE(1970,1,1)+(Table1[[#This Row],[launched_at]]/(24*60*60))</f>
        <v>41908.996527777781</v>
      </c>
      <c r="T1132" s="8">
        <f>DATE(1970,1,1)+(Table1[[#This Row],[deadline]]/(24*60*60))</f>
        <v>41969.038194444445</v>
      </c>
      <c r="U1132">
        <f>_xlfn.DAYS(Table1[[#This Row],[Date Ended Conversion]],Table1[[#This Row],[Date Created Conversion]])</f>
        <v>61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9">
        <f>IF(Table1[[#This Row],[goal]] &lt;= 0,0,Table1[[#This Row],[pledged]]/Table1[[#This Row],[goal]])</f>
        <v>0</v>
      </c>
      <c r="P1133" s="7">
        <f>IF(Table1[[#This Row],[backers_count]] &lt;= 0,0,Table1[[#This Row],[pledged]]/Table1[[#This Row],[backers_count]])</f>
        <v>0</v>
      </c>
      <c r="Q1133" t="str">
        <f>TRIM(MID(Table1[[#This Row],[Category and Sub-Category]],1,SEARCH("/",Table1[[#This Row],[Category and Sub-Category]],1)-1))</f>
        <v>games</v>
      </c>
      <c r="R1133" t="str">
        <f>TRIM(MID(Table1[[#This Row],[Category and Sub-Category]],SEARCH("/",Table1[[#This Row],[Category and Sub-Category]],1)+1,LEN(Table1[[#This Row],[Category and Sub-Category]])))</f>
        <v>mobile games</v>
      </c>
      <c r="S1133" s="8">
        <f>DATE(1970,1,1)+(Table1[[#This Row],[launched_at]]/(24*60*60))</f>
        <v>42332.908194444448</v>
      </c>
      <c r="T1133" s="8">
        <f>DATE(1970,1,1)+(Table1[[#This Row],[deadline]]/(24*60*60))</f>
        <v>42362.908194444448</v>
      </c>
      <c r="U1133">
        <f>_xlfn.DAYS(Table1[[#This Row],[Date Ended Conversion]],Table1[[#This Row],[Date Created Conversion]])</f>
        <v>30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9">
        <f>IF(Table1[[#This Row],[goal]] &lt;= 0,0,Table1[[#This Row],[pledged]]/Table1[[#This Row],[goal]])</f>
        <v>0.14380000000000001</v>
      </c>
      <c r="P1134" s="7">
        <f>IF(Table1[[#This Row],[backers_count]] &lt;= 0,0,Table1[[#This Row],[pledged]]/Table1[[#This Row],[backers_count]])</f>
        <v>110.61538461538461</v>
      </c>
      <c r="Q1134" t="str">
        <f>TRIM(MID(Table1[[#This Row],[Category and Sub-Category]],1,SEARCH("/",Table1[[#This Row],[Category and Sub-Category]],1)-1))</f>
        <v>games</v>
      </c>
      <c r="R1134" t="str">
        <f>TRIM(MID(Table1[[#This Row],[Category and Sub-Category]],SEARCH("/",Table1[[#This Row],[Category and Sub-Category]],1)+1,LEN(Table1[[#This Row],[Category and Sub-Category]])))</f>
        <v>mobile games</v>
      </c>
      <c r="S1134" s="8">
        <f>DATE(1970,1,1)+(Table1[[#This Row],[launched_at]]/(24*60*60))</f>
        <v>42706.115405092598</v>
      </c>
      <c r="T1134" s="8">
        <f>DATE(1970,1,1)+(Table1[[#This Row],[deadline]]/(24*60*60))</f>
        <v>42736.115405092598</v>
      </c>
      <c r="U1134">
        <f>_xlfn.DAYS(Table1[[#This Row],[Date Ended Conversion]],Table1[[#This Row],[Date Created Conversion]])</f>
        <v>30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9">
        <f>IF(Table1[[#This Row],[goal]] &lt;= 0,0,Table1[[#This Row],[pledged]]/Table1[[#This Row],[goal]])</f>
        <v>6.6666666666666671E-3</v>
      </c>
      <c r="P1135" s="7">
        <f>IF(Table1[[#This Row],[backers_count]] &lt;= 0,0,Table1[[#This Row],[pledged]]/Table1[[#This Row],[backers_count]])</f>
        <v>20</v>
      </c>
      <c r="Q1135" t="str">
        <f>TRIM(MID(Table1[[#This Row],[Category and Sub-Category]],1,SEARCH("/",Table1[[#This Row],[Category and Sub-Category]],1)-1))</f>
        <v>games</v>
      </c>
      <c r="R1135" t="str">
        <f>TRIM(MID(Table1[[#This Row],[Category and Sub-Category]],SEARCH("/",Table1[[#This Row],[Category and Sub-Category]],1)+1,LEN(Table1[[#This Row],[Category and Sub-Category]])))</f>
        <v>mobile games</v>
      </c>
      <c r="S1135" s="8">
        <f>DATE(1970,1,1)+(Table1[[#This Row],[launched_at]]/(24*60*60))</f>
        <v>41821.407187500001</v>
      </c>
      <c r="T1135" s="8">
        <f>DATE(1970,1,1)+(Table1[[#This Row],[deadline]]/(24*60*60))</f>
        <v>41851.407187500001</v>
      </c>
      <c r="U1135">
        <f>_xlfn.DAYS(Table1[[#This Row],[Date Ended Conversion]],Table1[[#This Row],[Date Created Conversion]])</f>
        <v>30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9">
        <f>IF(Table1[[#This Row],[goal]] &lt;= 0,0,Table1[[#This Row],[pledged]]/Table1[[#This Row],[goal]])</f>
        <v>4.0000000000000003E-5</v>
      </c>
      <c r="P1136" s="7">
        <f>IF(Table1[[#This Row],[backers_count]] &lt;= 0,0,Table1[[#This Row],[pledged]]/Table1[[#This Row],[backers_count]])</f>
        <v>1</v>
      </c>
      <c r="Q1136" t="str">
        <f>TRIM(MID(Table1[[#This Row],[Category and Sub-Category]],1,SEARCH("/",Table1[[#This Row],[Category and Sub-Category]],1)-1))</f>
        <v>games</v>
      </c>
      <c r="R1136" t="str">
        <f>TRIM(MID(Table1[[#This Row],[Category and Sub-Category]],SEARCH("/",Table1[[#This Row],[Category and Sub-Category]],1)+1,LEN(Table1[[#This Row],[Category and Sub-Category]])))</f>
        <v>mobile games</v>
      </c>
      <c r="S1136" s="8">
        <f>DATE(1970,1,1)+(Table1[[#This Row],[launched_at]]/(24*60*60))</f>
        <v>41958.285046296296</v>
      </c>
      <c r="T1136" s="8">
        <f>DATE(1970,1,1)+(Table1[[#This Row],[deadline]]/(24*60*60))</f>
        <v>41972.189583333333</v>
      </c>
      <c r="U1136">
        <f>_xlfn.DAYS(Table1[[#This Row],[Date Ended Conversion]],Table1[[#This Row],[Date Created Conversion]])</f>
        <v>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9">
        <f>IF(Table1[[#This Row],[goal]] &lt;= 0,0,Table1[[#This Row],[pledged]]/Table1[[#This Row],[goal]])</f>
        <v>0.05</v>
      </c>
      <c r="P1137" s="7">
        <f>IF(Table1[[#This Row],[backers_count]] &lt;= 0,0,Table1[[#This Row],[pledged]]/Table1[[#This Row],[backers_count]])</f>
        <v>50</v>
      </c>
      <c r="Q1137" t="str">
        <f>TRIM(MID(Table1[[#This Row],[Category and Sub-Category]],1,SEARCH("/",Table1[[#This Row],[Category and Sub-Category]],1)-1))</f>
        <v>games</v>
      </c>
      <c r="R1137" t="str">
        <f>TRIM(MID(Table1[[#This Row],[Category and Sub-Category]],SEARCH("/",Table1[[#This Row],[Category and Sub-Category]],1)+1,LEN(Table1[[#This Row],[Category and Sub-Category]])))</f>
        <v>mobile games</v>
      </c>
      <c r="S1137" s="8">
        <f>DATE(1970,1,1)+(Table1[[#This Row],[launched_at]]/(24*60*60))</f>
        <v>42558.98951388889</v>
      </c>
      <c r="T1137" s="8">
        <f>DATE(1970,1,1)+(Table1[[#This Row],[deadline]]/(24*60*60))</f>
        <v>42588.98951388889</v>
      </c>
      <c r="U1137">
        <f>_xlfn.DAYS(Table1[[#This Row],[Date Ended Conversion]],Table1[[#This Row],[Date Created Conversion]])</f>
        <v>30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9">
        <f>IF(Table1[[#This Row],[goal]] &lt;= 0,0,Table1[[#This Row],[pledged]]/Table1[[#This Row],[goal]])</f>
        <v>6.4439140811455853E-2</v>
      </c>
      <c r="P1138" s="7">
        <f>IF(Table1[[#This Row],[backers_count]] &lt;= 0,0,Table1[[#This Row],[pledged]]/Table1[[#This Row],[backers_count]])</f>
        <v>45</v>
      </c>
      <c r="Q1138" t="str">
        <f>TRIM(MID(Table1[[#This Row],[Category and Sub-Category]],1,SEARCH("/",Table1[[#This Row],[Category and Sub-Category]],1)-1))</f>
        <v>games</v>
      </c>
      <c r="R1138" t="str">
        <f>TRIM(MID(Table1[[#This Row],[Category and Sub-Category]],SEARCH("/",Table1[[#This Row],[Category and Sub-Category]],1)+1,LEN(Table1[[#This Row],[Category and Sub-Category]])))</f>
        <v>mobile games</v>
      </c>
      <c r="S1138" s="8">
        <f>DATE(1970,1,1)+(Table1[[#This Row],[launched_at]]/(24*60*60))</f>
        <v>42327.671631944446</v>
      </c>
      <c r="T1138" s="8">
        <f>DATE(1970,1,1)+(Table1[[#This Row],[deadline]]/(24*60*60))</f>
        <v>42357.671631944446</v>
      </c>
      <c r="U1138">
        <f>_xlfn.DAYS(Table1[[#This Row],[Date Ended Conversion]],Table1[[#This Row],[Date Created Conversion]])</f>
        <v>30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9">
        <f>IF(Table1[[#This Row],[goal]] &lt;= 0,0,Table1[[#This Row],[pledged]]/Table1[[#This Row],[goal]])</f>
        <v>0.39500000000000002</v>
      </c>
      <c r="P1139" s="7">
        <f>IF(Table1[[#This Row],[backers_count]] &lt;= 0,0,Table1[[#This Row],[pledged]]/Table1[[#This Row],[backers_count]])</f>
        <v>253.2051282051282</v>
      </c>
      <c r="Q1139" t="str">
        <f>TRIM(MID(Table1[[#This Row],[Category and Sub-Category]],1,SEARCH("/",Table1[[#This Row],[Category and Sub-Category]],1)-1))</f>
        <v>games</v>
      </c>
      <c r="R1139" t="str">
        <f>TRIM(MID(Table1[[#This Row],[Category and Sub-Category]],SEARCH("/",Table1[[#This Row],[Category and Sub-Category]],1)+1,LEN(Table1[[#This Row],[Category and Sub-Category]])))</f>
        <v>mobile games</v>
      </c>
      <c r="S1139" s="8">
        <f>DATE(1970,1,1)+(Table1[[#This Row],[launched_at]]/(24*60*60))</f>
        <v>42453.819687499999</v>
      </c>
      <c r="T1139" s="8">
        <f>DATE(1970,1,1)+(Table1[[#This Row],[deadline]]/(24*60*60))</f>
        <v>42483.819687499999</v>
      </c>
      <c r="U1139">
        <f>_xlfn.DAYS(Table1[[#This Row],[Date Ended Conversion]],Table1[[#This Row],[Date Created Conversion]])</f>
        <v>30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9">
        <f>IF(Table1[[#This Row],[goal]] &lt;= 0,0,Table1[[#This Row],[pledged]]/Table1[[#This Row],[goal]])</f>
        <v>3.5714285714285713E-3</v>
      </c>
      <c r="P1140" s="7">
        <f>IF(Table1[[#This Row],[backers_count]] &lt;= 0,0,Table1[[#This Row],[pledged]]/Table1[[#This Row],[backers_count]])</f>
        <v>31.25</v>
      </c>
      <c r="Q1140" t="str">
        <f>TRIM(MID(Table1[[#This Row],[Category and Sub-Category]],1,SEARCH("/",Table1[[#This Row],[Category and Sub-Category]],1)-1))</f>
        <v>games</v>
      </c>
      <c r="R1140" t="str">
        <f>TRIM(MID(Table1[[#This Row],[Category and Sub-Category]],SEARCH("/",Table1[[#This Row],[Category and Sub-Category]],1)+1,LEN(Table1[[#This Row],[Category and Sub-Category]])))</f>
        <v>mobile games</v>
      </c>
      <c r="S1140" s="8">
        <f>DATE(1970,1,1)+(Table1[[#This Row],[launched_at]]/(24*60*60))</f>
        <v>42736.9066087963</v>
      </c>
      <c r="T1140" s="8">
        <f>DATE(1970,1,1)+(Table1[[#This Row],[deadline]]/(24*60*60))</f>
        <v>42756.9066087963</v>
      </c>
      <c r="U1140">
        <f>_xlfn.DAYS(Table1[[#This Row],[Date Ended Conversion]],Table1[[#This Row],[Date Created Conversion]])</f>
        <v>20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9">
        <f>IF(Table1[[#This Row],[goal]] &lt;= 0,0,Table1[[#This Row],[pledged]]/Table1[[#This Row],[goal]])</f>
        <v>6.2500000000000001E-4</v>
      </c>
      <c r="P1141" s="7">
        <f>IF(Table1[[#This Row],[backers_count]] &lt;= 0,0,Table1[[#This Row],[pledged]]/Table1[[#This Row],[backers_count]])</f>
        <v>5</v>
      </c>
      <c r="Q1141" t="str">
        <f>TRIM(MID(Table1[[#This Row],[Category and Sub-Category]],1,SEARCH("/",Table1[[#This Row],[Category and Sub-Category]],1)-1))</f>
        <v>games</v>
      </c>
      <c r="R1141" t="str">
        <f>TRIM(MID(Table1[[#This Row],[Category and Sub-Category]],SEARCH("/",Table1[[#This Row],[Category and Sub-Category]],1)+1,LEN(Table1[[#This Row],[Category and Sub-Category]])))</f>
        <v>mobile games</v>
      </c>
      <c r="S1141" s="8">
        <f>DATE(1970,1,1)+(Table1[[#This Row],[launched_at]]/(24*60*60))</f>
        <v>41975.34752314815</v>
      </c>
      <c r="T1141" s="8">
        <f>DATE(1970,1,1)+(Table1[[#This Row],[deadline]]/(24*60*60))</f>
        <v>42005.34752314815</v>
      </c>
      <c r="U1141">
        <f>_xlfn.DAYS(Table1[[#This Row],[Date Ended Conversion]],Table1[[#This Row],[Date Created Conversion]])</f>
        <v>30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9">
        <f>IF(Table1[[#This Row],[goal]] &lt;= 0,0,Table1[[#This Row],[pledged]]/Table1[[#This Row],[goal]])</f>
        <v>0</v>
      </c>
      <c r="P1142" s="7">
        <f>IF(Table1[[#This Row],[backers_count]] &lt;= 0,0,Table1[[#This Row],[pledged]]/Table1[[#This Row],[backers_count]])</f>
        <v>0</v>
      </c>
      <c r="Q1142" t="str">
        <f>TRIM(MID(Table1[[#This Row],[Category and Sub-Category]],1,SEARCH("/",Table1[[#This Row],[Category and Sub-Category]],1)-1))</f>
        <v>games</v>
      </c>
      <c r="R1142" t="str">
        <f>TRIM(MID(Table1[[#This Row],[Category and Sub-Category]],SEARCH("/",Table1[[#This Row],[Category and Sub-Category]],1)+1,LEN(Table1[[#This Row],[Category and Sub-Category]])))</f>
        <v>mobile games</v>
      </c>
      <c r="S1142" s="8">
        <f>DATE(1970,1,1)+(Table1[[#This Row],[launched_at]]/(24*60*60))</f>
        <v>42192.462048611109</v>
      </c>
      <c r="T1142" s="8">
        <f>DATE(1970,1,1)+(Table1[[#This Row],[deadline]]/(24*60*60))</f>
        <v>42222.462048611109</v>
      </c>
      <c r="U1142">
        <f>_xlfn.DAYS(Table1[[#This Row],[Date Ended Conversion]],Table1[[#This Row],[Date Created Conversion]])</f>
        <v>30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9">
        <f>IF(Table1[[#This Row],[goal]] &lt;= 0,0,Table1[[#This Row],[pledged]]/Table1[[#This Row],[goal]])</f>
        <v>0</v>
      </c>
      <c r="P1143" s="7">
        <f>IF(Table1[[#This Row],[backers_count]] &lt;= 0,0,Table1[[#This Row],[pledged]]/Table1[[#This Row],[backers_count]])</f>
        <v>0</v>
      </c>
      <c r="Q1143" t="str">
        <f>TRIM(MID(Table1[[#This Row],[Category and Sub-Category]],1,SEARCH("/",Table1[[#This Row],[Category and Sub-Category]],1)-1))</f>
        <v>games</v>
      </c>
      <c r="R1143" t="str">
        <f>TRIM(MID(Table1[[#This Row],[Category and Sub-Category]],SEARCH("/",Table1[[#This Row],[Category and Sub-Category]],1)+1,LEN(Table1[[#This Row],[Category and Sub-Category]])))</f>
        <v>mobile games</v>
      </c>
      <c r="S1143" s="8">
        <f>DATE(1970,1,1)+(Table1[[#This Row],[launched_at]]/(24*60*60))</f>
        <v>42164.699652777781</v>
      </c>
      <c r="T1143" s="8">
        <f>DATE(1970,1,1)+(Table1[[#This Row],[deadline]]/(24*60*60))</f>
        <v>42194.699652777781</v>
      </c>
      <c r="U1143">
        <f>_xlfn.DAYS(Table1[[#This Row],[Date Ended Conversion]],Table1[[#This Row],[Date Created Conversion]])</f>
        <v>30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9">
        <f>IF(Table1[[#This Row],[goal]] &lt;= 0,0,Table1[[#This Row],[pledged]]/Table1[[#This Row],[goal]])</f>
        <v>0</v>
      </c>
      <c r="P1144" s="7">
        <f>IF(Table1[[#This Row],[backers_count]] &lt;= 0,0,Table1[[#This Row],[pledged]]/Table1[[#This Row],[backers_count]])</f>
        <v>0</v>
      </c>
      <c r="Q1144" t="str">
        <f>TRIM(MID(Table1[[#This Row],[Category and Sub-Category]],1,SEARCH("/",Table1[[#This Row],[Category and Sub-Category]],1)-1))</f>
        <v>games</v>
      </c>
      <c r="R1144" t="str">
        <f>TRIM(MID(Table1[[#This Row],[Category and Sub-Category]],SEARCH("/",Table1[[#This Row],[Category and Sub-Category]],1)+1,LEN(Table1[[#This Row],[Category and Sub-Category]])))</f>
        <v>mobile games</v>
      </c>
      <c r="S1144" s="8">
        <f>DATE(1970,1,1)+(Table1[[#This Row],[launched_at]]/(24*60*60))</f>
        <v>42022.006099537037</v>
      </c>
      <c r="T1144" s="8">
        <f>DATE(1970,1,1)+(Table1[[#This Row],[deadline]]/(24*60*60))</f>
        <v>42052.006099537037</v>
      </c>
      <c r="U1144">
        <f>_xlfn.DAYS(Table1[[#This Row],[Date Ended Conversion]],Table1[[#This Row],[Date Created Conversion]])</f>
        <v>30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9">
        <f>IF(Table1[[#This Row],[goal]] &lt;= 0,0,Table1[[#This Row],[pledged]]/Table1[[#This Row],[goal]])</f>
        <v>4.1333333333333335E-3</v>
      </c>
      <c r="P1145" s="7">
        <f>IF(Table1[[#This Row],[backers_count]] &lt;= 0,0,Table1[[#This Row],[pledged]]/Table1[[#This Row],[backers_count]])</f>
        <v>23.25</v>
      </c>
      <c r="Q1145" t="str">
        <f>TRIM(MID(Table1[[#This Row],[Category and Sub-Category]],1,SEARCH("/",Table1[[#This Row],[Category and Sub-Category]],1)-1))</f>
        <v>games</v>
      </c>
      <c r="R1145" t="str">
        <f>TRIM(MID(Table1[[#This Row],[Category and Sub-Category]],SEARCH("/",Table1[[#This Row],[Category and Sub-Category]],1)+1,LEN(Table1[[#This Row],[Category and Sub-Category]])))</f>
        <v>mobile games</v>
      </c>
      <c r="S1145" s="8">
        <f>DATE(1970,1,1)+(Table1[[#This Row],[launched_at]]/(24*60*60))</f>
        <v>42325.19358796296</v>
      </c>
      <c r="T1145" s="8">
        <f>DATE(1970,1,1)+(Table1[[#This Row],[deadline]]/(24*60*60))</f>
        <v>42355.19358796296</v>
      </c>
      <c r="U1145">
        <f>_xlfn.DAYS(Table1[[#This Row],[Date Ended Conversion]],Table1[[#This Row],[Date Created Conversion]])</f>
        <v>30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9">
        <f>IF(Table1[[#This Row],[goal]] &lt;= 0,0,Table1[[#This Row],[pledged]]/Table1[[#This Row],[goal]])</f>
        <v>0</v>
      </c>
      <c r="P1146" s="7">
        <f>IF(Table1[[#This Row],[backers_count]] &lt;= 0,0,Table1[[#This Row],[pledged]]/Table1[[#This Row],[backers_count]])</f>
        <v>0</v>
      </c>
      <c r="Q1146" t="str">
        <f>TRIM(MID(Table1[[#This Row],[Category and Sub-Category]],1,SEARCH("/",Table1[[#This Row],[Category and Sub-Category]],1)-1))</f>
        <v>food</v>
      </c>
      <c r="R1146" t="str">
        <f>TRIM(MID(Table1[[#This Row],[Category and Sub-Category]],SEARCH("/",Table1[[#This Row],[Category and Sub-Category]],1)+1,LEN(Table1[[#This Row],[Category and Sub-Category]])))</f>
        <v>food trucks</v>
      </c>
      <c r="S1146" s="8">
        <f>DATE(1970,1,1)+(Table1[[#This Row],[launched_at]]/(24*60*60))</f>
        <v>42093.181944444441</v>
      </c>
      <c r="T1146" s="8">
        <f>DATE(1970,1,1)+(Table1[[#This Row],[deadline]]/(24*60*60))</f>
        <v>42123.181944444441</v>
      </c>
      <c r="U1146">
        <f>_xlfn.DAYS(Table1[[#This Row],[Date Ended Conversion]],Table1[[#This Row],[Date Created Conversion]])</f>
        <v>30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9">
        <f>IF(Table1[[#This Row],[goal]] &lt;= 0,0,Table1[[#This Row],[pledged]]/Table1[[#This Row],[goal]])</f>
        <v>1.25E-3</v>
      </c>
      <c r="P1147" s="7">
        <f>IF(Table1[[#This Row],[backers_count]] &lt;= 0,0,Table1[[#This Row],[pledged]]/Table1[[#This Row],[backers_count]])</f>
        <v>100</v>
      </c>
      <c r="Q1147" t="str">
        <f>TRIM(MID(Table1[[#This Row],[Category and Sub-Category]],1,SEARCH("/",Table1[[#This Row],[Category and Sub-Category]],1)-1))</f>
        <v>food</v>
      </c>
      <c r="R1147" t="str">
        <f>TRIM(MID(Table1[[#This Row],[Category and Sub-Category]],SEARCH("/",Table1[[#This Row],[Category and Sub-Category]],1)+1,LEN(Table1[[#This Row],[Category and Sub-Category]])))</f>
        <v>food trucks</v>
      </c>
      <c r="S1147" s="8">
        <f>DATE(1970,1,1)+(Table1[[#This Row],[launched_at]]/(24*60*60))</f>
        <v>41854.74759259259</v>
      </c>
      <c r="T1147" s="8">
        <f>DATE(1970,1,1)+(Table1[[#This Row],[deadline]]/(24*60*60))</f>
        <v>41914.74759259259</v>
      </c>
      <c r="U1147">
        <f>_xlfn.DAYS(Table1[[#This Row],[Date Ended Conversion]],Table1[[#This Row],[Date Created Conversion]])</f>
        <v>60</v>
      </c>
    </row>
    <row r="1148" spans="1:21" ht="29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9">
        <f>IF(Table1[[#This Row],[goal]] &lt;= 0,0,Table1[[#This Row],[pledged]]/Table1[[#This Row],[goal]])</f>
        <v>8.8333333333333333E-2</v>
      </c>
      <c r="P1148" s="7">
        <f>IF(Table1[[#This Row],[backers_count]] &lt;= 0,0,Table1[[#This Row],[pledged]]/Table1[[#This Row],[backers_count]])</f>
        <v>44.166666666666664</v>
      </c>
      <c r="Q1148" t="str">
        <f>TRIM(MID(Table1[[#This Row],[Category and Sub-Category]],1,SEARCH("/",Table1[[#This Row],[Category and Sub-Category]],1)-1))</f>
        <v>food</v>
      </c>
      <c r="R1148" t="str">
        <f>TRIM(MID(Table1[[#This Row],[Category and Sub-Category]],SEARCH("/",Table1[[#This Row],[Category and Sub-Category]],1)+1,LEN(Table1[[#This Row],[Category and Sub-Category]])))</f>
        <v>food trucks</v>
      </c>
      <c r="S1148" s="8">
        <f>DATE(1970,1,1)+(Table1[[#This Row],[launched_at]]/(24*60*60))</f>
        <v>41723.9533912037</v>
      </c>
      <c r="T1148" s="8">
        <f>DATE(1970,1,1)+(Table1[[#This Row],[deadline]]/(24*60*60))</f>
        <v>41761.9533912037</v>
      </c>
      <c r="U1148">
        <f>_xlfn.DAYS(Table1[[#This Row],[Date Ended Conversion]],Table1[[#This Row],[Date Created Conversion]])</f>
        <v>38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9">
        <f>IF(Table1[[#This Row],[goal]] &lt;= 0,0,Table1[[#This Row],[pledged]]/Table1[[#This Row],[goal]])</f>
        <v>0</v>
      </c>
      <c r="P1149" s="7">
        <f>IF(Table1[[#This Row],[backers_count]] &lt;= 0,0,Table1[[#This Row],[pledged]]/Table1[[#This Row],[backers_count]])</f>
        <v>0</v>
      </c>
      <c r="Q1149" t="str">
        <f>TRIM(MID(Table1[[#This Row],[Category and Sub-Category]],1,SEARCH("/",Table1[[#This Row],[Category and Sub-Category]],1)-1))</f>
        <v>food</v>
      </c>
      <c r="R1149" t="str">
        <f>TRIM(MID(Table1[[#This Row],[Category and Sub-Category]],SEARCH("/",Table1[[#This Row],[Category and Sub-Category]],1)+1,LEN(Table1[[#This Row],[Category and Sub-Category]])))</f>
        <v>food trucks</v>
      </c>
      <c r="S1149" s="8">
        <f>DATE(1970,1,1)+(Table1[[#This Row],[launched_at]]/(24*60*60))</f>
        <v>41871.972025462965</v>
      </c>
      <c r="T1149" s="8">
        <f>DATE(1970,1,1)+(Table1[[#This Row],[deadline]]/(24*60*60))</f>
        <v>41931.972025462965</v>
      </c>
      <c r="U1149">
        <f>_xlfn.DAYS(Table1[[#This Row],[Date Ended Conversion]],Table1[[#This Row],[Date Created Conversion]])</f>
        <v>60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9">
        <f>IF(Table1[[#This Row],[goal]] &lt;= 0,0,Table1[[#This Row],[pledged]]/Table1[[#This Row],[goal]])</f>
        <v>4.8666666666666667E-3</v>
      </c>
      <c r="P1150" s="7">
        <f>IF(Table1[[#This Row],[backers_count]] &lt;= 0,0,Table1[[#This Row],[pledged]]/Table1[[#This Row],[backers_count]])</f>
        <v>24.333333333333332</v>
      </c>
      <c r="Q1150" t="str">
        <f>TRIM(MID(Table1[[#This Row],[Category and Sub-Category]],1,SEARCH("/",Table1[[#This Row],[Category and Sub-Category]],1)-1))</f>
        <v>food</v>
      </c>
      <c r="R1150" t="str">
        <f>TRIM(MID(Table1[[#This Row],[Category and Sub-Category]],SEARCH("/",Table1[[#This Row],[Category and Sub-Category]],1)+1,LEN(Table1[[#This Row],[Category and Sub-Category]])))</f>
        <v>food trucks</v>
      </c>
      <c r="S1150" s="8">
        <f>DATE(1970,1,1)+(Table1[[#This Row],[launched_at]]/(24*60*60))</f>
        <v>42675.171076388884</v>
      </c>
      <c r="T1150" s="8">
        <f>DATE(1970,1,1)+(Table1[[#This Row],[deadline]]/(24*60*60))</f>
        <v>42705.212743055556</v>
      </c>
      <c r="U1150">
        <f>_xlfn.DAYS(Table1[[#This Row],[Date Ended Conversion]],Table1[[#This Row],[Date Created Conversion]])</f>
        <v>30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9">
        <f>IF(Table1[[#This Row],[goal]] &lt;= 0,0,Table1[[#This Row],[pledged]]/Table1[[#This Row],[goal]])</f>
        <v>1.5E-3</v>
      </c>
      <c r="P1151" s="7">
        <f>IF(Table1[[#This Row],[backers_count]] &lt;= 0,0,Table1[[#This Row],[pledged]]/Table1[[#This Row],[backers_count]])</f>
        <v>37.5</v>
      </c>
      <c r="Q1151" t="str">
        <f>TRIM(MID(Table1[[#This Row],[Category and Sub-Category]],1,SEARCH("/",Table1[[#This Row],[Category and Sub-Category]],1)-1))</f>
        <v>food</v>
      </c>
      <c r="R1151" t="str">
        <f>TRIM(MID(Table1[[#This Row],[Category and Sub-Category]],SEARCH("/",Table1[[#This Row],[Category and Sub-Category]],1)+1,LEN(Table1[[#This Row],[Category and Sub-Category]])))</f>
        <v>food trucks</v>
      </c>
      <c r="S1151" s="8">
        <f>DATE(1970,1,1)+(Table1[[#This Row],[launched_at]]/(24*60*60))</f>
        <v>42507.71025462963</v>
      </c>
      <c r="T1151" s="8">
        <f>DATE(1970,1,1)+(Table1[[#This Row],[deadline]]/(24*60*60))</f>
        <v>42537.71025462963</v>
      </c>
      <c r="U1151">
        <f>_xlfn.DAYS(Table1[[#This Row],[Date Ended Conversion]],Table1[[#This Row],[Date Created Conversion]])</f>
        <v>30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9">
        <f>IF(Table1[[#This Row],[goal]] &lt;= 0,0,Table1[[#This Row],[pledged]]/Table1[[#This Row],[goal]])</f>
        <v>0.1008</v>
      </c>
      <c r="P1152" s="7">
        <f>IF(Table1[[#This Row],[backers_count]] &lt;= 0,0,Table1[[#This Row],[pledged]]/Table1[[#This Row],[backers_count]])</f>
        <v>42</v>
      </c>
      <c r="Q1152" t="str">
        <f>TRIM(MID(Table1[[#This Row],[Category and Sub-Category]],1,SEARCH("/",Table1[[#This Row],[Category and Sub-Category]],1)-1))</f>
        <v>food</v>
      </c>
      <c r="R1152" t="str">
        <f>TRIM(MID(Table1[[#This Row],[Category and Sub-Category]],SEARCH("/",Table1[[#This Row],[Category and Sub-Category]],1)+1,LEN(Table1[[#This Row],[Category and Sub-Category]])))</f>
        <v>food trucks</v>
      </c>
      <c r="S1152" s="8">
        <f>DATE(1970,1,1)+(Table1[[#This Row],[launched_at]]/(24*60*60))</f>
        <v>42317.954571759255</v>
      </c>
      <c r="T1152" s="8">
        <f>DATE(1970,1,1)+(Table1[[#This Row],[deadline]]/(24*60*60))</f>
        <v>42377.954571759255</v>
      </c>
      <c r="U1152">
        <f>_xlfn.DAYS(Table1[[#This Row],[Date Ended Conversion]],Table1[[#This Row],[Date Created Conversion]])</f>
        <v>60</v>
      </c>
    </row>
    <row r="1153" spans="1:21" ht="43.5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9">
        <f>IF(Table1[[#This Row],[goal]] &lt;= 0,0,Table1[[#This Row],[pledged]]/Table1[[#This Row],[goal]])</f>
        <v>0</v>
      </c>
      <c r="P1153" s="7">
        <f>IF(Table1[[#This Row],[backers_count]] &lt;= 0,0,Table1[[#This Row],[pledged]]/Table1[[#This Row],[backers_count]])</f>
        <v>0</v>
      </c>
      <c r="Q1153" t="str">
        <f>TRIM(MID(Table1[[#This Row],[Category and Sub-Category]],1,SEARCH("/",Table1[[#This Row],[Category and Sub-Category]],1)-1))</f>
        <v>food</v>
      </c>
      <c r="R1153" t="str">
        <f>TRIM(MID(Table1[[#This Row],[Category and Sub-Category]],SEARCH("/",Table1[[#This Row],[Category and Sub-Category]],1)+1,LEN(Table1[[#This Row],[Category and Sub-Category]])))</f>
        <v>food trucks</v>
      </c>
      <c r="S1153" s="8">
        <f>DATE(1970,1,1)+(Table1[[#This Row],[launched_at]]/(24*60*60))</f>
        <v>42224.102581018524</v>
      </c>
      <c r="T1153" s="8">
        <f>DATE(1970,1,1)+(Table1[[#This Row],[deadline]]/(24*60*60))</f>
        <v>42254.102581018524</v>
      </c>
      <c r="U1153">
        <f>_xlfn.DAYS(Table1[[#This Row],[Date Ended Conversion]],Table1[[#This Row],[Date Created Conversion]])</f>
        <v>30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9">
        <f>IF(Table1[[#This Row],[goal]] &lt;= 0,0,Table1[[#This Row],[pledged]]/Table1[[#This Row],[goal]])</f>
        <v>5.6937500000000002E-2</v>
      </c>
      <c r="P1154" s="7">
        <f>IF(Table1[[#This Row],[backers_count]] &lt;= 0,0,Table1[[#This Row],[pledged]]/Table1[[#This Row],[backers_count]])</f>
        <v>60.733333333333334</v>
      </c>
      <c r="Q1154" t="str">
        <f>TRIM(MID(Table1[[#This Row],[Category and Sub-Category]],1,SEARCH("/",Table1[[#This Row],[Category and Sub-Category]],1)-1))</f>
        <v>food</v>
      </c>
      <c r="R1154" t="str">
        <f>TRIM(MID(Table1[[#This Row],[Category and Sub-Category]],SEARCH("/",Table1[[#This Row],[Category and Sub-Category]],1)+1,LEN(Table1[[#This Row],[Category and Sub-Category]])))</f>
        <v>food trucks</v>
      </c>
      <c r="S1154" s="8">
        <f>DATE(1970,1,1)+(Table1[[#This Row],[launched_at]]/(24*60*60))</f>
        <v>42109.709629629629</v>
      </c>
      <c r="T1154" s="8">
        <f>DATE(1970,1,1)+(Table1[[#This Row],[deadline]]/(24*60*60))</f>
        <v>42139.709629629629</v>
      </c>
      <c r="U1154">
        <f>_xlfn.DAYS(Table1[[#This Row],[Date Ended Conversion]],Table1[[#This Row],[Date Created Conversion]])</f>
        <v>30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9">
        <f>IF(Table1[[#This Row],[goal]] &lt;= 0,0,Table1[[#This Row],[pledged]]/Table1[[#This Row],[goal]])</f>
        <v>6.2500000000000003E-3</v>
      </c>
      <c r="P1155" s="7">
        <f>IF(Table1[[#This Row],[backers_count]] &lt;= 0,0,Table1[[#This Row],[pledged]]/Table1[[#This Row],[backers_count]])</f>
        <v>50</v>
      </c>
      <c r="Q1155" t="str">
        <f>TRIM(MID(Table1[[#This Row],[Category and Sub-Category]],1,SEARCH("/",Table1[[#This Row],[Category and Sub-Category]],1)-1))</f>
        <v>food</v>
      </c>
      <c r="R1155" t="str">
        <f>TRIM(MID(Table1[[#This Row],[Category and Sub-Category]],SEARCH("/",Table1[[#This Row],[Category and Sub-Category]],1)+1,LEN(Table1[[#This Row],[Category and Sub-Category]])))</f>
        <v>food trucks</v>
      </c>
      <c r="S1155" s="8">
        <f>DATE(1970,1,1)+(Table1[[#This Row],[launched_at]]/(24*60*60))</f>
        <v>42143.714178240742</v>
      </c>
      <c r="T1155" s="8">
        <f>DATE(1970,1,1)+(Table1[[#This Row],[deadline]]/(24*60*60))</f>
        <v>42173.714178240742</v>
      </c>
      <c r="U1155">
        <f>_xlfn.DAYS(Table1[[#This Row],[Date Ended Conversion]],Table1[[#This Row],[Date Created Conversion]])</f>
        <v>30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9">
        <f>IF(Table1[[#This Row],[goal]] &lt;= 0,0,Table1[[#This Row],[pledged]]/Table1[[#This Row],[goal]])</f>
        <v>6.5000000000000002E-2</v>
      </c>
      <c r="P1156" s="7">
        <f>IF(Table1[[#This Row],[backers_count]] &lt;= 0,0,Table1[[#This Row],[pledged]]/Table1[[#This Row],[backers_count]])</f>
        <v>108.33333333333333</v>
      </c>
      <c r="Q1156" t="str">
        <f>TRIM(MID(Table1[[#This Row],[Category and Sub-Category]],1,SEARCH("/",Table1[[#This Row],[Category and Sub-Category]],1)-1))</f>
        <v>food</v>
      </c>
      <c r="R1156" t="str">
        <f>TRIM(MID(Table1[[#This Row],[Category and Sub-Category]],SEARCH("/",Table1[[#This Row],[Category and Sub-Category]],1)+1,LEN(Table1[[#This Row],[Category and Sub-Category]])))</f>
        <v>food trucks</v>
      </c>
      <c r="S1156" s="8">
        <f>DATE(1970,1,1)+(Table1[[#This Row],[launched_at]]/(24*60*60))</f>
        <v>42223.108865740738</v>
      </c>
      <c r="T1156" s="8">
        <f>DATE(1970,1,1)+(Table1[[#This Row],[deadline]]/(24*60*60))</f>
        <v>42253.108865740738</v>
      </c>
      <c r="U1156">
        <f>_xlfn.DAYS(Table1[[#This Row],[Date Ended Conversion]],Table1[[#This Row],[Date Created Conversion]])</f>
        <v>30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9">
        <f>IF(Table1[[#This Row],[goal]] &lt;= 0,0,Table1[[#This Row],[pledged]]/Table1[[#This Row],[goal]])</f>
        <v>7.5199999999999998E-3</v>
      </c>
      <c r="P1157" s="7">
        <f>IF(Table1[[#This Row],[backers_count]] &lt;= 0,0,Table1[[#This Row],[pledged]]/Table1[[#This Row],[backers_count]])</f>
        <v>23.5</v>
      </c>
      <c r="Q1157" t="str">
        <f>TRIM(MID(Table1[[#This Row],[Category and Sub-Category]],1,SEARCH("/",Table1[[#This Row],[Category and Sub-Category]],1)-1))</f>
        <v>food</v>
      </c>
      <c r="R1157" t="str">
        <f>TRIM(MID(Table1[[#This Row],[Category and Sub-Category]],SEARCH("/",Table1[[#This Row],[Category and Sub-Category]],1)+1,LEN(Table1[[#This Row],[Category and Sub-Category]])))</f>
        <v>food trucks</v>
      </c>
      <c r="S1157" s="8">
        <f>DATE(1970,1,1)+(Table1[[#This Row],[launched_at]]/(24*60*60))</f>
        <v>41835.763981481483</v>
      </c>
      <c r="T1157" s="8">
        <f>DATE(1970,1,1)+(Table1[[#This Row],[deadline]]/(24*60*60))</f>
        <v>41865.763981481483</v>
      </c>
      <c r="U1157">
        <f>_xlfn.DAYS(Table1[[#This Row],[Date Ended Conversion]],Table1[[#This Row],[Date Created Conversion]])</f>
        <v>30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9">
        <f>IF(Table1[[#This Row],[goal]] &lt;= 0,0,Table1[[#This Row],[pledged]]/Table1[[#This Row],[goal]])</f>
        <v>0</v>
      </c>
      <c r="P1158" s="7">
        <f>IF(Table1[[#This Row],[backers_count]] &lt;= 0,0,Table1[[#This Row],[pledged]]/Table1[[#This Row],[backers_count]])</f>
        <v>0</v>
      </c>
      <c r="Q1158" t="str">
        <f>TRIM(MID(Table1[[#This Row],[Category and Sub-Category]],1,SEARCH("/",Table1[[#This Row],[Category and Sub-Category]],1)-1))</f>
        <v>food</v>
      </c>
      <c r="R1158" t="str">
        <f>TRIM(MID(Table1[[#This Row],[Category and Sub-Category]],SEARCH("/",Table1[[#This Row],[Category and Sub-Category]],1)+1,LEN(Table1[[#This Row],[Category and Sub-Category]])))</f>
        <v>food trucks</v>
      </c>
      <c r="S1158" s="8">
        <f>DATE(1970,1,1)+(Table1[[#This Row],[launched_at]]/(24*60*60))</f>
        <v>42029.07131944444</v>
      </c>
      <c r="T1158" s="8">
        <f>DATE(1970,1,1)+(Table1[[#This Row],[deadline]]/(24*60*60))</f>
        <v>42059.07131944444</v>
      </c>
      <c r="U1158">
        <f>_xlfn.DAYS(Table1[[#This Row],[Date Ended Conversion]],Table1[[#This Row],[Date Created Conversion]])</f>
        <v>30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9">
        <f>IF(Table1[[#This Row],[goal]] &lt;= 0,0,Table1[[#This Row],[pledged]]/Table1[[#This Row],[goal]])</f>
        <v>1.5100000000000001E-2</v>
      </c>
      <c r="P1159" s="7">
        <f>IF(Table1[[#This Row],[backers_count]] &lt;= 0,0,Table1[[#This Row],[pledged]]/Table1[[#This Row],[backers_count]])</f>
        <v>50.333333333333336</v>
      </c>
      <c r="Q1159" t="str">
        <f>TRIM(MID(Table1[[#This Row],[Category and Sub-Category]],1,SEARCH("/",Table1[[#This Row],[Category and Sub-Category]],1)-1))</f>
        <v>food</v>
      </c>
      <c r="R1159" t="str">
        <f>TRIM(MID(Table1[[#This Row],[Category and Sub-Category]],SEARCH("/",Table1[[#This Row],[Category and Sub-Category]],1)+1,LEN(Table1[[#This Row],[Category and Sub-Category]])))</f>
        <v>food trucks</v>
      </c>
      <c r="S1159" s="8">
        <f>DATE(1970,1,1)+(Table1[[#This Row],[launched_at]]/(24*60*60))</f>
        <v>41918.628240740742</v>
      </c>
      <c r="T1159" s="8">
        <f>DATE(1970,1,1)+(Table1[[#This Row],[deadline]]/(24*60*60))</f>
        <v>41978.669907407406</v>
      </c>
      <c r="U1159">
        <f>_xlfn.DAYS(Table1[[#This Row],[Date Ended Conversion]],Table1[[#This Row],[Date Created Conversion]])</f>
        <v>60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9">
        <f>IF(Table1[[#This Row],[goal]] &lt;= 0,0,Table1[[#This Row],[pledged]]/Table1[[#This Row],[goal]])</f>
        <v>4.6666666666666671E-3</v>
      </c>
      <c r="P1160" s="7">
        <f>IF(Table1[[#This Row],[backers_count]] &lt;= 0,0,Table1[[#This Row],[pledged]]/Table1[[#This Row],[backers_count]])</f>
        <v>11.666666666666666</v>
      </c>
      <c r="Q1160" t="str">
        <f>TRIM(MID(Table1[[#This Row],[Category and Sub-Category]],1,SEARCH("/",Table1[[#This Row],[Category and Sub-Category]],1)-1))</f>
        <v>food</v>
      </c>
      <c r="R1160" t="str">
        <f>TRIM(MID(Table1[[#This Row],[Category and Sub-Category]],SEARCH("/",Table1[[#This Row],[Category and Sub-Category]],1)+1,LEN(Table1[[#This Row],[Category and Sub-Category]])))</f>
        <v>food trucks</v>
      </c>
      <c r="S1160" s="8">
        <f>DATE(1970,1,1)+(Table1[[#This Row],[launched_at]]/(24*60*60))</f>
        <v>41952.09175925926</v>
      </c>
      <c r="T1160" s="8">
        <f>DATE(1970,1,1)+(Table1[[#This Row],[deadline]]/(24*60*60))</f>
        <v>41982.09175925926</v>
      </c>
      <c r="U1160">
        <f>_xlfn.DAYS(Table1[[#This Row],[Date Ended Conversion]],Table1[[#This Row],[Date Created Conversion]])</f>
        <v>30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9">
        <f>IF(Table1[[#This Row],[goal]] &lt;= 0,0,Table1[[#This Row],[pledged]]/Table1[[#This Row],[goal]])</f>
        <v>0</v>
      </c>
      <c r="P1161" s="7">
        <f>IF(Table1[[#This Row],[backers_count]] &lt;= 0,0,Table1[[#This Row],[pledged]]/Table1[[#This Row],[backers_count]])</f>
        <v>0</v>
      </c>
      <c r="Q1161" t="str">
        <f>TRIM(MID(Table1[[#This Row],[Category and Sub-Category]],1,SEARCH("/",Table1[[#This Row],[Category and Sub-Category]],1)-1))</f>
        <v>food</v>
      </c>
      <c r="R1161" t="str">
        <f>TRIM(MID(Table1[[#This Row],[Category and Sub-Category]],SEARCH("/",Table1[[#This Row],[Category and Sub-Category]],1)+1,LEN(Table1[[#This Row],[Category and Sub-Category]])))</f>
        <v>food trucks</v>
      </c>
      <c r="S1161" s="8">
        <f>DATE(1970,1,1)+(Table1[[#This Row],[launched_at]]/(24*60*60))</f>
        <v>42154.726446759261</v>
      </c>
      <c r="T1161" s="8">
        <f>DATE(1970,1,1)+(Table1[[#This Row],[deadline]]/(24*60*60))</f>
        <v>42185.65625</v>
      </c>
      <c r="U1161">
        <f>_xlfn.DAYS(Table1[[#This Row],[Date Ended Conversion]],Table1[[#This Row],[Date Created Conversion]])</f>
        <v>31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9">
        <f>IF(Table1[[#This Row],[goal]] &lt;= 0,0,Table1[[#This Row],[pledged]]/Table1[[#This Row],[goal]])</f>
        <v>3.85E-2</v>
      </c>
      <c r="P1162" s="7">
        <f>IF(Table1[[#This Row],[backers_count]] &lt;= 0,0,Table1[[#This Row],[pledged]]/Table1[[#This Row],[backers_count]])</f>
        <v>60.789473684210527</v>
      </c>
      <c r="Q1162" t="str">
        <f>TRIM(MID(Table1[[#This Row],[Category and Sub-Category]],1,SEARCH("/",Table1[[#This Row],[Category and Sub-Category]],1)-1))</f>
        <v>food</v>
      </c>
      <c r="R1162" t="str">
        <f>TRIM(MID(Table1[[#This Row],[Category and Sub-Category]],SEARCH("/",Table1[[#This Row],[Category and Sub-Category]],1)+1,LEN(Table1[[#This Row],[Category and Sub-Category]])))</f>
        <v>food trucks</v>
      </c>
      <c r="S1162" s="8">
        <f>DATE(1970,1,1)+(Table1[[#This Row],[launched_at]]/(24*60*60))</f>
        <v>42061.154930555553</v>
      </c>
      <c r="T1162" s="8">
        <f>DATE(1970,1,1)+(Table1[[#This Row],[deadline]]/(24*60*60))</f>
        <v>42091.113263888888</v>
      </c>
      <c r="U1162">
        <f>_xlfn.DAYS(Table1[[#This Row],[Date Ended Conversion]],Table1[[#This Row],[Date Created Conversion]])</f>
        <v>30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9">
        <f>IF(Table1[[#This Row],[goal]] &lt;= 0,0,Table1[[#This Row],[pledged]]/Table1[[#This Row],[goal]])</f>
        <v>0</v>
      </c>
      <c r="P1163" s="7">
        <f>IF(Table1[[#This Row],[backers_count]] &lt;= 0,0,Table1[[#This Row],[pledged]]/Table1[[#This Row],[backers_count]])</f>
        <v>0</v>
      </c>
      <c r="Q1163" t="str">
        <f>TRIM(MID(Table1[[#This Row],[Category and Sub-Category]],1,SEARCH("/",Table1[[#This Row],[Category and Sub-Category]],1)-1))</f>
        <v>food</v>
      </c>
      <c r="R1163" t="str">
        <f>TRIM(MID(Table1[[#This Row],[Category and Sub-Category]],SEARCH("/",Table1[[#This Row],[Category and Sub-Category]],1)+1,LEN(Table1[[#This Row],[Category and Sub-Category]])))</f>
        <v>food trucks</v>
      </c>
      <c r="S1163" s="8">
        <f>DATE(1970,1,1)+(Table1[[#This Row],[launched_at]]/(24*60*60))</f>
        <v>42122.629502314812</v>
      </c>
      <c r="T1163" s="8">
        <f>DATE(1970,1,1)+(Table1[[#This Row],[deadline]]/(24*60*60))</f>
        <v>42143.629502314812</v>
      </c>
      <c r="U1163">
        <f>_xlfn.DAYS(Table1[[#This Row],[Date Ended Conversion]],Table1[[#This Row],[Date Created Conversion]])</f>
        <v>21</v>
      </c>
    </row>
    <row r="1164" spans="1:21" ht="43.5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9">
        <f>IF(Table1[[#This Row],[goal]] &lt;= 0,0,Table1[[#This Row],[pledged]]/Table1[[#This Row],[goal]])</f>
        <v>5.8333333333333338E-4</v>
      </c>
      <c r="P1164" s="7">
        <f>IF(Table1[[#This Row],[backers_count]] &lt;= 0,0,Table1[[#This Row],[pledged]]/Table1[[#This Row],[backers_count]])</f>
        <v>17.5</v>
      </c>
      <c r="Q1164" t="str">
        <f>TRIM(MID(Table1[[#This Row],[Category and Sub-Category]],1,SEARCH("/",Table1[[#This Row],[Category and Sub-Category]],1)-1))</f>
        <v>food</v>
      </c>
      <c r="R1164" t="str">
        <f>TRIM(MID(Table1[[#This Row],[Category and Sub-Category]],SEARCH("/",Table1[[#This Row],[Category and Sub-Category]],1)+1,LEN(Table1[[#This Row],[Category and Sub-Category]])))</f>
        <v>food trucks</v>
      </c>
      <c r="S1164" s="8">
        <f>DATE(1970,1,1)+(Table1[[#This Row],[launched_at]]/(24*60*60))</f>
        <v>41876.683611111112</v>
      </c>
      <c r="T1164" s="8">
        <f>DATE(1970,1,1)+(Table1[[#This Row],[deadline]]/(24*60*60))</f>
        <v>41907.683611111112</v>
      </c>
      <c r="U1164">
        <f>_xlfn.DAYS(Table1[[#This Row],[Date Ended Conversion]],Table1[[#This Row],[Date Created Conversion]])</f>
        <v>31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9">
        <f>IF(Table1[[#This Row],[goal]] &lt;= 0,0,Table1[[#This Row],[pledged]]/Table1[[#This Row],[goal]])</f>
        <v>0</v>
      </c>
      <c r="P1165" s="7">
        <f>IF(Table1[[#This Row],[backers_count]] &lt;= 0,0,Table1[[#This Row],[pledged]]/Table1[[#This Row],[backers_count]])</f>
        <v>0</v>
      </c>
      <c r="Q1165" t="str">
        <f>TRIM(MID(Table1[[#This Row],[Category and Sub-Category]],1,SEARCH("/",Table1[[#This Row],[Category and Sub-Category]],1)-1))</f>
        <v>food</v>
      </c>
      <c r="R1165" t="str">
        <f>TRIM(MID(Table1[[#This Row],[Category and Sub-Category]],SEARCH("/",Table1[[#This Row],[Category and Sub-Category]],1)+1,LEN(Table1[[#This Row],[Category and Sub-Category]])))</f>
        <v>food trucks</v>
      </c>
      <c r="S1165" s="8">
        <f>DATE(1970,1,1)+(Table1[[#This Row],[launched_at]]/(24*60*60))</f>
        <v>41830.723611111112</v>
      </c>
      <c r="T1165" s="8">
        <f>DATE(1970,1,1)+(Table1[[#This Row],[deadline]]/(24*60*60))</f>
        <v>41860.723611111112</v>
      </c>
      <c r="U1165">
        <f>_xlfn.DAYS(Table1[[#This Row],[Date Ended Conversion]],Table1[[#This Row],[Date Created Conversion]])</f>
        <v>30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9">
        <f>IF(Table1[[#This Row],[goal]] &lt;= 0,0,Table1[[#This Row],[pledged]]/Table1[[#This Row],[goal]])</f>
        <v>0</v>
      </c>
      <c r="P1166" s="7">
        <f>IF(Table1[[#This Row],[backers_count]] &lt;= 0,0,Table1[[#This Row],[pledged]]/Table1[[#This Row],[backers_count]])</f>
        <v>0</v>
      </c>
      <c r="Q1166" t="str">
        <f>TRIM(MID(Table1[[#This Row],[Category and Sub-Category]],1,SEARCH("/",Table1[[#This Row],[Category and Sub-Category]],1)-1))</f>
        <v>food</v>
      </c>
      <c r="R1166" t="str">
        <f>TRIM(MID(Table1[[#This Row],[Category and Sub-Category]],SEARCH("/",Table1[[#This Row],[Category and Sub-Category]],1)+1,LEN(Table1[[#This Row],[Category and Sub-Category]])))</f>
        <v>food trucks</v>
      </c>
      <c r="S1166" s="8">
        <f>DATE(1970,1,1)+(Table1[[#This Row],[launched_at]]/(24*60*60))</f>
        <v>42509.724328703705</v>
      </c>
      <c r="T1166" s="8">
        <f>DATE(1970,1,1)+(Table1[[#This Row],[deadline]]/(24*60*60))</f>
        <v>42539.724328703705</v>
      </c>
      <c r="U1166">
        <f>_xlfn.DAYS(Table1[[#This Row],[Date Ended Conversion]],Table1[[#This Row],[Date Created Conversion]])</f>
        <v>30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9">
        <f>IF(Table1[[#This Row],[goal]] &lt;= 0,0,Table1[[#This Row],[pledged]]/Table1[[#This Row],[goal]])</f>
        <v>0.20705000000000001</v>
      </c>
      <c r="P1167" s="7">
        <f>IF(Table1[[#This Row],[backers_count]] &lt;= 0,0,Table1[[#This Row],[pledged]]/Table1[[#This Row],[backers_count]])</f>
        <v>82.82</v>
      </c>
      <c r="Q1167" t="str">
        <f>TRIM(MID(Table1[[#This Row],[Category and Sub-Category]],1,SEARCH("/",Table1[[#This Row],[Category and Sub-Category]],1)-1))</f>
        <v>food</v>
      </c>
      <c r="R1167" t="str">
        <f>TRIM(MID(Table1[[#This Row],[Category and Sub-Category]],SEARCH("/",Table1[[#This Row],[Category and Sub-Category]],1)+1,LEN(Table1[[#This Row],[Category and Sub-Category]])))</f>
        <v>food trucks</v>
      </c>
      <c r="S1167" s="8">
        <f>DATE(1970,1,1)+(Table1[[#This Row],[launched_at]]/(24*60*60))</f>
        <v>41792.214467592596</v>
      </c>
      <c r="T1167" s="8">
        <f>DATE(1970,1,1)+(Table1[[#This Row],[deadline]]/(24*60*60))</f>
        <v>41826.214467592596</v>
      </c>
      <c r="U1167">
        <f>_xlfn.DAYS(Table1[[#This Row],[Date Ended Conversion]],Table1[[#This Row],[Date Created Conversion]])</f>
        <v>34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9">
        <f>IF(Table1[[#This Row],[goal]] &lt;= 0,0,Table1[[#This Row],[pledged]]/Table1[[#This Row],[goal]])</f>
        <v>0.19139999999999999</v>
      </c>
      <c r="P1168" s="7">
        <f>IF(Table1[[#This Row],[backers_count]] &lt;= 0,0,Table1[[#This Row],[pledged]]/Table1[[#This Row],[backers_count]])</f>
        <v>358.875</v>
      </c>
      <c r="Q1168" t="str">
        <f>TRIM(MID(Table1[[#This Row],[Category and Sub-Category]],1,SEARCH("/",Table1[[#This Row],[Category and Sub-Category]],1)-1))</f>
        <v>food</v>
      </c>
      <c r="R1168" t="str">
        <f>TRIM(MID(Table1[[#This Row],[Category and Sub-Category]],SEARCH("/",Table1[[#This Row],[Category and Sub-Category]],1)+1,LEN(Table1[[#This Row],[Category and Sub-Category]])))</f>
        <v>food trucks</v>
      </c>
      <c r="S1168" s="8">
        <f>DATE(1970,1,1)+(Table1[[#This Row],[launched_at]]/(24*60*60))</f>
        <v>42150.485439814816</v>
      </c>
      <c r="T1168" s="8">
        <f>DATE(1970,1,1)+(Table1[[#This Row],[deadline]]/(24*60*60))</f>
        <v>42181.166666666672</v>
      </c>
      <c r="U1168">
        <f>_xlfn.DAYS(Table1[[#This Row],[Date Ended Conversion]],Table1[[#This Row],[Date Created Conversion]])</f>
        <v>31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9">
        <f>IF(Table1[[#This Row],[goal]] &lt;= 0,0,Table1[[#This Row],[pledged]]/Table1[[#This Row],[goal]])</f>
        <v>1.6316666666666667E-2</v>
      </c>
      <c r="P1169" s="7">
        <f>IF(Table1[[#This Row],[backers_count]] &lt;= 0,0,Table1[[#This Row],[pledged]]/Table1[[#This Row],[backers_count]])</f>
        <v>61.1875</v>
      </c>
      <c r="Q1169" t="str">
        <f>TRIM(MID(Table1[[#This Row],[Category and Sub-Category]],1,SEARCH("/",Table1[[#This Row],[Category and Sub-Category]],1)-1))</f>
        <v>food</v>
      </c>
      <c r="R1169" t="str">
        <f>TRIM(MID(Table1[[#This Row],[Category and Sub-Category]],SEARCH("/",Table1[[#This Row],[Category and Sub-Category]],1)+1,LEN(Table1[[#This Row],[Category and Sub-Category]])))</f>
        <v>food trucks</v>
      </c>
      <c r="S1169" s="8">
        <f>DATE(1970,1,1)+(Table1[[#This Row],[launched_at]]/(24*60*60))</f>
        <v>41863.734895833331</v>
      </c>
      <c r="T1169" s="8">
        <f>DATE(1970,1,1)+(Table1[[#This Row],[deadline]]/(24*60*60))</f>
        <v>41894.734895833331</v>
      </c>
      <c r="U1169">
        <f>_xlfn.DAYS(Table1[[#This Row],[Date Ended Conversion]],Table1[[#This Row],[Date Created Conversion]])</f>
        <v>31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9">
        <f>IF(Table1[[#This Row],[goal]] &lt;= 0,0,Table1[[#This Row],[pledged]]/Table1[[#This Row],[goal]])</f>
        <v>5.6666666666666664E-2</v>
      </c>
      <c r="P1170" s="7">
        <f>IF(Table1[[#This Row],[backers_count]] &lt;= 0,0,Table1[[#This Row],[pledged]]/Table1[[#This Row],[backers_count]])</f>
        <v>340</v>
      </c>
      <c r="Q1170" t="str">
        <f>TRIM(MID(Table1[[#This Row],[Category and Sub-Category]],1,SEARCH("/",Table1[[#This Row],[Category and Sub-Category]],1)-1))</f>
        <v>food</v>
      </c>
      <c r="R1170" t="str">
        <f>TRIM(MID(Table1[[#This Row],[Category and Sub-Category]],SEARCH("/",Table1[[#This Row],[Category and Sub-Category]],1)+1,LEN(Table1[[#This Row],[Category and Sub-Category]])))</f>
        <v>food trucks</v>
      </c>
      <c r="S1170" s="8">
        <f>DATE(1970,1,1)+(Table1[[#This Row],[launched_at]]/(24*60*60))</f>
        <v>42605.053993055553</v>
      </c>
      <c r="T1170" s="8">
        <f>DATE(1970,1,1)+(Table1[[#This Row],[deadline]]/(24*60*60))</f>
        <v>42635.053993055553</v>
      </c>
      <c r="U1170">
        <f>_xlfn.DAYS(Table1[[#This Row],[Date Ended Conversion]],Table1[[#This Row],[Date Created Conversion]])</f>
        <v>30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9">
        <f>IF(Table1[[#This Row],[goal]] &lt;= 0,0,Table1[[#This Row],[pledged]]/Table1[[#This Row],[goal]])</f>
        <v>1.6999999999999999E-3</v>
      </c>
      <c r="P1171" s="7">
        <f>IF(Table1[[#This Row],[backers_count]] &lt;= 0,0,Table1[[#This Row],[pledged]]/Table1[[#This Row],[backers_count]])</f>
        <v>5.666666666666667</v>
      </c>
      <c r="Q1171" t="str">
        <f>TRIM(MID(Table1[[#This Row],[Category and Sub-Category]],1,SEARCH("/",Table1[[#This Row],[Category and Sub-Category]],1)-1))</f>
        <v>food</v>
      </c>
      <c r="R1171" t="str">
        <f>TRIM(MID(Table1[[#This Row],[Category and Sub-Category]],SEARCH("/",Table1[[#This Row],[Category and Sub-Category]],1)+1,LEN(Table1[[#This Row],[Category and Sub-Category]])))</f>
        <v>food trucks</v>
      </c>
      <c r="S1171" s="8">
        <f>DATE(1970,1,1)+(Table1[[#This Row],[launched_at]]/(24*60*60))</f>
        <v>42027.353738425925</v>
      </c>
      <c r="T1171" s="8">
        <f>DATE(1970,1,1)+(Table1[[#This Row],[deadline]]/(24*60*60))</f>
        <v>42057.353738425925</v>
      </c>
      <c r="U1171">
        <f>_xlfn.DAYS(Table1[[#This Row],[Date Ended Conversion]],Table1[[#This Row],[Date Created Conversion]])</f>
        <v>30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9">
        <f>IF(Table1[[#This Row],[goal]] &lt;= 0,0,Table1[[#This Row],[pledged]]/Table1[[#This Row],[goal]])</f>
        <v>4.0000000000000001E-3</v>
      </c>
      <c r="P1172" s="7">
        <f>IF(Table1[[#This Row],[backers_count]] &lt;= 0,0,Table1[[#This Row],[pledged]]/Table1[[#This Row],[backers_count]])</f>
        <v>50</v>
      </c>
      <c r="Q1172" t="str">
        <f>TRIM(MID(Table1[[#This Row],[Category and Sub-Category]],1,SEARCH("/",Table1[[#This Row],[Category and Sub-Category]],1)-1))</f>
        <v>food</v>
      </c>
      <c r="R1172" t="str">
        <f>TRIM(MID(Table1[[#This Row],[Category and Sub-Category]],SEARCH("/",Table1[[#This Row],[Category and Sub-Category]],1)+1,LEN(Table1[[#This Row],[Category and Sub-Category]])))</f>
        <v>food trucks</v>
      </c>
      <c r="S1172" s="8">
        <f>DATE(1970,1,1)+(Table1[[#This Row],[launched_at]]/(24*60*60))</f>
        <v>42124.893182870372</v>
      </c>
      <c r="T1172" s="8">
        <f>DATE(1970,1,1)+(Table1[[#This Row],[deadline]]/(24*60*60))</f>
        <v>42154.893182870372</v>
      </c>
      <c r="U1172">
        <f>_xlfn.DAYS(Table1[[#This Row],[Date Ended Conversion]],Table1[[#This Row],[Date Created Conversion]])</f>
        <v>30</v>
      </c>
    </row>
    <row r="1173" spans="1:21" ht="29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9">
        <f>IF(Table1[[#This Row],[goal]] &lt;= 0,0,Table1[[#This Row],[pledged]]/Table1[[#This Row],[goal]])</f>
        <v>1E-3</v>
      </c>
      <c r="P1173" s="7">
        <f>IF(Table1[[#This Row],[backers_count]] &lt;= 0,0,Table1[[#This Row],[pledged]]/Table1[[#This Row],[backers_count]])</f>
        <v>25</v>
      </c>
      <c r="Q1173" t="str">
        <f>TRIM(MID(Table1[[#This Row],[Category and Sub-Category]],1,SEARCH("/",Table1[[#This Row],[Category and Sub-Category]],1)-1))</f>
        <v>food</v>
      </c>
      <c r="R1173" t="str">
        <f>TRIM(MID(Table1[[#This Row],[Category and Sub-Category]],SEARCH("/",Table1[[#This Row],[Category and Sub-Category]],1)+1,LEN(Table1[[#This Row],[Category and Sub-Category]])))</f>
        <v>food trucks</v>
      </c>
      <c r="S1173" s="8">
        <f>DATE(1970,1,1)+(Table1[[#This Row],[launched_at]]/(24*60*60))</f>
        <v>41938.804710648146</v>
      </c>
      <c r="T1173" s="8">
        <f>DATE(1970,1,1)+(Table1[[#This Row],[deadline]]/(24*60*60))</f>
        <v>41956.846377314811</v>
      </c>
      <c r="U1173">
        <f>_xlfn.DAYS(Table1[[#This Row],[Date Ended Conversion]],Table1[[#This Row],[Date Created Conversion]])</f>
        <v>18</v>
      </c>
    </row>
    <row r="1174" spans="1:2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9">
        <f>IF(Table1[[#This Row],[goal]] &lt;= 0,0,Table1[[#This Row],[pledged]]/Table1[[#This Row],[goal]])</f>
        <v>0</v>
      </c>
      <c r="P1174" s="7">
        <f>IF(Table1[[#This Row],[backers_count]] &lt;= 0,0,Table1[[#This Row],[pledged]]/Table1[[#This Row],[backers_count]])</f>
        <v>0</v>
      </c>
      <c r="Q1174" t="str">
        <f>TRIM(MID(Table1[[#This Row],[Category and Sub-Category]],1,SEARCH("/",Table1[[#This Row],[Category and Sub-Category]],1)-1))</f>
        <v>food</v>
      </c>
      <c r="R1174" t="str">
        <f>TRIM(MID(Table1[[#This Row],[Category and Sub-Category]],SEARCH("/",Table1[[#This Row],[Category and Sub-Category]],1)+1,LEN(Table1[[#This Row],[Category and Sub-Category]])))</f>
        <v>food trucks</v>
      </c>
      <c r="S1174" s="8">
        <f>DATE(1970,1,1)+(Table1[[#This Row],[launched_at]]/(24*60*60))</f>
        <v>41841.682314814811</v>
      </c>
      <c r="T1174" s="8">
        <f>DATE(1970,1,1)+(Table1[[#This Row],[deadline]]/(24*60*60))</f>
        <v>41871.682314814811</v>
      </c>
      <c r="U1174">
        <f>_xlfn.DAYS(Table1[[#This Row],[Date Ended Conversion]],Table1[[#This Row],[Date Created Conversion]])</f>
        <v>30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9">
        <f>IF(Table1[[#This Row],[goal]] &lt;= 0,0,Table1[[#This Row],[pledged]]/Table1[[#This Row],[goal]])</f>
        <v>2.4000000000000001E-4</v>
      </c>
      <c r="P1175" s="7">
        <f>IF(Table1[[#This Row],[backers_count]] &lt;= 0,0,Table1[[#This Row],[pledged]]/Table1[[#This Row],[backers_count]])</f>
        <v>30</v>
      </c>
      <c r="Q1175" t="str">
        <f>TRIM(MID(Table1[[#This Row],[Category and Sub-Category]],1,SEARCH("/",Table1[[#This Row],[Category and Sub-Category]],1)-1))</f>
        <v>food</v>
      </c>
      <c r="R1175" t="str">
        <f>TRIM(MID(Table1[[#This Row],[Category and Sub-Category]],SEARCH("/",Table1[[#This Row],[Category and Sub-Category]],1)+1,LEN(Table1[[#This Row],[Category and Sub-Category]])))</f>
        <v>food trucks</v>
      </c>
      <c r="S1175" s="8">
        <f>DATE(1970,1,1)+(Table1[[#This Row],[launched_at]]/(24*60*60))</f>
        <v>42184.185844907406</v>
      </c>
      <c r="T1175" s="8">
        <f>DATE(1970,1,1)+(Table1[[#This Row],[deadline]]/(24*60*60))</f>
        <v>42219.185844907406</v>
      </c>
      <c r="U1175">
        <f>_xlfn.DAYS(Table1[[#This Row],[Date Ended Conversion]],Table1[[#This Row],[Date Created Conversion]])</f>
        <v>35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9">
        <f>IF(Table1[[#This Row],[goal]] &lt;= 0,0,Table1[[#This Row],[pledged]]/Table1[[#This Row],[goal]])</f>
        <v>5.906666666666667E-2</v>
      </c>
      <c r="P1176" s="7">
        <f>IF(Table1[[#This Row],[backers_count]] &lt;= 0,0,Table1[[#This Row],[pledged]]/Table1[[#This Row],[backers_count]])</f>
        <v>46.631578947368418</v>
      </c>
      <c r="Q1176" t="str">
        <f>TRIM(MID(Table1[[#This Row],[Category and Sub-Category]],1,SEARCH("/",Table1[[#This Row],[Category and Sub-Category]],1)-1))</f>
        <v>food</v>
      </c>
      <c r="R1176" t="str">
        <f>TRIM(MID(Table1[[#This Row],[Category and Sub-Category]],SEARCH("/",Table1[[#This Row],[Category and Sub-Category]],1)+1,LEN(Table1[[#This Row],[Category and Sub-Category]])))</f>
        <v>food trucks</v>
      </c>
      <c r="S1176" s="8">
        <f>DATE(1970,1,1)+(Table1[[#This Row],[launched_at]]/(24*60*60))</f>
        <v>42468.84174768519</v>
      </c>
      <c r="T1176" s="8">
        <f>DATE(1970,1,1)+(Table1[[#This Row],[deadline]]/(24*60*60))</f>
        <v>42498.84174768519</v>
      </c>
      <c r="U1176">
        <f>_xlfn.DAYS(Table1[[#This Row],[Date Ended Conversion]],Table1[[#This Row],[Date Created Conversion]])</f>
        <v>30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9">
        <f>IF(Table1[[#This Row],[goal]] &lt;= 0,0,Table1[[#This Row],[pledged]]/Table1[[#This Row],[goal]])</f>
        <v>2.9250000000000002E-2</v>
      </c>
      <c r="P1177" s="7">
        <f>IF(Table1[[#This Row],[backers_count]] &lt;= 0,0,Table1[[#This Row],[pledged]]/Table1[[#This Row],[backers_count]])</f>
        <v>65</v>
      </c>
      <c r="Q1177" t="str">
        <f>TRIM(MID(Table1[[#This Row],[Category and Sub-Category]],1,SEARCH("/",Table1[[#This Row],[Category and Sub-Category]],1)-1))</f>
        <v>food</v>
      </c>
      <c r="R1177" t="str">
        <f>TRIM(MID(Table1[[#This Row],[Category and Sub-Category]],SEARCH("/",Table1[[#This Row],[Category and Sub-Category]],1)+1,LEN(Table1[[#This Row],[Category and Sub-Category]])))</f>
        <v>food trucks</v>
      </c>
      <c r="S1177" s="8">
        <f>DATE(1970,1,1)+(Table1[[#This Row],[launched_at]]/(24*60*60))</f>
        <v>42170.728460648148</v>
      </c>
      <c r="T1177" s="8">
        <f>DATE(1970,1,1)+(Table1[[#This Row],[deadline]]/(24*60*60))</f>
        <v>42200.728460648148</v>
      </c>
      <c r="U1177">
        <f>_xlfn.DAYS(Table1[[#This Row],[Date Ended Conversion]],Table1[[#This Row],[Date Created Conversion]])</f>
        <v>30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9">
        <f>IF(Table1[[#This Row],[goal]] &lt;= 0,0,Table1[[#This Row],[pledged]]/Table1[[#This Row],[goal]])</f>
        <v>5.7142857142857142E-5</v>
      </c>
      <c r="P1178" s="7">
        <f>IF(Table1[[#This Row],[backers_count]] &lt;= 0,0,Table1[[#This Row],[pledged]]/Table1[[#This Row],[backers_count]])</f>
        <v>10</v>
      </c>
      <c r="Q1178" t="str">
        <f>TRIM(MID(Table1[[#This Row],[Category and Sub-Category]],1,SEARCH("/",Table1[[#This Row],[Category and Sub-Category]],1)-1))</f>
        <v>food</v>
      </c>
      <c r="R1178" t="str">
        <f>TRIM(MID(Table1[[#This Row],[Category and Sub-Category]],SEARCH("/",Table1[[#This Row],[Category and Sub-Category]],1)+1,LEN(Table1[[#This Row],[Category and Sub-Category]])))</f>
        <v>food trucks</v>
      </c>
      <c r="S1178" s="8">
        <f>DATE(1970,1,1)+(Table1[[#This Row],[launched_at]]/(24*60*60))</f>
        <v>42746.019652777773</v>
      </c>
      <c r="T1178" s="8">
        <f>DATE(1970,1,1)+(Table1[[#This Row],[deadline]]/(24*60*60))</f>
        <v>42800.541666666672</v>
      </c>
      <c r="U1178">
        <f>_xlfn.DAYS(Table1[[#This Row],[Date Ended Conversion]],Table1[[#This Row],[Date Created Conversion]])</f>
        <v>54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9">
        <f>IF(Table1[[#This Row],[goal]] &lt;= 0,0,Table1[[#This Row],[pledged]]/Table1[[#This Row],[goal]])</f>
        <v>0</v>
      </c>
      <c r="P1179" s="7">
        <f>IF(Table1[[#This Row],[backers_count]] &lt;= 0,0,Table1[[#This Row],[pledged]]/Table1[[#This Row],[backers_count]])</f>
        <v>0</v>
      </c>
      <c r="Q1179" t="str">
        <f>TRIM(MID(Table1[[#This Row],[Category and Sub-Category]],1,SEARCH("/",Table1[[#This Row],[Category and Sub-Category]],1)-1))</f>
        <v>food</v>
      </c>
      <c r="R1179" t="str">
        <f>TRIM(MID(Table1[[#This Row],[Category and Sub-Category]],SEARCH("/",Table1[[#This Row],[Category and Sub-Category]],1)+1,LEN(Table1[[#This Row],[Category and Sub-Category]])))</f>
        <v>food trucks</v>
      </c>
      <c r="S1179" s="8">
        <f>DATE(1970,1,1)+(Table1[[#This Row],[launched_at]]/(24*60*60))</f>
        <v>41897.660833333335</v>
      </c>
      <c r="T1179" s="8">
        <f>DATE(1970,1,1)+(Table1[[#This Row],[deadline]]/(24*60*60))</f>
        <v>41927.660833333335</v>
      </c>
      <c r="U1179">
        <f>_xlfn.DAYS(Table1[[#This Row],[Date Ended Conversion]],Table1[[#This Row],[Date Created Conversion]])</f>
        <v>30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9">
        <f>IF(Table1[[#This Row],[goal]] &lt;= 0,0,Table1[[#This Row],[pledged]]/Table1[[#This Row],[goal]])</f>
        <v>6.666666666666667E-5</v>
      </c>
      <c r="P1180" s="7">
        <f>IF(Table1[[#This Row],[backers_count]] &lt;= 0,0,Table1[[#This Row],[pledged]]/Table1[[#This Row],[backers_count]])</f>
        <v>5</v>
      </c>
      <c r="Q1180" t="str">
        <f>TRIM(MID(Table1[[#This Row],[Category and Sub-Category]],1,SEARCH("/",Table1[[#This Row],[Category and Sub-Category]],1)-1))</f>
        <v>food</v>
      </c>
      <c r="R1180" t="str">
        <f>TRIM(MID(Table1[[#This Row],[Category and Sub-Category]],SEARCH("/",Table1[[#This Row],[Category and Sub-Category]],1)+1,LEN(Table1[[#This Row],[Category and Sub-Category]])))</f>
        <v>food trucks</v>
      </c>
      <c r="S1180" s="8">
        <f>DATE(1970,1,1)+(Table1[[#This Row],[launched_at]]/(24*60*60))</f>
        <v>41837.905694444446</v>
      </c>
      <c r="T1180" s="8">
        <f>DATE(1970,1,1)+(Table1[[#This Row],[deadline]]/(24*60*60))</f>
        <v>41867.905694444446</v>
      </c>
      <c r="U1180">
        <f>_xlfn.DAYS(Table1[[#This Row],[Date Ended Conversion]],Table1[[#This Row],[Date Created Conversion]])</f>
        <v>30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9">
        <f>IF(Table1[[#This Row],[goal]] &lt;= 0,0,Table1[[#This Row],[pledged]]/Table1[[#This Row],[goal]])</f>
        <v>5.3333333333333337E-2</v>
      </c>
      <c r="P1181" s="7">
        <f>IF(Table1[[#This Row],[backers_count]] &lt;= 0,0,Table1[[#This Row],[pledged]]/Table1[[#This Row],[backers_count]])</f>
        <v>640</v>
      </c>
      <c r="Q1181" t="str">
        <f>TRIM(MID(Table1[[#This Row],[Category and Sub-Category]],1,SEARCH("/",Table1[[#This Row],[Category and Sub-Category]],1)-1))</f>
        <v>food</v>
      </c>
      <c r="R1181" t="str">
        <f>TRIM(MID(Table1[[#This Row],[Category and Sub-Category]],SEARCH("/",Table1[[#This Row],[Category and Sub-Category]],1)+1,LEN(Table1[[#This Row],[Category and Sub-Category]])))</f>
        <v>food trucks</v>
      </c>
      <c r="S1181" s="8">
        <f>DATE(1970,1,1)+(Table1[[#This Row],[launched_at]]/(24*60*60))</f>
        <v>42275.720219907409</v>
      </c>
      <c r="T1181" s="8">
        <f>DATE(1970,1,1)+(Table1[[#This Row],[deadline]]/(24*60*60))</f>
        <v>42305.720219907409</v>
      </c>
      <c r="U1181">
        <f>_xlfn.DAYS(Table1[[#This Row],[Date Ended Conversion]],Table1[[#This Row],[Date Created Conversion]])</f>
        <v>30</v>
      </c>
    </row>
    <row r="1182" spans="1:21" ht="29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9">
        <f>IF(Table1[[#This Row],[goal]] &lt;= 0,0,Table1[[#This Row],[pledged]]/Table1[[#This Row],[goal]])</f>
        <v>0.11749999999999999</v>
      </c>
      <c r="P1182" s="7">
        <f>IF(Table1[[#This Row],[backers_count]] &lt;= 0,0,Table1[[#This Row],[pledged]]/Table1[[#This Row],[backers_count]])</f>
        <v>69.117647058823536</v>
      </c>
      <c r="Q1182" t="str">
        <f>TRIM(MID(Table1[[#This Row],[Category and Sub-Category]],1,SEARCH("/",Table1[[#This Row],[Category and Sub-Category]],1)-1))</f>
        <v>food</v>
      </c>
      <c r="R1182" t="str">
        <f>TRIM(MID(Table1[[#This Row],[Category and Sub-Category]],SEARCH("/",Table1[[#This Row],[Category and Sub-Category]],1)+1,LEN(Table1[[#This Row],[Category and Sub-Category]])))</f>
        <v>food trucks</v>
      </c>
      <c r="S1182" s="8">
        <f>DATE(1970,1,1)+(Table1[[#This Row],[launched_at]]/(24*60*60))</f>
        <v>41781.806875000002</v>
      </c>
      <c r="T1182" s="8">
        <f>DATE(1970,1,1)+(Table1[[#This Row],[deadline]]/(24*60*60))</f>
        <v>41818.806875000002</v>
      </c>
      <c r="U1182">
        <f>_xlfn.DAYS(Table1[[#This Row],[Date Ended Conversion]],Table1[[#This Row],[Date Created Conversion]])</f>
        <v>37</v>
      </c>
    </row>
    <row r="1183" spans="1:2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9">
        <f>IF(Table1[[#This Row],[goal]] &lt;= 0,0,Table1[[#This Row],[pledged]]/Table1[[#This Row],[goal]])</f>
        <v>8.0000000000000007E-5</v>
      </c>
      <c r="P1183" s="7">
        <f>IF(Table1[[#This Row],[backers_count]] &lt;= 0,0,Table1[[#This Row],[pledged]]/Table1[[#This Row],[backers_count]])</f>
        <v>1.3333333333333333</v>
      </c>
      <c r="Q1183" t="str">
        <f>TRIM(MID(Table1[[#This Row],[Category and Sub-Category]],1,SEARCH("/",Table1[[#This Row],[Category and Sub-Category]],1)-1))</f>
        <v>food</v>
      </c>
      <c r="R1183" t="str">
        <f>TRIM(MID(Table1[[#This Row],[Category and Sub-Category]],SEARCH("/",Table1[[#This Row],[Category and Sub-Category]],1)+1,LEN(Table1[[#This Row],[Category and Sub-Category]])))</f>
        <v>food trucks</v>
      </c>
      <c r="S1183" s="8">
        <f>DATE(1970,1,1)+(Table1[[#This Row],[launched_at]]/(24*60*60))</f>
        <v>42034.339363425926</v>
      </c>
      <c r="T1183" s="8">
        <f>DATE(1970,1,1)+(Table1[[#This Row],[deadline]]/(24*60*60))</f>
        <v>42064.339363425926</v>
      </c>
      <c r="U1183">
        <f>_xlfn.DAYS(Table1[[#This Row],[Date Ended Conversion]],Table1[[#This Row],[Date Created Conversion]])</f>
        <v>30</v>
      </c>
    </row>
    <row r="1184" spans="1:21" ht="43.5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9">
        <f>IF(Table1[[#This Row],[goal]] &lt;= 0,0,Table1[[#This Row],[pledged]]/Table1[[#This Row],[goal]])</f>
        <v>4.2000000000000003E-2</v>
      </c>
      <c r="P1184" s="7">
        <f>IF(Table1[[#This Row],[backers_count]] &lt;= 0,0,Table1[[#This Row],[pledged]]/Table1[[#This Row],[backers_count]])</f>
        <v>10.5</v>
      </c>
      <c r="Q1184" t="str">
        <f>TRIM(MID(Table1[[#This Row],[Category and Sub-Category]],1,SEARCH("/",Table1[[#This Row],[Category and Sub-Category]],1)-1))</f>
        <v>food</v>
      </c>
      <c r="R1184" t="str">
        <f>TRIM(MID(Table1[[#This Row],[Category and Sub-Category]],SEARCH("/",Table1[[#This Row],[Category and Sub-Category]],1)+1,LEN(Table1[[#This Row],[Category and Sub-Category]])))</f>
        <v>food trucks</v>
      </c>
      <c r="S1184" s="8">
        <f>DATE(1970,1,1)+(Table1[[#This Row],[launched_at]]/(24*60*60))</f>
        <v>42728.827407407407</v>
      </c>
      <c r="T1184" s="8">
        <f>DATE(1970,1,1)+(Table1[[#This Row],[deadline]]/(24*60*60))</f>
        <v>42747.695833333331</v>
      </c>
      <c r="U1184">
        <f>_xlfn.DAYS(Table1[[#This Row],[Date Ended Conversion]],Table1[[#This Row],[Date Created Conversion]])</f>
        <v>19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9">
        <f>IF(Table1[[#This Row],[goal]] &lt;= 0,0,Table1[[#This Row],[pledged]]/Table1[[#This Row],[goal]])</f>
        <v>0.04</v>
      </c>
      <c r="P1185" s="7">
        <f>IF(Table1[[#This Row],[backers_count]] &lt;= 0,0,Table1[[#This Row],[pledged]]/Table1[[#This Row],[backers_count]])</f>
        <v>33.333333333333336</v>
      </c>
      <c r="Q1185" t="str">
        <f>TRIM(MID(Table1[[#This Row],[Category and Sub-Category]],1,SEARCH("/",Table1[[#This Row],[Category and Sub-Category]],1)-1))</f>
        <v>food</v>
      </c>
      <c r="R1185" t="str">
        <f>TRIM(MID(Table1[[#This Row],[Category and Sub-Category]],SEARCH("/",Table1[[#This Row],[Category and Sub-Category]],1)+1,LEN(Table1[[#This Row],[Category and Sub-Category]])))</f>
        <v>food trucks</v>
      </c>
      <c r="S1185" s="8">
        <f>DATE(1970,1,1)+(Table1[[#This Row],[launched_at]]/(24*60*60))</f>
        <v>42656.86137731481</v>
      </c>
      <c r="T1185" s="8">
        <f>DATE(1970,1,1)+(Table1[[#This Row],[deadline]]/(24*60*60))</f>
        <v>42676.165972222225</v>
      </c>
      <c r="U1185">
        <f>_xlfn.DAYS(Table1[[#This Row],[Date Ended Conversion]],Table1[[#This Row],[Date Created Conversion]])</f>
        <v>20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9">
        <f>IF(Table1[[#This Row],[goal]] &lt;= 0,0,Table1[[#This Row],[pledged]]/Table1[[#This Row],[goal]])</f>
        <v>1.0493636363636363</v>
      </c>
      <c r="P1186" s="7">
        <f>IF(Table1[[#This Row],[backers_count]] &lt;= 0,0,Table1[[#This Row],[pledged]]/Table1[[#This Row],[backers_count]])</f>
        <v>61.562666666666665</v>
      </c>
      <c r="Q1186" t="str">
        <f>TRIM(MID(Table1[[#This Row],[Category and Sub-Category]],1,SEARCH("/",Table1[[#This Row],[Category and Sub-Category]],1)-1))</f>
        <v>photography</v>
      </c>
      <c r="R1186" t="str">
        <f>TRIM(MID(Table1[[#This Row],[Category and Sub-Category]],SEARCH("/",Table1[[#This Row],[Category and Sub-Category]],1)+1,LEN(Table1[[#This Row],[Category and Sub-Category]])))</f>
        <v>photobooks</v>
      </c>
      <c r="S1186" s="8">
        <f>DATE(1970,1,1)+(Table1[[#This Row],[launched_at]]/(24*60*60))</f>
        <v>42741.599664351852</v>
      </c>
      <c r="T1186" s="8">
        <f>DATE(1970,1,1)+(Table1[[#This Row],[deadline]]/(24*60*60))</f>
        <v>42772.599664351852</v>
      </c>
      <c r="U1186">
        <f>_xlfn.DAYS(Table1[[#This Row],[Date Ended Conversion]],Table1[[#This Row],[Date Created Conversion]])</f>
        <v>31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9">
        <f>IF(Table1[[#This Row],[goal]] &lt;= 0,0,Table1[[#This Row],[pledged]]/Table1[[#This Row],[goal]])</f>
        <v>1.0544</v>
      </c>
      <c r="P1187" s="7">
        <f>IF(Table1[[#This Row],[backers_count]] &lt;= 0,0,Table1[[#This Row],[pledged]]/Table1[[#This Row],[backers_count]])</f>
        <v>118.73873873873873</v>
      </c>
      <c r="Q1187" t="str">
        <f>TRIM(MID(Table1[[#This Row],[Category and Sub-Category]],1,SEARCH("/",Table1[[#This Row],[Category and Sub-Category]],1)-1))</f>
        <v>photography</v>
      </c>
      <c r="R1187" t="str">
        <f>TRIM(MID(Table1[[#This Row],[Category and Sub-Category]],SEARCH("/",Table1[[#This Row],[Category and Sub-Category]],1)+1,LEN(Table1[[#This Row],[Category and Sub-Category]])))</f>
        <v>photobooks</v>
      </c>
      <c r="S1187" s="8">
        <f>DATE(1970,1,1)+(Table1[[#This Row],[launched_at]]/(24*60*60))</f>
        <v>42130.865150462967</v>
      </c>
      <c r="T1187" s="8">
        <f>DATE(1970,1,1)+(Table1[[#This Row],[deadline]]/(24*60*60))</f>
        <v>42163.166666666672</v>
      </c>
      <c r="U1187">
        <f>_xlfn.DAYS(Table1[[#This Row],[Date Ended Conversion]],Table1[[#This Row],[Date Created Conversion]])</f>
        <v>33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9">
        <f>IF(Table1[[#This Row],[goal]] &lt;= 0,0,Table1[[#This Row],[pledged]]/Table1[[#This Row],[goal]])</f>
        <v>1.0673333333333332</v>
      </c>
      <c r="P1188" s="7">
        <f>IF(Table1[[#This Row],[backers_count]] &lt;= 0,0,Table1[[#This Row],[pledged]]/Table1[[#This Row],[backers_count]])</f>
        <v>65.081300813008127</v>
      </c>
      <c r="Q1188" t="str">
        <f>TRIM(MID(Table1[[#This Row],[Category and Sub-Category]],1,SEARCH("/",Table1[[#This Row],[Category and Sub-Category]],1)-1))</f>
        <v>photography</v>
      </c>
      <c r="R1188" t="str">
        <f>TRIM(MID(Table1[[#This Row],[Category and Sub-Category]],SEARCH("/",Table1[[#This Row],[Category and Sub-Category]],1)+1,LEN(Table1[[#This Row],[Category and Sub-Category]])))</f>
        <v>photobooks</v>
      </c>
      <c r="S1188" s="8">
        <f>DATE(1970,1,1)+(Table1[[#This Row],[launched_at]]/(24*60*60))</f>
        <v>42123.86336805555</v>
      </c>
      <c r="T1188" s="8">
        <f>DATE(1970,1,1)+(Table1[[#This Row],[deadline]]/(24*60*60))</f>
        <v>42156.945833333331</v>
      </c>
      <c r="U1188">
        <f>_xlfn.DAYS(Table1[[#This Row],[Date Ended Conversion]],Table1[[#This Row],[Date Created Conversion]])</f>
        <v>33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9">
        <f>IF(Table1[[#This Row],[goal]] &lt;= 0,0,Table1[[#This Row],[pledged]]/Table1[[#This Row],[goal]])</f>
        <v>1.0412571428571429</v>
      </c>
      <c r="P1189" s="7">
        <f>IF(Table1[[#This Row],[backers_count]] &lt;= 0,0,Table1[[#This Row],[pledged]]/Table1[[#This Row],[backers_count]])</f>
        <v>130.15714285714284</v>
      </c>
      <c r="Q1189" t="str">
        <f>TRIM(MID(Table1[[#This Row],[Category and Sub-Category]],1,SEARCH("/",Table1[[#This Row],[Category and Sub-Category]],1)-1))</f>
        <v>photography</v>
      </c>
      <c r="R1189" t="str">
        <f>TRIM(MID(Table1[[#This Row],[Category and Sub-Category]],SEARCH("/",Table1[[#This Row],[Category and Sub-Category]],1)+1,LEN(Table1[[#This Row],[Category and Sub-Category]])))</f>
        <v>photobooks</v>
      </c>
      <c r="S1189" s="8">
        <f>DATE(1970,1,1)+(Table1[[#This Row],[launched_at]]/(24*60*60))</f>
        <v>42109.894942129627</v>
      </c>
      <c r="T1189" s="8">
        <f>DATE(1970,1,1)+(Table1[[#This Row],[deadline]]/(24*60*60))</f>
        <v>42141.75</v>
      </c>
      <c r="U1189">
        <f>_xlfn.DAYS(Table1[[#This Row],[Date Ended Conversion]],Table1[[#This Row],[Date Created Conversion]])</f>
        <v>32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9">
        <f>IF(Table1[[#This Row],[goal]] &lt;= 0,0,Table1[[#This Row],[pledged]]/Table1[[#This Row],[goal]])</f>
        <v>1.6054999999999999</v>
      </c>
      <c r="P1190" s="7">
        <f>IF(Table1[[#This Row],[backers_count]] &lt;= 0,0,Table1[[#This Row],[pledged]]/Table1[[#This Row],[backers_count]])</f>
        <v>37.776470588235291</v>
      </c>
      <c r="Q1190" t="str">
        <f>TRIM(MID(Table1[[#This Row],[Category and Sub-Category]],1,SEARCH("/",Table1[[#This Row],[Category and Sub-Category]],1)-1))</f>
        <v>photography</v>
      </c>
      <c r="R1190" t="str">
        <f>TRIM(MID(Table1[[#This Row],[Category and Sub-Category]],SEARCH("/",Table1[[#This Row],[Category and Sub-Category]],1)+1,LEN(Table1[[#This Row],[Category and Sub-Category]])))</f>
        <v>photobooks</v>
      </c>
      <c r="S1190" s="8">
        <f>DATE(1970,1,1)+(Table1[[#This Row],[launched_at]]/(24*60*60))</f>
        <v>42711.700694444444</v>
      </c>
      <c r="T1190" s="8">
        <f>DATE(1970,1,1)+(Table1[[#This Row],[deadline]]/(24*60*60))</f>
        <v>42732.700694444444</v>
      </c>
      <c r="U1190">
        <f>_xlfn.DAYS(Table1[[#This Row],[Date Ended Conversion]],Table1[[#This Row],[Date Created Conversion]])</f>
        <v>21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9">
        <f>IF(Table1[[#This Row],[goal]] &lt;= 0,0,Table1[[#This Row],[pledged]]/Table1[[#This Row],[goal]])</f>
        <v>1.0777777777777777</v>
      </c>
      <c r="P1191" s="7">
        <f>IF(Table1[[#This Row],[backers_count]] &lt;= 0,0,Table1[[#This Row],[pledged]]/Table1[[#This Row],[backers_count]])</f>
        <v>112.79069767441861</v>
      </c>
      <c r="Q1191" t="str">
        <f>TRIM(MID(Table1[[#This Row],[Category and Sub-Category]],1,SEARCH("/",Table1[[#This Row],[Category and Sub-Category]],1)-1))</f>
        <v>photography</v>
      </c>
      <c r="R1191" t="str">
        <f>TRIM(MID(Table1[[#This Row],[Category and Sub-Category]],SEARCH("/",Table1[[#This Row],[Category and Sub-Category]],1)+1,LEN(Table1[[#This Row],[Category and Sub-Category]])))</f>
        <v>photobooks</v>
      </c>
      <c r="S1191" s="8">
        <f>DATE(1970,1,1)+(Table1[[#This Row],[launched_at]]/(24*60*60))</f>
        <v>42529.979108796295</v>
      </c>
      <c r="T1191" s="8">
        <f>DATE(1970,1,1)+(Table1[[#This Row],[deadline]]/(24*60*60))</f>
        <v>42550.979108796295</v>
      </c>
      <c r="U1191">
        <f>_xlfn.DAYS(Table1[[#This Row],[Date Ended Conversion]],Table1[[#This Row],[Date Created Conversion]])</f>
        <v>21</v>
      </c>
    </row>
    <row r="1192" spans="1:21" ht="29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9">
        <f>IF(Table1[[#This Row],[goal]] &lt;= 0,0,Table1[[#This Row],[pledged]]/Table1[[#This Row],[goal]])</f>
        <v>1.35</v>
      </c>
      <c r="P1192" s="7">
        <f>IF(Table1[[#This Row],[backers_count]] &lt;= 0,0,Table1[[#This Row],[pledged]]/Table1[[#This Row],[backers_count]])</f>
        <v>51.92307692307692</v>
      </c>
      <c r="Q1192" t="str">
        <f>TRIM(MID(Table1[[#This Row],[Category and Sub-Category]],1,SEARCH("/",Table1[[#This Row],[Category and Sub-Category]],1)-1))</f>
        <v>photography</v>
      </c>
      <c r="R1192" t="str">
        <f>TRIM(MID(Table1[[#This Row],[Category and Sub-Category]],SEARCH("/",Table1[[#This Row],[Category and Sub-Category]],1)+1,LEN(Table1[[#This Row],[Category and Sub-Category]])))</f>
        <v>photobooks</v>
      </c>
      <c r="S1192" s="8">
        <f>DATE(1970,1,1)+(Table1[[#This Row],[launched_at]]/(24*60*60))</f>
        <v>41852.665798611109</v>
      </c>
      <c r="T1192" s="8">
        <f>DATE(1970,1,1)+(Table1[[#This Row],[deadline]]/(24*60*60))</f>
        <v>41882.665798611109</v>
      </c>
      <c r="U1192">
        <f>_xlfn.DAYS(Table1[[#This Row],[Date Ended Conversion]],Table1[[#This Row],[Date Created Conversion]])</f>
        <v>30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9">
        <f>IF(Table1[[#This Row],[goal]] &lt;= 0,0,Table1[[#This Row],[pledged]]/Table1[[#This Row],[goal]])</f>
        <v>1.0907407407407408</v>
      </c>
      <c r="P1193" s="7">
        <f>IF(Table1[[#This Row],[backers_count]] &lt;= 0,0,Table1[[#This Row],[pledged]]/Table1[[#This Row],[backers_count]])</f>
        <v>89.242424242424249</v>
      </c>
      <c r="Q1193" t="str">
        <f>TRIM(MID(Table1[[#This Row],[Category and Sub-Category]],1,SEARCH("/",Table1[[#This Row],[Category and Sub-Category]],1)-1))</f>
        <v>photography</v>
      </c>
      <c r="R1193" t="str">
        <f>TRIM(MID(Table1[[#This Row],[Category and Sub-Category]],SEARCH("/",Table1[[#This Row],[Category and Sub-Category]],1)+1,LEN(Table1[[#This Row],[Category and Sub-Category]])))</f>
        <v>photobooks</v>
      </c>
      <c r="S1193" s="8">
        <f>DATE(1970,1,1)+(Table1[[#This Row],[launched_at]]/(24*60*60))</f>
        <v>42419.603703703702</v>
      </c>
      <c r="T1193" s="8">
        <f>DATE(1970,1,1)+(Table1[[#This Row],[deadline]]/(24*60*60))</f>
        <v>42449.562037037038</v>
      </c>
      <c r="U1193">
        <f>_xlfn.DAYS(Table1[[#This Row],[Date Ended Conversion]],Table1[[#This Row],[Date Created Conversion]])</f>
        <v>30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9">
        <f>IF(Table1[[#This Row],[goal]] &lt;= 0,0,Table1[[#This Row],[pledged]]/Table1[[#This Row],[goal]])</f>
        <v>2.9</v>
      </c>
      <c r="P1194" s="7">
        <f>IF(Table1[[#This Row],[backers_count]] &lt;= 0,0,Table1[[#This Row],[pledged]]/Table1[[#This Row],[backers_count]])</f>
        <v>19.333333333333332</v>
      </c>
      <c r="Q1194" t="str">
        <f>TRIM(MID(Table1[[#This Row],[Category and Sub-Category]],1,SEARCH("/",Table1[[#This Row],[Category and Sub-Category]],1)-1))</f>
        <v>photography</v>
      </c>
      <c r="R1194" t="str">
        <f>TRIM(MID(Table1[[#This Row],[Category and Sub-Category]],SEARCH("/",Table1[[#This Row],[Category and Sub-Category]],1)+1,LEN(Table1[[#This Row],[Category and Sub-Category]])))</f>
        <v>photobooks</v>
      </c>
      <c r="S1194" s="8">
        <f>DATE(1970,1,1)+(Table1[[#This Row],[launched_at]]/(24*60*60))</f>
        <v>42747.506689814814</v>
      </c>
      <c r="T1194" s="8">
        <f>DATE(1970,1,1)+(Table1[[#This Row],[deadline]]/(24*60*60))</f>
        <v>42777.506689814814</v>
      </c>
      <c r="U1194">
        <f>_xlfn.DAYS(Table1[[#This Row],[Date Ended Conversion]],Table1[[#This Row],[Date Created Conversion]])</f>
        <v>30</v>
      </c>
    </row>
    <row r="1195" spans="1:21" ht="43.5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9">
        <f>IF(Table1[[#This Row],[goal]] &lt;= 0,0,Table1[[#This Row],[pledged]]/Table1[[#This Row],[goal]])</f>
        <v>1.0395714285714286</v>
      </c>
      <c r="P1195" s="7">
        <f>IF(Table1[[#This Row],[backers_count]] &lt;= 0,0,Table1[[#This Row],[pledged]]/Table1[[#This Row],[backers_count]])</f>
        <v>79.967032967032964</v>
      </c>
      <c r="Q1195" t="str">
        <f>TRIM(MID(Table1[[#This Row],[Category and Sub-Category]],1,SEARCH("/",Table1[[#This Row],[Category and Sub-Category]],1)-1))</f>
        <v>photography</v>
      </c>
      <c r="R1195" t="str">
        <f>TRIM(MID(Table1[[#This Row],[Category and Sub-Category]],SEARCH("/",Table1[[#This Row],[Category and Sub-Category]],1)+1,LEN(Table1[[#This Row],[Category and Sub-Category]])))</f>
        <v>photobooks</v>
      </c>
      <c r="S1195" s="8">
        <f>DATE(1970,1,1)+(Table1[[#This Row],[launched_at]]/(24*60*60))</f>
        <v>42409.776076388887</v>
      </c>
      <c r="T1195" s="8">
        <f>DATE(1970,1,1)+(Table1[[#This Row],[deadline]]/(24*60*60))</f>
        <v>42469.734409722223</v>
      </c>
      <c r="U1195">
        <f>_xlfn.DAYS(Table1[[#This Row],[Date Ended Conversion]],Table1[[#This Row],[Date Created Conversion]])</f>
        <v>60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9">
        <f>IF(Table1[[#This Row],[goal]] &lt;= 0,0,Table1[[#This Row],[pledged]]/Table1[[#This Row],[goal]])</f>
        <v>3.2223999999999999</v>
      </c>
      <c r="P1196" s="7">
        <f>IF(Table1[[#This Row],[backers_count]] &lt;= 0,0,Table1[[#This Row],[pledged]]/Table1[[#This Row],[backers_count]])</f>
        <v>56.414565826330531</v>
      </c>
      <c r="Q1196" t="str">
        <f>TRIM(MID(Table1[[#This Row],[Category and Sub-Category]],1,SEARCH("/",Table1[[#This Row],[Category and Sub-Category]],1)-1))</f>
        <v>photography</v>
      </c>
      <c r="R1196" t="str">
        <f>TRIM(MID(Table1[[#This Row],[Category and Sub-Category]],SEARCH("/",Table1[[#This Row],[Category and Sub-Category]],1)+1,LEN(Table1[[#This Row],[Category and Sub-Category]])))</f>
        <v>photobooks</v>
      </c>
      <c r="S1196" s="8">
        <f>DATE(1970,1,1)+(Table1[[#This Row],[launched_at]]/(24*60*60))</f>
        <v>42072.488182870366</v>
      </c>
      <c r="T1196" s="8">
        <f>DATE(1970,1,1)+(Table1[[#This Row],[deadline]]/(24*60*60))</f>
        <v>42102.488182870366</v>
      </c>
      <c r="U1196">
        <f>_xlfn.DAYS(Table1[[#This Row],[Date Ended Conversion]],Table1[[#This Row],[Date Created Conversion]])</f>
        <v>30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9">
        <f>IF(Table1[[#This Row],[goal]] &lt;= 0,0,Table1[[#This Row],[pledged]]/Table1[[#This Row],[goal]])</f>
        <v>1.35</v>
      </c>
      <c r="P1197" s="7">
        <f>IF(Table1[[#This Row],[backers_count]] &lt;= 0,0,Table1[[#This Row],[pledged]]/Table1[[#This Row],[backers_count]])</f>
        <v>79.411764705882348</v>
      </c>
      <c r="Q1197" t="str">
        <f>TRIM(MID(Table1[[#This Row],[Category and Sub-Category]],1,SEARCH("/",Table1[[#This Row],[Category and Sub-Category]],1)-1))</f>
        <v>photography</v>
      </c>
      <c r="R1197" t="str">
        <f>TRIM(MID(Table1[[#This Row],[Category and Sub-Category]],SEARCH("/",Table1[[#This Row],[Category and Sub-Category]],1)+1,LEN(Table1[[#This Row],[Category and Sub-Category]])))</f>
        <v>photobooks</v>
      </c>
      <c r="S1197" s="8">
        <f>DATE(1970,1,1)+(Table1[[#This Row],[launched_at]]/(24*60*60))</f>
        <v>42298.34783564815</v>
      </c>
      <c r="T1197" s="8">
        <f>DATE(1970,1,1)+(Table1[[#This Row],[deadline]]/(24*60*60))</f>
        <v>42358.375</v>
      </c>
      <c r="U1197">
        <f>_xlfn.DAYS(Table1[[#This Row],[Date Ended Conversion]],Table1[[#This Row],[Date Created Conversion]])</f>
        <v>60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9">
        <f>IF(Table1[[#This Row],[goal]] &lt;= 0,0,Table1[[#This Row],[pledged]]/Table1[[#This Row],[goal]])</f>
        <v>2.6991034482758622</v>
      </c>
      <c r="P1198" s="7">
        <f>IF(Table1[[#This Row],[backers_count]] &lt;= 0,0,Table1[[#This Row],[pledged]]/Table1[[#This Row],[backers_count]])</f>
        <v>76.439453125</v>
      </c>
      <c r="Q1198" t="str">
        <f>TRIM(MID(Table1[[#This Row],[Category and Sub-Category]],1,SEARCH("/",Table1[[#This Row],[Category and Sub-Category]],1)-1))</f>
        <v>photography</v>
      </c>
      <c r="R1198" t="str">
        <f>TRIM(MID(Table1[[#This Row],[Category and Sub-Category]],SEARCH("/",Table1[[#This Row],[Category and Sub-Category]],1)+1,LEN(Table1[[#This Row],[Category and Sub-Category]])))</f>
        <v>photobooks</v>
      </c>
      <c r="S1198" s="8">
        <f>DATE(1970,1,1)+(Table1[[#This Row],[launched_at]]/(24*60*60))</f>
        <v>42326.818738425922</v>
      </c>
      <c r="T1198" s="8">
        <f>DATE(1970,1,1)+(Table1[[#This Row],[deadline]]/(24*60*60))</f>
        <v>42356.818738425922</v>
      </c>
      <c r="U1198">
        <f>_xlfn.DAYS(Table1[[#This Row],[Date Ended Conversion]],Table1[[#This Row],[Date Created Conversion]])</f>
        <v>30</v>
      </c>
    </row>
    <row r="1199" spans="1:21" ht="43.5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9">
        <f>IF(Table1[[#This Row],[goal]] &lt;= 0,0,Table1[[#This Row],[pledged]]/Table1[[#This Row],[goal]])</f>
        <v>2.5329333333333333</v>
      </c>
      <c r="P1199" s="7">
        <f>IF(Table1[[#This Row],[backers_count]] &lt;= 0,0,Table1[[#This Row],[pledged]]/Table1[[#This Row],[backers_count]])</f>
        <v>121</v>
      </c>
      <c r="Q1199" t="str">
        <f>TRIM(MID(Table1[[#This Row],[Category and Sub-Category]],1,SEARCH("/",Table1[[#This Row],[Category and Sub-Category]],1)-1))</f>
        <v>photography</v>
      </c>
      <c r="R1199" t="str">
        <f>TRIM(MID(Table1[[#This Row],[Category and Sub-Category]],SEARCH("/",Table1[[#This Row],[Category and Sub-Category]],1)+1,LEN(Table1[[#This Row],[Category and Sub-Category]])))</f>
        <v>photobooks</v>
      </c>
      <c r="S1199" s="8">
        <f>DATE(1970,1,1)+(Table1[[#This Row],[launched_at]]/(24*60*60))</f>
        <v>42503.66474537037</v>
      </c>
      <c r="T1199" s="8">
        <f>DATE(1970,1,1)+(Table1[[#This Row],[deadline]]/(24*60*60))</f>
        <v>42534.249305555553</v>
      </c>
      <c r="U1199">
        <f>_xlfn.DAYS(Table1[[#This Row],[Date Ended Conversion]],Table1[[#This Row],[Date Created Conversion]])</f>
        <v>31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9">
        <f>IF(Table1[[#This Row],[goal]] &lt;= 0,0,Table1[[#This Row],[pledged]]/Table1[[#This Row],[goal]])</f>
        <v>2.6059999999999999</v>
      </c>
      <c r="P1200" s="7">
        <f>IF(Table1[[#This Row],[backers_count]] &lt;= 0,0,Table1[[#This Row],[pledged]]/Table1[[#This Row],[backers_count]])</f>
        <v>54.616766467065865</v>
      </c>
      <c r="Q1200" t="str">
        <f>TRIM(MID(Table1[[#This Row],[Category and Sub-Category]],1,SEARCH("/",Table1[[#This Row],[Category and Sub-Category]],1)-1))</f>
        <v>photography</v>
      </c>
      <c r="R1200" t="str">
        <f>TRIM(MID(Table1[[#This Row],[Category and Sub-Category]],SEARCH("/",Table1[[#This Row],[Category and Sub-Category]],1)+1,LEN(Table1[[#This Row],[Category and Sub-Category]])))</f>
        <v>photobooks</v>
      </c>
      <c r="S1200" s="8">
        <f>DATE(1970,1,1)+(Table1[[#This Row],[launched_at]]/(24*60*60))</f>
        <v>42333.619050925925</v>
      </c>
      <c r="T1200" s="8">
        <f>DATE(1970,1,1)+(Table1[[#This Row],[deadline]]/(24*60*60))</f>
        <v>42369.125</v>
      </c>
      <c r="U1200">
        <f>_xlfn.DAYS(Table1[[#This Row],[Date Ended Conversion]],Table1[[#This Row],[Date Created Conversion]])</f>
        <v>36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9">
        <f>IF(Table1[[#This Row],[goal]] &lt;= 0,0,Table1[[#This Row],[pledged]]/Table1[[#This Row],[goal]])</f>
        <v>1.0131677953348381</v>
      </c>
      <c r="P1201" s="7">
        <f>IF(Table1[[#This Row],[backers_count]] &lt;= 0,0,Table1[[#This Row],[pledged]]/Table1[[#This Row],[backers_count]])</f>
        <v>299.22222222222223</v>
      </c>
      <c r="Q1201" t="str">
        <f>TRIM(MID(Table1[[#This Row],[Category and Sub-Category]],1,SEARCH("/",Table1[[#This Row],[Category and Sub-Category]],1)-1))</f>
        <v>photography</v>
      </c>
      <c r="R1201" t="str">
        <f>TRIM(MID(Table1[[#This Row],[Category and Sub-Category]],SEARCH("/",Table1[[#This Row],[Category and Sub-Category]],1)+1,LEN(Table1[[#This Row],[Category and Sub-Category]])))</f>
        <v>photobooks</v>
      </c>
      <c r="S1201" s="8">
        <f>DATE(1970,1,1)+(Table1[[#This Row],[launched_at]]/(24*60*60))</f>
        <v>42161.770833333328</v>
      </c>
      <c r="T1201" s="8">
        <f>DATE(1970,1,1)+(Table1[[#This Row],[deadline]]/(24*60*60))</f>
        <v>42193.770833333328</v>
      </c>
      <c r="U1201">
        <f>_xlfn.DAYS(Table1[[#This Row],[Date Ended Conversion]],Table1[[#This Row],[Date Created Conversion]])</f>
        <v>32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9">
        <f>IF(Table1[[#This Row],[goal]] &lt;= 0,0,Table1[[#This Row],[pledged]]/Table1[[#This Row],[goal]])</f>
        <v>1.2560416666666667</v>
      </c>
      <c r="P1202" s="7">
        <f>IF(Table1[[#This Row],[backers_count]] &lt;= 0,0,Table1[[#This Row],[pledged]]/Table1[[#This Row],[backers_count]])</f>
        <v>58.533980582524272</v>
      </c>
      <c r="Q1202" t="str">
        <f>TRIM(MID(Table1[[#This Row],[Category and Sub-Category]],1,SEARCH("/",Table1[[#This Row],[Category and Sub-Category]],1)-1))</f>
        <v>photography</v>
      </c>
      <c r="R1202" t="str">
        <f>TRIM(MID(Table1[[#This Row],[Category and Sub-Category]],SEARCH("/",Table1[[#This Row],[Category and Sub-Category]],1)+1,LEN(Table1[[#This Row],[Category and Sub-Category]])))</f>
        <v>photobooks</v>
      </c>
      <c r="S1202" s="8">
        <f>DATE(1970,1,1)+(Table1[[#This Row],[launched_at]]/(24*60*60))</f>
        <v>42089.477500000001</v>
      </c>
      <c r="T1202" s="8">
        <f>DATE(1970,1,1)+(Table1[[#This Row],[deadline]]/(24*60*60))</f>
        <v>42110.477500000001</v>
      </c>
      <c r="U1202">
        <f>_xlfn.DAYS(Table1[[#This Row],[Date Ended Conversion]],Table1[[#This Row],[Date Created Conversion]])</f>
        <v>21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9">
        <f>IF(Table1[[#This Row],[goal]] &lt;= 0,0,Table1[[#This Row],[pledged]]/Table1[[#This Row],[goal]])</f>
        <v>1.0243783333333334</v>
      </c>
      <c r="P1203" s="7">
        <f>IF(Table1[[#This Row],[backers_count]] &lt;= 0,0,Table1[[#This Row],[pledged]]/Table1[[#This Row],[backers_count]])</f>
        <v>55.371801801801809</v>
      </c>
      <c r="Q1203" t="str">
        <f>TRIM(MID(Table1[[#This Row],[Category and Sub-Category]],1,SEARCH("/",Table1[[#This Row],[Category and Sub-Category]],1)-1))</f>
        <v>photography</v>
      </c>
      <c r="R1203" t="str">
        <f>TRIM(MID(Table1[[#This Row],[Category and Sub-Category]],SEARCH("/",Table1[[#This Row],[Category and Sub-Category]],1)+1,LEN(Table1[[#This Row],[Category and Sub-Category]])))</f>
        <v>photobooks</v>
      </c>
      <c r="S1203" s="8">
        <f>DATE(1970,1,1)+(Table1[[#This Row],[launched_at]]/(24*60*60))</f>
        <v>42536.60701388889</v>
      </c>
      <c r="T1203" s="8">
        <f>DATE(1970,1,1)+(Table1[[#This Row],[deadline]]/(24*60*60))</f>
        <v>42566.60701388889</v>
      </c>
      <c r="U1203">
        <f>_xlfn.DAYS(Table1[[#This Row],[Date Ended Conversion]],Table1[[#This Row],[Date Created Conversion]])</f>
        <v>30</v>
      </c>
    </row>
    <row r="1204" spans="1:21" ht="43.5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9">
        <f>IF(Table1[[#This Row],[goal]] &lt;= 0,0,Table1[[#This Row],[pledged]]/Table1[[#This Row],[goal]])</f>
        <v>1.99244</v>
      </c>
      <c r="P1204" s="7">
        <f>IF(Table1[[#This Row],[backers_count]] &lt;= 0,0,Table1[[#This Row],[pledged]]/Table1[[#This Row],[backers_count]])</f>
        <v>183.80442804428046</v>
      </c>
      <c r="Q1204" t="str">
        <f>TRIM(MID(Table1[[#This Row],[Category and Sub-Category]],1,SEARCH("/",Table1[[#This Row],[Category and Sub-Category]],1)-1))</f>
        <v>photography</v>
      </c>
      <c r="R1204" t="str">
        <f>TRIM(MID(Table1[[#This Row],[Category and Sub-Category]],SEARCH("/",Table1[[#This Row],[Category and Sub-Category]],1)+1,LEN(Table1[[#This Row],[Category and Sub-Category]])))</f>
        <v>photobooks</v>
      </c>
      <c r="S1204" s="8">
        <f>DATE(1970,1,1)+(Table1[[#This Row],[launched_at]]/(24*60*60))</f>
        <v>42152.288819444446</v>
      </c>
      <c r="T1204" s="8">
        <f>DATE(1970,1,1)+(Table1[[#This Row],[deadline]]/(24*60*60))</f>
        <v>42182.288819444446</v>
      </c>
      <c r="U1204">
        <f>_xlfn.DAYS(Table1[[#This Row],[Date Ended Conversion]],Table1[[#This Row],[Date Created Conversion]])</f>
        <v>30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9">
        <f>IF(Table1[[#This Row],[goal]] &lt;= 0,0,Table1[[#This Row],[pledged]]/Table1[[#This Row],[goal]])</f>
        <v>1.0245398773006136</v>
      </c>
      <c r="P1205" s="7">
        <f>IF(Table1[[#This Row],[backers_count]] &lt;= 0,0,Table1[[#This Row],[pledged]]/Table1[[#This Row],[backers_count]])</f>
        <v>165.34653465346534</v>
      </c>
      <c r="Q1205" t="str">
        <f>TRIM(MID(Table1[[#This Row],[Category and Sub-Category]],1,SEARCH("/",Table1[[#This Row],[Category and Sub-Category]],1)-1))</f>
        <v>photography</v>
      </c>
      <c r="R1205" t="str">
        <f>TRIM(MID(Table1[[#This Row],[Category and Sub-Category]],SEARCH("/",Table1[[#This Row],[Category and Sub-Category]],1)+1,LEN(Table1[[#This Row],[Category and Sub-Category]])))</f>
        <v>photobooks</v>
      </c>
      <c r="S1205" s="8">
        <f>DATE(1970,1,1)+(Table1[[#This Row],[launched_at]]/(24*60*60))</f>
        <v>42125.614895833336</v>
      </c>
      <c r="T1205" s="8">
        <f>DATE(1970,1,1)+(Table1[[#This Row],[deadline]]/(24*60*60))</f>
        <v>42155.614895833336</v>
      </c>
      <c r="U1205">
        <f>_xlfn.DAYS(Table1[[#This Row],[Date Ended Conversion]],Table1[[#This Row],[Date Created Conversion]])</f>
        <v>30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9">
        <f>IF(Table1[[#This Row],[goal]] &lt;= 0,0,Table1[[#This Row],[pledged]]/Table1[[#This Row],[goal]])</f>
        <v>1.0294615384615384</v>
      </c>
      <c r="P1206" s="7">
        <f>IF(Table1[[#This Row],[backers_count]] &lt;= 0,0,Table1[[#This Row],[pledged]]/Table1[[#This Row],[backers_count]])</f>
        <v>234.78947368421052</v>
      </c>
      <c r="Q1206" t="str">
        <f>TRIM(MID(Table1[[#This Row],[Category and Sub-Category]],1,SEARCH("/",Table1[[#This Row],[Category and Sub-Category]],1)-1))</f>
        <v>photography</v>
      </c>
      <c r="R1206" t="str">
        <f>TRIM(MID(Table1[[#This Row],[Category and Sub-Category]],SEARCH("/",Table1[[#This Row],[Category and Sub-Category]],1)+1,LEN(Table1[[#This Row],[Category and Sub-Category]])))</f>
        <v>photobooks</v>
      </c>
      <c r="S1206" s="8">
        <f>DATE(1970,1,1)+(Table1[[#This Row],[launched_at]]/(24*60*60))</f>
        <v>42297.748067129629</v>
      </c>
      <c r="T1206" s="8">
        <f>DATE(1970,1,1)+(Table1[[#This Row],[deadline]]/(24*60*60))</f>
        <v>42342.208333333328</v>
      </c>
      <c r="U1206">
        <f>_xlfn.DAYS(Table1[[#This Row],[Date Ended Conversion]],Table1[[#This Row],[Date Created Conversion]])</f>
        <v>45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9">
        <f>IF(Table1[[#This Row],[goal]] &lt;= 0,0,Table1[[#This Row],[pledged]]/Table1[[#This Row],[goal]])</f>
        <v>1.0086153846153847</v>
      </c>
      <c r="P1207" s="7">
        <f>IF(Table1[[#This Row],[backers_count]] &lt;= 0,0,Table1[[#This Row],[pledged]]/Table1[[#This Row],[backers_count]])</f>
        <v>211.48387096774192</v>
      </c>
      <c r="Q1207" t="str">
        <f>TRIM(MID(Table1[[#This Row],[Category and Sub-Category]],1,SEARCH("/",Table1[[#This Row],[Category and Sub-Category]],1)-1))</f>
        <v>photography</v>
      </c>
      <c r="R1207" t="str">
        <f>TRIM(MID(Table1[[#This Row],[Category and Sub-Category]],SEARCH("/",Table1[[#This Row],[Category and Sub-Category]],1)+1,LEN(Table1[[#This Row],[Category and Sub-Category]])))</f>
        <v>photobooks</v>
      </c>
      <c r="S1207" s="8">
        <f>DATE(1970,1,1)+(Table1[[#This Row],[launched_at]]/(24*60*60))</f>
        <v>42138.506377314814</v>
      </c>
      <c r="T1207" s="8">
        <f>DATE(1970,1,1)+(Table1[[#This Row],[deadline]]/(24*60*60))</f>
        <v>42168.506377314814</v>
      </c>
      <c r="U1207">
        <f>_xlfn.DAYS(Table1[[#This Row],[Date Ended Conversion]],Table1[[#This Row],[Date Created Conversion]])</f>
        <v>30</v>
      </c>
    </row>
    <row r="1208" spans="1:21" ht="43.5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9">
        <f>IF(Table1[[#This Row],[goal]] &lt;= 0,0,Table1[[#This Row],[pledged]]/Table1[[#This Row],[goal]])</f>
        <v>1.1499999999999999</v>
      </c>
      <c r="P1208" s="7">
        <f>IF(Table1[[#This Row],[backers_count]] &lt;= 0,0,Table1[[#This Row],[pledged]]/Table1[[#This Row],[backers_count]])</f>
        <v>32.34375</v>
      </c>
      <c r="Q1208" t="str">
        <f>TRIM(MID(Table1[[#This Row],[Category and Sub-Category]],1,SEARCH("/",Table1[[#This Row],[Category and Sub-Category]],1)-1))</f>
        <v>photography</v>
      </c>
      <c r="R1208" t="str">
        <f>TRIM(MID(Table1[[#This Row],[Category and Sub-Category]],SEARCH("/",Table1[[#This Row],[Category and Sub-Category]],1)+1,LEN(Table1[[#This Row],[Category and Sub-Category]])))</f>
        <v>photobooks</v>
      </c>
      <c r="S1208" s="8">
        <f>DATE(1970,1,1)+(Table1[[#This Row],[launched_at]]/(24*60*60))</f>
        <v>42772.776076388887</v>
      </c>
      <c r="T1208" s="8">
        <f>DATE(1970,1,1)+(Table1[[#This Row],[deadline]]/(24*60*60))</f>
        <v>42805.561805555553</v>
      </c>
      <c r="U1208">
        <f>_xlfn.DAYS(Table1[[#This Row],[Date Ended Conversion]],Table1[[#This Row],[Date Created Conversion]])</f>
        <v>33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9">
        <f>IF(Table1[[#This Row],[goal]] &lt;= 0,0,Table1[[#This Row],[pledged]]/Table1[[#This Row],[goal]])</f>
        <v>1.0416766467065868</v>
      </c>
      <c r="P1209" s="7">
        <f>IF(Table1[[#This Row],[backers_count]] &lt;= 0,0,Table1[[#This Row],[pledged]]/Table1[[#This Row],[backers_count]])</f>
        <v>123.37588652482269</v>
      </c>
      <c r="Q1209" t="str">
        <f>TRIM(MID(Table1[[#This Row],[Category and Sub-Category]],1,SEARCH("/",Table1[[#This Row],[Category and Sub-Category]],1)-1))</f>
        <v>photography</v>
      </c>
      <c r="R1209" t="str">
        <f>TRIM(MID(Table1[[#This Row],[Category and Sub-Category]],SEARCH("/",Table1[[#This Row],[Category and Sub-Category]],1)+1,LEN(Table1[[#This Row],[Category and Sub-Category]])))</f>
        <v>photobooks</v>
      </c>
      <c r="S1209" s="8">
        <f>DATE(1970,1,1)+(Table1[[#This Row],[launched_at]]/(24*60*60))</f>
        <v>42430.430243055554</v>
      </c>
      <c r="T1209" s="8">
        <f>DATE(1970,1,1)+(Table1[[#This Row],[deadline]]/(24*60*60))</f>
        <v>42460.416666666672</v>
      </c>
      <c r="U1209">
        <f>_xlfn.DAYS(Table1[[#This Row],[Date Ended Conversion]],Table1[[#This Row],[Date Created Conversion]])</f>
        <v>30</v>
      </c>
    </row>
    <row r="1210" spans="1:21" ht="43.5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9">
        <f>IF(Table1[[#This Row],[goal]] &lt;= 0,0,Table1[[#This Row],[pledged]]/Table1[[#This Row],[goal]])</f>
        <v>1.5529999999999999</v>
      </c>
      <c r="P1210" s="7">
        <f>IF(Table1[[#This Row],[backers_count]] &lt;= 0,0,Table1[[#This Row],[pledged]]/Table1[[#This Row],[backers_count]])</f>
        <v>207.06666666666666</v>
      </c>
      <c r="Q1210" t="str">
        <f>TRIM(MID(Table1[[#This Row],[Category and Sub-Category]],1,SEARCH("/",Table1[[#This Row],[Category and Sub-Category]],1)-1))</f>
        <v>photography</v>
      </c>
      <c r="R1210" t="str">
        <f>TRIM(MID(Table1[[#This Row],[Category and Sub-Category]],SEARCH("/",Table1[[#This Row],[Category and Sub-Category]],1)+1,LEN(Table1[[#This Row],[Category and Sub-Category]])))</f>
        <v>photobooks</v>
      </c>
      <c r="S1210" s="8">
        <f>DATE(1970,1,1)+(Table1[[#This Row],[launched_at]]/(24*60*60))</f>
        <v>42423.709074074075</v>
      </c>
      <c r="T1210" s="8">
        <f>DATE(1970,1,1)+(Table1[[#This Row],[deadline]]/(24*60*60))</f>
        <v>42453.667407407411</v>
      </c>
      <c r="U1210">
        <f>_xlfn.DAYS(Table1[[#This Row],[Date Ended Conversion]],Table1[[#This Row],[Date Created Conversion]])</f>
        <v>30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9">
        <f>IF(Table1[[#This Row],[goal]] &lt;= 0,0,Table1[[#This Row],[pledged]]/Table1[[#This Row],[goal]])</f>
        <v>1.06</v>
      </c>
      <c r="P1211" s="7">
        <f>IF(Table1[[#This Row],[backers_count]] &lt;= 0,0,Table1[[#This Row],[pledged]]/Table1[[#This Row],[backers_count]])</f>
        <v>138.2608695652174</v>
      </c>
      <c r="Q1211" t="str">
        <f>TRIM(MID(Table1[[#This Row],[Category and Sub-Category]],1,SEARCH("/",Table1[[#This Row],[Category and Sub-Category]],1)-1))</f>
        <v>photography</v>
      </c>
      <c r="R1211" t="str">
        <f>TRIM(MID(Table1[[#This Row],[Category and Sub-Category]],SEARCH("/",Table1[[#This Row],[Category and Sub-Category]],1)+1,LEN(Table1[[#This Row],[Category and Sub-Category]])))</f>
        <v>photobooks</v>
      </c>
      <c r="S1211" s="8">
        <f>DATE(1970,1,1)+(Table1[[#This Row],[launched_at]]/(24*60*60))</f>
        <v>42761.846122685187</v>
      </c>
      <c r="T1211" s="8">
        <f>DATE(1970,1,1)+(Table1[[#This Row],[deadline]]/(24*60*60))</f>
        <v>42791.846122685187</v>
      </c>
      <c r="U1211">
        <f>_xlfn.DAYS(Table1[[#This Row],[Date Ended Conversion]],Table1[[#This Row],[Date Created Conversion]])</f>
        <v>30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9">
        <f>IF(Table1[[#This Row],[goal]] &lt;= 0,0,Table1[[#This Row],[pledged]]/Table1[[#This Row],[goal]])</f>
        <v>2.5431499999999998</v>
      </c>
      <c r="P1212" s="7">
        <f>IF(Table1[[#This Row],[backers_count]] &lt;= 0,0,Table1[[#This Row],[pledged]]/Table1[[#This Row],[backers_count]])</f>
        <v>493.81553398058253</v>
      </c>
      <c r="Q1212" t="str">
        <f>TRIM(MID(Table1[[#This Row],[Category and Sub-Category]],1,SEARCH("/",Table1[[#This Row],[Category and Sub-Category]],1)-1))</f>
        <v>photography</v>
      </c>
      <c r="R1212" t="str">
        <f>TRIM(MID(Table1[[#This Row],[Category and Sub-Category]],SEARCH("/",Table1[[#This Row],[Category and Sub-Category]],1)+1,LEN(Table1[[#This Row],[Category and Sub-Category]])))</f>
        <v>photobooks</v>
      </c>
      <c r="S1212" s="8">
        <f>DATE(1970,1,1)+(Table1[[#This Row],[launched_at]]/(24*60*60))</f>
        <v>42132.941805555558</v>
      </c>
      <c r="T1212" s="8">
        <f>DATE(1970,1,1)+(Table1[[#This Row],[deadline]]/(24*60*60))</f>
        <v>42155.875</v>
      </c>
      <c r="U1212">
        <f>_xlfn.DAYS(Table1[[#This Row],[Date Ended Conversion]],Table1[[#This Row],[Date Created Conversion]])</f>
        <v>23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9">
        <f>IF(Table1[[#This Row],[goal]] &lt;= 0,0,Table1[[#This Row],[pledged]]/Table1[[#This Row],[goal]])</f>
        <v>1.0109999999999999</v>
      </c>
      <c r="P1213" s="7">
        <f>IF(Table1[[#This Row],[backers_count]] &lt;= 0,0,Table1[[#This Row],[pledged]]/Table1[[#This Row],[backers_count]])</f>
        <v>168.5</v>
      </c>
      <c r="Q1213" t="str">
        <f>TRIM(MID(Table1[[#This Row],[Category and Sub-Category]],1,SEARCH("/",Table1[[#This Row],[Category and Sub-Category]],1)-1))</f>
        <v>photography</v>
      </c>
      <c r="R1213" t="str">
        <f>TRIM(MID(Table1[[#This Row],[Category and Sub-Category]],SEARCH("/",Table1[[#This Row],[Category and Sub-Category]],1)+1,LEN(Table1[[#This Row],[Category and Sub-Category]])))</f>
        <v>photobooks</v>
      </c>
      <c r="S1213" s="8">
        <f>DATE(1970,1,1)+(Table1[[#This Row],[launched_at]]/(24*60*60))</f>
        <v>42515.866446759261</v>
      </c>
      <c r="T1213" s="8">
        <f>DATE(1970,1,1)+(Table1[[#This Row],[deadline]]/(24*60*60))</f>
        <v>42530.866446759261</v>
      </c>
      <c r="U1213">
        <f>_xlfn.DAYS(Table1[[#This Row],[Date Ended Conversion]],Table1[[#This Row],[Date Created Conversion]])</f>
        <v>15</v>
      </c>
    </row>
    <row r="1214" spans="1:21" ht="43.5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9">
        <f>IF(Table1[[#This Row],[goal]] &lt;= 0,0,Table1[[#This Row],[pledged]]/Table1[[#This Row],[goal]])</f>
        <v>1.2904</v>
      </c>
      <c r="P1214" s="7">
        <f>IF(Table1[[#This Row],[backers_count]] &lt;= 0,0,Table1[[#This Row],[pledged]]/Table1[[#This Row],[backers_count]])</f>
        <v>38.867469879518069</v>
      </c>
      <c r="Q1214" t="str">
        <f>TRIM(MID(Table1[[#This Row],[Category and Sub-Category]],1,SEARCH("/",Table1[[#This Row],[Category and Sub-Category]],1)-1))</f>
        <v>photography</v>
      </c>
      <c r="R1214" t="str">
        <f>TRIM(MID(Table1[[#This Row],[Category and Sub-Category]],SEARCH("/",Table1[[#This Row],[Category and Sub-Category]],1)+1,LEN(Table1[[#This Row],[Category and Sub-Category]])))</f>
        <v>photobooks</v>
      </c>
      <c r="S1214" s="8">
        <f>DATE(1970,1,1)+(Table1[[#This Row],[launched_at]]/(24*60*60))</f>
        <v>42318.950173611112</v>
      </c>
      <c r="T1214" s="8">
        <f>DATE(1970,1,1)+(Table1[[#This Row],[deadline]]/(24*60*60))</f>
        <v>42335.041666666672</v>
      </c>
      <c r="U1214">
        <f>_xlfn.DAYS(Table1[[#This Row],[Date Ended Conversion]],Table1[[#This Row],[Date Created Conversion]])</f>
        <v>17</v>
      </c>
    </row>
    <row r="1215" spans="1:21" ht="43.5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9">
        <f>IF(Table1[[#This Row],[goal]] &lt;= 0,0,Table1[[#This Row],[pledged]]/Table1[[#This Row],[goal]])</f>
        <v>1.0223076923076924</v>
      </c>
      <c r="P1215" s="7">
        <f>IF(Table1[[#This Row],[backers_count]] &lt;= 0,0,Table1[[#This Row],[pledged]]/Table1[[#This Row],[backers_count]])</f>
        <v>61.527777777777779</v>
      </c>
      <c r="Q1215" t="str">
        <f>TRIM(MID(Table1[[#This Row],[Category and Sub-Category]],1,SEARCH("/",Table1[[#This Row],[Category and Sub-Category]],1)-1))</f>
        <v>photography</v>
      </c>
      <c r="R1215" t="str">
        <f>TRIM(MID(Table1[[#This Row],[Category and Sub-Category]],SEARCH("/",Table1[[#This Row],[Category and Sub-Category]],1)+1,LEN(Table1[[#This Row],[Category and Sub-Category]])))</f>
        <v>photobooks</v>
      </c>
      <c r="S1215" s="8">
        <f>DATE(1970,1,1)+(Table1[[#This Row],[launched_at]]/(24*60*60))</f>
        <v>42731.755787037036</v>
      </c>
      <c r="T1215" s="8">
        <f>DATE(1970,1,1)+(Table1[[#This Row],[deadline]]/(24*60*60))</f>
        <v>42766.755787037036</v>
      </c>
      <c r="U1215">
        <f>_xlfn.DAYS(Table1[[#This Row],[Date Ended Conversion]],Table1[[#This Row],[Date Created Conversion]])</f>
        <v>35</v>
      </c>
    </row>
    <row r="1216" spans="1:21" ht="43.5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9">
        <f>IF(Table1[[#This Row],[goal]] &lt;= 0,0,Table1[[#This Row],[pledged]]/Table1[[#This Row],[goal]])</f>
        <v>1.3180000000000001</v>
      </c>
      <c r="P1216" s="7">
        <f>IF(Table1[[#This Row],[backers_count]] &lt;= 0,0,Table1[[#This Row],[pledged]]/Table1[[#This Row],[backers_count]])</f>
        <v>105.44</v>
      </c>
      <c r="Q1216" t="str">
        <f>TRIM(MID(Table1[[#This Row],[Category and Sub-Category]],1,SEARCH("/",Table1[[#This Row],[Category and Sub-Category]],1)-1))</f>
        <v>photography</v>
      </c>
      <c r="R1216" t="str">
        <f>TRIM(MID(Table1[[#This Row],[Category and Sub-Category]],SEARCH("/",Table1[[#This Row],[Category and Sub-Category]],1)+1,LEN(Table1[[#This Row],[Category and Sub-Category]])))</f>
        <v>photobooks</v>
      </c>
      <c r="S1216" s="8">
        <f>DATE(1970,1,1)+(Table1[[#This Row],[launched_at]]/(24*60*60))</f>
        <v>42104.840335648143</v>
      </c>
      <c r="T1216" s="8">
        <f>DATE(1970,1,1)+(Table1[[#This Row],[deadline]]/(24*60*60))</f>
        <v>42164.840335648143</v>
      </c>
      <c r="U1216">
        <f>_xlfn.DAYS(Table1[[#This Row],[Date Ended Conversion]],Table1[[#This Row],[Date Created Conversion]])</f>
        <v>60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9">
        <f>IF(Table1[[#This Row],[goal]] &lt;= 0,0,Table1[[#This Row],[pledged]]/Table1[[#This Row],[goal]])</f>
        <v>7.8608020000000005</v>
      </c>
      <c r="P1217" s="7">
        <f>IF(Table1[[#This Row],[backers_count]] &lt;= 0,0,Table1[[#This Row],[pledged]]/Table1[[#This Row],[backers_count]])</f>
        <v>71.592003642987251</v>
      </c>
      <c r="Q1217" t="str">
        <f>TRIM(MID(Table1[[#This Row],[Category and Sub-Category]],1,SEARCH("/",Table1[[#This Row],[Category and Sub-Category]],1)-1))</f>
        <v>photography</v>
      </c>
      <c r="R1217" t="str">
        <f>TRIM(MID(Table1[[#This Row],[Category and Sub-Category]],SEARCH("/",Table1[[#This Row],[Category and Sub-Category]],1)+1,LEN(Table1[[#This Row],[Category and Sub-Category]])))</f>
        <v>photobooks</v>
      </c>
      <c r="S1217" s="8">
        <f>DATE(1970,1,1)+(Table1[[#This Row],[launched_at]]/(24*60*60))</f>
        <v>41759.923101851848</v>
      </c>
      <c r="T1217" s="8">
        <f>DATE(1970,1,1)+(Table1[[#This Row],[deadline]]/(24*60*60))</f>
        <v>41789.923101851848</v>
      </c>
      <c r="U1217">
        <f>_xlfn.DAYS(Table1[[#This Row],[Date Ended Conversion]],Table1[[#This Row],[Date Created Conversion]])</f>
        <v>30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9">
        <f>IF(Table1[[#This Row],[goal]] &lt;= 0,0,Table1[[#This Row],[pledged]]/Table1[[#This Row],[goal]])</f>
        <v>1.4570000000000001</v>
      </c>
      <c r="P1218" s="7">
        <f>IF(Table1[[#This Row],[backers_count]] &lt;= 0,0,Table1[[#This Row],[pledged]]/Table1[[#This Row],[backers_count]])</f>
        <v>91.882882882882882</v>
      </c>
      <c r="Q1218" t="str">
        <f>TRIM(MID(Table1[[#This Row],[Category and Sub-Category]],1,SEARCH("/",Table1[[#This Row],[Category and Sub-Category]],1)-1))</f>
        <v>photography</v>
      </c>
      <c r="R1218" t="str">
        <f>TRIM(MID(Table1[[#This Row],[Category and Sub-Category]],SEARCH("/",Table1[[#This Row],[Category and Sub-Category]],1)+1,LEN(Table1[[#This Row],[Category and Sub-Category]])))</f>
        <v>photobooks</v>
      </c>
      <c r="S1218" s="8">
        <f>DATE(1970,1,1)+(Table1[[#This Row],[launched_at]]/(24*60*60))</f>
        <v>42247.616400462968</v>
      </c>
      <c r="T1218" s="8">
        <f>DATE(1970,1,1)+(Table1[[#This Row],[deadline]]/(24*60*60))</f>
        <v>42279.960416666669</v>
      </c>
      <c r="U1218">
        <f>_xlfn.DAYS(Table1[[#This Row],[Date Ended Conversion]],Table1[[#This Row],[Date Created Conversion]])</f>
        <v>32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9">
        <f>IF(Table1[[#This Row],[goal]] &lt;= 0,0,Table1[[#This Row],[pledged]]/Table1[[#This Row],[goal]])</f>
        <v>1.026</v>
      </c>
      <c r="P1219" s="7">
        <f>IF(Table1[[#This Row],[backers_count]] &lt;= 0,0,Table1[[#This Row],[pledged]]/Table1[[#This Row],[backers_count]])</f>
        <v>148.57377049180329</v>
      </c>
      <c r="Q1219" t="str">
        <f>TRIM(MID(Table1[[#This Row],[Category and Sub-Category]],1,SEARCH("/",Table1[[#This Row],[Category and Sub-Category]],1)-1))</f>
        <v>photography</v>
      </c>
      <c r="R1219" t="str">
        <f>TRIM(MID(Table1[[#This Row],[Category and Sub-Category]],SEARCH("/",Table1[[#This Row],[Category and Sub-Category]],1)+1,LEN(Table1[[#This Row],[Category and Sub-Category]])))</f>
        <v>photobooks</v>
      </c>
      <c r="S1219" s="8">
        <f>DATE(1970,1,1)+(Table1[[#This Row],[launched_at]]/(24*60*60))</f>
        <v>42535.809490740736</v>
      </c>
      <c r="T1219" s="8">
        <f>DATE(1970,1,1)+(Table1[[#This Row],[deadline]]/(24*60*60))</f>
        <v>42565.809490740736</v>
      </c>
      <c r="U1219">
        <f>_xlfn.DAYS(Table1[[#This Row],[Date Ended Conversion]],Table1[[#This Row],[Date Created Conversion]])</f>
        <v>30</v>
      </c>
    </row>
    <row r="1220" spans="1:21" ht="43.5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9">
        <f>IF(Table1[[#This Row],[goal]] &lt;= 0,0,Table1[[#This Row],[pledged]]/Table1[[#This Row],[goal]])</f>
        <v>1.7227777777777777</v>
      </c>
      <c r="P1220" s="7">
        <f>IF(Table1[[#This Row],[backers_count]] &lt;= 0,0,Table1[[#This Row],[pledged]]/Table1[[#This Row],[backers_count]])</f>
        <v>174.2134831460674</v>
      </c>
      <c r="Q1220" t="str">
        <f>TRIM(MID(Table1[[#This Row],[Category and Sub-Category]],1,SEARCH("/",Table1[[#This Row],[Category and Sub-Category]],1)-1))</f>
        <v>photography</v>
      </c>
      <c r="R1220" t="str">
        <f>TRIM(MID(Table1[[#This Row],[Category and Sub-Category]],SEARCH("/",Table1[[#This Row],[Category and Sub-Category]],1)+1,LEN(Table1[[#This Row],[Category and Sub-Category]])))</f>
        <v>photobooks</v>
      </c>
      <c r="S1220" s="8">
        <f>DATE(1970,1,1)+(Table1[[#This Row],[launched_at]]/(24*60*60))</f>
        <v>42278.662037037036</v>
      </c>
      <c r="T1220" s="8">
        <f>DATE(1970,1,1)+(Table1[[#This Row],[deadline]]/(24*60*60))</f>
        <v>42309.125</v>
      </c>
      <c r="U1220">
        <f>_xlfn.DAYS(Table1[[#This Row],[Date Ended Conversion]],Table1[[#This Row],[Date Created Conversion]])</f>
        <v>31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9">
        <f>IF(Table1[[#This Row],[goal]] &lt;= 0,0,Table1[[#This Row],[pledged]]/Table1[[#This Row],[goal]])</f>
        <v>1.5916819571865444</v>
      </c>
      <c r="P1221" s="7">
        <f>IF(Table1[[#This Row],[backers_count]] &lt;= 0,0,Table1[[#This Row],[pledged]]/Table1[[#This Row],[backers_count]])</f>
        <v>102.86166007905139</v>
      </c>
      <c r="Q1221" t="str">
        <f>TRIM(MID(Table1[[#This Row],[Category and Sub-Category]],1,SEARCH("/",Table1[[#This Row],[Category and Sub-Category]],1)-1))</f>
        <v>photography</v>
      </c>
      <c r="R1221" t="str">
        <f>TRIM(MID(Table1[[#This Row],[Category and Sub-Category]],SEARCH("/",Table1[[#This Row],[Category and Sub-Category]],1)+1,LEN(Table1[[#This Row],[Category and Sub-Category]])))</f>
        <v>photobooks</v>
      </c>
      <c r="S1221" s="8">
        <f>DATE(1970,1,1)+(Table1[[#This Row],[launched_at]]/(24*60*60))</f>
        <v>42633.461956018524</v>
      </c>
      <c r="T1221" s="8">
        <f>DATE(1970,1,1)+(Table1[[#This Row],[deadline]]/(24*60*60))</f>
        <v>42663.461956018524</v>
      </c>
      <c r="U1221">
        <f>_xlfn.DAYS(Table1[[#This Row],[Date Ended Conversion]],Table1[[#This Row],[Date Created Conversion]])</f>
        <v>30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9">
        <f>IF(Table1[[#This Row],[goal]] &lt;= 0,0,Table1[[#This Row],[pledged]]/Table1[[#This Row],[goal]])</f>
        <v>1.0376666666666667</v>
      </c>
      <c r="P1222" s="7">
        <f>IF(Table1[[#This Row],[backers_count]] &lt;= 0,0,Table1[[#This Row],[pledged]]/Table1[[#This Row],[backers_count]])</f>
        <v>111.17857142857143</v>
      </c>
      <c r="Q1222" t="str">
        <f>TRIM(MID(Table1[[#This Row],[Category and Sub-Category]],1,SEARCH("/",Table1[[#This Row],[Category and Sub-Category]],1)-1))</f>
        <v>photography</v>
      </c>
      <c r="R1222" t="str">
        <f>TRIM(MID(Table1[[#This Row],[Category and Sub-Category]],SEARCH("/",Table1[[#This Row],[Category and Sub-Category]],1)+1,LEN(Table1[[#This Row],[Category and Sub-Category]])))</f>
        <v>photobooks</v>
      </c>
      <c r="S1222" s="8">
        <f>DATE(1970,1,1)+(Table1[[#This Row],[launched_at]]/(24*60*60))</f>
        <v>42211.628611111111</v>
      </c>
      <c r="T1222" s="8">
        <f>DATE(1970,1,1)+(Table1[[#This Row],[deadline]]/(24*60*60))</f>
        <v>42241.628611111111</v>
      </c>
      <c r="U1222">
        <f>_xlfn.DAYS(Table1[[#This Row],[Date Ended Conversion]],Table1[[#This Row],[Date Created Conversion]])</f>
        <v>30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9">
        <f>IF(Table1[[#This Row],[goal]] &lt;= 0,0,Table1[[#This Row],[pledged]]/Table1[[#This Row],[goal]])</f>
        <v>1.1140954545454547</v>
      </c>
      <c r="P1223" s="7">
        <f>IF(Table1[[#This Row],[backers_count]] &lt;= 0,0,Table1[[#This Row],[pledged]]/Table1[[#This Row],[backers_count]])</f>
        <v>23.796213592233013</v>
      </c>
      <c r="Q1223" t="str">
        <f>TRIM(MID(Table1[[#This Row],[Category and Sub-Category]],1,SEARCH("/",Table1[[#This Row],[Category and Sub-Category]],1)-1))</f>
        <v>photography</v>
      </c>
      <c r="R1223" t="str">
        <f>TRIM(MID(Table1[[#This Row],[Category and Sub-Category]],SEARCH("/",Table1[[#This Row],[Category and Sub-Category]],1)+1,LEN(Table1[[#This Row],[Category and Sub-Category]])))</f>
        <v>photobooks</v>
      </c>
      <c r="S1223" s="8">
        <f>DATE(1970,1,1)+(Table1[[#This Row],[launched_at]]/(24*60*60))</f>
        <v>42680.47555555556</v>
      </c>
      <c r="T1223" s="8">
        <f>DATE(1970,1,1)+(Table1[[#This Row],[deadline]]/(24*60*60))</f>
        <v>42708</v>
      </c>
      <c r="U1223">
        <f>_xlfn.DAYS(Table1[[#This Row],[Date Ended Conversion]],Table1[[#This Row],[Date Created Conversion]])</f>
        <v>28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9">
        <f>IF(Table1[[#This Row],[goal]] &lt;= 0,0,Table1[[#This Row],[pledged]]/Table1[[#This Row],[goal]])</f>
        <v>2.80375</v>
      </c>
      <c r="P1224" s="7">
        <f>IF(Table1[[#This Row],[backers_count]] &lt;= 0,0,Table1[[#This Row],[pledged]]/Table1[[#This Row],[backers_count]])</f>
        <v>81.268115942028984</v>
      </c>
      <c r="Q1224" t="str">
        <f>TRIM(MID(Table1[[#This Row],[Category and Sub-Category]],1,SEARCH("/",Table1[[#This Row],[Category and Sub-Category]],1)-1))</f>
        <v>photography</v>
      </c>
      <c r="R1224" t="str">
        <f>TRIM(MID(Table1[[#This Row],[Category and Sub-Category]],SEARCH("/",Table1[[#This Row],[Category and Sub-Category]],1)+1,LEN(Table1[[#This Row],[Category and Sub-Category]])))</f>
        <v>photobooks</v>
      </c>
      <c r="S1224" s="8">
        <f>DATE(1970,1,1)+(Table1[[#This Row],[launched_at]]/(24*60*60))</f>
        <v>42430.720451388886</v>
      </c>
      <c r="T1224" s="8">
        <f>DATE(1970,1,1)+(Table1[[#This Row],[deadline]]/(24*60*60))</f>
        <v>42461.166666666672</v>
      </c>
      <c r="U1224">
        <f>_xlfn.DAYS(Table1[[#This Row],[Date Ended Conversion]],Table1[[#This Row],[Date Created Conversion]])</f>
        <v>31</v>
      </c>
    </row>
    <row r="1225" spans="1:21" ht="29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9">
        <f>IF(Table1[[#This Row],[goal]] &lt;= 0,0,Table1[[#This Row],[pledged]]/Table1[[#This Row],[goal]])</f>
        <v>1.1210606060606061</v>
      </c>
      <c r="P1225" s="7">
        <f>IF(Table1[[#This Row],[backers_count]] &lt;= 0,0,Table1[[#This Row],[pledged]]/Table1[[#This Row],[backers_count]])</f>
        <v>116.21465968586388</v>
      </c>
      <c r="Q1225" t="str">
        <f>TRIM(MID(Table1[[#This Row],[Category and Sub-Category]],1,SEARCH("/",Table1[[#This Row],[Category and Sub-Category]],1)-1))</f>
        <v>photography</v>
      </c>
      <c r="R1225" t="str">
        <f>TRIM(MID(Table1[[#This Row],[Category and Sub-Category]],SEARCH("/",Table1[[#This Row],[Category and Sub-Category]],1)+1,LEN(Table1[[#This Row],[Category and Sub-Category]])))</f>
        <v>photobooks</v>
      </c>
      <c r="S1225" s="8">
        <f>DATE(1970,1,1)+(Table1[[#This Row],[launched_at]]/(24*60*60))</f>
        <v>42654.177187499998</v>
      </c>
      <c r="T1225" s="8">
        <f>DATE(1970,1,1)+(Table1[[#This Row],[deadline]]/(24*60*60))</f>
        <v>42684.218854166669</v>
      </c>
      <c r="U1225">
        <f>_xlfn.DAYS(Table1[[#This Row],[Date Ended Conversion]],Table1[[#This Row],[Date Created Conversion]])</f>
        <v>30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9">
        <f>IF(Table1[[#This Row],[goal]] &lt;= 0,0,Table1[[#This Row],[pledged]]/Table1[[#This Row],[goal]])</f>
        <v>7.0666666666666669E-2</v>
      </c>
      <c r="P1226" s="7">
        <f>IF(Table1[[#This Row],[backers_count]] &lt;= 0,0,Table1[[#This Row],[pledged]]/Table1[[#This Row],[backers_count]])</f>
        <v>58.888888888888886</v>
      </c>
      <c r="Q1226" t="str">
        <f>TRIM(MID(Table1[[#This Row],[Category and Sub-Category]],1,SEARCH("/",Table1[[#This Row],[Category and Sub-Category]],1)-1))</f>
        <v>music</v>
      </c>
      <c r="R1226" t="str">
        <f>TRIM(MID(Table1[[#This Row],[Category and Sub-Category]],SEARCH("/",Table1[[#This Row],[Category and Sub-Category]],1)+1,LEN(Table1[[#This Row],[Category and Sub-Category]])))</f>
        <v>world music</v>
      </c>
      <c r="S1226" s="8">
        <f>DATE(1970,1,1)+(Table1[[#This Row],[launched_at]]/(24*60*60))</f>
        <v>41736.549791666665</v>
      </c>
      <c r="T1226" s="8">
        <f>DATE(1970,1,1)+(Table1[[#This Row],[deadline]]/(24*60*60))</f>
        <v>41796.549791666665</v>
      </c>
      <c r="U1226">
        <f>_xlfn.DAYS(Table1[[#This Row],[Date Ended Conversion]],Table1[[#This Row],[Date Created Conversion]])</f>
        <v>60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9">
        <f>IF(Table1[[#This Row],[goal]] &lt;= 0,0,Table1[[#This Row],[pledged]]/Table1[[#This Row],[goal]])</f>
        <v>4.3999999999999997E-2</v>
      </c>
      <c r="P1227" s="7">
        <f>IF(Table1[[#This Row],[backers_count]] &lt;= 0,0,Table1[[#This Row],[pledged]]/Table1[[#This Row],[backers_count]])</f>
        <v>44</v>
      </c>
      <c r="Q1227" t="str">
        <f>TRIM(MID(Table1[[#This Row],[Category and Sub-Category]],1,SEARCH("/",Table1[[#This Row],[Category and Sub-Category]],1)-1))</f>
        <v>music</v>
      </c>
      <c r="R1227" t="str">
        <f>TRIM(MID(Table1[[#This Row],[Category and Sub-Category]],SEARCH("/",Table1[[#This Row],[Category and Sub-Category]],1)+1,LEN(Table1[[#This Row],[Category and Sub-Category]])))</f>
        <v>world music</v>
      </c>
      <c r="S1227" s="8">
        <f>DATE(1970,1,1)+(Table1[[#This Row],[launched_at]]/(24*60*60))</f>
        <v>41509.905995370369</v>
      </c>
      <c r="T1227" s="8">
        <f>DATE(1970,1,1)+(Table1[[#This Row],[deadline]]/(24*60*60))</f>
        <v>41569.905995370369</v>
      </c>
      <c r="U1227">
        <f>_xlfn.DAYS(Table1[[#This Row],[Date Ended Conversion]],Table1[[#This Row],[Date Created Conversion]])</f>
        <v>60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9">
        <f>IF(Table1[[#This Row],[goal]] &lt;= 0,0,Table1[[#This Row],[pledged]]/Table1[[#This Row],[goal]])</f>
        <v>3.8739999999999997E-2</v>
      </c>
      <c r="P1228" s="7">
        <f>IF(Table1[[#This Row],[backers_count]] &lt;= 0,0,Table1[[#This Row],[pledged]]/Table1[[#This Row],[backers_count]])</f>
        <v>48.424999999999997</v>
      </c>
      <c r="Q1228" t="str">
        <f>TRIM(MID(Table1[[#This Row],[Category and Sub-Category]],1,SEARCH("/",Table1[[#This Row],[Category and Sub-Category]],1)-1))</f>
        <v>music</v>
      </c>
      <c r="R1228" t="str">
        <f>TRIM(MID(Table1[[#This Row],[Category and Sub-Category]],SEARCH("/",Table1[[#This Row],[Category and Sub-Category]],1)+1,LEN(Table1[[#This Row],[Category and Sub-Category]])))</f>
        <v>world music</v>
      </c>
      <c r="S1228" s="8">
        <f>DATE(1970,1,1)+(Table1[[#This Row],[launched_at]]/(24*60*60))</f>
        <v>41715.874780092592</v>
      </c>
      <c r="T1228" s="8">
        <f>DATE(1970,1,1)+(Table1[[#This Row],[deadline]]/(24*60*60))</f>
        <v>41750.041666666664</v>
      </c>
      <c r="U1228">
        <f>_xlfn.DAYS(Table1[[#This Row],[Date Ended Conversion]],Table1[[#This Row],[Date Created Conversion]])</f>
        <v>35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9">
        <f>IF(Table1[[#This Row],[goal]] &lt;= 0,0,Table1[[#This Row],[pledged]]/Table1[[#This Row],[goal]])</f>
        <v>0</v>
      </c>
      <c r="P1229" s="7">
        <f>IF(Table1[[#This Row],[backers_count]] &lt;= 0,0,Table1[[#This Row],[pledged]]/Table1[[#This Row],[backers_count]])</f>
        <v>0</v>
      </c>
      <c r="Q1229" t="str">
        <f>TRIM(MID(Table1[[#This Row],[Category and Sub-Category]],1,SEARCH("/",Table1[[#This Row],[Category and Sub-Category]],1)-1))</f>
        <v>music</v>
      </c>
      <c r="R1229" t="str">
        <f>TRIM(MID(Table1[[#This Row],[Category and Sub-Category]],SEARCH("/",Table1[[#This Row],[Category and Sub-Category]],1)+1,LEN(Table1[[#This Row],[Category and Sub-Category]])))</f>
        <v>world music</v>
      </c>
      <c r="S1229" s="8">
        <f>DATE(1970,1,1)+(Table1[[#This Row],[launched_at]]/(24*60*60))</f>
        <v>41827.919166666667</v>
      </c>
      <c r="T1229" s="8">
        <f>DATE(1970,1,1)+(Table1[[#This Row],[deadline]]/(24*60*60))</f>
        <v>41858.291666666664</v>
      </c>
      <c r="U1229">
        <f>_xlfn.DAYS(Table1[[#This Row],[Date Ended Conversion]],Table1[[#This Row],[Date Created Conversion]])</f>
        <v>31</v>
      </c>
    </row>
    <row r="1230" spans="1:21" ht="29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9">
        <f>IF(Table1[[#This Row],[goal]] &lt;= 0,0,Table1[[#This Row],[pledged]]/Table1[[#This Row],[goal]])</f>
        <v>0.29299999999999998</v>
      </c>
      <c r="P1230" s="7">
        <f>IF(Table1[[#This Row],[backers_count]] &lt;= 0,0,Table1[[#This Row],[pledged]]/Table1[[#This Row],[backers_count]])</f>
        <v>61.041666666666664</v>
      </c>
      <c r="Q1230" t="str">
        <f>TRIM(MID(Table1[[#This Row],[Category and Sub-Category]],1,SEARCH("/",Table1[[#This Row],[Category and Sub-Category]],1)-1))</f>
        <v>music</v>
      </c>
      <c r="R1230" t="str">
        <f>TRIM(MID(Table1[[#This Row],[Category and Sub-Category]],SEARCH("/",Table1[[#This Row],[Category and Sub-Category]],1)+1,LEN(Table1[[#This Row],[Category and Sub-Category]])))</f>
        <v>world music</v>
      </c>
      <c r="S1230" s="8">
        <f>DATE(1970,1,1)+(Table1[[#This Row],[launched_at]]/(24*60*60))</f>
        <v>40754.729259259257</v>
      </c>
      <c r="T1230" s="8">
        <f>DATE(1970,1,1)+(Table1[[#This Row],[deadline]]/(24*60*60))</f>
        <v>40814.729259259257</v>
      </c>
      <c r="U1230">
        <f>_xlfn.DAYS(Table1[[#This Row],[Date Ended Conversion]],Table1[[#This Row],[Date Created Conversion]])</f>
        <v>60</v>
      </c>
    </row>
    <row r="1231" spans="1:21" ht="43.5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9">
        <f>IF(Table1[[#This Row],[goal]] &lt;= 0,0,Table1[[#This Row],[pledged]]/Table1[[#This Row],[goal]])</f>
        <v>9.0909090909090905E-3</v>
      </c>
      <c r="P1231" s="7">
        <f>IF(Table1[[#This Row],[backers_count]] &lt;= 0,0,Table1[[#This Row],[pledged]]/Table1[[#This Row],[backers_count]])</f>
        <v>25</v>
      </c>
      <c r="Q1231" t="str">
        <f>TRIM(MID(Table1[[#This Row],[Category and Sub-Category]],1,SEARCH("/",Table1[[#This Row],[Category and Sub-Category]],1)-1))</f>
        <v>music</v>
      </c>
      <c r="R1231" t="str">
        <f>TRIM(MID(Table1[[#This Row],[Category and Sub-Category]],SEARCH("/",Table1[[#This Row],[Category and Sub-Category]],1)+1,LEN(Table1[[#This Row],[Category and Sub-Category]])))</f>
        <v>world music</v>
      </c>
      <c r="S1231" s="8">
        <f>DATE(1970,1,1)+(Table1[[#This Row],[launched_at]]/(24*60*60))</f>
        <v>40985.459803240738</v>
      </c>
      <c r="T1231" s="8">
        <f>DATE(1970,1,1)+(Table1[[#This Row],[deadline]]/(24*60*60))</f>
        <v>41015.666666666664</v>
      </c>
      <c r="U1231">
        <f>_xlfn.DAYS(Table1[[#This Row],[Date Ended Conversion]],Table1[[#This Row],[Date Created Conversion]])</f>
        <v>30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9">
        <f>IF(Table1[[#This Row],[goal]] &lt;= 0,0,Table1[[#This Row],[pledged]]/Table1[[#This Row],[goal]])</f>
        <v>0</v>
      </c>
      <c r="P1232" s="7">
        <f>IF(Table1[[#This Row],[backers_count]] &lt;= 0,0,Table1[[#This Row],[pledged]]/Table1[[#This Row],[backers_count]])</f>
        <v>0</v>
      </c>
      <c r="Q1232" t="str">
        <f>TRIM(MID(Table1[[#This Row],[Category and Sub-Category]],1,SEARCH("/",Table1[[#This Row],[Category and Sub-Category]],1)-1))</f>
        <v>music</v>
      </c>
      <c r="R1232" t="str">
        <f>TRIM(MID(Table1[[#This Row],[Category and Sub-Category]],SEARCH("/",Table1[[#This Row],[Category and Sub-Category]],1)+1,LEN(Table1[[#This Row],[Category and Sub-Category]])))</f>
        <v>world music</v>
      </c>
      <c r="S1232" s="8">
        <f>DATE(1970,1,1)+(Table1[[#This Row],[launched_at]]/(24*60*60))</f>
        <v>40568.972569444442</v>
      </c>
      <c r="T1232" s="8">
        <f>DATE(1970,1,1)+(Table1[[#This Row],[deadline]]/(24*60*60))</f>
        <v>40598.972569444442</v>
      </c>
      <c r="U1232">
        <f>_xlfn.DAYS(Table1[[#This Row],[Date Ended Conversion]],Table1[[#This Row],[Date Created Conversion]])</f>
        <v>30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9">
        <f>IF(Table1[[#This Row],[goal]] &lt;= 0,0,Table1[[#This Row],[pledged]]/Table1[[#This Row],[goal]])</f>
        <v>0</v>
      </c>
      <c r="P1233" s="7">
        <f>IF(Table1[[#This Row],[backers_count]] &lt;= 0,0,Table1[[#This Row],[pledged]]/Table1[[#This Row],[backers_count]])</f>
        <v>0</v>
      </c>
      <c r="Q1233" t="str">
        <f>TRIM(MID(Table1[[#This Row],[Category and Sub-Category]],1,SEARCH("/",Table1[[#This Row],[Category and Sub-Category]],1)-1))</f>
        <v>music</v>
      </c>
      <c r="R1233" t="str">
        <f>TRIM(MID(Table1[[#This Row],[Category and Sub-Category]],SEARCH("/",Table1[[#This Row],[Category and Sub-Category]],1)+1,LEN(Table1[[#This Row],[Category and Sub-Category]])))</f>
        <v>world music</v>
      </c>
      <c r="S1233" s="8">
        <f>DATE(1970,1,1)+(Table1[[#This Row],[launched_at]]/(24*60*60))</f>
        <v>42193.941759259258</v>
      </c>
      <c r="T1233" s="8">
        <f>DATE(1970,1,1)+(Table1[[#This Row],[deadline]]/(24*60*60))</f>
        <v>42244.041666666672</v>
      </c>
      <c r="U1233">
        <f>_xlfn.DAYS(Table1[[#This Row],[Date Ended Conversion]],Table1[[#This Row],[Date Created Conversion]])</f>
        <v>51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9">
        <f>IF(Table1[[#This Row],[goal]] &lt;= 0,0,Table1[[#This Row],[pledged]]/Table1[[#This Row],[goal]])</f>
        <v>8.0000000000000002E-3</v>
      </c>
      <c r="P1234" s="7">
        <f>IF(Table1[[#This Row],[backers_count]] &lt;= 0,0,Table1[[#This Row],[pledged]]/Table1[[#This Row],[backers_count]])</f>
        <v>40</v>
      </c>
      <c r="Q1234" t="str">
        <f>TRIM(MID(Table1[[#This Row],[Category and Sub-Category]],1,SEARCH("/",Table1[[#This Row],[Category and Sub-Category]],1)-1))</f>
        <v>music</v>
      </c>
      <c r="R1234" t="str">
        <f>TRIM(MID(Table1[[#This Row],[Category and Sub-Category]],SEARCH("/",Table1[[#This Row],[Category and Sub-Category]],1)+1,LEN(Table1[[#This Row],[Category and Sub-Category]])))</f>
        <v>world music</v>
      </c>
      <c r="S1234" s="8">
        <f>DATE(1970,1,1)+(Table1[[#This Row],[launched_at]]/(24*60*60))</f>
        <v>41506.848032407404</v>
      </c>
      <c r="T1234" s="8">
        <f>DATE(1970,1,1)+(Table1[[#This Row],[deadline]]/(24*60*60))</f>
        <v>41553.848032407404</v>
      </c>
      <c r="U1234">
        <f>_xlfn.DAYS(Table1[[#This Row],[Date Ended Conversion]],Table1[[#This Row],[Date Created Conversion]])</f>
        <v>47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9">
        <f>IF(Table1[[#This Row],[goal]] &lt;= 0,0,Table1[[#This Row],[pledged]]/Table1[[#This Row],[goal]])</f>
        <v>0.11600000000000001</v>
      </c>
      <c r="P1235" s="7">
        <f>IF(Table1[[#This Row],[backers_count]] &lt;= 0,0,Table1[[#This Row],[pledged]]/Table1[[#This Row],[backers_count]])</f>
        <v>19.333333333333332</v>
      </c>
      <c r="Q1235" t="str">
        <f>TRIM(MID(Table1[[#This Row],[Category and Sub-Category]],1,SEARCH("/",Table1[[#This Row],[Category and Sub-Category]],1)-1))</f>
        <v>music</v>
      </c>
      <c r="R1235" t="str">
        <f>TRIM(MID(Table1[[#This Row],[Category and Sub-Category]],SEARCH("/",Table1[[#This Row],[Category and Sub-Category]],1)+1,LEN(Table1[[#This Row],[Category and Sub-Category]])))</f>
        <v>world music</v>
      </c>
      <c r="S1235" s="8">
        <f>DATE(1970,1,1)+(Table1[[#This Row],[launched_at]]/(24*60*60))</f>
        <v>40939.948773148149</v>
      </c>
      <c r="T1235" s="8">
        <f>DATE(1970,1,1)+(Table1[[#This Row],[deadline]]/(24*60*60))</f>
        <v>40960.948773148149</v>
      </c>
      <c r="U1235">
        <f>_xlfn.DAYS(Table1[[#This Row],[Date Ended Conversion]],Table1[[#This Row],[Date Created Conversion]])</f>
        <v>21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9">
        <f>IF(Table1[[#This Row],[goal]] &lt;= 0,0,Table1[[#This Row],[pledged]]/Table1[[#This Row],[goal]])</f>
        <v>0</v>
      </c>
      <c r="P1236" s="7">
        <f>IF(Table1[[#This Row],[backers_count]] &lt;= 0,0,Table1[[#This Row],[pledged]]/Table1[[#This Row],[backers_count]])</f>
        <v>0</v>
      </c>
      <c r="Q1236" t="str">
        <f>TRIM(MID(Table1[[#This Row],[Category and Sub-Category]],1,SEARCH("/",Table1[[#This Row],[Category and Sub-Category]],1)-1))</f>
        <v>music</v>
      </c>
      <c r="R1236" t="str">
        <f>TRIM(MID(Table1[[#This Row],[Category and Sub-Category]],SEARCH("/",Table1[[#This Row],[Category and Sub-Category]],1)+1,LEN(Table1[[#This Row],[Category and Sub-Category]])))</f>
        <v>world music</v>
      </c>
      <c r="S1236" s="8">
        <f>DATE(1970,1,1)+(Table1[[#This Row],[launched_at]]/(24*60*60))</f>
        <v>42007.788680555561</v>
      </c>
      <c r="T1236" s="8">
        <f>DATE(1970,1,1)+(Table1[[#This Row],[deadline]]/(24*60*60))</f>
        <v>42037.788680555561</v>
      </c>
      <c r="U1236">
        <f>_xlfn.DAYS(Table1[[#This Row],[Date Ended Conversion]],Table1[[#This Row],[Date Created Conversion]])</f>
        <v>30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9">
        <f>IF(Table1[[#This Row],[goal]] &lt;= 0,0,Table1[[#This Row],[pledged]]/Table1[[#This Row],[goal]])</f>
        <v>2.787363950092912E-2</v>
      </c>
      <c r="P1237" s="7">
        <f>IF(Table1[[#This Row],[backers_count]] &lt;= 0,0,Table1[[#This Row],[pledged]]/Table1[[#This Row],[backers_count]])</f>
        <v>35</v>
      </c>
      <c r="Q1237" t="str">
        <f>TRIM(MID(Table1[[#This Row],[Category and Sub-Category]],1,SEARCH("/",Table1[[#This Row],[Category and Sub-Category]],1)-1))</f>
        <v>music</v>
      </c>
      <c r="R1237" t="str">
        <f>TRIM(MID(Table1[[#This Row],[Category and Sub-Category]],SEARCH("/",Table1[[#This Row],[Category and Sub-Category]],1)+1,LEN(Table1[[#This Row],[Category and Sub-Category]])))</f>
        <v>world music</v>
      </c>
      <c r="S1237" s="8">
        <f>DATE(1970,1,1)+(Table1[[#This Row],[launched_at]]/(24*60*60))</f>
        <v>41583.135405092595</v>
      </c>
      <c r="T1237" s="8">
        <f>DATE(1970,1,1)+(Table1[[#This Row],[deadline]]/(24*60*60))</f>
        <v>41623.135405092595</v>
      </c>
      <c r="U1237">
        <f>_xlfn.DAYS(Table1[[#This Row],[Date Ended Conversion]],Table1[[#This Row],[Date Created Conversion]])</f>
        <v>40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9">
        <f>IF(Table1[[#This Row],[goal]] &lt;= 0,0,Table1[[#This Row],[pledged]]/Table1[[#This Row],[goal]])</f>
        <v>0</v>
      </c>
      <c r="P1238" s="7">
        <f>IF(Table1[[#This Row],[backers_count]] &lt;= 0,0,Table1[[#This Row],[pledged]]/Table1[[#This Row],[backers_count]])</f>
        <v>0</v>
      </c>
      <c r="Q1238" t="str">
        <f>TRIM(MID(Table1[[#This Row],[Category and Sub-Category]],1,SEARCH("/",Table1[[#This Row],[Category and Sub-Category]],1)-1))</f>
        <v>music</v>
      </c>
      <c r="R1238" t="str">
        <f>TRIM(MID(Table1[[#This Row],[Category and Sub-Category]],SEARCH("/",Table1[[#This Row],[Category and Sub-Category]],1)+1,LEN(Table1[[#This Row],[Category and Sub-Category]])))</f>
        <v>world music</v>
      </c>
      <c r="S1238" s="8">
        <f>DATE(1970,1,1)+(Table1[[#This Row],[launched_at]]/(24*60*60))</f>
        <v>41110.680138888885</v>
      </c>
      <c r="T1238" s="8">
        <f>DATE(1970,1,1)+(Table1[[#This Row],[deadline]]/(24*60*60))</f>
        <v>41118.666666666664</v>
      </c>
      <c r="U1238">
        <f>_xlfn.DAYS(Table1[[#This Row],[Date Ended Conversion]],Table1[[#This Row],[Date Created Conversion]])</f>
        <v>8</v>
      </c>
    </row>
    <row r="1239" spans="1:21" ht="43.5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9">
        <f>IF(Table1[[#This Row],[goal]] &lt;= 0,0,Table1[[#This Row],[pledged]]/Table1[[#This Row],[goal]])</f>
        <v>0</v>
      </c>
      <c r="P1239" s="7">
        <f>IF(Table1[[#This Row],[backers_count]] &lt;= 0,0,Table1[[#This Row],[pledged]]/Table1[[#This Row],[backers_count]])</f>
        <v>0</v>
      </c>
      <c r="Q1239" t="str">
        <f>TRIM(MID(Table1[[#This Row],[Category and Sub-Category]],1,SEARCH("/",Table1[[#This Row],[Category and Sub-Category]],1)-1))</f>
        <v>music</v>
      </c>
      <c r="R1239" t="str">
        <f>TRIM(MID(Table1[[#This Row],[Category and Sub-Category]],SEARCH("/",Table1[[#This Row],[Category and Sub-Category]],1)+1,LEN(Table1[[#This Row],[Category and Sub-Category]])))</f>
        <v>world music</v>
      </c>
      <c r="S1239" s="8">
        <f>DATE(1970,1,1)+(Table1[[#This Row],[launched_at]]/(24*60*60))</f>
        <v>41125.283159722225</v>
      </c>
      <c r="T1239" s="8">
        <f>DATE(1970,1,1)+(Table1[[#This Row],[deadline]]/(24*60*60))</f>
        <v>41145.283159722225</v>
      </c>
      <c r="U1239">
        <f>_xlfn.DAYS(Table1[[#This Row],[Date Ended Conversion]],Table1[[#This Row],[Date Created Conversion]])</f>
        <v>20</v>
      </c>
    </row>
    <row r="1240" spans="1:21" ht="43.5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9">
        <f>IF(Table1[[#This Row],[goal]] &lt;= 0,0,Table1[[#This Row],[pledged]]/Table1[[#This Row],[goal]])</f>
        <v>0.17799999999999999</v>
      </c>
      <c r="P1240" s="7">
        <f>IF(Table1[[#This Row],[backers_count]] &lt;= 0,0,Table1[[#This Row],[pledged]]/Table1[[#This Row],[backers_count]])</f>
        <v>59.333333333333336</v>
      </c>
      <c r="Q1240" t="str">
        <f>TRIM(MID(Table1[[#This Row],[Category and Sub-Category]],1,SEARCH("/",Table1[[#This Row],[Category and Sub-Category]],1)-1))</f>
        <v>music</v>
      </c>
      <c r="R1240" t="str">
        <f>TRIM(MID(Table1[[#This Row],[Category and Sub-Category]],SEARCH("/",Table1[[#This Row],[Category and Sub-Category]],1)+1,LEN(Table1[[#This Row],[Category and Sub-Category]])))</f>
        <v>world music</v>
      </c>
      <c r="S1240" s="8">
        <f>DATE(1970,1,1)+(Table1[[#This Row],[launched_at]]/(24*60*60))</f>
        <v>40731.61037037037</v>
      </c>
      <c r="T1240" s="8">
        <f>DATE(1970,1,1)+(Table1[[#This Row],[deadline]]/(24*60*60))</f>
        <v>40761.61037037037</v>
      </c>
      <c r="U1240">
        <f>_xlfn.DAYS(Table1[[#This Row],[Date Ended Conversion]],Table1[[#This Row],[Date Created Conversion]])</f>
        <v>30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9">
        <f>IF(Table1[[#This Row],[goal]] &lt;= 0,0,Table1[[#This Row],[pledged]]/Table1[[#This Row],[goal]])</f>
        <v>0</v>
      </c>
      <c r="P1241" s="7">
        <f>IF(Table1[[#This Row],[backers_count]] &lt;= 0,0,Table1[[#This Row],[pledged]]/Table1[[#This Row],[backers_count]])</f>
        <v>0</v>
      </c>
      <c r="Q1241" t="str">
        <f>TRIM(MID(Table1[[#This Row],[Category and Sub-Category]],1,SEARCH("/",Table1[[#This Row],[Category and Sub-Category]],1)-1))</f>
        <v>music</v>
      </c>
      <c r="R1241" t="str">
        <f>TRIM(MID(Table1[[#This Row],[Category and Sub-Category]],SEARCH("/",Table1[[#This Row],[Category and Sub-Category]],1)+1,LEN(Table1[[#This Row],[Category and Sub-Category]])))</f>
        <v>world music</v>
      </c>
      <c r="S1241" s="8">
        <f>DATE(1970,1,1)+(Table1[[#This Row],[launched_at]]/(24*60*60))</f>
        <v>40883.962581018517</v>
      </c>
      <c r="T1241" s="8">
        <f>DATE(1970,1,1)+(Table1[[#This Row],[deadline]]/(24*60*60))</f>
        <v>40913.962581018517</v>
      </c>
      <c r="U1241">
        <f>_xlfn.DAYS(Table1[[#This Row],[Date Ended Conversion]],Table1[[#This Row],[Date Created Conversion]])</f>
        <v>30</v>
      </c>
    </row>
    <row r="1242" spans="1:21" ht="29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9">
        <f>IF(Table1[[#This Row],[goal]] &lt;= 0,0,Table1[[#This Row],[pledged]]/Table1[[#This Row],[goal]])</f>
        <v>3.0124999999999999E-2</v>
      </c>
      <c r="P1242" s="7">
        <f>IF(Table1[[#This Row],[backers_count]] &lt;= 0,0,Table1[[#This Row],[pledged]]/Table1[[#This Row],[backers_count]])</f>
        <v>30.125</v>
      </c>
      <c r="Q1242" t="str">
        <f>TRIM(MID(Table1[[#This Row],[Category and Sub-Category]],1,SEARCH("/",Table1[[#This Row],[Category and Sub-Category]],1)-1))</f>
        <v>music</v>
      </c>
      <c r="R1242" t="str">
        <f>TRIM(MID(Table1[[#This Row],[Category and Sub-Category]],SEARCH("/",Table1[[#This Row],[Category and Sub-Category]],1)+1,LEN(Table1[[#This Row],[Category and Sub-Category]])))</f>
        <v>world music</v>
      </c>
      <c r="S1242" s="8">
        <f>DATE(1970,1,1)+(Table1[[#This Row],[launched_at]]/(24*60*60))</f>
        <v>41409.040011574078</v>
      </c>
      <c r="T1242" s="8">
        <f>DATE(1970,1,1)+(Table1[[#This Row],[deadline]]/(24*60*60))</f>
        <v>41467.910416666666</v>
      </c>
      <c r="U1242">
        <f>_xlfn.DAYS(Table1[[#This Row],[Date Ended Conversion]],Table1[[#This Row],[Date Created Conversion]])</f>
        <v>58</v>
      </c>
    </row>
    <row r="1243" spans="1:21" ht="43.5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9">
        <f>IF(Table1[[#This Row],[goal]] &lt;= 0,0,Table1[[#This Row],[pledged]]/Table1[[#This Row],[goal]])</f>
        <v>0.50739999999999996</v>
      </c>
      <c r="P1243" s="7">
        <f>IF(Table1[[#This Row],[backers_count]] &lt;= 0,0,Table1[[#This Row],[pledged]]/Table1[[#This Row],[backers_count]])</f>
        <v>74.617647058823536</v>
      </c>
      <c r="Q1243" t="str">
        <f>TRIM(MID(Table1[[#This Row],[Category and Sub-Category]],1,SEARCH("/",Table1[[#This Row],[Category and Sub-Category]],1)-1))</f>
        <v>music</v>
      </c>
      <c r="R1243" t="str">
        <f>TRIM(MID(Table1[[#This Row],[Category and Sub-Category]],SEARCH("/",Table1[[#This Row],[Category and Sub-Category]],1)+1,LEN(Table1[[#This Row],[Category and Sub-Category]])))</f>
        <v>world music</v>
      </c>
      <c r="S1243" s="8">
        <f>DATE(1970,1,1)+(Table1[[#This Row],[launched_at]]/(24*60*60))</f>
        <v>41923.837731481479</v>
      </c>
      <c r="T1243" s="8">
        <f>DATE(1970,1,1)+(Table1[[#This Row],[deadline]]/(24*60*60))</f>
        <v>41946.249305555553</v>
      </c>
      <c r="U1243">
        <f>_xlfn.DAYS(Table1[[#This Row],[Date Ended Conversion]],Table1[[#This Row],[Date Created Conversion]])</f>
        <v>23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9">
        <f>IF(Table1[[#This Row],[goal]] &lt;= 0,0,Table1[[#This Row],[pledged]]/Table1[[#This Row],[goal]])</f>
        <v>5.4884742041712408E-3</v>
      </c>
      <c r="P1244" s="7">
        <f>IF(Table1[[#This Row],[backers_count]] &lt;= 0,0,Table1[[#This Row],[pledged]]/Table1[[#This Row],[backers_count]])</f>
        <v>5</v>
      </c>
      <c r="Q1244" t="str">
        <f>TRIM(MID(Table1[[#This Row],[Category and Sub-Category]],1,SEARCH("/",Table1[[#This Row],[Category and Sub-Category]],1)-1))</f>
        <v>music</v>
      </c>
      <c r="R1244" t="str">
        <f>TRIM(MID(Table1[[#This Row],[Category and Sub-Category]],SEARCH("/",Table1[[#This Row],[Category and Sub-Category]],1)+1,LEN(Table1[[#This Row],[Category and Sub-Category]])))</f>
        <v>world music</v>
      </c>
      <c r="S1244" s="8">
        <f>DATE(1970,1,1)+(Table1[[#This Row],[launched_at]]/(24*60*60))</f>
        <v>40782.165532407409</v>
      </c>
      <c r="T1244" s="8">
        <f>DATE(1970,1,1)+(Table1[[#This Row],[deadline]]/(24*60*60))</f>
        <v>40797.554166666669</v>
      </c>
      <c r="U1244">
        <f>_xlfn.DAYS(Table1[[#This Row],[Date Ended Conversion]],Table1[[#This Row],[Date Created Conversion]])</f>
        <v>15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9">
        <f>IF(Table1[[#This Row],[goal]] &lt;= 0,0,Table1[[#This Row],[pledged]]/Table1[[#This Row],[goal]])</f>
        <v>0.14091666666666666</v>
      </c>
      <c r="P1245" s="7">
        <f>IF(Table1[[#This Row],[backers_count]] &lt;= 0,0,Table1[[#This Row],[pledged]]/Table1[[#This Row],[backers_count]])</f>
        <v>44.5</v>
      </c>
      <c r="Q1245" t="str">
        <f>TRIM(MID(Table1[[#This Row],[Category and Sub-Category]],1,SEARCH("/",Table1[[#This Row],[Category and Sub-Category]],1)-1))</f>
        <v>music</v>
      </c>
      <c r="R1245" t="str">
        <f>TRIM(MID(Table1[[#This Row],[Category and Sub-Category]],SEARCH("/",Table1[[#This Row],[Category and Sub-Category]],1)+1,LEN(Table1[[#This Row],[Category and Sub-Category]])))</f>
        <v>world music</v>
      </c>
      <c r="S1245" s="8">
        <f>DATE(1970,1,1)+(Table1[[#This Row],[launched_at]]/(24*60*60))</f>
        <v>40671.879293981481</v>
      </c>
      <c r="T1245" s="8">
        <f>DATE(1970,1,1)+(Table1[[#This Row],[deadline]]/(24*60*60))</f>
        <v>40732.875</v>
      </c>
      <c r="U1245">
        <f>_xlfn.DAYS(Table1[[#This Row],[Date Ended Conversion]],Table1[[#This Row],[Date Created Conversion]])</f>
        <v>61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9">
        <f>IF(Table1[[#This Row],[goal]] &lt;= 0,0,Table1[[#This Row],[pledged]]/Table1[[#This Row],[goal]])</f>
        <v>1.038</v>
      </c>
      <c r="P1246" s="7">
        <f>IF(Table1[[#This Row],[backers_count]] &lt;= 0,0,Table1[[#This Row],[pledged]]/Table1[[#This Row],[backers_count]])</f>
        <v>46.133333333333333</v>
      </c>
      <c r="Q1246" t="str">
        <f>TRIM(MID(Table1[[#This Row],[Category and Sub-Category]],1,SEARCH("/",Table1[[#This Row],[Category and Sub-Category]],1)-1))</f>
        <v>music</v>
      </c>
      <c r="R1246" t="str">
        <f>TRIM(MID(Table1[[#This Row],[Category and Sub-Category]],SEARCH("/",Table1[[#This Row],[Category and Sub-Category]],1)+1,LEN(Table1[[#This Row],[Category and Sub-Category]])))</f>
        <v>rock</v>
      </c>
      <c r="S1246" s="8">
        <f>DATE(1970,1,1)+(Table1[[#This Row],[launched_at]]/(24*60*60))</f>
        <v>41355.825497685189</v>
      </c>
      <c r="T1246" s="8">
        <f>DATE(1970,1,1)+(Table1[[#This Row],[deadline]]/(24*60*60))</f>
        <v>41386.875</v>
      </c>
      <c r="U1246">
        <f>_xlfn.DAYS(Table1[[#This Row],[Date Ended Conversion]],Table1[[#This Row],[Date Created Conversion]])</f>
        <v>31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9">
        <f>IF(Table1[[#This Row],[goal]] &lt;= 0,0,Table1[[#This Row],[pledged]]/Table1[[#This Row],[goal]])</f>
        <v>1.2024999999999999</v>
      </c>
      <c r="P1247" s="7">
        <f>IF(Table1[[#This Row],[backers_count]] &lt;= 0,0,Table1[[#This Row],[pledged]]/Table1[[#This Row],[backers_count]])</f>
        <v>141.47058823529412</v>
      </c>
      <c r="Q1247" t="str">
        <f>TRIM(MID(Table1[[#This Row],[Category and Sub-Category]],1,SEARCH("/",Table1[[#This Row],[Category and Sub-Category]],1)-1))</f>
        <v>music</v>
      </c>
      <c r="R1247" t="str">
        <f>TRIM(MID(Table1[[#This Row],[Category and Sub-Category]],SEARCH("/",Table1[[#This Row],[Category and Sub-Category]],1)+1,LEN(Table1[[#This Row],[Category and Sub-Category]])))</f>
        <v>rock</v>
      </c>
      <c r="S1247" s="8">
        <f>DATE(1970,1,1)+(Table1[[#This Row],[launched_at]]/(24*60*60))</f>
        <v>41774.59993055556</v>
      </c>
      <c r="T1247" s="8">
        <f>DATE(1970,1,1)+(Table1[[#This Row],[deadline]]/(24*60*60))</f>
        <v>41804.59993055556</v>
      </c>
      <c r="U1247">
        <f>_xlfn.DAYS(Table1[[#This Row],[Date Ended Conversion]],Table1[[#This Row],[Date Created Conversion]])</f>
        <v>30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9">
        <f>IF(Table1[[#This Row],[goal]] &lt;= 0,0,Table1[[#This Row],[pledged]]/Table1[[#This Row],[goal]])</f>
        <v>1.17</v>
      </c>
      <c r="P1248" s="7">
        <f>IF(Table1[[#This Row],[backers_count]] &lt;= 0,0,Table1[[#This Row],[pledged]]/Table1[[#This Row],[backers_count]])</f>
        <v>75.483870967741936</v>
      </c>
      <c r="Q1248" t="str">
        <f>TRIM(MID(Table1[[#This Row],[Category and Sub-Category]],1,SEARCH("/",Table1[[#This Row],[Category and Sub-Category]],1)-1))</f>
        <v>music</v>
      </c>
      <c r="R1248" t="str">
        <f>TRIM(MID(Table1[[#This Row],[Category and Sub-Category]],SEARCH("/",Table1[[#This Row],[Category and Sub-Category]],1)+1,LEN(Table1[[#This Row],[Category and Sub-Category]])))</f>
        <v>rock</v>
      </c>
      <c r="S1248" s="8">
        <f>DATE(1970,1,1)+(Table1[[#This Row],[launched_at]]/(24*60*60))</f>
        <v>40838.043391203704</v>
      </c>
      <c r="T1248" s="8">
        <f>DATE(1970,1,1)+(Table1[[#This Row],[deadline]]/(24*60*60))</f>
        <v>40883.085057870368</v>
      </c>
      <c r="U1248">
        <f>_xlfn.DAYS(Table1[[#This Row],[Date Ended Conversion]],Table1[[#This Row],[Date Created Conversion]])</f>
        <v>45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9">
        <f>IF(Table1[[#This Row],[goal]] &lt;= 0,0,Table1[[#This Row],[pledged]]/Table1[[#This Row],[goal]])</f>
        <v>1.2214285714285715</v>
      </c>
      <c r="P1249" s="7">
        <f>IF(Table1[[#This Row],[backers_count]] &lt;= 0,0,Table1[[#This Row],[pledged]]/Table1[[#This Row],[backers_count]])</f>
        <v>85.5</v>
      </c>
      <c r="Q1249" t="str">
        <f>TRIM(MID(Table1[[#This Row],[Category and Sub-Category]],1,SEARCH("/",Table1[[#This Row],[Category and Sub-Category]],1)-1))</f>
        <v>music</v>
      </c>
      <c r="R1249" t="str">
        <f>TRIM(MID(Table1[[#This Row],[Category and Sub-Category]],SEARCH("/",Table1[[#This Row],[Category and Sub-Category]],1)+1,LEN(Table1[[#This Row],[Category and Sub-Category]])))</f>
        <v>rock</v>
      </c>
      <c r="S1249" s="8">
        <f>DATE(1970,1,1)+(Table1[[#This Row],[launched_at]]/(24*60*60))</f>
        <v>41370.292303240742</v>
      </c>
      <c r="T1249" s="8">
        <f>DATE(1970,1,1)+(Table1[[#This Row],[deadline]]/(24*60*60))</f>
        <v>41400.292303240742</v>
      </c>
      <c r="U1249">
        <f>_xlfn.DAYS(Table1[[#This Row],[Date Ended Conversion]],Table1[[#This Row],[Date Created Conversion]])</f>
        <v>30</v>
      </c>
    </row>
    <row r="1250" spans="1:21" ht="29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9">
        <f>IF(Table1[[#This Row],[goal]] &lt;= 0,0,Table1[[#This Row],[pledged]]/Table1[[#This Row],[goal]])</f>
        <v>1.5164</v>
      </c>
      <c r="P1250" s="7">
        <f>IF(Table1[[#This Row],[backers_count]] &lt;= 0,0,Table1[[#This Row],[pledged]]/Table1[[#This Row],[backers_count]])</f>
        <v>64.254237288135599</v>
      </c>
      <c r="Q1250" t="str">
        <f>TRIM(MID(Table1[[#This Row],[Category and Sub-Category]],1,SEARCH("/",Table1[[#This Row],[Category and Sub-Category]],1)-1))</f>
        <v>music</v>
      </c>
      <c r="R1250" t="str">
        <f>TRIM(MID(Table1[[#This Row],[Category and Sub-Category]],SEARCH("/",Table1[[#This Row],[Category and Sub-Category]],1)+1,LEN(Table1[[#This Row],[Category and Sub-Category]])))</f>
        <v>rock</v>
      </c>
      <c r="S1250" s="8">
        <f>DATE(1970,1,1)+(Table1[[#This Row],[launched_at]]/(24*60*60))</f>
        <v>41767.656863425924</v>
      </c>
      <c r="T1250" s="8">
        <f>DATE(1970,1,1)+(Table1[[#This Row],[deadline]]/(24*60*60))</f>
        <v>41803.290972222225</v>
      </c>
      <c r="U1250">
        <f>_xlfn.DAYS(Table1[[#This Row],[Date Ended Conversion]],Table1[[#This Row],[Date Created Conversion]])</f>
        <v>36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9">
        <f>IF(Table1[[#This Row],[goal]] &lt;= 0,0,Table1[[#This Row],[pledged]]/Table1[[#This Row],[goal]])</f>
        <v>1.0444</v>
      </c>
      <c r="P1251" s="7">
        <f>IF(Table1[[#This Row],[backers_count]] &lt;= 0,0,Table1[[#This Row],[pledged]]/Table1[[#This Row],[backers_count]])</f>
        <v>64.46913580246914</v>
      </c>
      <c r="Q1251" t="str">
        <f>TRIM(MID(Table1[[#This Row],[Category and Sub-Category]],1,SEARCH("/",Table1[[#This Row],[Category and Sub-Category]],1)-1))</f>
        <v>music</v>
      </c>
      <c r="R1251" t="str">
        <f>TRIM(MID(Table1[[#This Row],[Category and Sub-Category]],SEARCH("/",Table1[[#This Row],[Category and Sub-Category]],1)+1,LEN(Table1[[#This Row],[Category and Sub-Category]])))</f>
        <v>rock</v>
      </c>
      <c r="S1251" s="8">
        <f>DATE(1970,1,1)+(Table1[[#This Row],[launched_at]]/(24*60*60))</f>
        <v>41067.740868055553</v>
      </c>
      <c r="T1251" s="8">
        <f>DATE(1970,1,1)+(Table1[[#This Row],[deadline]]/(24*60*60))</f>
        <v>41097.740868055553</v>
      </c>
      <c r="U1251">
        <f>_xlfn.DAYS(Table1[[#This Row],[Date Ended Conversion]],Table1[[#This Row],[Date Created Conversion]])</f>
        <v>30</v>
      </c>
    </row>
    <row r="1252" spans="1:21" ht="43.5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9">
        <f>IF(Table1[[#This Row],[goal]] &lt;= 0,0,Table1[[#This Row],[pledged]]/Table1[[#This Row],[goal]])</f>
        <v>2.0015333333333332</v>
      </c>
      <c r="P1252" s="7">
        <f>IF(Table1[[#This Row],[backers_count]] &lt;= 0,0,Table1[[#This Row],[pledged]]/Table1[[#This Row],[backers_count]])</f>
        <v>118.2007874015748</v>
      </c>
      <c r="Q1252" t="str">
        <f>TRIM(MID(Table1[[#This Row],[Category and Sub-Category]],1,SEARCH("/",Table1[[#This Row],[Category and Sub-Category]],1)-1))</f>
        <v>music</v>
      </c>
      <c r="R1252" t="str">
        <f>TRIM(MID(Table1[[#This Row],[Category and Sub-Category]],SEARCH("/",Table1[[#This Row],[Category and Sub-Category]],1)+1,LEN(Table1[[#This Row],[Category and Sub-Category]])))</f>
        <v>rock</v>
      </c>
      <c r="S1252" s="8">
        <f>DATE(1970,1,1)+(Table1[[#This Row],[launched_at]]/(24*60*60))</f>
        <v>41843.64271990741</v>
      </c>
      <c r="T1252" s="8">
        <f>DATE(1970,1,1)+(Table1[[#This Row],[deadline]]/(24*60*60))</f>
        <v>41888.64271990741</v>
      </c>
      <c r="U1252">
        <f>_xlfn.DAYS(Table1[[#This Row],[Date Ended Conversion]],Table1[[#This Row],[Date Created Conversion]])</f>
        <v>45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9">
        <f>IF(Table1[[#This Row],[goal]] &lt;= 0,0,Table1[[#This Row],[pledged]]/Table1[[#This Row],[goal]])</f>
        <v>1.018</v>
      </c>
      <c r="P1253" s="7">
        <f>IF(Table1[[#This Row],[backers_count]] &lt;= 0,0,Table1[[#This Row],[pledged]]/Table1[[#This Row],[backers_count]])</f>
        <v>82.540540540540547</v>
      </c>
      <c r="Q1253" t="str">
        <f>TRIM(MID(Table1[[#This Row],[Category and Sub-Category]],1,SEARCH("/",Table1[[#This Row],[Category and Sub-Category]],1)-1))</f>
        <v>music</v>
      </c>
      <c r="R1253" t="str">
        <f>TRIM(MID(Table1[[#This Row],[Category and Sub-Category]],SEARCH("/",Table1[[#This Row],[Category and Sub-Category]],1)+1,LEN(Table1[[#This Row],[Category and Sub-Category]])))</f>
        <v>rock</v>
      </c>
      <c r="S1253" s="8">
        <f>DATE(1970,1,1)+(Table1[[#This Row],[launched_at]]/(24*60*60))</f>
        <v>40751.814432870371</v>
      </c>
      <c r="T1253" s="8">
        <f>DATE(1970,1,1)+(Table1[[#This Row],[deadline]]/(24*60*60))</f>
        <v>40811.814432870371</v>
      </c>
      <c r="U1253">
        <f>_xlfn.DAYS(Table1[[#This Row],[Date Ended Conversion]],Table1[[#This Row],[Date Created Conversion]])</f>
        <v>60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9">
        <f>IF(Table1[[#This Row],[goal]] &lt;= 0,0,Table1[[#This Row],[pledged]]/Table1[[#This Row],[goal]])</f>
        <v>1.3765714285714286</v>
      </c>
      <c r="P1254" s="7">
        <f>IF(Table1[[#This Row],[backers_count]] &lt;= 0,0,Table1[[#This Row],[pledged]]/Table1[[#This Row],[backers_count]])</f>
        <v>34.170212765957444</v>
      </c>
      <c r="Q1254" t="str">
        <f>TRIM(MID(Table1[[#This Row],[Category and Sub-Category]],1,SEARCH("/",Table1[[#This Row],[Category and Sub-Category]],1)-1))</f>
        <v>music</v>
      </c>
      <c r="R1254" t="str">
        <f>TRIM(MID(Table1[[#This Row],[Category and Sub-Category]],SEARCH("/",Table1[[#This Row],[Category and Sub-Category]],1)+1,LEN(Table1[[#This Row],[Category and Sub-Category]])))</f>
        <v>rock</v>
      </c>
      <c r="S1254" s="8">
        <f>DATE(1970,1,1)+(Table1[[#This Row],[launched_at]]/(24*60*60))</f>
        <v>41543.988067129627</v>
      </c>
      <c r="T1254" s="8">
        <f>DATE(1970,1,1)+(Table1[[#This Row],[deadline]]/(24*60*60))</f>
        <v>41571.988067129627</v>
      </c>
      <c r="U1254">
        <f>_xlfn.DAYS(Table1[[#This Row],[Date Ended Conversion]],Table1[[#This Row],[Date Created Conversion]])</f>
        <v>28</v>
      </c>
    </row>
    <row r="1255" spans="1:21" ht="43.5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9">
        <f>IF(Table1[[#This Row],[goal]] &lt;= 0,0,Table1[[#This Row],[pledged]]/Table1[[#This Row],[goal]])</f>
        <v>3038.3319999999999</v>
      </c>
      <c r="P1255" s="7">
        <f>IF(Table1[[#This Row],[backers_count]] &lt;= 0,0,Table1[[#This Row],[pledged]]/Table1[[#This Row],[backers_count]])</f>
        <v>42.73322081575246</v>
      </c>
      <c r="Q1255" t="str">
        <f>TRIM(MID(Table1[[#This Row],[Category and Sub-Category]],1,SEARCH("/",Table1[[#This Row],[Category and Sub-Category]],1)-1))</f>
        <v>music</v>
      </c>
      <c r="R1255" t="str">
        <f>TRIM(MID(Table1[[#This Row],[Category and Sub-Category]],SEARCH("/",Table1[[#This Row],[Category and Sub-Category]],1)+1,LEN(Table1[[#This Row],[Category and Sub-Category]])))</f>
        <v>rock</v>
      </c>
      <c r="S1255" s="8">
        <f>DATE(1970,1,1)+(Table1[[#This Row],[launched_at]]/(24*60*60))</f>
        <v>41855.783645833333</v>
      </c>
      <c r="T1255" s="8">
        <f>DATE(1970,1,1)+(Table1[[#This Row],[deadline]]/(24*60*60))</f>
        <v>41885.783645833333</v>
      </c>
      <c r="U1255">
        <f>_xlfn.DAYS(Table1[[#This Row],[Date Ended Conversion]],Table1[[#This Row],[Date Created Conversion]])</f>
        <v>30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9">
        <f>IF(Table1[[#This Row],[goal]] &lt;= 0,0,Table1[[#This Row],[pledged]]/Table1[[#This Row],[goal]])</f>
        <v>1.9885074626865671</v>
      </c>
      <c r="P1256" s="7">
        <f>IF(Table1[[#This Row],[backers_count]] &lt;= 0,0,Table1[[#This Row],[pledged]]/Table1[[#This Row],[backers_count]])</f>
        <v>94.489361702127653</v>
      </c>
      <c r="Q1256" t="str">
        <f>TRIM(MID(Table1[[#This Row],[Category and Sub-Category]],1,SEARCH("/",Table1[[#This Row],[Category and Sub-Category]],1)-1))</f>
        <v>music</v>
      </c>
      <c r="R1256" t="str">
        <f>TRIM(MID(Table1[[#This Row],[Category and Sub-Category]],SEARCH("/",Table1[[#This Row],[Category and Sub-Category]],1)+1,LEN(Table1[[#This Row],[Category and Sub-Category]])))</f>
        <v>rock</v>
      </c>
      <c r="S1256" s="8">
        <f>DATE(1970,1,1)+(Table1[[#This Row],[launched_at]]/(24*60*60))</f>
        <v>40487.621365740742</v>
      </c>
      <c r="T1256" s="8">
        <f>DATE(1970,1,1)+(Table1[[#This Row],[deadline]]/(24*60*60))</f>
        <v>40544.207638888889</v>
      </c>
      <c r="U1256">
        <f>_xlfn.DAYS(Table1[[#This Row],[Date Ended Conversion]],Table1[[#This Row],[Date Created Conversion]])</f>
        <v>57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9">
        <f>IF(Table1[[#This Row],[goal]] &lt;= 0,0,Table1[[#This Row],[pledged]]/Table1[[#This Row],[goal]])</f>
        <v>2.0236666666666667</v>
      </c>
      <c r="P1257" s="7">
        <f>IF(Table1[[#This Row],[backers_count]] &lt;= 0,0,Table1[[#This Row],[pledged]]/Table1[[#This Row],[backers_count]])</f>
        <v>55.697247706422019</v>
      </c>
      <c r="Q1257" t="str">
        <f>TRIM(MID(Table1[[#This Row],[Category and Sub-Category]],1,SEARCH("/",Table1[[#This Row],[Category and Sub-Category]],1)-1))</f>
        <v>music</v>
      </c>
      <c r="R1257" t="str">
        <f>TRIM(MID(Table1[[#This Row],[Category and Sub-Category]],SEARCH("/",Table1[[#This Row],[Category and Sub-Category]],1)+1,LEN(Table1[[#This Row],[Category and Sub-Category]])))</f>
        <v>rock</v>
      </c>
      <c r="S1257" s="8">
        <f>DATE(1970,1,1)+(Table1[[#This Row],[launched_at]]/(24*60*60))</f>
        <v>41579.845509259263</v>
      </c>
      <c r="T1257" s="8">
        <f>DATE(1970,1,1)+(Table1[[#This Row],[deadline]]/(24*60*60))</f>
        <v>41609.887175925927</v>
      </c>
      <c r="U1257">
        <f>_xlfn.DAYS(Table1[[#This Row],[Date Ended Conversion]],Table1[[#This Row],[Date Created Conversion]])</f>
        <v>30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9">
        <f>IF(Table1[[#This Row],[goal]] &lt;= 0,0,Table1[[#This Row],[pledged]]/Table1[[#This Row],[goal]])</f>
        <v>1.1796376666666666</v>
      </c>
      <c r="P1258" s="7">
        <f>IF(Table1[[#This Row],[backers_count]] &lt;= 0,0,Table1[[#This Row],[pledged]]/Table1[[#This Row],[backers_count]])</f>
        <v>98.030831024930734</v>
      </c>
      <c r="Q1258" t="str">
        <f>TRIM(MID(Table1[[#This Row],[Category and Sub-Category]],1,SEARCH("/",Table1[[#This Row],[Category and Sub-Category]],1)-1))</f>
        <v>music</v>
      </c>
      <c r="R1258" t="str">
        <f>TRIM(MID(Table1[[#This Row],[Category and Sub-Category]],SEARCH("/",Table1[[#This Row],[Category and Sub-Category]],1)+1,LEN(Table1[[#This Row],[Category and Sub-Category]])))</f>
        <v>rock</v>
      </c>
      <c r="S1258" s="8">
        <f>DATE(1970,1,1)+(Table1[[#This Row],[launched_at]]/(24*60*60))</f>
        <v>40921.919340277775</v>
      </c>
      <c r="T1258" s="8">
        <f>DATE(1970,1,1)+(Table1[[#This Row],[deadline]]/(24*60*60))</f>
        <v>40951.919340277775</v>
      </c>
      <c r="U1258">
        <f>_xlfn.DAYS(Table1[[#This Row],[Date Ended Conversion]],Table1[[#This Row],[Date Created Conversion]])</f>
        <v>30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9">
        <f>IF(Table1[[#This Row],[goal]] &lt;= 0,0,Table1[[#This Row],[pledged]]/Table1[[#This Row],[goal]])</f>
        <v>2.9472727272727273</v>
      </c>
      <c r="P1259" s="7">
        <f>IF(Table1[[#This Row],[backers_count]] &lt;= 0,0,Table1[[#This Row],[pledged]]/Table1[[#This Row],[backers_count]])</f>
        <v>92.102272727272734</v>
      </c>
      <c r="Q1259" t="str">
        <f>TRIM(MID(Table1[[#This Row],[Category and Sub-Category]],1,SEARCH("/",Table1[[#This Row],[Category and Sub-Category]],1)-1))</f>
        <v>music</v>
      </c>
      <c r="R1259" t="str">
        <f>TRIM(MID(Table1[[#This Row],[Category and Sub-Category]],SEARCH("/",Table1[[#This Row],[Category and Sub-Category]],1)+1,LEN(Table1[[#This Row],[Category and Sub-Category]])))</f>
        <v>rock</v>
      </c>
      <c r="S1259" s="8">
        <f>DATE(1970,1,1)+(Table1[[#This Row],[launched_at]]/(24*60*60))</f>
        <v>40587.085532407407</v>
      </c>
      <c r="T1259" s="8">
        <f>DATE(1970,1,1)+(Table1[[#This Row],[deadline]]/(24*60*60))</f>
        <v>40636.043865740743</v>
      </c>
      <c r="U1259">
        <f>_xlfn.DAYS(Table1[[#This Row],[Date Ended Conversion]],Table1[[#This Row],[Date Created Conversion]])</f>
        <v>49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9">
        <f>IF(Table1[[#This Row],[goal]] &lt;= 0,0,Table1[[#This Row],[pledged]]/Table1[[#This Row],[goal]])</f>
        <v>2.1314633333333335</v>
      </c>
      <c r="P1260" s="7">
        <f>IF(Table1[[#This Row],[backers_count]] &lt;= 0,0,Table1[[#This Row],[pledged]]/Table1[[#This Row],[backers_count]])</f>
        <v>38.175462686567165</v>
      </c>
      <c r="Q1260" t="str">
        <f>TRIM(MID(Table1[[#This Row],[Category and Sub-Category]],1,SEARCH("/",Table1[[#This Row],[Category and Sub-Category]],1)-1))</f>
        <v>music</v>
      </c>
      <c r="R1260" t="str">
        <f>TRIM(MID(Table1[[#This Row],[Category and Sub-Category]],SEARCH("/",Table1[[#This Row],[Category and Sub-Category]],1)+1,LEN(Table1[[#This Row],[Category and Sub-Category]])))</f>
        <v>rock</v>
      </c>
      <c r="S1260" s="8">
        <f>DATE(1970,1,1)+(Table1[[#This Row],[launched_at]]/(24*60*60))</f>
        <v>41487.611250000002</v>
      </c>
      <c r="T1260" s="8">
        <f>DATE(1970,1,1)+(Table1[[#This Row],[deadline]]/(24*60*60))</f>
        <v>41517.611250000002</v>
      </c>
      <c r="U1260">
        <f>_xlfn.DAYS(Table1[[#This Row],[Date Ended Conversion]],Table1[[#This Row],[Date Created Conversion]])</f>
        <v>30</v>
      </c>
    </row>
    <row r="1261" spans="1:21" ht="29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9">
        <f>IF(Table1[[#This Row],[goal]] &lt;= 0,0,Table1[[#This Row],[pledged]]/Table1[[#This Row],[goal]])</f>
        <v>1.0424</v>
      </c>
      <c r="P1261" s="7">
        <f>IF(Table1[[#This Row],[backers_count]] &lt;= 0,0,Table1[[#This Row],[pledged]]/Table1[[#This Row],[backers_count]])</f>
        <v>27.145833333333332</v>
      </c>
      <c r="Q1261" t="str">
        <f>TRIM(MID(Table1[[#This Row],[Category and Sub-Category]],1,SEARCH("/",Table1[[#This Row],[Category and Sub-Category]],1)-1))</f>
        <v>music</v>
      </c>
      <c r="R1261" t="str">
        <f>TRIM(MID(Table1[[#This Row],[Category and Sub-Category]],SEARCH("/",Table1[[#This Row],[Category and Sub-Category]],1)+1,LEN(Table1[[#This Row],[Category and Sub-Category]])))</f>
        <v>rock</v>
      </c>
      <c r="S1261" s="8">
        <f>DATE(1970,1,1)+(Table1[[#This Row],[launched_at]]/(24*60*60))</f>
        <v>41766.970648148148</v>
      </c>
      <c r="T1261" s="8">
        <f>DATE(1970,1,1)+(Table1[[#This Row],[deadline]]/(24*60*60))</f>
        <v>41799.165972222225</v>
      </c>
      <c r="U1261">
        <f>_xlfn.DAYS(Table1[[#This Row],[Date Ended Conversion]],Table1[[#This Row],[Date Created Conversion]])</f>
        <v>33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9">
        <f>IF(Table1[[#This Row],[goal]] &lt;= 0,0,Table1[[#This Row],[pledged]]/Table1[[#This Row],[goal]])</f>
        <v>1.1366666666666667</v>
      </c>
      <c r="P1262" s="7">
        <f>IF(Table1[[#This Row],[backers_count]] &lt;= 0,0,Table1[[#This Row],[pledged]]/Table1[[#This Row],[backers_count]])</f>
        <v>50.689189189189186</v>
      </c>
      <c r="Q1262" t="str">
        <f>TRIM(MID(Table1[[#This Row],[Category and Sub-Category]],1,SEARCH("/",Table1[[#This Row],[Category and Sub-Category]],1)-1))</f>
        <v>music</v>
      </c>
      <c r="R1262" t="str">
        <f>TRIM(MID(Table1[[#This Row],[Category and Sub-Category]],SEARCH("/",Table1[[#This Row],[Category and Sub-Category]],1)+1,LEN(Table1[[#This Row],[Category and Sub-Category]])))</f>
        <v>rock</v>
      </c>
      <c r="S1262" s="8">
        <f>DATE(1970,1,1)+(Table1[[#This Row],[launched_at]]/(24*60*60))</f>
        <v>41666.842824074076</v>
      </c>
      <c r="T1262" s="8">
        <f>DATE(1970,1,1)+(Table1[[#This Row],[deadline]]/(24*60*60))</f>
        <v>41696.842824074076</v>
      </c>
      <c r="U1262">
        <f>_xlfn.DAYS(Table1[[#This Row],[Date Ended Conversion]],Table1[[#This Row],[Date Created Conversion]])</f>
        <v>30</v>
      </c>
    </row>
    <row r="1263" spans="1:21" ht="29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9">
        <f>IF(Table1[[#This Row],[goal]] &lt;= 0,0,Table1[[#This Row],[pledged]]/Table1[[#This Row],[goal]])</f>
        <v>1.0125</v>
      </c>
      <c r="P1263" s="7">
        <f>IF(Table1[[#This Row],[backers_count]] &lt;= 0,0,Table1[[#This Row],[pledged]]/Table1[[#This Row],[backers_count]])</f>
        <v>38.942307692307693</v>
      </c>
      <c r="Q1263" t="str">
        <f>TRIM(MID(Table1[[#This Row],[Category and Sub-Category]],1,SEARCH("/",Table1[[#This Row],[Category and Sub-Category]],1)-1))</f>
        <v>music</v>
      </c>
      <c r="R1263" t="str">
        <f>TRIM(MID(Table1[[#This Row],[Category and Sub-Category]],SEARCH("/",Table1[[#This Row],[Category and Sub-Category]],1)+1,LEN(Table1[[#This Row],[Category and Sub-Category]])))</f>
        <v>rock</v>
      </c>
      <c r="S1263" s="8">
        <f>DATE(1970,1,1)+(Table1[[#This Row],[launched_at]]/(24*60*60))</f>
        <v>41638.342905092592</v>
      </c>
      <c r="T1263" s="8">
        <f>DATE(1970,1,1)+(Table1[[#This Row],[deadline]]/(24*60*60))</f>
        <v>41668.342905092592</v>
      </c>
      <c r="U1263">
        <f>_xlfn.DAYS(Table1[[#This Row],[Date Ended Conversion]],Table1[[#This Row],[Date Created Conversion]])</f>
        <v>30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9">
        <f>IF(Table1[[#This Row],[goal]] &lt;= 0,0,Table1[[#This Row],[pledged]]/Table1[[#This Row],[goal]])</f>
        <v>1.2541538461538462</v>
      </c>
      <c r="P1264" s="7">
        <f>IF(Table1[[#This Row],[backers_count]] &lt;= 0,0,Table1[[#This Row],[pledged]]/Table1[[#This Row],[backers_count]])</f>
        <v>77.638095238095232</v>
      </c>
      <c r="Q1264" t="str">
        <f>TRIM(MID(Table1[[#This Row],[Category and Sub-Category]],1,SEARCH("/",Table1[[#This Row],[Category and Sub-Category]],1)-1))</f>
        <v>music</v>
      </c>
      <c r="R1264" t="str">
        <f>TRIM(MID(Table1[[#This Row],[Category and Sub-Category]],SEARCH("/",Table1[[#This Row],[Category and Sub-Category]],1)+1,LEN(Table1[[#This Row],[Category and Sub-Category]])))</f>
        <v>rock</v>
      </c>
      <c r="S1264" s="8">
        <f>DATE(1970,1,1)+(Table1[[#This Row],[launched_at]]/(24*60*60))</f>
        <v>41656.762638888889</v>
      </c>
      <c r="T1264" s="8">
        <f>DATE(1970,1,1)+(Table1[[#This Row],[deadline]]/(24*60*60))</f>
        <v>41686.762638888889</v>
      </c>
      <c r="U1264">
        <f>_xlfn.DAYS(Table1[[#This Row],[Date Ended Conversion]],Table1[[#This Row],[Date Created Conversion]])</f>
        <v>30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9">
        <f>IF(Table1[[#This Row],[goal]] &lt;= 0,0,Table1[[#This Row],[pledged]]/Table1[[#This Row],[goal]])</f>
        <v>1.19</v>
      </c>
      <c r="P1265" s="7">
        <f>IF(Table1[[#This Row],[backers_count]] &lt;= 0,0,Table1[[#This Row],[pledged]]/Table1[[#This Row],[backers_count]])</f>
        <v>43.536585365853661</v>
      </c>
      <c r="Q1265" t="str">
        <f>TRIM(MID(Table1[[#This Row],[Category and Sub-Category]],1,SEARCH("/",Table1[[#This Row],[Category and Sub-Category]],1)-1))</f>
        <v>music</v>
      </c>
      <c r="R1265" t="str">
        <f>TRIM(MID(Table1[[#This Row],[Category and Sub-Category]],SEARCH("/",Table1[[#This Row],[Category and Sub-Category]],1)+1,LEN(Table1[[#This Row],[Category and Sub-Category]])))</f>
        <v>rock</v>
      </c>
      <c r="S1265" s="8">
        <f>DATE(1970,1,1)+(Table1[[#This Row],[launched_at]]/(24*60*60))</f>
        <v>41692.084143518521</v>
      </c>
      <c r="T1265" s="8">
        <f>DATE(1970,1,1)+(Table1[[#This Row],[deadline]]/(24*60*60))</f>
        <v>41727.041666666664</v>
      </c>
      <c r="U1265">
        <f>_xlfn.DAYS(Table1[[#This Row],[Date Ended Conversion]],Table1[[#This Row],[Date Created Conversion]])</f>
        <v>35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9">
        <f>IF(Table1[[#This Row],[goal]] &lt;= 0,0,Table1[[#This Row],[pledged]]/Table1[[#This Row],[goal]])</f>
        <v>1.6646153846153846</v>
      </c>
      <c r="P1266" s="7">
        <f>IF(Table1[[#This Row],[backers_count]] &lt;= 0,0,Table1[[#This Row],[pledged]]/Table1[[#This Row],[backers_count]])</f>
        <v>31.823529411764707</v>
      </c>
      <c r="Q1266" t="str">
        <f>TRIM(MID(Table1[[#This Row],[Category and Sub-Category]],1,SEARCH("/",Table1[[#This Row],[Category and Sub-Category]],1)-1))</f>
        <v>music</v>
      </c>
      <c r="R1266" t="str">
        <f>TRIM(MID(Table1[[#This Row],[Category and Sub-Category]],SEARCH("/",Table1[[#This Row],[Category and Sub-Category]],1)+1,LEN(Table1[[#This Row],[Category and Sub-Category]])))</f>
        <v>rock</v>
      </c>
      <c r="S1266" s="8">
        <f>DATE(1970,1,1)+(Table1[[#This Row],[launched_at]]/(24*60*60))</f>
        <v>41547.662997685184</v>
      </c>
      <c r="T1266" s="8">
        <f>DATE(1970,1,1)+(Table1[[#This Row],[deadline]]/(24*60*60))</f>
        <v>41576.662997685184</v>
      </c>
      <c r="U1266">
        <f>_xlfn.DAYS(Table1[[#This Row],[Date Ended Conversion]],Table1[[#This Row],[Date Created Conversion]])</f>
        <v>29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9">
        <f>IF(Table1[[#This Row],[goal]] &lt;= 0,0,Table1[[#This Row],[pledged]]/Table1[[#This Row],[goal]])</f>
        <v>1.1914771428571429</v>
      </c>
      <c r="P1267" s="7">
        <f>IF(Table1[[#This Row],[backers_count]] &lt;= 0,0,Table1[[#This Row],[pledged]]/Table1[[#This Row],[backers_count]])</f>
        <v>63.184393939393942</v>
      </c>
      <c r="Q1267" t="str">
        <f>TRIM(MID(Table1[[#This Row],[Category and Sub-Category]],1,SEARCH("/",Table1[[#This Row],[Category and Sub-Category]],1)-1))</f>
        <v>music</v>
      </c>
      <c r="R1267" t="str">
        <f>TRIM(MID(Table1[[#This Row],[Category and Sub-Category]],SEARCH("/",Table1[[#This Row],[Category and Sub-Category]],1)+1,LEN(Table1[[#This Row],[Category and Sub-Category]])))</f>
        <v>rock</v>
      </c>
      <c r="S1267" s="8">
        <f>DATE(1970,1,1)+(Table1[[#This Row],[launched_at]]/(24*60*60))</f>
        <v>40465.655266203699</v>
      </c>
      <c r="T1267" s="8">
        <f>DATE(1970,1,1)+(Table1[[#This Row],[deadline]]/(24*60*60))</f>
        <v>40512.655266203699</v>
      </c>
      <c r="U1267">
        <f>_xlfn.DAYS(Table1[[#This Row],[Date Ended Conversion]],Table1[[#This Row],[Date Created Conversion]])</f>
        <v>47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9">
        <f>IF(Table1[[#This Row],[goal]] &lt;= 0,0,Table1[[#This Row],[pledged]]/Table1[[#This Row],[goal]])</f>
        <v>1.0047368421052632</v>
      </c>
      <c r="P1268" s="7">
        <f>IF(Table1[[#This Row],[backers_count]] &lt;= 0,0,Table1[[#This Row],[pledged]]/Table1[[#This Row],[backers_count]])</f>
        <v>190.9</v>
      </c>
      <c r="Q1268" t="str">
        <f>TRIM(MID(Table1[[#This Row],[Category and Sub-Category]],1,SEARCH("/",Table1[[#This Row],[Category and Sub-Category]],1)-1))</f>
        <v>music</v>
      </c>
      <c r="R1268" t="str">
        <f>TRIM(MID(Table1[[#This Row],[Category and Sub-Category]],SEARCH("/",Table1[[#This Row],[Category and Sub-Category]],1)+1,LEN(Table1[[#This Row],[Category and Sub-Category]])))</f>
        <v>rock</v>
      </c>
      <c r="S1268" s="8">
        <f>DATE(1970,1,1)+(Table1[[#This Row],[launched_at]]/(24*60*60))</f>
        <v>41620.87667824074</v>
      </c>
      <c r="T1268" s="8">
        <f>DATE(1970,1,1)+(Table1[[#This Row],[deadline]]/(24*60*60))</f>
        <v>41650.87667824074</v>
      </c>
      <c r="U1268">
        <f>_xlfn.DAYS(Table1[[#This Row],[Date Ended Conversion]],Table1[[#This Row],[Date Created Conversion]])</f>
        <v>30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9">
        <f>IF(Table1[[#This Row],[goal]] &lt;= 0,0,Table1[[#This Row],[pledged]]/Table1[[#This Row],[goal]])</f>
        <v>1.018</v>
      </c>
      <c r="P1269" s="7">
        <f>IF(Table1[[#This Row],[backers_count]] &lt;= 0,0,Table1[[#This Row],[pledged]]/Table1[[#This Row],[backers_count]])</f>
        <v>140.85534591194968</v>
      </c>
      <c r="Q1269" t="str">
        <f>TRIM(MID(Table1[[#This Row],[Category and Sub-Category]],1,SEARCH("/",Table1[[#This Row],[Category and Sub-Category]],1)-1))</f>
        <v>music</v>
      </c>
      <c r="R1269" t="str">
        <f>TRIM(MID(Table1[[#This Row],[Category and Sub-Category]],SEARCH("/",Table1[[#This Row],[Category and Sub-Category]],1)+1,LEN(Table1[[#This Row],[Category and Sub-Category]])))</f>
        <v>rock</v>
      </c>
      <c r="S1269" s="8">
        <f>DATE(1970,1,1)+(Table1[[#This Row],[launched_at]]/(24*60*60))</f>
        <v>41449.585162037038</v>
      </c>
      <c r="T1269" s="8">
        <f>DATE(1970,1,1)+(Table1[[#This Row],[deadline]]/(24*60*60))</f>
        <v>41479.585162037038</v>
      </c>
      <c r="U1269">
        <f>_xlfn.DAYS(Table1[[#This Row],[Date Ended Conversion]],Table1[[#This Row],[Date Created Conversion]])</f>
        <v>30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9">
        <f>IF(Table1[[#This Row],[goal]] &lt;= 0,0,Table1[[#This Row],[pledged]]/Table1[[#This Row],[goal]])</f>
        <v>1.1666666666666667</v>
      </c>
      <c r="P1270" s="7">
        <f>IF(Table1[[#This Row],[backers_count]] &lt;= 0,0,Table1[[#This Row],[pledged]]/Table1[[#This Row],[backers_count]])</f>
        <v>76.92307692307692</v>
      </c>
      <c r="Q1270" t="str">
        <f>TRIM(MID(Table1[[#This Row],[Category and Sub-Category]],1,SEARCH("/",Table1[[#This Row],[Category and Sub-Category]],1)-1))</f>
        <v>music</v>
      </c>
      <c r="R1270" t="str">
        <f>TRIM(MID(Table1[[#This Row],[Category and Sub-Category]],SEARCH("/",Table1[[#This Row],[Category and Sub-Category]],1)+1,LEN(Table1[[#This Row],[Category and Sub-Category]])))</f>
        <v>rock</v>
      </c>
      <c r="S1270" s="8">
        <f>DATE(1970,1,1)+(Table1[[#This Row],[launched_at]]/(24*60*60))</f>
        <v>41507.845451388886</v>
      </c>
      <c r="T1270" s="8">
        <f>DATE(1970,1,1)+(Table1[[#This Row],[deadline]]/(24*60*60))</f>
        <v>41537.845451388886</v>
      </c>
      <c r="U1270">
        <f>_xlfn.DAYS(Table1[[#This Row],[Date Ended Conversion]],Table1[[#This Row],[Date Created Conversion]])</f>
        <v>30</v>
      </c>
    </row>
    <row r="1271" spans="1:21" ht="43.5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9">
        <f>IF(Table1[[#This Row],[goal]] &lt;= 0,0,Table1[[#This Row],[pledged]]/Table1[[#This Row],[goal]])</f>
        <v>1.0864893617021276</v>
      </c>
      <c r="P1271" s="7">
        <f>IF(Table1[[#This Row],[backers_count]] &lt;= 0,0,Table1[[#This Row],[pledged]]/Table1[[#This Row],[backers_count]])</f>
        <v>99.15533980582525</v>
      </c>
      <c r="Q1271" t="str">
        <f>TRIM(MID(Table1[[#This Row],[Category and Sub-Category]],1,SEARCH("/",Table1[[#This Row],[Category and Sub-Category]],1)-1))</f>
        <v>music</v>
      </c>
      <c r="R1271" t="str">
        <f>TRIM(MID(Table1[[#This Row],[Category and Sub-Category]],SEARCH("/",Table1[[#This Row],[Category and Sub-Category]],1)+1,LEN(Table1[[#This Row],[Category and Sub-Category]])))</f>
        <v>rock</v>
      </c>
      <c r="S1271" s="8">
        <f>DATE(1970,1,1)+(Table1[[#This Row],[launched_at]]/(24*60*60))</f>
        <v>42445.823055555556</v>
      </c>
      <c r="T1271" s="8">
        <f>DATE(1970,1,1)+(Table1[[#This Row],[deadline]]/(24*60*60))</f>
        <v>42476</v>
      </c>
      <c r="U1271">
        <f>_xlfn.DAYS(Table1[[#This Row],[Date Ended Conversion]],Table1[[#This Row],[Date Created Conversion]])</f>
        <v>31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9">
        <f>IF(Table1[[#This Row],[goal]] &lt;= 0,0,Table1[[#This Row],[pledged]]/Table1[[#This Row],[goal]])</f>
        <v>1.1472</v>
      </c>
      <c r="P1272" s="7">
        <f>IF(Table1[[#This Row],[backers_count]] &lt;= 0,0,Table1[[#This Row],[pledged]]/Table1[[#This Row],[backers_count]])</f>
        <v>67.881656804733723</v>
      </c>
      <c r="Q1272" t="str">
        <f>TRIM(MID(Table1[[#This Row],[Category and Sub-Category]],1,SEARCH("/",Table1[[#This Row],[Category and Sub-Category]],1)-1))</f>
        <v>music</v>
      </c>
      <c r="R1272" t="str">
        <f>TRIM(MID(Table1[[#This Row],[Category and Sub-Category]],SEARCH("/",Table1[[#This Row],[Category and Sub-Category]],1)+1,LEN(Table1[[#This Row],[Category and Sub-Category]])))</f>
        <v>rock</v>
      </c>
      <c r="S1272" s="8">
        <f>DATE(1970,1,1)+(Table1[[#This Row],[launched_at]]/(24*60*60))</f>
        <v>40933.85696759259</v>
      </c>
      <c r="T1272" s="8">
        <f>DATE(1970,1,1)+(Table1[[#This Row],[deadline]]/(24*60*60))</f>
        <v>40993.815300925926</v>
      </c>
      <c r="U1272">
        <f>_xlfn.DAYS(Table1[[#This Row],[Date Ended Conversion]],Table1[[#This Row],[Date Created Conversion]])</f>
        <v>60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9">
        <f>IF(Table1[[#This Row],[goal]] &lt;= 0,0,Table1[[#This Row],[pledged]]/Table1[[#This Row],[goal]])</f>
        <v>1.018</v>
      </c>
      <c r="P1273" s="7">
        <f>IF(Table1[[#This Row],[backers_count]] &lt;= 0,0,Table1[[#This Row],[pledged]]/Table1[[#This Row],[backers_count]])</f>
        <v>246.29032258064515</v>
      </c>
      <c r="Q1273" t="str">
        <f>TRIM(MID(Table1[[#This Row],[Category and Sub-Category]],1,SEARCH("/",Table1[[#This Row],[Category and Sub-Category]],1)-1))</f>
        <v>music</v>
      </c>
      <c r="R1273" t="str">
        <f>TRIM(MID(Table1[[#This Row],[Category and Sub-Category]],SEARCH("/",Table1[[#This Row],[Category and Sub-Category]],1)+1,LEN(Table1[[#This Row],[Category and Sub-Category]])))</f>
        <v>rock</v>
      </c>
      <c r="S1273" s="8">
        <f>DATE(1970,1,1)+(Table1[[#This Row],[launched_at]]/(24*60*60))</f>
        <v>41561.683553240742</v>
      </c>
      <c r="T1273" s="8">
        <f>DATE(1970,1,1)+(Table1[[#This Row],[deadline]]/(24*60*60))</f>
        <v>41591.725219907406</v>
      </c>
      <c r="U1273">
        <f>_xlfn.DAYS(Table1[[#This Row],[Date Ended Conversion]],Table1[[#This Row],[Date Created Conversion]])</f>
        <v>30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9">
        <f>IF(Table1[[#This Row],[goal]] &lt;= 0,0,Table1[[#This Row],[pledged]]/Table1[[#This Row],[goal]])</f>
        <v>1.06</v>
      </c>
      <c r="P1274" s="7">
        <f>IF(Table1[[#This Row],[backers_count]] &lt;= 0,0,Table1[[#This Row],[pledged]]/Table1[[#This Row],[backers_count]])</f>
        <v>189.28571428571428</v>
      </c>
      <c r="Q1274" t="str">
        <f>TRIM(MID(Table1[[#This Row],[Category and Sub-Category]],1,SEARCH("/",Table1[[#This Row],[Category and Sub-Category]],1)-1))</f>
        <v>music</v>
      </c>
      <c r="R1274" t="str">
        <f>TRIM(MID(Table1[[#This Row],[Category and Sub-Category]],SEARCH("/",Table1[[#This Row],[Category and Sub-Category]],1)+1,LEN(Table1[[#This Row],[Category and Sub-Category]])))</f>
        <v>rock</v>
      </c>
      <c r="S1274" s="8">
        <f>DATE(1970,1,1)+(Table1[[#This Row],[launched_at]]/(24*60*60))</f>
        <v>40274.745127314818</v>
      </c>
      <c r="T1274" s="8">
        <f>DATE(1970,1,1)+(Table1[[#This Row],[deadline]]/(24*60*60))</f>
        <v>40344.166666666664</v>
      </c>
      <c r="U1274">
        <f>_xlfn.DAYS(Table1[[#This Row],[Date Ended Conversion]],Table1[[#This Row],[Date Created Conversion]])</f>
        <v>70</v>
      </c>
    </row>
    <row r="1275" spans="1:21" ht="29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9">
        <f>IF(Table1[[#This Row],[goal]] &lt;= 0,0,Table1[[#This Row],[pledged]]/Table1[[#This Row],[goal]])</f>
        <v>1.0349999999999999</v>
      </c>
      <c r="P1275" s="7">
        <f>IF(Table1[[#This Row],[backers_count]] &lt;= 0,0,Table1[[#This Row],[pledged]]/Table1[[#This Row],[backers_count]])</f>
        <v>76.666666666666671</v>
      </c>
      <c r="Q1275" t="str">
        <f>TRIM(MID(Table1[[#This Row],[Category and Sub-Category]],1,SEARCH("/",Table1[[#This Row],[Category and Sub-Category]],1)-1))</f>
        <v>music</v>
      </c>
      <c r="R1275" t="str">
        <f>TRIM(MID(Table1[[#This Row],[Category and Sub-Category]],SEARCH("/",Table1[[#This Row],[Category and Sub-Category]],1)+1,LEN(Table1[[#This Row],[Category and Sub-Category]])))</f>
        <v>rock</v>
      </c>
      <c r="S1275" s="8">
        <f>DATE(1970,1,1)+(Table1[[#This Row],[launched_at]]/(24*60*60))</f>
        <v>41852.730219907404</v>
      </c>
      <c r="T1275" s="8">
        <f>DATE(1970,1,1)+(Table1[[#This Row],[deadline]]/(24*60*60))</f>
        <v>41882.730219907404</v>
      </c>
      <c r="U1275">
        <f>_xlfn.DAYS(Table1[[#This Row],[Date Ended Conversion]],Table1[[#This Row],[Date Created Conversion]])</f>
        <v>30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9">
        <f>IF(Table1[[#This Row],[goal]] &lt;= 0,0,Table1[[#This Row],[pledged]]/Table1[[#This Row],[goal]])</f>
        <v>1.5497535999999998</v>
      </c>
      <c r="P1276" s="7">
        <f>IF(Table1[[#This Row],[backers_count]] &lt;= 0,0,Table1[[#This Row],[pledged]]/Table1[[#This Row],[backers_count]])</f>
        <v>82.963254817987149</v>
      </c>
      <c r="Q1276" t="str">
        <f>TRIM(MID(Table1[[#This Row],[Category and Sub-Category]],1,SEARCH("/",Table1[[#This Row],[Category and Sub-Category]],1)-1))</f>
        <v>music</v>
      </c>
      <c r="R1276" t="str">
        <f>TRIM(MID(Table1[[#This Row],[Category and Sub-Category]],SEARCH("/",Table1[[#This Row],[Category and Sub-Category]],1)+1,LEN(Table1[[#This Row],[Category and Sub-Category]])))</f>
        <v>rock</v>
      </c>
      <c r="S1276" s="8">
        <f>DATE(1970,1,1)+(Table1[[#This Row],[launched_at]]/(24*60*60))</f>
        <v>41116.690104166664</v>
      </c>
      <c r="T1276" s="8">
        <f>DATE(1970,1,1)+(Table1[[#This Row],[deadline]]/(24*60*60))</f>
        <v>41151.690104166664</v>
      </c>
      <c r="U1276">
        <f>_xlfn.DAYS(Table1[[#This Row],[Date Ended Conversion]],Table1[[#This Row],[Date Created Conversion]])</f>
        <v>35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9">
        <f>IF(Table1[[#This Row],[goal]] &lt;= 0,0,Table1[[#This Row],[pledged]]/Table1[[#This Row],[goal]])</f>
        <v>1.6214066666666667</v>
      </c>
      <c r="P1277" s="7">
        <f>IF(Table1[[#This Row],[backers_count]] &lt;= 0,0,Table1[[#This Row],[pledged]]/Table1[[#This Row],[backers_count]])</f>
        <v>62.522107969151669</v>
      </c>
      <c r="Q1277" t="str">
        <f>TRIM(MID(Table1[[#This Row],[Category and Sub-Category]],1,SEARCH("/",Table1[[#This Row],[Category and Sub-Category]],1)-1))</f>
        <v>music</v>
      </c>
      <c r="R1277" t="str">
        <f>TRIM(MID(Table1[[#This Row],[Category and Sub-Category]],SEARCH("/",Table1[[#This Row],[Category and Sub-Category]],1)+1,LEN(Table1[[#This Row],[Category and Sub-Category]])))</f>
        <v>rock</v>
      </c>
      <c r="S1277" s="8">
        <f>DATE(1970,1,1)+(Table1[[#This Row],[launched_at]]/(24*60*60))</f>
        <v>41458.867905092593</v>
      </c>
      <c r="T1277" s="8">
        <f>DATE(1970,1,1)+(Table1[[#This Row],[deadline]]/(24*60*60))</f>
        <v>41493.867905092593</v>
      </c>
      <c r="U1277">
        <f>_xlfn.DAYS(Table1[[#This Row],[Date Ended Conversion]],Table1[[#This Row],[Date Created Conversion]])</f>
        <v>35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9">
        <f>IF(Table1[[#This Row],[goal]] &lt;= 0,0,Table1[[#This Row],[pledged]]/Table1[[#This Row],[goal]])</f>
        <v>1.0442100000000001</v>
      </c>
      <c r="P1278" s="7">
        <f>IF(Table1[[#This Row],[backers_count]] &lt;= 0,0,Table1[[#This Row],[pledged]]/Table1[[#This Row],[backers_count]])</f>
        <v>46.06808823529412</v>
      </c>
      <c r="Q1278" t="str">
        <f>TRIM(MID(Table1[[#This Row],[Category and Sub-Category]],1,SEARCH("/",Table1[[#This Row],[Category and Sub-Category]],1)-1))</f>
        <v>music</v>
      </c>
      <c r="R1278" t="str">
        <f>TRIM(MID(Table1[[#This Row],[Category and Sub-Category]],SEARCH("/",Table1[[#This Row],[Category and Sub-Category]],1)+1,LEN(Table1[[#This Row],[Category and Sub-Category]])))</f>
        <v>rock</v>
      </c>
      <c r="S1278" s="8">
        <f>DATE(1970,1,1)+(Table1[[#This Row],[launched_at]]/(24*60*60))</f>
        <v>40007.704247685186</v>
      </c>
      <c r="T1278" s="8">
        <f>DATE(1970,1,1)+(Table1[[#This Row],[deadline]]/(24*60*60))</f>
        <v>40057.166666666664</v>
      </c>
      <c r="U1278">
        <f>_xlfn.DAYS(Table1[[#This Row],[Date Ended Conversion]],Table1[[#This Row],[Date Created Conversion]])</f>
        <v>50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9">
        <f>IF(Table1[[#This Row],[goal]] &lt;= 0,0,Table1[[#This Row],[pledged]]/Table1[[#This Row],[goal]])</f>
        <v>1.0612433333333333</v>
      </c>
      <c r="P1279" s="7">
        <f>IF(Table1[[#This Row],[backers_count]] &lt;= 0,0,Table1[[#This Row],[pledged]]/Table1[[#This Row],[backers_count]])</f>
        <v>38.543946731234868</v>
      </c>
      <c r="Q1279" t="str">
        <f>TRIM(MID(Table1[[#This Row],[Category and Sub-Category]],1,SEARCH("/",Table1[[#This Row],[Category and Sub-Category]],1)-1))</f>
        <v>music</v>
      </c>
      <c r="R1279" t="str">
        <f>TRIM(MID(Table1[[#This Row],[Category and Sub-Category]],SEARCH("/",Table1[[#This Row],[Category and Sub-Category]],1)+1,LEN(Table1[[#This Row],[Category and Sub-Category]])))</f>
        <v>rock</v>
      </c>
      <c r="S1279" s="8">
        <f>DATE(1970,1,1)+(Table1[[#This Row],[launched_at]]/(24*60*60))</f>
        <v>41121.561886574076</v>
      </c>
      <c r="T1279" s="8">
        <f>DATE(1970,1,1)+(Table1[[#This Row],[deadline]]/(24*60*60))</f>
        <v>41156.561886574076</v>
      </c>
      <c r="U1279">
        <f>_xlfn.DAYS(Table1[[#This Row],[Date Ended Conversion]],Table1[[#This Row],[Date Created Conversion]])</f>
        <v>35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9">
        <f>IF(Table1[[#This Row],[goal]] &lt;= 0,0,Table1[[#This Row],[pledged]]/Table1[[#This Row],[goal]])</f>
        <v>1.5493846153846154</v>
      </c>
      <c r="P1280" s="7">
        <f>IF(Table1[[#This Row],[backers_count]] &lt;= 0,0,Table1[[#This Row],[pledged]]/Table1[[#This Row],[backers_count]])</f>
        <v>53.005263157894738</v>
      </c>
      <c r="Q1280" t="str">
        <f>TRIM(MID(Table1[[#This Row],[Category and Sub-Category]],1,SEARCH("/",Table1[[#This Row],[Category and Sub-Category]],1)-1))</f>
        <v>music</v>
      </c>
      <c r="R1280" t="str">
        <f>TRIM(MID(Table1[[#This Row],[Category and Sub-Category]],SEARCH("/",Table1[[#This Row],[Category and Sub-Category]],1)+1,LEN(Table1[[#This Row],[Category and Sub-Category]])))</f>
        <v>rock</v>
      </c>
      <c r="S1280" s="8">
        <f>DATE(1970,1,1)+(Table1[[#This Row],[launched_at]]/(24*60*60))</f>
        <v>41786.555162037039</v>
      </c>
      <c r="T1280" s="8">
        <f>DATE(1970,1,1)+(Table1[[#This Row],[deadline]]/(24*60*60))</f>
        <v>41815.083333333336</v>
      </c>
      <c r="U1280">
        <f>_xlfn.DAYS(Table1[[#This Row],[Date Ended Conversion]],Table1[[#This Row],[Date Created Conversion]])</f>
        <v>29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9">
        <f>IF(Table1[[#This Row],[goal]] &lt;= 0,0,Table1[[#This Row],[pledged]]/Table1[[#This Row],[goal]])</f>
        <v>1.1077157238734421</v>
      </c>
      <c r="P1281" s="7">
        <f>IF(Table1[[#This Row],[backers_count]] &lt;= 0,0,Table1[[#This Row],[pledged]]/Table1[[#This Row],[backers_count]])</f>
        <v>73.355396825396824</v>
      </c>
      <c r="Q1281" t="str">
        <f>TRIM(MID(Table1[[#This Row],[Category and Sub-Category]],1,SEARCH("/",Table1[[#This Row],[Category and Sub-Category]],1)-1))</f>
        <v>music</v>
      </c>
      <c r="R1281" t="str">
        <f>TRIM(MID(Table1[[#This Row],[Category and Sub-Category]],SEARCH("/",Table1[[#This Row],[Category and Sub-Category]],1)+1,LEN(Table1[[#This Row],[Category and Sub-Category]])))</f>
        <v>rock</v>
      </c>
      <c r="S1281" s="8">
        <f>DATE(1970,1,1)+(Table1[[#This Row],[launched_at]]/(24*60*60))</f>
        <v>41682.099189814813</v>
      </c>
      <c r="T1281" s="8">
        <f>DATE(1970,1,1)+(Table1[[#This Row],[deadline]]/(24*60*60))</f>
        <v>41722.057523148149</v>
      </c>
      <c r="U1281">
        <f>_xlfn.DAYS(Table1[[#This Row],[Date Ended Conversion]],Table1[[#This Row],[Date Created Conversion]])</f>
        <v>40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9">
        <f>IF(Table1[[#This Row],[goal]] &lt;= 0,0,Table1[[#This Row],[pledged]]/Table1[[#This Row],[goal]])</f>
        <v>1.1091186666666666</v>
      </c>
      <c r="P1282" s="7">
        <f>IF(Table1[[#This Row],[backers_count]] &lt;= 0,0,Table1[[#This Row],[pledged]]/Table1[[#This Row],[backers_count]])</f>
        <v>127.97523076923076</v>
      </c>
      <c r="Q1282" t="str">
        <f>TRIM(MID(Table1[[#This Row],[Category and Sub-Category]],1,SEARCH("/",Table1[[#This Row],[Category and Sub-Category]],1)-1))</f>
        <v>music</v>
      </c>
      <c r="R1282" t="str">
        <f>TRIM(MID(Table1[[#This Row],[Category and Sub-Category]],SEARCH("/",Table1[[#This Row],[Category and Sub-Category]],1)+1,LEN(Table1[[#This Row],[Category and Sub-Category]])))</f>
        <v>rock</v>
      </c>
      <c r="S1282" s="8">
        <f>DATE(1970,1,1)+(Table1[[#This Row],[launched_at]]/(24*60*60))</f>
        <v>40513.757569444446</v>
      </c>
      <c r="T1282" s="8">
        <f>DATE(1970,1,1)+(Table1[[#This Row],[deadline]]/(24*60*60))</f>
        <v>40603.757569444446</v>
      </c>
      <c r="U1282">
        <f>_xlfn.DAYS(Table1[[#This Row],[Date Ended Conversion]],Table1[[#This Row],[Date Created Conversion]])</f>
        <v>90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9">
        <f>IF(Table1[[#This Row],[goal]] &lt;= 0,0,Table1[[#This Row],[pledged]]/Table1[[#This Row],[goal]])</f>
        <v>1.1071428571428572</v>
      </c>
      <c r="P1283" s="7">
        <f>IF(Table1[[#This Row],[backers_count]] &lt;= 0,0,Table1[[#This Row],[pledged]]/Table1[[#This Row],[backers_count]])</f>
        <v>104.72972972972973</v>
      </c>
      <c r="Q1283" t="str">
        <f>TRIM(MID(Table1[[#This Row],[Category and Sub-Category]],1,SEARCH("/",Table1[[#This Row],[Category and Sub-Category]],1)-1))</f>
        <v>music</v>
      </c>
      <c r="R1283" t="str">
        <f>TRIM(MID(Table1[[#This Row],[Category and Sub-Category]],SEARCH("/",Table1[[#This Row],[Category and Sub-Category]],1)+1,LEN(Table1[[#This Row],[Category and Sub-Category]])))</f>
        <v>rock</v>
      </c>
      <c r="S1283" s="8">
        <f>DATE(1970,1,1)+(Table1[[#This Row],[launched_at]]/(24*60*60))</f>
        <v>41463.743472222224</v>
      </c>
      <c r="T1283" s="8">
        <f>DATE(1970,1,1)+(Table1[[#This Row],[deadline]]/(24*60*60))</f>
        <v>41483.743472222224</v>
      </c>
      <c r="U1283">
        <f>_xlfn.DAYS(Table1[[#This Row],[Date Ended Conversion]],Table1[[#This Row],[Date Created Conversion]])</f>
        <v>20</v>
      </c>
    </row>
    <row r="1284" spans="1:21" ht="43.5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9">
        <f>IF(Table1[[#This Row],[goal]] &lt;= 0,0,Table1[[#This Row],[pledged]]/Table1[[#This Row],[goal]])</f>
        <v>1.2361333333333333</v>
      </c>
      <c r="P1284" s="7">
        <f>IF(Table1[[#This Row],[backers_count]] &lt;= 0,0,Table1[[#This Row],[pledged]]/Table1[[#This Row],[backers_count]])</f>
        <v>67.671532846715323</v>
      </c>
      <c r="Q1284" t="str">
        <f>TRIM(MID(Table1[[#This Row],[Category and Sub-Category]],1,SEARCH("/",Table1[[#This Row],[Category and Sub-Category]],1)-1))</f>
        <v>music</v>
      </c>
      <c r="R1284" t="str">
        <f>TRIM(MID(Table1[[#This Row],[Category and Sub-Category]],SEARCH("/",Table1[[#This Row],[Category and Sub-Category]],1)+1,LEN(Table1[[#This Row],[Category and Sub-Category]])))</f>
        <v>rock</v>
      </c>
      <c r="S1284" s="8">
        <f>DATE(1970,1,1)+(Table1[[#This Row],[launched_at]]/(24*60*60))</f>
        <v>41586.475173611107</v>
      </c>
      <c r="T1284" s="8">
        <f>DATE(1970,1,1)+(Table1[[#This Row],[deadline]]/(24*60*60))</f>
        <v>41617.207638888889</v>
      </c>
      <c r="U1284">
        <f>_xlfn.DAYS(Table1[[#This Row],[Date Ended Conversion]],Table1[[#This Row],[Date Created Conversion]])</f>
        <v>31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9">
        <f>IF(Table1[[#This Row],[goal]] &lt;= 0,0,Table1[[#This Row],[pledged]]/Table1[[#This Row],[goal]])</f>
        <v>2.1105</v>
      </c>
      <c r="P1285" s="7">
        <f>IF(Table1[[#This Row],[backers_count]] &lt;= 0,0,Table1[[#This Row],[pledged]]/Table1[[#This Row],[backers_count]])</f>
        <v>95.931818181818187</v>
      </c>
      <c r="Q1285" t="str">
        <f>TRIM(MID(Table1[[#This Row],[Category and Sub-Category]],1,SEARCH("/",Table1[[#This Row],[Category and Sub-Category]],1)-1))</f>
        <v>music</v>
      </c>
      <c r="R1285" t="str">
        <f>TRIM(MID(Table1[[#This Row],[Category and Sub-Category]],SEARCH("/",Table1[[#This Row],[Category and Sub-Category]],1)+1,LEN(Table1[[#This Row],[Category and Sub-Category]])))</f>
        <v>rock</v>
      </c>
      <c r="S1285" s="8">
        <f>DATE(1970,1,1)+(Table1[[#This Row],[launched_at]]/(24*60*60))</f>
        <v>41320.717465277776</v>
      </c>
      <c r="T1285" s="8">
        <f>DATE(1970,1,1)+(Table1[[#This Row],[deadline]]/(24*60*60))</f>
        <v>41344.166666666664</v>
      </c>
      <c r="U1285">
        <f>_xlfn.DAYS(Table1[[#This Row],[Date Ended Conversion]],Table1[[#This Row],[Date Created Conversion]])</f>
        <v>24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9">
        <f>IF(Table1[[#This Row],[goal]] &lt;= 0,0,Table1[[#This Row],[pledged]]/Table1[[#This Row],[goal]])</f>
        <v>1.01</v>
      </c>
      <c r="P1286" s="7">
        <f>IF(Table1[[#This Row],[backers_count]] &lt;= 0,0,Table1[[#This Row],[pledged]]/Table1[[#This Row],[backers_count]])</f>
        <v>65.161290322580641</v>
      </c>
      <c r="Q1286" t="str">
        <f>TRIM(MID(Table1[[#This Row],[Category and Sub-Category]],1,SEARCH("/",Table1[[#This Row],[Category and Sub-Category]],1)-1))</f>
        <v>theater</v>
      </c>
      <c r="R1286" t="str">
        <f>TRIM(MID(Table1[[#This Row],[Category and Sub-Category]],SEARCH("/",Table1[[#This Row],[Category and Sub-Category]],1)+1,LEN(Table1[[#This Row],[Category and Sub-Category]])))</f>
        <v>plays</v>
      </c>
      <c r="S1286" s="8">
        <f>DATE(1970,1,1)+(Table1[[#This Row],[launched_at]]/(24*60*60))</f>
        <v>42712.23474537037</v>
      </c>
      <c r="T1286" s="8">
        <f>DATE(1970,1,1)+(Table1[[#This Row],[deadline]]/(24*60*60))</f>
        <v>42735.707638888889</v>
      </c>
      <c r="U1286">
        <f>_xlfn.DAYS(Table1[[#This Row],[Date Ended Conversion]],Table1[[#This Row],[Date Created Conversion]])</f>
        <v>23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9">
        <f>IF(Table1[[#This Row],[goal]] &lt;= 0,0,Table1[[#This Row],[pledged]]/Table1[[#This Row],[goal]])</f>
        <v>1.0165</v>
      </c>
      <c r="P1287" s="7">
        <f>IF(Table1[[#This Row],[backers_count]] &lt;= 0,0,Table1[[#This Row],[pledged]]/Table1[[#This Row],[backers_count]])</f>
        <v>32.269841269841272</v>
      </c>
      <c r="Q1287" t="str">
        <f>TRIM(MID(Table1[[#This Row],[Category and Sub-Category]],1,SEARCH("/",Table1[[#This Row],[Category and Sub-Category]],1)-1))</f>
        <v>theater</v>
      </c>
      <c r="R1287" t="str">
        <f>TRIM(MID(Table1[[#This Row],[Category and Sub-Category]],SEARCH("/",Table1[[#This Row],[Category and Sub-Category]],1)+1,LEN(Table1[[#This Row],[Category and Sub-Category]])))</f>
        <v>plays</v>
      </c>
      <c r="S1287" s="8">
        <f>DATE(1970,1,1)+(Table1[[#This Row],[launched_at]]/(24*60*60))</f>
        <v>42160.583043981482</v>
      </c>
      <c r="T1287" s="8">
        <f>DATE(1970,1,1)+(Table1[[#This Row],[deadline]]/(24*60*60))</f>
        <v>42175.583043981482</v>
      </c>
      <c r="U1287">
        <f>_xlfn.DAYS(Table1[[#This Row],[Date Ended Conversion]],Table1[[#This Row],[Date Created Conversion]])</f>
        <v>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9">
        <f>IF(Table1[[#This Row],[goal]] &lt;= 0,0,Table1[[#This Row],[pledged]]/Table1[[#This Row],[goal]])</f>
        <v>1.0833333333333333</v>
      </c>
      <c r="P1288" s="7">
        <f>IF(Table1[[#This Row],[backers_count]] &lt;= 0,0,Table1[[#This Row],[pledged]]/Table1[[#This Row],[backers_count]])</f>
        <v>81.25</v>
      </c>
      <c r="Q1288" t="str">
        <f>TRIM(MID(Table1[[#This Row],[Category and Sub-Category]],1,SEARCH("/",Table1[[#This Row],[Category and Sub-Category]],1)-1))</f>
        <v>theater</v>
      </c>
      <c r="R1288" t="str">
        <f>TRIM(MID(Table1[[#This Row],[Category and Sub-Category]],SEARCH("/",Table1[[#This Row],[Category and Sub-Category]],1)+1,LEN(Table1[[#This Row],[Category and Sub-Category]])))</f>
        <v>plays</v>
      </c>
      <c r="S1288" s="8">
        <f>DATE(1970,1,1)+(Table1[[#This Row],[launched_at]]/(24*60*60))</f>
        <v>42039.384571759263</v>
      </c>
      <c r="T1288" s="8">
        <f>DATE(1970,1,1)+(Table1[[#This Row],[deadline]]/(24*60*60))</f>
        <v>42052.583333333328</v>
      </c>
      <c r="U1288">
        <f>_xlfn.DAYS(Table1[[#This Row],[Date Ended Conversion]],Table1[[#This Row],[Date Created Conversion]])</f>
        <v>13</v>
      </c>
    </row>
    <row r="1289" spans="1:21" ht="58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9">
        <f>IF(Table1[[#This Row],[goal]] &lt;= 0,0,Table1[[#This Row],[pledged]]/Table1[[#This Row],[goal]])</f>
        <v>2.42</v>
      </c>
      <c r="P1289" s="7">
        <f>IF(Table1[[#This Row],[backers_count]] &lt;= 0,0,Table1[[#This Row],[pledged]]/Table1[[#This Row],[backers_count]])</f>
        <v>24.2</v>
      </c>
      <c r="Q1289" t="str">
        <f>TRIM(MID(Table1[[#This Row],[Category and Sub-Category]],1,SEARCH("/",Table1[[#This Row],[Category and Sub-Category]],1)-1))</f>
        <v>theater</v>
      </c>
      <c r="R1289" t="str">
        <f>TRIM(MID(Table1[[#This Row],[Category and Sub-Category]],SEARCH("/",Table1[[#This Row],[Category and Sub-Category]],1)+1,LEN(Table1[[#This Row],[Category and Sub-Category]])))</f>
        <v>plays</v>
      </c>
      <c r="S1289" s="8">
        <f>DATE(1970,1,1)+(Table1[[#This Row],[launched_at]]/(24*60*60))</f>
        <v>42107.621018518519</v>
      </c>
      <c r="T1289" s="8">
        <f>DATE(1970,1,1)+(Table1[[#This Row],[deadline]]/(24*60*60))</f>
        <v>42167.621018518519</v>
      </c>
      <c r="U1289">
        <f>_xlfn.DAYS(Table1[[#This Row],[Date Ended Conversion]],Table1[[#This Row],[Date Created Conversion]])</f>
        <v>60</v>
      </c>
    </row>
    <row r="1290" spans="1:21" ht="43.5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9">
        <f>IF(Table1[[#This Row],[goal]] &lt;= 0,0,Table1[[#This Row],[pledged]]/Table1[[#This Row],[goal]])</f>
        <v>1.0044999999999999</v>
      </c>
      <c r="P1290" s="7">
        <f>IF(Table1[[#This Row],[backers_count]] &lt;= 0,0,Table1[[#This Row],[pledged]]/Table1[[#This Row],[backers_count]])</f>
        <v>65.868852459016395</v>
      </c>
      <c r="Q1290" t="str">
        <f>TRIM(MID(Table1[[#This Row],[Category and Sub-Category]],1,SEARCH("/",Table1[[#This Row],[Category and Sub-Category]],1)-1))</f>
        <v>theater</v>
      </c>
      <c r="R1290" t="str">
        <f>TRIM(MID(Table1[[#This Row],[Category and Sub-Category]],SEARCH("/",Table1[[#This Row],[Category and Sub-Category]],1)+1,LEN(Table1[[#This Row],[Category and Sub-Category]])))</f>
        <v>plays</v>
      </c>
      <c r="S1290" s="8">
        <f>DATE(1970,1,1)+(Table1[[#This Row],[launched_at]]/(24*60*60))</f>
        <v>42561.154664351852</v>
      </c>
      <c r="T1290" s="8">
        <f>DATE(1970,1,1)+(Table1[[#This Row],[deadline]]/(24*60*60))</f>
        <v>42592.166666666672</v>
      </c>
      <c r="U1290">
        <f>_xlfn.DAYS(Table1[[#This Row],[Date Ended Conversion]],Table1[[#This Row],[Date Created Conversion]])</f>
        <v>31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9">
        <f>IF(Table1[[#This Row],[goal]] &lt;= 0,0,Table1[[#This Row],[pledged]]/Table1[[#This Row],[goal]])</f>
        <v>1.2506666666666666</v>
      </c>
      <c r="P1291" s="7">
        <f>IF(Table1[[#This Row],[backers_count]] &lt;= 0,0,Table1[[#This Row],[pledged]]/Table1[[#This Row],[backers_count]])</f>
        <v>36.07692307692308</v>
      </c>
      <c r="Q1291" t="str">
        <f>TRIM(MID(Table1[[#This Row],[Category and Sub-Category]],1,SEARCH("/",Table1[[#This Row],[Category and Sub-Category]],1)-1))</f>
        <v>theater</v>
      </c>
      <c r="R1291" t="str">
        <f>TRIM(MID(Table1[[#This Row],[Category and Sub-Category]],SEARCH("/",Table1[[#This Row],[Category and Sub-Category]],1)+1,LEN(Table1[[#This Row],[Category and Sub-Category]])))</f>
        <v>plays</v>
      </c>
      <c r="S1291" s="8">
        <f>DATE(1970,1,1)+(Table1[[#This Row],[launched_at]]/(24*60*60))</f>
        <v>42709.134780092594</v>
      </c>
      <c r="T1291" s="8">
        <f>DATE(1970,1,1)+(Table1[[#This Row],[deadline]]/(24*60*60))</f>
        <v>42739.134780092594</v>
      </c>
      <c r="U1291">
        <f>_xlfn.DAYS(Table1[[#This Row],[Date Ended Conversion]],Table1[[#This Row],[Date Created Conversion]])</f>
        <v>30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9">
        <f>IF(Table1[[#This Row],[goal]] &lt;= 0,0,Table1[[#This Row],[pledged]]/Table1[[#This Row],[goal]])</f>
        <v>1.0857142857142856</v>
      </c>
      <c r="P1292" s="7">
        <f>IF(Table1[[#This Row],[backers_count]] &lt;= 0,0,Table1[[#This Row],[pledged]]/Table1[[#This Row],[backers_count]])</f>
        <v>44.186046511627907</v>
      </c>
      <c r="Q1292" t="str">
        <f>TRIM(MID(Table1[[#This Row],[Category and Sub-Category]],1,SEARCH("/",Table1[[#This Row],[Category and Sub-Category]],1)-1))</f>
        <v>theater</v>
      </c>
      <c r="R1292" t="str">
        <f>TRIM(MID(Table1[[#This Row],[Category and Sub-Category]],SEARCH("/",Table1[[#This Row],[Category and Sub-Category]],1)+1,LEN(Table1[[#This Row],[Category and Sub-Category]])))</f>
        <v>plays</v>
      </c>
      <c r="S1292" s="8">
        <f>DATE(1970,1,1)+(Table1[[#This Row],[launched_at]]/(24*60*60))</f>
        <v>42086.614942129629</v>
      </c>
      <c r="T1292" s="8">
        <f>DATE(1970,1,1)+(Table1[[#This Row],[deadline]]/(24*60*60))</f>
        <v>42117.290972222225</v>
      </c>
      <c r="U1292">
        <f>_xlfn.DAYS(Table1[[#This Row],[Date Ended Conversion]],Table1[[#This Row],[Date Created Conversion]])</f>
        <v>31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9">
        <f>IF(Table1[[#This Row],[goal]] &lt;= 0,0,Table1[[#This Row],[pledged]]/Table1[[#This Row],[goal]])</f>
        <v>1.4570000000000001</v>
      </c>
      <c r="P1293" s="7">
        <f>IF(Table1[[#This Row],[backers_count]] &lt;= 0,0,Table1[[#This Row],[pledged]]/Table1[[#This Row],[backers_count]])</f>
        <v>104.07142857142857</v>
      </c>
      <c r="Q1293" t="str">
        <f>TRIM(MID(Table1[[#This Row],[Category and Sub-Category]],1,SEARCH("/",Table1[[#This Row],[Category and Sub-Category]],1)-1))</f>
        <v>theater</v>
      </c>
      <c r="R1293" t="str">
        <f>TRIM(MID(Table1[[#This Row],[Category and Sub-Category]],SEARCH("/",Table1[[#This Row],[Category and Sub-Category]],1)+1,LEN(Table1[[#This Row],[Category and Sub-Category]])))</f>
        <v>plays</v>
      </c>
      <c r="S1293" s="8">
        <f>DATE(1970,1,1)+(Table1[[#This Row],[launched_at]]/(24*60*60))</f>
        <v>42064.652673611112</v>
      </c>
      <c r="T1293" s="8">
        <f>DATE(1970,1,1)+(Table1[[#This Row],[deadline]]/(24*60*60))</f>
        <v>42101.291666666672</v>
      </c>
      <c r="U1293">
        <f>_xlfn.DAYS(Table1[[#This Row],[Date Ended Conversion]],Table1[[#This Row],[Date Created Conversion]])</f>
        <v>37</v>
      </c>
    </row>
    <row r="1294" spans="1:21" ht="43.5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9">
        <f>IF(Table1[[#This Row],[goal]] &lt;= 0,0,Table1[[#This Row],[pledged]]/Table1[[#This Row],[goal]])</f>
        <v>1.1000000000000001</v>
      </c>
      <c r="P1294" s="7">
        <f>IF(Table1[[#This Row],[backers_count]] &lt;= 0,0,Table1[[#This Row],[pledged]]/Table1[[#This Row],[backers_count]])</f>
        <v>35.96153846153846</v>
      </c>
      <c r="Q1294" t="str">
        <f>TRIM(MID(Table1[[#This Row],[Category and Sub-Category]],1,SEARCH("/",Table1[[#This Row],[Category and Sub-Category]],1)-1))</f>
        <v>theater</v>
      </c>
      <c r="R1294" t="str">
        <f>TRIM(MID(Table1[[#This Row],[Category and Sub-Category]],SEARCH("/",Table1[[#This Row],[Category and Sub-Category]],1)+1,LEN(Table1[[#This Row],[Category and Sub-Category]])))</f>
        <v>plays</v>
      </c>
      <c r="S1294" s="8">
        <f>DATE(1970,1,1)+(Table1[[#This Row],[launched_at]]/(24*60*60))</f>
        <v>42256.764212962968</v>
      </c>
      <c r="T1294" s="8">
        <f>DATE(1970,1,1)+(Table1[[#This Row],[deadline]]/(24*60*60))</f>
        <v>42283.957638888889</v>
      </c>
      <c r="U1294">
        <f>_xlfn.DAYS(Table1[[#This Row],[Date Ended Conversion]],Table1[[#This Row],[Date Created Conversion]])</f>
        <v>27</v>
      </c>
    </row>
    <row r="1295" spans="1:21" ht="43.5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9">
        <f>IF(Table1[[#This Row],[goal]] &lt;= 0,0,Table1[[#This Row],[pledged]]/Table1[[#This Row],[goal]])</f>
        <v>1.0223333333333333</v>
      </c>
      <c r="P1295" s="7">
        <f>IF(Table1[[#This Row],[backers_count]] &lt;= 0,0,Table1[[#This Row],[pledged]]/Table1[[#This Row],[backers_count]])</f>
        <v>127.79166666666667</v>
      </c>
      <c r="Q1295" t="str">
        <f>TRIM(MID(Table1[[#This Row],[Category and Sub-Category]],1,SEARCH("/",Table1[[#This Row],[Category and Sub-Category]],1)-1))</f>
        <v>theater</v>
      </c>
      <c r="R1295" t="str">
        <f>TRIM(MID(Table1[[#This Row],[Category and Sub-Category]],SEARCH("/",Table1[[#This Row],[Category and Sub-Category]],1)+1,LEN(Table1[[#This Row],[Category and Sub-Category]])))</f>
        <v>plays</v>
      </c>
      <c r="S1295" s="8">
        <f>DATE(1970,1,1)+(Table1[[#This Row],[launched_at]]/(24*60*60))</f>
        <v>42292.701053240744</v>
      </c>
      <c r="T1295" s="8">
        <f>DATE(1970,1,1)+(Table1[[#This Row],[deadline]]/(24*60*60))</f>
        <v>42322.742719907408</v>
      </c>
      <c r="U1295">
        <f>_xlfn.DAYS(Table1[[#This Row],[Date Ended Conversion]],Table1[[#This Row],[Date Created Conversion]])</f>
        <v>30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9">
        <f>IF(Table1[[#This Row],[goal]] &lt;= 0,0,Table1[[#This Row],[pledged]]/Table1[[#This Row],[goal]])</f>
        <v>1.22</v>
      </c>
      <c r="P1296" s="7">
        <f>IF(Table1[[#This Row],[backers_count]] &lt;= 0,0,Table1[[#This Row],[pledged]]/Table1[[#This Row],[backers_count]])</f>
        <v>27.727272727272727</v>
      </c>
      <c r="Q1296" t="str">
        <f>TRIM(MID(Table1[[#This Row],[Category and Sub-Category]],1,SEARCH("/",Table1[[#This Row],[Category and Sub-Category]],1)-1))</f>
        <v>theater</v>
      </c>
      <c r="R1296" t="str">
        <f>TRIM(MID(Table1[[#This Row],[Category and Sub-Category]],SEARCH("/",Table1[[#This Row],[Category and Sub-Category]],1)+1,LEN(Table1[[#This Row],[Category and Sub-Category]])))</f>
        <v>plays</v>
      </c>
      <c r="S1296" s="8">
        <f>DATE(1970,1,1)+(Table1[[#This Row],[launched_at]]/(24*60*60))</f>
        <v>42278.453668981485</v>
      </c>
      <c r="T1296" s="8">
        <f>DATE(1970,1,1)+(Table1[[#This Row],[deadline]]/(24*60*60))</f>
        <v>42296.458333333328</v>
      </c>
      <c r="U1296">
        <f>_xlfn.DAYS(Table1[[#This Row],[Date Ended Conversion]],Table1[[#This Row],[Date Created Conversion]])</f>
        <v>18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9">
        <f>IF(Table1[[#This Row],[goal]] &lt;= 0,0,Table1[[#This Row],[pledged]]/Table1[[#This Row],[goal]])</f>
        <v>1.0196000000000001</v>
      </c>
      <c r="P1297" s="7">
        <f>IF(Table1[[#This Row],[backers_count]] &lt;= 0,0,Table1[[#This Row],[pledged]]/Table1[[#This Row],[backers_count]])</f>
        <v>39.828125</v>
      </c>
      <c r="Q1297" t="str">
        <f>TRIM(MID(Table1[[#This Row],[Category and Sub-Category]],1,SEARCH("/",Table1[[#This Row],[Category and Sub-Category]],1)-1))</f>
        <v>theater</v>
      </c>
      <c r="R1297" t="str">
        <f>TRIM(MID(Table1[[#This Row],[Category and Sub-Category]],SEARCH("/",Table1[[#This Row],[Category and Sub-Category]],1)+1,LEN(Table1[[#This Row],[Category and Sub-Category]])))</f>
        <v>plays</v>
      </c>
      <c r="S1297" s="8">
        <f>DATE(1970,1,1)+(Table1[[#This Row],[launched_at]]/(24*60*60))</f>
        <v>42184.572881944448</v>
      </c>
      <c r="T1297" s="8">
        <f>DATE(1970,1,1)+(Table1[[#This Row],[deadline]]/(24*60*60))</f>
        <v>42214.708333333328</v>
      </c>
      <c r="U1297">
        <f>_xlfn.DAYS(Table1[[#This Row],[Date Ended Conversion]],Table1[[#This Row],[Date Created Conversion]])</f>
        <v>30</v>
      </c>
    </row>
    <row r="1298" spans="1:21" ht="43.5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9">
        <f>IF(Table1[[#This Row],[goal]] &lt;= 0,0,Table1[[#This Row],[pledged]]/Table1[[#This Row],[goal]])</f>
        <v>1.411764705882353</v>
      </c>
      <c r="P1298" s="7">
        <f>IF(Table1[[#This Row],[backers_count]] &lt;= 0,0,Table1[[#This Row],[pledged]]/Table1[[#This Row],[backers_count]])</f>
        <v>52.173913043478258</v>
      </c>
      <c r="Q1298" t="str">
        <f>TRIM(MID(Table1[[#This Row],[Category and Sub-Category]],1,SEARCH("/",Table1[[#This Row],[Category and Sub-Category]],1)-1))</f>
        <v>theater</v>
      </c>
      <c r="R1298" t="str">
        <f>TRIM(MID(Table1[[#This Row],[Category and Sub-Category]],SEARCH("/",Table1[[#This Row],[Category and Sub-Category]],1)+1,LEN(Table1[[#This Row],[Category and Sub-Category]])))</f>
        <v>plays</v>
      </c>
      <c r="S1298" s="8">
        <f>DATE(1970,1,1)+(Table1[[#This Row],[launched_at]]/(24*60*60))</f>
        <v>42423.050613425927</v>
      </c>
      <c r="T1298" s="8">
        <f>DATE(1970,1,1)+(Table1[[#This Row],[deadline]]/(24*60*60))</f>
        <v>42443.008946759262</v>
      </c>
      <c r="U1298">
        <f>_xlfn.DAYS(Table1[[#This Row],[Date Ended Conversion]],Table1[[#This Row],[Date Created Conversion]])</f>
        <v>20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9">
        <f>IF(Table1[[#This Row],[goal]] &lt;= 0,0,Table1[[#This Row],[pledged]]/Table1[[#This Row],[goal]])</f>
        <v>1.0952500000000001</v>
      </c>
      <c r="P1299" s="7">
        <f>IF(Table1[[#This Row],[backers_count]] &lt;= 0,0,Table1[[#This Row],[pledged]]/Table1[[#This Row],[backers_count]])</f>
        <v>92.037815126050418</v>
      </c>
      <c r="Q1299" t="str">
        <f>TRIM(MID(Table1[[#This Row],[Category and Sub-Category]],1,SEARCH("/",Table1[[#This Row],[Category and Sub-Category]],1)-1))</f>
        <v>theater</v>
      </c>
      <c r="R1299" t="str">
        <f>TRIM(MID(Table1[[#This Row],[Category and Sub-Category]],SEARCH("/",Table1[[#This Row],[Category and Sub-Category]],1)+1,LEN(Table1[[#This Row],[Category and Sub-Category]])))</f>
        <v>plays</v>
      </c>
      <c r="S1299" s="8">
        <f>DATE(1970,1,1)+(Table1[[#This Row],[launched_at]]/(24*60*60))</f>
        <v>42461.747199074074</v>
      </c>
      <c r="T1299" s="8">
        <f>DATE(1970,1,1)+(Table1[[#This Row],[deadline]]/(24*60*60))</f>
        <v>42491.747199074074</v>
      </c>
      <c r="U1299">
        <f>_xlfn.DAYS(Table1[[#This Row],[Date Ended Conversion]],Table1[[#This Row],[Date Created Conversion]])</f>
        <v>30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9">
        <f>IF(Table1[[#This Row],[goal]] &lt;= 0,0,Table1[[#This Row],[pledged]]/Table1[[#This Row],[goal]])</f>
        <v>1.0465</v>
      </c>
      <c r="P1300" s="7">
        <f>IF(Table1[[#This Row],[backers_count]] &lt;= 0,0,Table1[[#This Row],[pledged]]/Table1[[#This Row],[backers_count]])</f>
        <v>63.424242424242422</v>
      </c>
      <c r="Q1300" t="str">
        <f>TRIM(MID(Table1[[#This Row],[Category and Sub-Category]],1,SEARCH("/",Table1[[#This Row],[Category and Sub-Category]],1)-1))</f>
        <v>theater</v>
      </c>
      <c r="R1300" t="str">
        <f>TRIM(MID(Table1[[#This Row],[Category and Sub-Category]],SEARCH("/",Table1[[#This Row],[Category and Sub-Category]],1)+1,LEN(Table1[[#This Row],[Category and Sub-Category]])))</f>
        <v>plays</v>
      </c>
      <c r="S1300" s="8">
        <f>DATE(1970,1,1)+(Table1[[#This Row],[launched_at]]/(24*60*60))</f>
        <v>42458.680925925924</v>
      </c>
      <c r="T1300" s="8">
        <f>DATE(1970,1,1)+(Table1[[#This Row],[deadline]]/(24*60*60))</f>
        <v>42488.680925925924</v>
      </c>
      <c r="U1300">
        <f>_xlfn.DAYS(Table1[[#This Row],[Date Ended Conversion]],Table1[[#This Row],[Date Created Conversion]])</f>
        <v>30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9">
        <f>IF(Table1[[#This Row],[goal]] &lt;= 0,0,Table1[[#This Row],[pledged]]/Table1[[#This Row],[goal]])</f>
        <v>1.24</v>
      </c>
      <c r="P1301" s="7">
        <f>IF(Table1[[#This Row],[backers_count]] &lt;= 0,0,Table1[[#This Row],[pledged]]/Table1[[#This Row],[backers_count]])</f>
        <v>135.625</v>
      </c>
      <c r="Q1301" t="str">
        <f>TRIM(MID(Table1[[#This Row],[Category and Sub-Category]],1,SEARCH("/",Table1[[#This Row],[Category and Sub-Category]],1)-1))</f>
        <v>theater</v>
      </c>
      <c r="R1301" t="str">
        <f>TRIM(MID(Table1[[#This Row],[Category and Sub-Category]],SEARCH("/",Table1[[#This Row],[Category and Sub-Category]],1)+1,LEN(Table1[[#This Row],[Category and Sub-Category]])))</f>
        <v>plays</v>
      </c>
      <c r="S1301" s="8">
        <f>DATE(1970,1,1)+(Table1[[#This Row],[launched_at]]/(24*60*60))</f>
        <v>42169.814340277779</v>
      </c>
      <c r="T1301" s="8">
        <f>DATE(1970,1,1)+(Table1[[#This Row],[deadline]]/(24*60*60))</f>
        <v>42199.814340277779</v>
      </c>
      <c r="U1301">
        <f>_xlfn.DAYS(Table1[[#This Row],[Date Ended Conversion]],Table1[[#This Row],[Date Created Conversion]])</f>
        <v>30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9">
        <f>IF(Table1[[#This Row],[goal]] &lt;= 0,0,Table1[[#This Row],[pledged]]/Table1[[#This Row],[goal]])</f>
        <v>1.35</v>
      </c>
      <c r="P1302" s="7">
        <f>IF(Table1[[#This Row],[backers_count]] &lt;= 0,0,Table1[[#This Row],[pledged]]/Table1[[#This Row],[backers_count]])</f>
        <v>168.75</v>
      </c>
      <c r="Q1302" t="str">
        <f>TRIM(MID(Table1[[#This Row],[Category and Sub-Category]],1,SEARCH("/",Table1[[#This Row],[Category and Sub-Category]],1)-1))</f>
        <v>theater</v>
      </c>
      <c r="R1302" t="str">
        <f>TRIM(MID(Table1[[#This Row],[Category and Sub-Category]],SEARCH("/",Table1[[#This Row],[Category and Sub-Category]],1)+1,LEN(Table1[[#This Row],[Category and Sub-Category]])))</f>
        <v>plays</v>
      </c>
      <c r="S1302" s="8">
        <f>DATE(1970,1,1)+(Table1[[#This Row],[launched_at]]/(24*60*60))</f>
        <v>42483.675208333334</v>
      </c>
      <c r="T1302" s="8">
        <f>DATE(1970,1,1)+(Table1[[#This Row],[deadline]]/(24*60*60))</f>
        <v>42522.789583333331</v>
      </c>
      <c r="U1302">
        <f>_xlfn.DAYS(Table1[[#This Row],[Date Ended Conversion]],Table1[[#This Row],[Date Created Conversion]])</f>
        <v>39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9">
        <f>IF(Table1[[#This Row],[goal]] &lt;= 0,0,Table1[[#This Row],[pledged]]/Table1[[#This Row],[goal]])</f>
        <v>1.0275000000000001</v>
      </c>
      <c r="P1303" s="7">
        <f>IF(Table1[[#This Row],[backers_count]] &lt;= 0,0,Table1[[#This Row],[pledged]]/Table1[[#This Row],[backers_count]])</f>
        <v>70.862068965517238</v>
      </c>
      <c r="Q1303" t="str">
        <f>TRIM(MID(Table1[[#This Row],[Category and Sub-Category]],1,SEARCH("/",Table1[[#This Row],[Category and Sub-Category]],1)-1))</f>
        <v>theater</v>
      </c>
      <c r="R1303" t="str">
        <f>TRIM(MID(Table1[[#This Row],[Category and Sub-Category]],SEARCH("/",Table1[[#This Row],[Category and Sub-Category]],1)+1,LEN(Table1[[#This Row],[Category and Sub-Category]])))</f>
        <v>plays</v>
      </c>
      <c r="S1303" s="8">
        <f>DATE(1970,1,1)+(Table1[[#This Row],[launched_at]]/(24*60*60))</f>
        <v>42195.749745370369</v>
      </c>
      <c r="T1303" s="8">
        <f>DATE(1970,1,1)+(Table1[[#This Row],[deadline]]/(24*60*60))</f>
        <v>42206.125</v>
      </c>
      <c r="U1303">
        <f>_xlfn.DAYS(Table1[[#This Row],[Date Ended Conversion]],Table1[[#This Row],[Date Created Conversion]])</f>
        <v>11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9">
        <f>IF(Table1[[#This Row],[goal]] &lt;= 0,0,Table1[[#This Row],[pledged]]/Table1[[#This Row],[goal]])</f>
        <v>1</v>
      </c>
      <c r="P1304" s="7">
        <f>IF(Table1[[#This Row],[backers_count]] &lt;= 0,0,Table1[[#This Row],[pledged]]/Table1[[#This Row],[backers_count]])</f>
        <v>50</v>
      </c>
      <c r="Q1304" t="str">
        <f>TRIM(MID(Table1[[#This Row],[Category and Sub-Category]],1,SEARCH("/",Table1[[#This Row],[Category and Sub-Category]],1)-1))</f>
        <v>theater</v>
      </c>
      <c r="R1304" t="str">
        <f>TRIM(MID(Table1[[#This Row],[Category and Sub-Category]],SEARCH("/",Table1[[#This Row],[Category and Sub-Category]],1)+1,LEN(Table1[[#This Row],[Category and Sub-Category]])))</f>
        <v>plays</v>
      </c>
      <c r="S1304" s="8">
        <f>DATE(1970,1,1)+(Table1[[#This Row],[launched_at]]/(24*60*60))</f>
        <v>42675.057997685188</v>
      </c>
      <c r="T1304" s="8">
        <f>DATE(1970,1,1)+(Table1[[#This Row],[deadline]]/(24*60*60))</f>
        <v>42705.099664351852</v>
      </c>
      <c r="U1304">
        <f>_xlfn.DAYS(Table1[[#This Row],[Date Ended Conversion]],Table1[[#This Row],[Date Created Conversion]])</f>
        <v>30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9">
        <f>IF(Table1[[#This Row],[goal]] &lt;= 0,0,Table1[[#This Row],[pledged]]/Table1[[#This Row],[goal]])</f>
        <v>1.3026085714285716</v>
      </c>
      <c r="P1305" s="7">
        <f>IF(Table1[[#This Row],[backers_count]] &lt;= 0,0,Table1[[#This Row],[pledged]]/Table1[[#This Row],[backers_count]])</f>
        <v>42.214166666666671</v>
      </c>
      <c r="Q1305" t="str">
        <f>TRIM(MID(Table1[[#This Row],[Category and Sub-Category]],1,SEARCH("/",Table1[[#This Row],[Category and Sub-Category]],1)-1))</f>
        <v>theater</v>
      </c>
      <c r="R1305" t="str">
        <f>TRIM(MID(Table1[[#This Row],[Category and Sub-Category]],SEARCH("/",Table1[[#This Row],[Category and Sub-Category]],1)+1,LEN(Table1[[#This Row],[Category and Sub-Category]])))</f>
        <v>plays</v>
      </c>
      <c r="S1305" s="8">
        <f>DATE(1970,1,1)+(Table1[[#This Row],[launched_at]]/(24*60*60))</f>
        <v>42566.441203703704</v>
      </c>
      <c r="T1305" s="8">
        <f>DATE(1970,1,1)+(Table1[[#This Row],[deadline]]/(24*60*60))</f>
        <v>42582.458333333328</v>
      </c>
      <c r="U1305">
        <f>_xlfn.DAYS(Table1[[#This Row],[Date Ended Conversion]],Table1[[#This Row],[Date Created Conversion]])</f>
        <v>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9">
        <f>IF(Table1[[#This Row],[goal]] &lt;= 0,0,Table1[[#This Row],[pledged]]/Table1[[#This Row],[goal]])</f>
        <v>0.39627499999999999</v>
      </c>
      <c r="P1306" s="7">
        <f>IF(Table1[[#This Row],[backers_count]] &lt;= 0,0,Table1[[#This Row],[pledged]]/Table1[[#This Row],[backers_count]])</f>
        <v>152.41346153846155</v>
      </c>
      <c r="Q1306" t="str">
        <f>TRIM(MID(Table1[[#This Row],[Category and Sub-Category]],1,SEARCH("/",Table1[[#This Row],[Category and Sub-Category]],1)-1))</f>
        <v>technology</v>
      </c>
      <c r="R1306" t="str">
        <f>TRIM(MID(Table1[[#This Row],[Category and Sub-Category]],SEARCH("/",Table1[[#This Row],[Category and Sub-Category]],1)+1,LEN(Table1[[#This Row],[Category and Sub-Category]])))</f>
        <v>wearables</v>
      </c>
      <c r="S1306" s="8">
        <f>DATE(1970,1,1)+(Table1[[#This Row],[launched_at]]/(24*60*60))</f>
        <v>42747.194502314815</v>
      </c>
      <c r="T1306" s="8">
        <f>DATE(1970,1,1)+(Table1[[#This Row],[deadline]]/(24*60*60))</f>
        <v>42807.152835648143</v>
      </c>
      <c r="U1306">
        <f>_xlfn.DAYS(Table1[[#This Row],[Date Ended Conversion]],Table1[[#This Row],[Date Created Conversion]])</f>
        <v>60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9">
        <f>IF(Table1[[#This Row],[goal]] &lt;= 0,0,Table1[[#This Row],[pledged]]/Table1[[#This Row],[goal]])</f>
        <v>0.25976666666666665</v>
      </c>
      <c r="P1307" s="7">
        <f>IF(Table1[[#This Row],[backers_count]] &lt;= 0,0,Table1[[#This Row],[pledged]]/Table1[[#This Row],[backers_count]])</f>
        <v>90.616279069767444</v>
      </c>
      <c r="Q1307" t="str">
        <f>TRIM(MID(Table1[[#This Row],[Category and Sub-Category]],1,SEARCH("/",Table1[[#This Row],[Category and Sub-Category]],1)-1))</f>
        <v>technology</v>
      </c>
      <c r="R1307" t="str">
        <f>TRIM(MID(Table1[[#This Row],[Category and Sub-Category]],SEARCH("/",Table1[[#This Row],[Category and Sub-Category]],1)+1,LEN(Table1[[#This Row],[Category and Sub-Category]])))</f>
        <v>wearables</v>
      </c>
      <c r="S1307" s="8">
        <f>DATE(1970,1,1)+(Table1[[#This Row],[launched_at]]/(24*60*60))</f>
        <v>42543.665601851855</v>
      </c>
      <c r="T1307" s="8">
        <f>DATE(1970,1,1)+(Table1[[#This Row],[deadline]]/(24*60*60))</f>
        <v>42572.729166666672</v>
      </c>
      <c r="U1307">
        <f>_xlfn.DAYS(Table1[[#This Row],[Date Ended Conversion]],Table1[[#This Row],[Date Created Conversion]])</f>
        <v>29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9">
        <f>IF(Table1[[#This Row],[goal]] &lt;= 0,0,Table1[[#This Row],[pledged]]/Table1[[#This Row],[goal]])</f>
        <v>0.65246363636363636</v>
      </c>
      <c r="P1308" s="7">
        <f>IF(Table1[[#This Row],[backers_count]] &lt;= 0,0,Table1[[#This Row],[pledged]]/Table1[[#This Row],[backers_count]])</f>
        <v>201.60393258426967</v>
      </c>
      <c r="Q1308" t="str">
        <f>TRIM(MID(Table1[[#This Row],[Category and Sub-Category]],1,SEARCH("/",Table1[[#This Row],[Category and Sub-Category]],1)-1))</f>
        <v>technology</v>
      </c>
      <c r="R1308" t="str">
        <f>TRIM(MID(Table1[[#This Row],[Category and Sub-Category]],SEARCH("/",Table1[[#This Row],[Category and Sub-Category]],1)+1,LEN(Table1[[#This Row],[Category and Sub-Category]])))</f>
        <v>wearables</v>
      </c>
      <c r="S1308" s="8">
        <f>DATE(1970,1,1)+(Table1[[#This Row],[launched_at]]/(24*60*60))</f>
        <v>41947.457569444443</v>
      </c>
      <c r="T1308" s="8">
        <f>DATE(1970,1,1)+(Table1[[#This Row],[deadline]]/(24*60*60))</f>
        <v>41977.457569444443</v>
      </c>
      <c r="U1308">
        <f>_xlfn.DAYS(Table1[[#This Row],[Date Ended Conversion]],Table1[[#This Row],[Date Created Conversion]])</f>
        <v>30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9">
        <f>IF(Table1[[#This Row],[goal]] &lt;= 0,0,Table1[[#This Row],[pledged]]/Table1[[#This Row],[goal]])</f>
        <v>0.11514000000000001</v>
      </c>
      <c r="P1309" s="7">
        <f>IF(Table1[[#This Row],[backers_count]] &lt;= 0,0,Table1[[#This Row],[pledged]]/Table1[[#This Row],[backers_count]])</f>
        <v>127.93333333333334</v>
      </c>
      <c r="Q1309" t="str">
        <f>TRIM(MID(Table1[[#This Row],[Category and Sub-Category]],1,SEARCH("/",Table1[[#This Row],[Category and Sub-Category]],1)-1))</f>
        <v>technology</v>
      </c>
      <c r="R1309" t="str">
        <f>TRIM(MID(Table1[[#This Row],[Category and Sub-Category]],SEARCH("/",Table1[[#This Row],[Category and Sub-Category]],1)+1,LEN(Table1[[#This Row],[Category and Sub-Category]])))</f>
        <v>wearables</v>
      </c>
      <c r="S1309" s="8">
        <f>DATE(1970,1,1)+(Table1[[#This Row],[launched_at]]/(24*60*60))</f>
        <v>42387.503229166672</v>
      </c>
      <c r="T1309" s="8">
        <f>DATE(1970,1,1)+(Table1[[#This Row],[deadline]]/(24*60*60))</f>
        <v>42417.503229166672</v>
      </c>
      <c r="U1309">
        <f>_xlfn.DAYS(Table1[[#This Row],[Date Ended Conversion]],Table1[[#This Row],[Date Created Conversion]])</f>
        <v>30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9">
        <f>IF(Table1[[#This Row],[goal]] &lt;= 0,0,Table1[[#This Row],[pledged]]/Table1[[#This Row],[goal]])</f>
        <v>0.11360000000000001</v>
      </c>
      <c r="P1310" s="7">
        <f>IF(Table1[[#This Row],[backers_count]] &lt;= 0,0,Table1[[#This Row],[pledged]]/Table1[[#This Row],[backers_count]])</f>
        <v>29.894736842105264</v>
      </c>
      <c r="Q1310" t="str">
        <f>TRIM(MID(Table1[[#This Row],[Category and Sub-Category]],1,SEARCH("/",Table1[[#This Row],[Category and Sub-Category]],1)-1))</f>
        <v>technology</v>
      </c>
      <c r="R1310" t="str">
        <f>TRIM(MID(Table1[[#This Row],[Category and Sub-Category]],SEARCH("/",Table1[[#This Row],[Category and Sub-Category]],1)+1,LEN(Table1[[#This Row],[Category and Sub-Category]])))</f>
        <v>wearables</v>
      </c>
      <c r="S1310" s="8">
        <f>DATE(1970,1,1)+(Table1[[#This Row],[launched_at]]/(24*60*60))</f>
        <v>42611.613564814819</v>
      </c>
      <c r="T1310" s="8">
        <f>DATE(1970,1,1)+(Table1[[#This Row],[deadline]]/(24*60*60))</f>
        <v>42651.613564814819</v>
      </c>
      <c r="U1310">
        <f>_xlfn.DAYS(Table1[[#This Row],[Date Ended Conversion]],Table1[[#This Row],[Date Created Conversion]])</f>
        <v>40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9">
        <f>IF(Table1[[#This Row],[goal]] &lt;= 0,0,Table1[[#This Row],[pledged]]/Table1[[#This Row],[goal]])</f>
        <v>1.1199130434782609</v>
      </c>
      <c r="P1311" s="7">
        <f>IF(Table1[[#This Row],[backers_count]] &lt;= 0,0,Table1[[#This Row],[pledged]]/Table1[[#This Row],[backers_count]])</f>
        <v>367.97142857142859</v>
      </c>
      <c r="Q1311" t="str">
        <f>TRIM(MID(Table1[[#This Row],[Category and Sub-Category]],1,SEARCH("/",Table1[[#This Row],[Category and Sub-Category]],1)-1))</f>
        <v>technology</v>
      </c>
      <c r="R1311" t="str">
        <f>TRIM(MID(Table1[[#This Row],[Category and Sub-Category]],SEARCH("/",Table1[[#This Row],[Category and Sub-Category]],1)+1,LEN(Table1[[#This Row],[Category and Sub-Category]])))</f>
        <v>wearables</v>
      </c>
      <c r="S1311" s="8">
        <f>DATE(1970,1,1)+(Table1[[#This Row],[launched_at]]/(24*60*60))</f>
        <v>42257.882731481484</v>
      </c>
      <c r="T1311" s="8">
        <f>DATE(1970,1,1)+(Table1[[#This Row],[deadline]]/(24*60*60))</f>
        <v>42292.882731481484</v>
      </c>
      <c r="U1311">
        <f>_xlfn.DAYS(Table1[[#This Row],[Date Ended Conversion]],Table1[[#This Row],[Date Created Conversion]])</f>
        <v>35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9">
        <f>IF(Table1[[#This Row],[goal]] &lt;= 0,0,Table1[[#This Row],[pledged]]/Table1[[#This Row],[goal]])</f>
        <v>0.155</v>
      </c>
      <c r="P1312" s="7">
        <f>IF(Table1[[#This Row],[backers_count]] &lt;= 0,0,Table1[[#This Row],[pledged]]/Table1[[#This Row],[backers_count]])</f>
        <v>129.16666666666666</v>
      </c>
      <c r="Q1312" t="str">
        <f>TRIM(MID(Table1[[#This Row],[Category and Sub-Category]],1,SEARCH("/",Table1[[#This Row],[Category and Sub-Category]],1)-1))</f>
        <v>technology</v>
      </c>
      <c r="R1312" t="str">
        <f>TRIM(MID(Table1[[#This Row],[Category and Sub-Category]],SEARCH("/",Table1[[#This Row],[Category and Sub-Category]],1)+1,LEN(Table1[[#This Row],[Category and Sub-Category]])))</f>
        <v>wearables</v>
      </c>
      <c r="S1312" s="8">
        <f>DATE(1970,1,1)+(Table1[[#This Row],[launched_at]]/(24*60*60))</f>
        <v>42556.667245370365</v>
      </c>
      <c r="T1312" s="8">
        <f>DATE(1970,1,1)+(Table1[[#This Row],[deadline]]/(24*60*60))</f>
        <v>42601.667245370365</v>
      </c>
      <c r="U1312">
        <f>_xlfn.DAYS(Table1[[#This Row],[Date Ended Conversion]],Table1[[#This Row],[Date Created Conversion]])</f>
        <v>45</v>
      </c>
    </row>
    <row r="1313" spans="1:21" ht="43.5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9">
        <f>IF(Table1[[#This Row],[goal]] &lt;= 0,0,Table1[[#This Row],[pledged]]/Table1[[#This Row],[goal]])</f>
        <v>0.32028000000000001</v>
      </c>
      <c r="P1313" s="7">
        <f>IF(Table1[[#This Row],[backers_count]] &lt;= 0,0,Table1[[#This Row],[pledged]]/Table1[[#This Row],[backers_count]])</f>
        <v>800.7</v>
      </c>
      <c r="Q1313" t="str">
        <f>TRIM(MID(Table1[[#This Row],[Category and Sub-Category]],1,SEARCH("/",Table1[[#This Row],[Category and Sub-Category]],1)-1))</f>
        <v>technology</v>
      </c>
      <c r="R1313" t="str">
        <f>TRIM(MID(Table1[[#This Row],[Category and Sub-Category]],SEARCH("/",Table1[[#This Row],[Category and Sub-Category]],1)+1,LEN(Table1[[#This Row],[Category and Sub-Category]])))</f>
        <v>wearables</v>
      </c>
      <c r="S1313" s="8">
        <f>DATE(1970,1,1)+(Table1[[#This Row],[launched_at]]/(24*60*60))</f>
        <v>42669.802303240736</v>
      </c>
      <c r="T1313" s="8">
        <f>DATE(1970,1,1)+(Table1[[#This Row],[deadline]]/(24*60*60))</f>
        <v>42704.843969907408</v>
      </c>
      <c r="U1313">
        <f>_xlfn.DAYS(Table1[[#This Row],[Date Ended Conversion]],Table1[[#This Row],[Date Created Conversion]])</f>
        <v>35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9">
        <f>IF(Table1[[#This Row],[goal]] &lt;= 0,0,Table1[[#This Row],[pledged]]/Table1[[#This Row],[goal]])</f>
        <v>6.0869565217391303E-3</v>
      </c>
      <c r="P1314" s="7">
        <f>IF(Table1[[#This Row],[backers_count]] &lt;= 0,0,Table1[[#This Row],[pledged]]/Table1[[#This Row],[backers_count]])</f>
        <v>28</v>
      </c>
      <c r="Q1314" t="str">
        <f>TRIM(MID(Table1[[#This Row],[Category and Sub-Category]],1,SEARCH("/",Table1[[#This Row],[Category and Sub-Category]],1)-1))</f>
        <v>technology</v>
      </c>
      <c r="R1314" t="str">
        <f>TRIM(MID(Table1[[#This Row],[Category and Sub-Category]],SEARCH("/",Table1[[#This Row],[Category and Sub-Category]],1)+1,LEN(Table1[[#This Row],[Category and Sub-Category]])))</f>
        <v>wearables</v>
      </c>
      <c r="S1314" s="8">
        <f>DATE(1970,1,1)+(Table1[[#This Row],[launched_at]]/(24*60*60))</f>
        <v>42082.702800925923</v>
      </c>
      <c r="T1314" s="8">
        <f>DATE(1970,1,1)+(Table1[[#This Row],[deadline]]/(24*60*60))</f>
        <v>42112.702800925923</v>
      </c>
      <c r="U1314">
        <f>_xlfn.DAYS(Table1[[#This Row],[Date Ended Conversion]],Table1[[#This Row],[Date Created Conversion]])</f>
        <v>30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9">
        <f>IF(Table1[[#This Row],[goal]] &lt;= 0,0,Table1[[#This Row],[pledged]]/Table1[[#This Row],[goal]])</f>
        <v>0.31114999999999998</v>
      </c>
      <c r="P1315" s="7">
        <f>IF(Table1[[#This Row],[backers_count]] &lt;= 0,0,Table1[[#This Row],[pledged]]/Table1[[#This Row],[backers_count]])</f>
        <v>102.01639344262296</v>
      </c>
      <c r="Q1315" t="str">
        <f>TRIM(MID(Table1[[#This Row],[Category and Sub-Category]],1,SEARCH("/",Table1[[#This Row],[Category and Sub-Category]],1)-1))</f>
        <v>technology</v>
      </c>
      <c r="R1315" t="str">
        <f>TRIM(MID(Table1[[#This Row],[Category and Sub-Category]],SEARCH("/",Table1[[#This Row],[Category and Sub-Category]],1)+1,LEN(Table1[[#This Row],[Category and Sub-Category]])))</f>
        <v>wearables</v>
      </c>
      <c r="S1315" s="8">
        <f>DATE(1970,1,1)+(Table1[[#This Row],[launched_at]]/(24*60*60))</f>
        <v>42402.709652777776</v>
      </c>
      <c r="T1315" s="8">
        <f>DATE(1970,1,1)+(Table1[[#This Row],[deadline]]/(24*60*60))</f>
        <v>42432.709652777776</v>
      </c>
      <c r="U1315">
        <f>_xlfn.DAYS(Table1[[#This Row],[Date Ended Conversion]],Table1[[#This Row],[Date Created Conversion]])</f>
        <v>30</v>
      </c>
    </row>
    <row r="1316" spans="1:21" ht="43.5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9">
        <f>IF(Table1[[#This Row],[goal]] &lt;= 0,0,Table1[[#This Row],[pledged]]/Table1[[#This Row],[goal]])</f>
        <v>1.1266666666666666E-2</v>
      </c>
      <c r="P1316" s="7">
        <f>IF(Table1[[#This Row],[backers_count]] &lt;= 0,0,Table1[[#This Row],[pledged]]/Table1[[#This Row],[backers_count]])</f>
        <v>184.36363636363637</v>
      </c>
      <c r="Q1316" t="str">
        <f>TRIM(MID(Table1[[#This Row],[Category and Sub-Category]],1,SEARCH("/",Table1[[#This Row],[Category and Sub-Category]],1)-1))</f>
        <v>technology</v>
      </c>
      <c r="R1316" t="str">
        <f>TRIM(MID(Table1[[#This Row],[Category and Sub-Category]],SEARCH("/",Table1[[#This Row],[Category and Sub-Category]],1)+1,LEN(Table1[[#This Row],[Category and Sub-Category]])))</f>
        <v>wearables</v>
      </c>
      <c r="S1316" s="8">
        <f>DATE(1970,1,1)+(Table1[[#This Row],[launched_at]]/(24*60*60))</f>
        <v>42604.669675925921</v>
      </c>
      <c r="T1316" s="8">
        <f>DATE(1970,1,1)+(Table1[[#This Row],[deadline]]/(24*60*60))</f>
        <v>42664.669675925921</v>
      </c>
      <c r="U1316">
        <f>_xlfn.DAYS(Table1[[#This Row],[Date Ended Conversion]],Table1[[#This Row],[Date Created Conversion]])</f>
        <v>60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9">
        <f>IF(Table1[[#This Row],[goal]] &lt;= 0,0,Table1[[#This Row],[pledged]]/Table1[[#This Row],[goal]])</f>
        <v>0.40404000000000001</v>
      </c>
      <c r="P1317" s="7">
        <f>IF(Table1[[#This Row],[backers_count]] &lt;= 0,0,Table1[[#This Row],[pledged]]/Table1[[#This Row],[backers_count]])</f>
        <v>162.91935483870967</v>
      </c>
      <c r="Q1317" t="str">
        <f>TRIM(MID(Table1[[#This Row],[Category and Sub-Category]],1,SEARCH("/",Table1[[#This Row],[Category and Sub-Category]],1)-1))</f>
        <v>technology</v>
      </c>
      <c r="R1317" t="str">
        <f>TRIM(MID(Table1[[#This Row],[Category and Sub-Category]],SEARCH("/",Table1[[#This Row],[Category and Sub-Category]],1)+1,LEN(Table1[[#This Row],[Category and Sub-Category]])))</f>
        <v>wearables</v>
      </c>
      <c r="S1317" s="8">
        <f>DATE(1970,1,1)+(Table1[[#This Row],[launched_at]]/(24*60*60))</f>
        <v>42278.498240740737</v>
      </c>
      <c r="T1317" s="8">
        <f>DATE(1970,1,1)+(Table1[[#This Row],[deadline]]/(24*60*60))</f>
        <v>42314.041666666672</v>
      </c>
      <c r="U1317">
        <f>_xlfn.DAYS(Table1[[#This Row],[Date Ended Conversion]],Table1[[#This Row],[Date Created Conversion]])</f>
        <v>36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9">
        <f>IF(Table1[[#This Row],[goal]] &lt;= 0,0,Table1[[#This Row],[pledged]]/Table1[[#This Row],[goal]])</f>
        <v>1.3333333333333333E-5</v>
      </c>
      <c r="P1318" s="7">
        <f>IF(Table1[[#This Row],[backers_count]] &lt;= 0,0,Table1[[#This Row],[pledged]]/Table1[[#This Row],[backers_count]])</f>
        <v>1</v>
      </c>
      <c r="Q1318" t="str">
        <f>TRIM(MID(Table1[[#This Row],[Category and Sub-Category]],1,SEARCH("/",Table1[[#This Row],[Category and Sub-Category]],1)-1))</f>
        <v>technology</v>
      </c>
      <c r="R1318" t="str">
        <f>TRIM(MID(Table1[[#This Row],[Category and Sub-Category]],SEARCH("/",Table1[[#This Row],[Category and Sub-Category]],1)+1,LEN(Table1[[#This Row],[Category and Sub-Category]])))</f>
        <v>wearables</v>
      </c>
      <c r="S1318" s="8">
        <f>DATE(1970,1,1)+(Table1[[#This Row],[launched_at]]/(24*60*60))</f>
        <v>42393.961909722224</v>
      </c>
      <c r="T1318" s="8">
        <f>DATE(1970,1,1)+(Table1[[#This Row],[deadline]]/(24*60*60))</f>
        <v>42428.961909722224</v>
      </c>
      <c r="U1318">
        <f>_xlfn.DAYS(Table1[[#This Row],[Date Ended Conversion]],Table1[[#This Row],[Date Created Conversion]])</f>
        <v>35</v>
      </c>
    </row>
    <row r="1319" spans="1:21" ht="43.5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9">
        <f>IF(Table1[[#This Row],[goal]] &lt;= 0,0,Table1[[#This Row],[pledged]]/Table1[[#This Row],[goal]])</f>
        <v>5.7334999999999997E-2</v>
      </c>
      <c r="P1319" s="7">
        <f>IF(Table1[[#This Row],[backers_count]] &lt;= 0,0,Table1[[#This Row],[pledged]]/Table1[[#This Row],[backers_count]])</f>
        <v>603.52631578947364</v>
      </c>
      <c r="Q1319" t="str">
        <f>TRIM(MID(Table1[[#This Row],[Category and Sub-Category]],1,SEARCH("/",Table1[[#This Row],[Category and Sub-Category]],1)-1))</f>
        <v>technology</v>
      </c>
      <c r="R1319" t="str">
        <f>TRIM(MID(Table1[[#This Row],[Category and Sub-Category]],SEARCH("/",Table1[[#This Row],[Category and Sub-Category]],1)+1,LEN(Table1[[#This Row],[Category and Sub-Category]])))</f>
        <v>wearables</v>
      </c>
      <c r="S1319" s="8">
        <f>DATE(1970,1,1)+(Table1[[#This Row],[launched_at]]/(24*60*60))</f>
        <v>42520.235486111109</v>
      </c>
      <c r="T1319" s="8">
        <f>DATE(1970,1,1)+(Table1[[#This Row],[deadline]]/(24*60*60))</f>
        <v>42572.583333333328</v>
      </c>
      <c r="U1319">
        <f>_xlfn.DAYS(Table1[[#This Row],[Date Ended Conversion]],Table1[[#This Row],[Date Created Conversion]])</f>
        <v>52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9">
        <f>IF(Table1[[#This Row],[goal]] &lt;= 0,0,Table1[[#This Row],[pledged]]/Table1[[#This Row],[goal]])</f>
        <v>0.15325</v>
      </c>
      <c r="P1320" s="7">
        <f>IF(Table1[[#This Row],[backers_count]] &lt;= 0,0,Table1[[#This Row],[pledged]]/Table1[[#This Row],[backers_count]])</f>
        <v>45.407407407407405</v>
      </c>
      <c r="Q1320" t="str">
        <f>TRIM(MID(Table1[[#This Row],[Category and Sub-Category]],1,SEARCH("/",Table1[[#This Row],[Category and Sub-Category]],1)-1))</f>
        <v>technology</v>
      </c>
      <c r="R1320" t="str">
        <f>TRIM(MID(Table1[[#This Row],[Category and Sub-Category]],SEARCH("/",Table1[[#This Row],[Category and Sub-Category]],1)+1,LEN(Table1[[#This Row],[Category and Sub-Category]])))</f>
        <v>wearables</v>
      </c>
      <c r="S1320" s="8">
        <f>DATE(1970,1,1)+(Table1[[#This Row],[launched_at]]/(24*60*60))</f>
        <v>41985.043657407412</v>
      </c>
      <c r="T1320" s="8">
        <f>DATE(1970,1,1)+(Table1[[#This Row],[deadline]]/(24*60*60))</f>
        <v>42015.043657407412</v>
      </c>
      <c r="U1320">
        <f>_xlfn.DAYS(Table1[[#This Row],[Date Ended Conversion]],Table1[[#This Row],[Date Created Conversion]])</f>
        <v>30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9">
        <f>IF(Table1[[#This Row],[goal]] &lt;= 0,0,Table1[[#This Row],[pledged]]/Table1[[#This Row],[goal]])</f>
        <v>0.15103448275862069</v>
      </c>
      <c r="P1321" s="7">
        <f>IF(Table1[[#This Row],[backers_count]] &lt;= 0,0,Table1[[#This Row],[pledged]]/Table1[[#This Row],[backers_count]])</f>
        <v>97.333333333333329</v>
      </c>
      <c r="Q1321" t="str">
        <f>TRIM(MID(Table1[[#This Row],[Category and Sub-Category]],1,SEARCH("/",Table1[[#This Row],[Category and Sub-Category]],1)-1))</f>
        <v>technology</v>
      </c>
      <c r="R1321" t="str">
        <f>TRIM(MID(Table1[[#This Row],[Category and Sub-Category]],SEARCH("/",Table1[[#This Row],[Category and Sub-Category]],1)+1,LEN(Table1[[#This Row],[Category and Sub-Category]])))</f>
        <v>wearables</v>
      </c>
      <c r="S1321" s="8">
        <f>DATE(1970,1,1)+(Table1[[#This Row],[launched_at]]/(24*60*60))</f>
        <v>41816.812094907407</v>
      </c>
      <c r="T1321" s="8">
        <f>DATE(1970,1,1)+(Table1[[#This Row],[deadline]]/(24*60*60))</f>
        <v>41831.666666666664</v>
      </c>
      <c r="U1321">
        <f>_xlfn.DAYS(Table1[[#This Row],[Date Ended Conversion]],Table1[[#This Row],[Date Created Conversion]])</f>
        <v>15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9">
        <f>IF(Table1[[#This Row],[goal]] &lt;= 0,0,Table1[[#This Row],[pledged]]/Table1[[#This Row],[goal]])</f>
        <v>5.0299999999999997E-3</v>
      </c>
      <c r="P1322" s="7">
        <f>IF(Table1[[#This Row],[backers_count]] &lt;= 0,0,Table1[[#This Row],[pledged]]/Table1[[#This Row],[backers_count]])</f>
        <v>167.66666666666666</v>
      </c>
      <c r="Q1322" t="str">
        <f>TRIM(MID(Table1[[#This Row],[Category and Sub-Category]],1,SEARCH("/",Table1[[#This Row],[Category and Sub-Category]],1)-1))</f>
        <v>technology</v>
      </c>
      <c r="R1322" t="str">
        <f>TRIM(MID(Table1[[#This Row],[Category and Sub-Category]],SEARCH("/",Table1[[#This Row],[Category and Sub-Category]],1)+1,LEN(Table1[[#This Row],[Category and Sub-Category]])))</f>
        <v>wearables</v>
      </c>
      <c r="S1322" s="8">
        <f>DATE(1970,1,1)+(Table1[[#This Row],[launched_at]]/(24*60*60))</f>
        <v>42705.690347222218</v>
      </c>
      <c r="T1322" s="8">
        <f>DATE(1970,1,1)+(Table1[[#This Row],[deadline]]/(24*60*60))</f>
        <v>42734.958333333328</v>
      </c>
      <c r="U1322">
        <f>_xlfn.DAYS(Table1[[#This Row],[Date Ended Conversion]],Table1[[#This Row],[Date Created Conversion]])</f>
        <v>29</v>
      </c>
    </row>
    <row r="1323" spans="1:21" ht="43.5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9">
        <f>IF(Table1[[#This Row],[goal]] &lt;= 0,0,Table1[[#This Row],[pledged]]/Table1[[#This Row],[goal]])</f>
        <v>1.3028138528138528E-2</v>
      </c>
      <c r="P1323" s="7">
        <f>IF(Table1[[#This Row],[backers_count]] &lt;= 0,0,Table1[[#This Row],[pledged]]/Table1[[#This Row],[backers_count]])</f>
        <v>859.85714285714289</v>
      </c>
      <c r="Q1323" t="str">
        <f>TRIM(MID(Table1[[#This Row],[Category and Sub-Category]],1,SEARCH("/",Table1[[#This Row],[Category and Sub-Category]],1)-1))</f>
        <v>technology</v>
      </c>
      <c r="R1323" t="str">
        <f>TRIM(MID(Table1[[#This Row],[Category and Sub-Category]],SEARCH("/",Table1[[#This Row],[Category and Sub-Category]],1)+1,LEN(Table1[[#This Row],[Category and Sub-Category]])))</f>
        <v>wearables</v>
      </c>
      <c r="S1323" s="8">
        <f>DATE(1970,1,1)+(Table1[[#This Row],[launched_at]]/(24*60*60))</f>
        <v>42697.74927083333</v>
      </c>
      <c r="T1323" s="8">
        <f>DATE(1970,1,1)+(Table1[[#This Row],[deadline]]/(24*60*60))</f>
        <v>42727.74927083333</v>
      </c>
      <c r="U1323">
        <f>_xlfn.DAYS(Table1[[#This Row],[Date Ended Conversion]],Table1[[#This Row],[Date Created Conversion]])</f>
        <v>30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9">
        <f>IF(Table1[[#This Row],[goal]] &lt;= 0,0,Table1[[#This Row],[pledged]]/Table1[[#This Row],[goal]])</f>
        <v>3.0285714285714286E-3</v>
      </c>
      <c r="P1324" s="7">
        <f>IF(Table1[[#This Row],[backers_count]] &lt;= 0,0,Table1[[#This Row],[pledged]]/Table1[[#This Row],[backers_count]])</f>
        <v>26.5</v>
      </c>
      <c r="Q1324" t="str">
        <f>TRIM(MID(Table1[[#This Row],[Category and Sub-Category]],1,SEARCH("/",Table1[[#This Row],[Category and Sub-Category]],1)-1))</f>
        <v>technology</v>
      </c>
      <c r="R1324" t="str">
        <f>TRIM(MID(Table1[[#This Row],[Category and Sub-Category]],SEARCH("/",Table1[[#This Row],[Category and Sub-Category]],1)+1,LEN(Table1[[#This Row],[Category and Sub-Category]])))</f>
        <v>wearables</v>
      </c>
      <c r="S1324" s="8">
        <f>DATE(1970,1,1)+(Table1[[#This Row],[launched_at]]/(24*60*60))</f>
        <v>42115.656539351854</v>
      </c>
      <c r="T1324" s="8">
        <f>DATE(1970,1,1)+(Table1[[#This Row],[deadline]]/(24*60*60))</f>
        <v>42145.656539351854</v>
      </c>
      <c r="U1324">
        <f>_xlfn.DAYS(Table1[[#This Row],[Date Ended Conversion]],Table1[[#This Row],[Date Created Conversion]])</f>
        <v>30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9">
        <f>IF(Table1[[#This Row],[goal]] &lt;= 0,0,Table1[[#This Row],[pledged]]/Table1[[#This Row],[goal]])</f>
        <v>8.8800000000000004E-2</v>
      </c>
      <c r="P1325" s="7">
        <f>IF(Table1[[#This Row],[backers_count]] &lt;= 0,0,Table1[[#This Row],[pledged]]/Table1[[#This Row],[backers_count]])</f>
        <v>30.272727272727273</v>
      </c>
      <c r="Q1325" t="str">
        <f>TRIM(MID(Table1[[#This Row],[Category and Sub-Category]],1,SEARCH("/",Table1[[#This Row],[Category and Sub-Category]],1)-1))</f>
        <v>technology</v>
      </c>
      <c r="R1325" t="str">
        <f>TRIM(MID(Table1[[#This Row],[Category and Sub-Category]],SEARCH("/",Table1[[#This Row],[Category and Sub-Category]],1)+1,LEN(Table1[[#This Row],[Category and Sub-Category]])))</f>
        <v>wearables</v>
      </c>
      <c r="S1325" s="8">
        <f>DATE(1970,1,1)+(Table1[[#This Row],[launched_at]]/(24*60*60))</f>
        <v>42451.698449074072</v>
      </c>
      <c r="T1325" s="8">
        <f>DATE(1970,1,1)+(Table1[[#This Row],[deadline]]/(24*60*60))</f>
        <v>42486.288194444445</v>
      </c>
      <c r="U1325">
        <f>_xlfn.DAYS(Table1[[#This Row],[Date Ended Conversion]],Table1[[#This Row],[Date Created Conversion]])</f>
        <v>35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9">
        <f>IF(Table1[[#This Row],[goal]] &lt;= 0,0,Table1[[#This Row],[pledged]]/Table1[[#This Row],[goal]])</f>
        <v>9.8400000000000001E-2</v>
      </c>
      <c r="P1326" s="7">
        <f>IF(Table1[[#This Row],[backers_count]] &lt;= 0,0,Table1[[#This Row],[pledged]]/Table1[[#This Row],[backers_count]])</f>
        <v>54.666666666666664</v>
      </c>
      <c r="Q1326" t="str">
        <f>TRIM(MID(Table1[[#This Row],[Category and Sub-Category]],1,SEARCH("/",Table1[[#This Row],[Category and Sub-Category]],1)-1))</f>
        <v>technology</v>
      </c>
      <c r="R1326" t="str">
        <f>TRIM(MID(Table1[[#This Row],[Category and Sub-Category]],SEARCH("/",Table1[[#This Row],[Category and Sub-Category]],1)+1,LEN(Table1[[#This Row],[Category and Sub-Category]])))</f>
        <v>wearables</v>
      </c>
      <c r="S1326" s="8">
        <f>DATE(1970,1,1)+(Table1[[#This Row],[launched_at]]/(24*60*60))</f>
        <v>42626.633703703701</v>
      </c>
      <c r="T1326" s="8">
        <f>DATE(1970,1,1)+(Table1[[#This Row],[deadline]]/(24*60*60))</f>
        <v>42656.633703703701</v>
      </c>
      <c r="U1326">
        <f>_xlfn.DAYS(Table1[[#This Row],[Date Ended Conversion]],Table1[[#This Row],[Date Created Conversion]])</f>
        <v>30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9">
        <f>IF(Table1[[#This Row],[goal]] &lt;= 0,0,Table1[[#This Row],[pledged]]/Table1[[#This Row],[goal]])</f>
        <v>2.4299999999999999E-2</v>
      </c>
      <c r="P1327" s="7">
        <f>IF(Table1[[#This Row],[backers_count]] &lt;= 0,0,Table1[[#This Row],[pledged]]/Table1[[#This Row],[backers_count]])</f>
        <v>60.75</v>
      </c>
      <c r="Q1327" t="str">
        <f>TRIM(MID(Table1[[#This Row],[Category and Sub-Category]],1,SEARCH("/",Table1[[#This Row],[Category and Sub-Category]],1)-1))</f>
        <v>technology</v>
      </c>
      <c r="R1327" t="str">
        <f>TRIM(MID(Table1[[#This Row],[Category and Sub-Category]],SEARCH("/",Table1[[#This Row],[Category and Sub-Category]],1)+1,LEN(Table1[[#This Row],[Category and Sub-Category]])))</f>
        <v>wearables</v>
      </c>
      <c r="S1327" s="8">
        <f>DATE(1970,1,1)+(Table1[[#This Row],[launched_at]]/(24*60*60))</f>
        <v>42704.086053240739</v>
      </c>
      <c r="T1327" s="8">
        <f>DATE(1970,1,1)+(Table1[[#This Row],[deadline]]/(24*60*60))</f>
        <v>42734.086053240739</v>
      </c>
      <c r="U1327">
        <f>_xlfn.DAYS(Table1[[#This Row],[Date Ended Conversion]],Table1[[#This Row],[Date Created Conversion]])</f>
        <v>30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9">
        <f>IF(Table1[[#This Row],[goal]] &lt;= 0,0,Table1[[#This Row],[pledged]]/Table1[[#This Row],[goal]])</f>
        <v>1.1299999999999999E-2</v>
      </c>
      <c r="P1328" s="7">
        <f>IF(Table1[[#This Row],[backers_count]] &lt;= 0,0,Table1[[#This Row],[pledged]]/Table1[[#This Row],[backers_count]])</f>
        <v>102.72727272727273</v>
      </c>
      <c r="Q1328" t="str">
        <f>TRIM(MID(Table1[[#This Row],[Category and Sub-Category]],1,SEARCH("/",Table1[[#This Row],[Category and Sub-Category]],1)-1))</f>
        <v>technology</v>
      </c>
      <c r="R1328" t="str">
        <f>TRIM(MID(Table1[[#This Row],[Category and Sub-Category]],SEARCH("/",Table1[[#This Row],[Category and Sub-Category]],1)+1,LEN(Table1[[#This Row],[Category and Sub-Category]])))</f>
        <v>wearables</v>
      </c>
      <c r="S1328" s="8">
        <f>DATE(1970,1,1)+(Table1[[#This Row],[launched_at]]/(24*60*60))</f>
        <v>41974.791990740741</v>
      </c>
      <c r="T1328" s="8">
        <f>DATE(1970,1,1)+(Table1[[#This Row],[deadline]]/(24*60*60))</f>
        <v>42019.791990740741</v>
      </c>
      <c r="U1328">
        <f>_xlfn.DAYS(Table1[[#This Row],[Date Ended Conversion]],Table1[[#This Row],[Date Created Conversion]])</f>
        <v>45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9">
        <f>IF(Table1[[#This Row],[goal]] &lt;= 0,0,Table1[[#This Row],[pledged]]/Table1[[#This Row],[goal]])</f>
        <v>3.5520833333333335E-2</v>
      </c>
      <c r="P1329" s="7">
        <f>IF(Table1[[#This Row],[backers_count]] &lt;= 0,0,Table1[[#This Row],[pledged]]/Table1[[#This Row],[backers_count]])</f>
        <v>41.585365853658537</v>
      </c>
      <c r="Q1329" t="str">
        <f>TRIM(MID(Table1[[#This Row],[Category and Sub-Category]],1,SEARCH("/",Table1[[#This Row],[Category and Sub-Category]],1)-1))</f>
        <v>technology</v>
      </c>
      <c r="R1329" t="str">
        <f>TRIM(MID(Table1[[#This Row],[Category and Sub-Category]],SEARCH("/",Table1[[#This Row],[Category and Sub-Category]],1)+1,LEN(Table1[[#This Row],[Category and Sub-Category]])))</f>
        <v>wearables</v>
      </c>
      <c r="S1329" s="8">
        <f>DATE(1970,1,1)+(Table1[[#This Row],[launched_at]]/(24*60*60))</f>
        <v>42123.678645833337</v>
      </c>
      <c r="T1329" s="8">
        <f>DATE(1970,1,1)+(Table1[[#This Row],[deadline]]/(24*60*60))</f>
        <v>42153.678645833337</v>
      </c>
      <c r="U1329">
        <f>_xlfn.DAYS(Table1[[#This Row],[Date Ended Conversion]],Table1[[#This Row],[Date Created Conversion]])</f>
        <v>30</v>
      </c>
    </row>
    <row r="1330" spans="1:21" ht="43.5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9">
        <f>IF(Table1[[#This Row],[goal]] &lt;= 0,0,Table1[[#This Row],[pledged]]/Table1[[#This Row],[goal]])</f>
        <v>2.3306666666666667E-2</v>
      </c>
      <c r="P1330" s="7">
        <f>IF(Table1[[#This Row],[backers_count]] &lt;= 0,0,Table1[[#This Row],[pledged]]/Table1[[#This Row],[backers_count]])</f>
        <v>116.53333333333333</v>
      </c>
      <c r="Q1330" t="str">
        <f>TRIM(MID(Table1[[#This Row],[Category and Sub-Category]],1,SEARCH("/",Table1[[#This Row],[Category and Sub-Category]],1)-1))</f>
        <v>technology</v>
      </c>
      <c r="R1330" t="str">
        <f>TRIM(MID(Table1[[#This Row],[Category and Sub-Category]],SEARCH("/",Table1[[#This Row],[Category and Sub-Category]],1)+1,LEN(Table1[[#This Row],[Category and Sub-Category]])))</f>
        <v>wearables</v>
      </c>
      <c r="S1330" s="8">
        <f>DATE(1970,1,1)+(Table1[[#This Row],[launched_at]]/(24*60*60))</f>
        <v>42612.642754629633</v>
      </c>
      <c r="T1330" s="8">
        <f>DATE(1970,1,1)+(Table1[[#This Row],[deadline]]/(24*60*60))</f>
        <v>42657.642754629633</v>
      </c>
      <c r="U1330">
        <f>_xlfn.DAYS(Table1[[#This Row],[Date Ended Conversion]],Table1[[#This Row],[Date Created Conversion]])</f>
        <v>45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9">
        <f>IF(Table1[[#This Row],[goal]] &lt;= 0,0,Table1[[#This Row],[pledged]]/Table1[[#This Row],[goal]])</f>
        <v>8.1600000000000006E-3</v>
      </c>
      <c r="P1331" s="7">
        <f>IF(Table1[[#This Row],[backers_count]] &lt;= 0,0,Table1[[#This Row],[pledged]]/Table1[[#This Row],[backers_count]])</f>
        <v>45.333333333333336</v>
      </c>
      <c r="Q1331" t="str">
        <f>TRIM(MID(Table1[[#This Row],[Category and Sub-Category]],1,SEARCH("/",Table1[[#This Row],[Category and Sub-Category]],1)-1))</f>
        <v>technology</v>
      </c>
      <c r="R1331" t="str">
        <f>TRIM(MID(Table1[[#This Row],[Category and Sub-Category]],SEARCH("/",Table1[[#This Row],[Category and Sub-Category]],1)+1,LEN(Table1[[#This Row],[Category and Sub-Category]])))</f>
        <v>wearables</v>
      </c>
      <c r="S1331" s="8">
        <f>DATE(1970,1,1)+(Table1[[#This Row],[launched_at]]/(24*60*60))</f>
        <v>41935.221585648149</v>
      </c>
      <c r="T1331" s="8">
        <f>DATE(1970,1,1)+(Table1[[#This Row],[deadline]]/(24*60*60))</f>
        <v>41975.263252314813</v>
      </c>
      <c r="U1331">
        <f>_xlfn.DAYS(Table1[[#This Row],[Date Ended Conversion]],Table1[[#This Row],[Date Created Conversion]])</f>
        <v>40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9">
        <f>IF(Table1[[#This Row],[goal]] &lt;= 0,0,Table1[[#This Row],[pledged]]/Table1[[#This Row],[goal]])</f>
        <v>0.22494285714285714</v>
      </c>
      <c r="P1332" s="7">
        <f>IF(Table1[[#This Row],[backers_count]] &lt;= 0,0,Table1[[#This Row],[pledged]]/Table1[[#This Row],[backers_count]])</f>
        <v>157.46</v>
      </c>
      <c r="Q1332" t="str">
        <f>TRIM(MID(Table1[[#This Row],[Category and Sub-Category]],1,SEARCH("/",Table1[[#This Row],[Category and Sub-Category]],1)-1))</f>
        <v>technology</v>
      </c>
      <c r="R1332" t="str">
        <f>TRIM(MID(Table1[[#This Row],[Category and Sub-Category]],SEARCH("/",Table1[[#This Row],[Category and Sub-Category]],1)+1,LEN(Table1[[#This Row],[Category and Sub-Category]])))</f>
        <v>wearables</v>
      </c>
      <c r="S1332" s="8">
        <f>DATE(1970,1,1)+(Table1[[#This Row],[launched_at]]/(24*60*60))</f>
        <v>42522.276724537034</v>
      </c>
      <c r="T1332" s="8">
        <f>DATE(1970,1,1)+(Table1[[#This Row],[deadline]]/(24*60*60))</f>
        <v>42553.166666666672</v>
      </c>
      <c r="U1332">
        <f>_xlfn.DAYS(Table1[[#This Row],[Date Ended Conversion]],Table1[[#This Row],[Date Created Conversion]])</f>
        <v>31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9">
        <f>IF(Table1[[#This Row],[goal]] &lt;= 0,0,Table1[[#This Row],[pledged]]/Table1[[#This Row],[goal]])</f>
        <v>1.3668E-2</v>
      </c>
      <c r="P1333" s="7">
        <f>IF(Table1[[#This Row],[backers_count]] &lt;= 0,0,Table1[[#This Row],[pledged]]/Table1[[#This Row],[backers_count]])</f>
        <v>100.5</v>
      </c>
      <c r="Q1333" t="str">
        <f>TRIM(MID(Table1[[#This Row],[Category and Sub-Category]],1,SEARCH("/",Table1[[#This Row],[Category and Sub-Category]],1)-1))</f>
        <v>technology</v>
      </c>
      <c r="R1333" t="str">
        <f>TRIM(MID(Table1[[#This Row],[Category and Sub-Category]],SEARCH("/",Table1[[#This Row],[Category and Sub-Category]],1)+1,LEN(Table1[[#This Row],[Category and Sub-Category]])))</f>
        <v>wearables</v>
      </c>
      <c r="S1333" s="8">
        <f>DATE(1970,1,1)+(Table1[[#This Row],[launched_at]]/(24*60*60))</f>
        <v>42569.50409722222</v>
      </c>
      <c r="T1333" s="8">
        <f>DATE(1970,1,1)+(Table1[[#This Row],[deadline]]/(24*60*60))</f>
        <v>42599.50409722222</v>
      </c>
      <c r="U1333">
        <f>_xlfn.DAYS(Table1[[#This Row],[Date Ended Conversion]],Table1[[#This Row],[Date Created Conversion]])</f>
        <v>30</v>
      </c>
    </row>
    <row r="1334" spans="1:21" ht="43.5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9">
        <f>IF(Table1[[#This Row],[goal]] &lt;= 0,0,Table1[[#This Row],[pledged]]/Table1[[#This Row],[goal]])</f>
        <v>0</v>
      </c>
      <c r="P1334" s="7">
        <f>IF(Table1[[#This Row],[backers_count]] &lt;= 0,0,Table1[[#This Row],[pledged]]/Table1[[#This Row],[backers_count]])</f>
        <v>0</v>
      </c>
      <c r="Q1334" t="str">
        <f>TRIM(MID(Table1[[#This Row],[Category and Sub-Category]],1,SEARCH("/",Table1[[#This Row],[Category and Sub-Category]],1)-1))</f>
        <v>technology</v>
      </c>
      <c r="R1334" t="str">
        <f>TRIM(MID(Table1[[#This Row],[Category and Sub-Category]],SEARCH("/",Table1[[#This Row],[Category and Sub-Category]],1)+1,LEN(Table1[[#This Row],[Category and Sub-Category]])))</f>
        <v>wearables</v>
      </c>
      <c r="S1334" s="8">
        <f>DATE(1970,1,1)+(Table1[[#This Row],[launched_at]]/(24*60*60))</f>
        <v>42732.060277777782</v>
      </c>
      <c r="T1334" s="8">
        <f>DATE(1970,1,1)+(Table1[[#This Row],[deadline]]/(24*60*60))</f>
        <v>42762.060277777782</v>
      </c>
      <c r="U1334">
        <f>_xlfn.DAYS(Table1[[#This Row],[Date Ended Conversion]],Table1[[#This Row],[Date Created Conversion]])</f>
        <v>30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9">
        <f>IF(Table1[[#This Row],[goal]] &lt;= 0,0,Table1[[#This Row],[pledged]]/Table1[[#This Row],[goal]])</f>
        <v>0</v>
      </c>
      <c r="P1335" s="7">
        <f>IF(Table1[[#This Row],[backers_count]] &lt;= 0,0,Table1[[#This Row],[pledged]]/Table1[[#This Row],[backers_count]])</f>
        <v>0</v>
      </c>
      <c r="Q1335" t="str">
        <f>TRIM(MID(Table1[[#This Row],[Category and Sub-Category]],1,SEARCH("/",Table1[[#This Row],[Category and Sub-Category]],1)-1))</f>
        <v>technology</v>
      </c>
      <c r="R1335" t="str">
        <f>TRIM(MID(Table1[[#This Row],[Category and Sub-Category]],SEARCH("/",Table1[[#This Row],[Category and Sub-Category]],1)+1,LEN(Table1[[#This Row],[Category and Sub-Category]])))</f>
        <v>wearables</v>
      </c>
      <c r="S1335" s="8">
        <f>DATE(1970,1,1)+(Table1[[#This Row],[launched_at]]/(24*60*60))</f>
        <v>41806.106770833336</v>
      </c>
      <c r="T1335" s="8">
        <f>DATE(1970,1,1)+(Table1[[#This Row],[deadline]]/(24*60*60))</f>
        <v>41836.106770833336</v>
      </c>
      <c r="U1335">
        <f>_xlfn.DAYS(Table1[[#This Row],[Date Ended Conversion]],Table1[[#This Row],[Date Created Conversion]])</f>
        <v>30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9">
        <f>IF(Table1[[#This Row],[goal]] &lt;= 0,0,Table1[[#This Row],[pledged]]/Table1[[#This Row],[goal]])</f>
        <v>0.10754135338345865</v>
      </c>
      <c r="P1336" s="7">
        <f>IF(Table1[[#This Row],[backers_count]] &lt;= 0,0,Table1[[#This Row],[pledged]]/Table1[[#This Row],[backers_count]])</f>
        <v>51.822463768115945</v>
      </c>
      <c r="Q1336" t="str">
        <f>TRIM(MID(Table1[[#This Row],[Category and Sub-Category]],1,SEARCH("/",Table1[[#This Row],[Category and Sub-Category]],1)-1))</f>
        <v>technology</v>
      </c>
      <c r="R1336" t="str">
        <f>TRIM(MID(Table1[[#This Row],[Category and Sub-Category]],SEARCH("/",Table1[[#This Row],[Category and Sub-Category]],1)+1,LEN(Table1[[#This Row],[Category and Sub-Category]])))</f>
        <v>wearables</v>
      </c>
      <c r="S1336" s="8">
        <f>DATE(1970,1,1)+(Table1[[#This Row],[launched_at]]/(24*60*60))</f>
        <v>42410.774155092593</v>
      </c>
      <c r="T1336" s="8">
        <f>DATE(1970,1,1)+(Table1[[#This Row],[deadline]]/(24*60*60))</f>
        <v>42440.774155092593</v>
      </c>
      <c r="U1336">
        <f>_xlfn.DAYS(Table1[[#This Row],[Date Ended Conversion]],Table1[[#This Row],[Date Created Conversion]])</f>
        <v>30</v>
      </c>
    </row>
    <row r="1337" spans="1:21" ht="43.5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9">
        <f>IF(Table1[[#This Row],[goal]] &lt;= 0,0,Table1[[#This Row],[pledged]]/Table1[[#This Row],[goal]])</f>
        <v>0.1976</v>
      </c>
      <c r="P1337" s="7">
        <f>IF(Table1[[#This Row],[backers_count]] &lt;= 0,0,Table1[[#This Row],[pledged]]/Table1[[#This Row],[backers_count]])</f>
        <v>308.75</v>
      </c>
      <c r="Q1337" t="str">
        <f>TRIM(MID(Table1[[#This Row],[Category and Sub-Category]],1,SEARCH("/",Table1[[#This Row],[Category and Sub-Category]],1)-1))</f>
        <v>technology</v>
      </c>
      <c r="R1337" t="str">
        <f>TRIM(MID(Table1[[#This Row],[Category and Sub-Category]],SEARCH("/",Table1[[#This Row],[Category and Sub-Category]],1)+1,LEN(Table1[[#This Row],[Category and Sub-Category]])))</f>
        <v>wearables</v>
      </c>
      <c r="S1337" s="8">
        <f>DATE(1970,1,1)+(Table1[[#This Row],[launched_at]]/(24*60*60))</f>
        <v>42313.936365740738</v>
      </c>
      <c r="T1337" s="8">
        <f>DATE(1970,1,1)+(Table1[[#This Row],[deadline]]/(24*60*60))</f>
        <v>42343.936365740738</v>
      </c>
      <c r="U1337">
        <f>_xlfn.DAYS(Table1[[#This Row],[Date Ended Conversion]],Table1[[#This Row],[Date Created Conversion]])</f>
        <v>30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9">
        <f>IF(Table1[[#This Row],[goal]] &lt;= 0,0,Table1[[#This Row],[pledged]]/Table1[[#This Row],[goal]])</f>
        <v>0.84946999999999995</v>
      </c>
      <c r="P1338" s="7">
        <f>IF(Table1[[#This Row],[backers_count]] &lt;= 0,0,Table1[[#This Row],[pledged]]/Table1[[#This Row],[backers_count]])</f>
        <v>379.22767857142856</v>
      </c>
      <c r="Q1338" t="str">
        <f>TRIM(MID(Table1[[#This Row],[Category and Sub-Category]],1,SEARCH("/",Table1[[#This Row],[Category and Sub-Category]],1)-1))</f>
        <v>technology</v>
      </c>
      <c r="R1338" t="str">
        <f>TRIM(MID(Table1[[#This Row],[Category and Sub-Category]],SEARCH("/",Table1[[#This Row],[Category and Sub-Category]],1)+1,LEN(Table1[[#This Row],[Category and Sub-Category]])))</f>
        <v>wearables</v>
      </c>
      <c r="S1338" s="8">
        <f>DATE(1970,1,1)+(Table1[[#This Row],[launched_at]]/(24*60*60))</f>
        <v>41955.863750000004</v>
      </c>
      <c r="T1338" s="8">
        <f>DATE(1970,1,1)+(Table1[[#This Row],[deadline]]/(24*60*60))</f>
        <v>41990.863750000004</v>
      </c>
      <c r="U1338">
        <f>_xlfn.DAYS(Table1[[#This Row],[Date Ended Conversion]],Table1[[#This Row],[Date Created Conversion]])</f>
        <v>35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9">
        <f>IF(Table1[[#This Row],[goal]] &lt;= 0,0,Table1[[#This Row],[pledged]]/Table1[[#This Row],[goal]])</f>
        <v>0.49381999999999998</v>
      </c>
      <c r="P1339" s="7">
        <f>IF(Table1[[#This Row],[backers_count]] &lt;= 0,0,Table1[[#This Row],[pledged]]/Table1[[#This Row],[backers_count]])</f>
        <v>176.36428571428573</v>
      </c>
      <c r="Q1339" t="str">
        <f>TRIM(MID(Table1[[#This Row],[Category and Sub-Category]],1,SEARCH("/",Table1[[#This Row],[Category and Sub-Category]],1)-1))</f>
        <v>technology</v>
      </c>
      <c r="R1339" t="str">
        <f>TRIM(MID(Table1[[#This Row],[Category and Sub-Category]],SEARCH("/",Table1[[#This Row],[Category and Sub-Category]],1)+1,LEN(Table1[[#This Row],[Category and Sub-Category]])))</f>
        <v>wearables</v>
      </c>
      <c r="S1339" s="8">
        <f>DATE(1970,1,1)+(Table1[[#This Row],[launched_at]]/(24*60*60))</f>
        <v>42767.577303240745</v>
      </c>
      <c r="T1339" s="8">
        <f>DATE(1970,1,1)+(Table1[[#This Row],[deadline]]/(24*60*60))</f>
        <v>42797.577303240745</v>
      </c>
      <c r="U1339">
        <f>_xlfn.DAYS(Table1[[#This Row],[Date Ended Conversion]],Table1[[#This Row],[Date Created Conversion]])</f>
        <v>30</v>
      </c>
    </row>
    <row r="1340" spans="1:21" ht="43.5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9">
        <f>IF(Table1[[#This Row],[goal]] &lt;= 0,0,Table1[[#This Row],[pledged]]/Table1[[#This Row],[goal]])</f>
        <v>3.3033333333333331E-2</v>
      </c>
      <c r="P1340" s="7">
        <f>IF(Table1[[#This Row],[backers_count]] &lt;= 0,0,Table1[[#This Row],[pledged]]/Table1[[#This Row],[backers_count]])</f>
        <v>66.066666666666663</v>
      </c>
      <c r="Q1340" t="str">
        <f>TRIM(MID(Table1[[#This Row],[Category and Sub-Category]],1,SEARCH("/",Table1[[#This Row],[Category and Sub-Category]],1)-1))</f>
        <v>technology</v>
      </c>
      <c r="R1340" t="str">
        <f>TRIM(MID(Table1[[#This Row],[Category and Sub-Category]],SEARCH("/",Table1[[#This Row],[Category and Sub-Category]],1)+1,LEN(Table1[[#This Row],[Category and Sub-Category]])))</f>
        <v>wearables</v>
      </c>
      <c r="S1340" s="8">
        <f>DATE(1970,1,1)+(Table1[[#This Row],[launched_at]]/(24*60*60))</f>
        <v>42188.803622685184</v>
      </c>
      <c r="T1340" s="8">
        <f>DATE(1970,1,1)+(Table1[[#This Row],[deadline]]/(24*60*60))</f>
        <v>42218.803622685184</v>
      </c>
      <c r="U1340">
        <f>_xlfn.DAYS(Table1[[#This Row],[Date Ended Conversion]],Table1[[#This Row],[Date Created Conversion]])</f>
        <v>30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9">
        <f>IF(Table1[[#This Row],[goal]] &lt;= 0,0,Table1[[#This Row],[pledged]]/Table1[[#This Row],[goal]])</f>
        <v>6.6339999999999996E-2</v>
      </c>
      <c r="P1341" s="7">
        <f>IF(Table1[[#This Row],[backers_count]] &lt;= 0,0,Table1[[#This Row],[pledged]]/Table1[[#This Row],[backers_count]])</f>
        <v>89.648648648648646</v>
      </c>
      <c r="Q1341" t="str">
        <f>TRIM(MID(Table1[[#This Row],[Category and Sub-Category]],1,SEARCH("/",Table1[[#This Row],[Category and Sub-Category]],1)-1))</f>
        <v>technology</v>
      </c>
      <c r="R1341" t="str">
        <f>TRIM(MID(Table1[[#This Row],[Category and Sub-Category]],SEARCH("/",Table1[[#This Row],[Category and Sub-Category]],1)+1,LEN(Table1[[#This Row],[Category and Sub-Category]])))</f>
        <v>wearables</v>
      </c>
      <c r="S1341" s="8">
        <f>DATE(1970,1,1)+(Table1[[#This Row],[launched_at]]/(24*60*60))</f>
        <v>41936.647164351853</v>
      </c>
      <c r="T1341" s="8">
        <f>DATE(1970,1,1)+(Table1[[#This Row],[deadline]]/(24*60*60))</f>
        <v>41981.688831018517</v>
      </c>
      <c r="U1341">
        <f>_xlfn.DAYS(Table1[[#This Row],[Date Ended Conversion]],Table1[[#This Row],[Date Created Conversion]])</f>
        <v>45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9">
        <f>IF(Table1[[#This Row],[goal]] &lt;= 0,0,Table1[[#This Row],[pledged]]/Table1[[#This Row],[goal]])</f>
        <v>0</v>
      </c>
      <c r="P1342" s="7">
        <f>IF(Table1[[#This Row],[backers_count]] &lt;= 0,0,Table1[[#This Row],[pledged]]/Table1[[#This Row],[backers_count]])</f>
        <v>0</v>
      </c>
      <c r="Q1342" t="str">
        <f>TRIM(MID(Table1[[#This Row],[Category and Sub-Category]],1,SEARCH("/",Table1[[#This Row],[Category and Sub-Category]],1)-1))</f>
        <v>technology</v>
      </c>
      <c r="R1342" t="str">
        <f>TRIM(MID(Table1[[#This Row],[Category and Sub-Category]],SEARCH("/",Table1[[#This Row],[Category and Sub-Category]],1)+1,LEN(Table1[[#This Row],[Category and Sub-Category]])))</f>
        <v>wearables</v>
      </c>
      <c r="S1342" s="8">
        <f>DATE(1970,1,1)+(Table1[[#This Row],[launched_at]]/(24*60*60))</f>
        <v>41836.595520833333</v>
      </c>
      <c r="T1342" s="8">
        <f>DATE(1970,1,1)+(Table1[[#This Row],[deadline]]/(24*60*60))</f>
        <v>41866.595520833333</v>
      </c>
      <c r="U1342">
        <f>_xlfn.DAYS(Table1[[#This Row],[Date Ended Conversion]],Table1[[#This Row],[Date Created Conversion]])</f>
        <v>30</v>
      </c>
    </row>
    <row r="1343" spans="1:21" ht="43.5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9">
        <f>IF(Table1[[#This Row],[goal]] &lt;= 0,0,Table1[[#This Row],[pledged]]/Table1[[#This Row],[goal]])</f>
        <v>0.7036</v>
      </c>
      <c r="P1343" s="7">
        <f>IF(Table1[[#This Row],[backers_count]] &lt;= 0,0,Table1[[#This Row],[pledged]]/Table1[[#This Row],[backers_count]])</f>
        <v>382.39130434782606</v>
      </c>
      <c r="Q1343" t="str">
        <f>TRIM(MID(Table1[[#This Row],[Category and Sub-Category]],1,SEARCH("/",Table1[[#This Row],[Category and Sub-Category]],1)-1))</f>
        <v>technology</v>
      </c>
      <c r="R1343" t="str">
        <f>TRIM(MID(Table1[[#This Row],[Category and Sub-Category]],SEARCH("/",Table1[[#This Row],[Category and Sub-Category]],1)+1,LEN(Table1[[#This Row],[Category and Sub-Category]])))</f>
        <v>wearables</v>
      </c>
      <c r="S1343" s="8">
        <f>DATE(1970,1,1)+(Table1[[#This Row],[launched_at]]/(24*60*60))</f>
        <v>42612.624039351853</v>
      </c>
      <c r="T1343" s="8">
        <f>DATE(1970,1,1)+(Table1[[#This Row],[deadline]]/(24*60*60))</f>
        <v>42644.624039351853</v>
      </c>
      <c r="U1343">
        <f>_xlfn.DAYS(Table1[[#This Row],[Date Ended Conversion]],Table1[[#This Row],[Date Created Conversion]])</f>
        <v>32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9">
        <f>IF(Table1[[#This Row],[goal]] &lt;= 0,0,Table1[[#This Row],[pledged]]/Table1[[#This Row],[goal]])</f>
        <v>2E-3</v>
      </c>
      <c r="P1344" s="7">
        <f>IF(Table1[[#This Row],[backers_count]] &lt;= 0,0,Table1[[#This Row],[pledged]]/Table1[[#This Row],[backers_count]])</f>
        <v>100</v>
      </c>
      <c r="Q1344" t="str">
        <f>TRIM(MID(Table1[[#This Row],[Category and Sub-Category]],1,SEARCH("/",Table1[[#This Row],[Category and Sub-Category]],1)-1))</f>
        <v>technology</v>
      </c>
      <c r="R1344" t="str">
        <f>TRIM(MID(Table1[[#This Row],[Category and Sub-Category]],SEARCH("/",Table1[[#This Row],[Category and Sub-Category]],1)+1,LEN(Table1[[#This Row],[Category and Sub-Category]])))</f>
        <v>wearables</v>
      </c>
      <c r="S1344" s="8">
        <f>DATE(1970,1,1)+(Table1[[#This Row],[launched_at]]/(24*60*60))</f>
        <v>42172.816423611112</v>
      </c>
      <c r="T1344" s="8">
        <f>DATE(1970,1,1)+(Table1[[#This Row],[deadline]]/(24*60*60))</f>
        <v>42202.816423611112</v>
      </c>
      <c r="U1344">
        <f>_xlfn.DAYS(Table1[[#This Row],[Date Ended Conversion]],Table1[[#This Row],[Date Created Conversion]])</f>
        <v>30</v>
      </c>
    </row>
    <row r="1345" spans="1:21" ht="43.5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9">
        <f>IF(Table1[[#This Row],[goal]] &lt;= 0,0,Table1[[#This Row],[pledged]]/Table1[[#This Row],[goal]])</f>
        <v>1.02298</v>
      </c>
      <c r="P1345" s="7">
        <f>IF(Table1[[#This Row],[backers_count]] &lt;= 0,0,Table1[[#This Row],[pledged]]/Table1[[#This Row],[backers_count]])</f>
        <v>158.35603715170279</v>
      </c>
      <c r="Q1345" t="str">
        <f>TRIM(MID(Table1[[#This Row],[Category and Sub-Category]],1,SEARCH("/",Table1[[#This Row],[Category and Sub-Category]],1)-1))</f>
        <v>technology</v>
      </c>
      <c r="R1345" t="str">
        <f>TRIM(MID(Table1[[#This Row],[Category and Sub-Category]],SEARCH("/",Table1[[#This Row],[Category and Sub-Category]],1)+1,LEN(Table1[[#This Row],[Category and Sub-Category]])))</f>
        <v>wearables</v>
      </c>
      <c r="S1345" s="8">
        <f>DATE(1970,1,1)+(Table1[[#This Row],[launched_at]]/(24*60*60))</f>
        <v>42542.526423611111</v>
      </c>
      <c r="T1345" s="8">
        <f>DATE(1970,1,1)+(Table1[[#This Row],[deadline]]/(24*60*60))</f>
        <v>42601.165972222225</v>
      </c>
      <c r="U1345">
        <f>_xlfn.DAYS(Table1[[#This Row],[Date Ended Conversion]],Table1[[#This Row],[Date Created Conversion]])</f>
        <v>59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9">
        <f>IF(Table1[[#This Row],[goal]] &lt;= 0,0,Table1[[#This Row],[pledged]]/Table1[[#This Row],[goal]])</f>
        <v>3.7773333333333334</v>
      </c>
      <c r="P1346" s="7">
        <f>IF(Table1[[#This Row],[backers_count]] &lt;= 0,0,Table1[[#This Row],[pledged]]/Table1[[#This Row],[backers_count]])</f>
        <v>40.762589928057551</v>
      </c>
      <c r="Q1346" t="str">
        <f>TRIM(MID(Table1[[#This Row],[Category and Sub-Category]],1,SEARCH("/",Table1[[#This Row],[Category and Sub-Category]],1)-1))</f>
        <v>publishing</v>
      </c>
      <c r="R1346" t="str">
        <f>TRIM(MID(Table1[[#This Row],[Category and Sub-Category]],SEARCH("/",Table1[[#This Row],[Category and Sub-Category]],1)+1,LEN(Table1[[#This Row],[Category and Sub-Category]])))</f>
        <v>nonfiction</v>
      </c>
      <c r="S1346" s="8">
        <f>DATE(1970,1,1)+(Table1[[#This Row],[launched_at]]/(24*60*60))</f>
        <v>42522.789803240739</v>
      </c>
      <c r="T1346" s="8">
        <f>DATE(1970,1,1)+(Table1[[#This Row],[deadline]]/(24*60*60))</f>
        <v>42551.789803240739</v>
      </c>
      <c r="U1346">
        <f>_xlfn.DAYS(Table1[[#This Row],[Date Ended Conversion]],Table1[[#This Row],[Date Created Conversion]])</f>
        <v>29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9">
        <f>IF(Table1[[#This Row],[goal]] &lt;= 0,0,Table1[[#This Row],[pledged]]/Table1[[#This Row],[goal]])</f>
        <v>1.25</v>
      </c>
      <c r="P1347" s="7">
        <f>IF(Table1[[#This Row],[backers_count]] &lt;= 0,0,Table1[[#This Row],[pledged]]/Table1[[#This Row],[backers_count]])</f>
        <v>53.571428571428569</v>
      </c>
      <c r="Q1347" t="str">
        <f>TRIM(MID(Table1[[#This Row],[Category and Sub-Category]],1,SEARCH("/",Table1[[#This Row],[Category and Sub-Category]],1)-1))</f>
        <v>publishing</v>
      </c>
      <c r="R1347" t="str">
        <f>TRIM(MID(Table1[[#This Row],[Category and Sub-Category]],SEARCH("/",Table1[[#This Row],[Category and Sub-Category]],1)+1,LEN(Table1[[#This Row],[Category and Sub-Category]])))</f>
        <v>nonfiction</v>
      </c>
      <c r="S1347" s="8">
        <f>DATE(1970,1,1)+(Table1[[#This Row],[launched_at]]/(24*60*60))</f>
        <v>41799.814340277779</v>
      </c>
      <c r="T1347" s="8">
        <f>DATE(1970,1,1)+(Table1[[#This Row],[deadline]]/(24*60*60))</f>
        <v>41834.814340277779</v>
      </c>
      <c r="U1347">
        <f>_xlfn.DAYS(Table1[[#This Row],[Date Ended Conversion]],Table1[[#This Row],[Date Created Conversion]])</f>
        <v>35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9">
        <f>IF(Table1[[#This Row],[goal]] &lt;= 0,0,Table1[[#This Row],[pledged]]/Table1[[#This Row],[goal]])</f>
        <v>1.473265306122449</v>
      </c>
      <c r="P1348" s="7">
        <f>IF(Table1[[#This Row],[backers_count]] &lt;= 0,0,Table1[[#This Row],[pledged]]/Table1[[#This Row],[backers_count]])</f>
        <v>48.449664429530202</v>
      </c>
      <c r="Q1348" t="str">
        <f>TRIM(MID(Table1[[#This Row],[Category and Sub-Category]],1,SEARCH("/",Table1[[#This Row],[Category and Sub-Category]],1)-1))</f>
        <v>publishing</v>
      </c>
      <c r="R1348" t="str">
        <f>TRIM(MID(Table1[[#This Row],[Category and Sub-Category]],SEARCH("/",Table1[[#This Row],[Category and Sub-Category]],1)+1,LEN(Table1[[#This Row],[Category and Sub-Category]])))</f>
        <v>nonfiction</v>
      </c>
      <c r="S1348" s="8">
        <f>DATE(1970,1,1)+(Table1[[#This Row],[launched_at]]/(24*60*60))</f>
        <v>41422.075821759259</v>
      </c>
      <c r="T1348" s="8">
        <f>DATE(1970,1,1)+(Table1[[#This Row],[deadline]]/(24*60*60))</f>
        <v>41452.075821759259</v>
      </c>
      <c r="U1348">
        <f>_xlfn.DAYS(Table1[[#This Row],[Date Ended Conversion]],Table1[[#This Row],[Date Created Conversion]])</f>
        <v>30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9">
        <f>IF(Table1[[#This Row],[goal]] &lt;= 0,0,Table1[[#This Row],[pledged]]/Table1[[#This Row],[goal]])</f>
        <v>1.022</v>
      </c>
      <c r="P1349" s="7">
        <f>IF(Table1[[#This Row],[backers_count]] &lt;= 0,0,Table1[[#This Row],[pledged]]/Table1[[#This Row],[backers_count]])</f>
        <v>82.41935483870968</v>
      </c>
      <c r="Q1349" t="str">
        <f>TRIM(MID(Table1[[#This Row],[Category and Sub-Category]],1,SEARCH("/",Table1[[#This Row],[Category and Sub-Category]],1)-1))</f>
        <v>publishing</v>
      </c>
      <c r="R1349" t="str">
        <f>TRIM(MID(Table1[[#This Row],[Category and Sub-Category]],SEARCH("/",Table1[[#This Row],[Category and Sub-Category]],1)+1,LEN(Table1[[#This Row],[Category and Sub-Category]])))</f>
        <v>nonfiction</v>
      </c>
      <c r="S1349" s="8">
        <f>DATE(1970,1,1)+(Table1[[#This Row],[launched_at]]/(24*60*60))</f>
        <v>42040.638020833328</v>
      </c>
      <c r="T1349" s="8">
        <f>DATE(1970,1,1)+(Table1[[#This Row],[deadline]]/(24*60*60))</f>
        <v>42070.638020833328</v>
      </c>
      <c r="U1349">
        <f>_xlfn.DAYS(Table1[[#This Row],[Date Ended Conversion]],Table1[[#This Row],[Date Created Conversion]])</f>
        <v>30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9">
        <f>IF(Table1[[#This Row],[goal]] &lt;= 0,0,Table1[[#This Row],[pledged]]/Table1[[#This Row],[goal]])</f>
        <v>1.018723404255319</v>
      </c>
      <c r="P1350" s="7">
        <f>IF(Table1[[#This Row],[backers_count]] &lt;= 0,0,Table1[[#This Row],[pledged]]/Table1[[#This Row],[backers_count]])</f>
        <v>230.19230769230768</v>
      </c>
      <c r="Q1350" t="str">
        <f>TRIM(MID(Table1[[#This Row],[Category and Sub-Category]],1,SEARCH("/",Table1[[#This Row],[Category and Sub-Category]],1)-1))</f>
        <v>publishing</v>
      </c>
      <c r="R1350" t="str">
        <f>TRIM(MID(Table1[[#This Row],[Category and Sub-Category]],SEARCH("/",Table1[[#This Row],[Category and Sub-Category]],1)+1,LEN(Table1[[#This Row],[Category and Sub-Category]])))</f>
        <v>nonfiction</v>
      </c>
      <c r="S1350" s="8">
        <f>DATE(1970,1,1)+(Table1[[#This Row],[launched_at]]/(24*60*60))</f>
        <v>41963.506168981483</v>
      </c>
      <c r="T1350" s="8">
        <f>DATE(1970,1,1)+(Table1[[#This Row],[deadline]]/(24*60*60))</f>
        <v>41991.506168981483</v>
      </c>
      <c r="U1350">
        <f>_xlfn.DAYS(Table1[[#This Row],[Date Ended Conversion]],Table1[[#This Row],[Date Created Conversion]])</f>
        <v>28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9">
        <f>IF(Table1[[#This Row],[goal]] &lt;= 0,0,Table1[[#This Row],[pledged]]/Table1[[#This Row],[goal]])</f>
        <v>2.0419999999999998</v>
      </c>
      <c r="P1351" s="7">
        <f>IF(Table1[[#This Row],[backers_count]] &lt;= 0,0,Table1[[#This Row],[pledged]]/Table1[[#This Row],[backers_count]])</f>
        <v>59.360465116279073</v>
      </c>
      <c r="Q1351" t="str">
        <f>TRIM(MID(Table1[[#This Row],[Category and Sub-Category]],1,SEARCH("/",Table1[[#This Row],[Category and Sub-Category]],1)-1))</f>
        <v>publishing</v>
      </c>
      <c r="R1351" t="str">
        <f>TRIM(MID(Table1[[#This Row],[Category and Sub-Category]],SEARCH("/",Table1[[#This Row],[Category and Sub-Category]],1)+1,LEN(Table1[[#This Row],[Category and Sub-Category]])))</f>
        <v>nonfiction</v>
      </c>
      <c r="S1351" s="8">
        <f>DATE(1970,1,1)+(Table1[[#This Row],[launched_at]]/(24*60*60))</f>
        <v>42317.33258101852</v>
      </c>
      <c r="T1351" s="8">
        <f>DATE(1970,1,1)+(Table1[[#This Row],[deadline]]/(24*60*60))</f>
        <v>42354.290972222225</v>
      </c>
      <c r="U1351">
        <f>_xlfn.DAYS(Table1[[#This Row],[Date Ended Conversion]],Table1[[#This Row],[Date Created Conversion]])</f>
        <v>37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9">
        <f>IF(Table1[[#This Row],[goal]] &lt;= 0,0,Table1[[#This Row],[pledged]]/Table1[[#This Row],[goal]])</f>
        <v>1.0405</v>
      </c>
      <c r="P1352" s="7">
        <f>IF(Table1[[#This Row],[backers_count]] &lt;= 0,0,Table1[[#This Row],[pledged]]/Table1[[#This Row],[backers_count]])</f>
        <v>66.698717948717942</v>
      </c>
      <c r="Q1352" t="str">
        <f>TRIM(MID(Table1[[#This Row],[Category and Sub-Category]],1,SEARCH("/",Table1[[#This Row],[Category and Sub-Category]],1)-1))</f>
        <v>publishing</v>
      </c>
      <c r="R1352" t="str">
        <f>TRIM(MID(Table1[[#This Row],[Category and Sub-Category]],SEARCH("/",Table1[[#This Row],[Category and Sub-Category]],1)+1,LEN(Table1[[#This Row],[Category and Sub-Category]])))</f>
        <v>nonfiction</v>
      </c>
      <c r="S1352" s="8">
        <f>DATE(1970,1,1)+(Table1[[#This Row],[launched_at]]/(24*60*60))</f>
        <v>42334.013124999998</v>
      </c>
      <c r="T1352" s="8">
        <f>DATE(1970,1,1)+(Table1[[#This Row],[deadline]]/(24*60*60))</f>
        <v>42364.013124999998</v>
      </c>
      <c r="U1352">
        <f>_xlfn.DAYS(Table1[[#This Row],[Date Ended Conversion]],Table1[[#This Row],[Date Created Conversion]])</f>
        <v>30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9">
        <f>IF(Table1[[#This Row],[goal]] &lt;= 0,0,Table1[[#This Row],[pledged]]/Table1[[#This Row],[goal]])</f>
        <v>1.0126500000000001</v>
      </c>
      <c r="P1353" s="7">
        <f>IF(Table1[[#This Row],[backers_count]] &lt;= 0,0,Table1[[#This Row],[pledged]]/Table1[[#This Row],[backers_count]])</f>
        <v>168.77500000000001</v>
      </c>
      <c r="Q1353" t="str">
        <f>TRIM(MID(Table1[[#This Row],[Category and Sub-Category]],1,SEARCH("/",Table1[[#This Row],[Category and Sub-Category]],1)-1))</f>
        <v>publishing</v>
      </c>
      <c r="R1353" t="str">
        <f>TRIM(MID(Table1[[#This Row],[Category and Sub-Category]],SEARCH("/",Table1[[#This Row],[Category and Sub-Category]],1)+1,LEN(Table1[[#This Row],[Category and Sub-Category]])))</f>
        <v>nonfiction</v>
      </c>
      <c r="S1353" s="8">
        <f>DATE(1970,1,1)+(Table1[[#This Row],[launched_at]]/(24*60*60))</f>
        <v>42382.74009259259</v>
      </c>
      <c r="T1353" s="8">
        <f>DATE(1970,1,1)+(Table1[[#This Row],[deadline]]/(24*60*60))</f>
        <v>42412.74009259259</v>
      </c>
      <c r="U1353">
        <f>_xlfn.DAYS(Table1[[#This Row],[Date Ended Conversion]],Table1[[#This Row],[Date Created Conversion]])</f>
        <v>30</v>
      </c>
    </row>
    <row r="1354" spans="1:21" ht="43.5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9">
        <f>IF(Table1[[#This Row],[goal]] &lt;= 0,0,Table1[[#This Row],[pledged]]/Table1[[#This Row],[goal]])</f>
        <v>1.3613999999999999</v>
      </c>
      <c r="P1354" s="7">
        <f>IF(Table1[[#This Row],[backers_count]] &lt;= 0,0,Table1[[#This Row],[pledged]]/Table1[[#This Row],[backers_count]])</f>
        <v>59.973568281938327</v>
      </c>
      <c r="Q1354" t="str">
        <f>TRIM(MID(Table1[[#This Row],[Category and Sub-Category]],1,SEARCH("/",Table1[[#This Row],[Category and Sub-Category]],1)-1))</f>
        <v>publishing</v>
      </c>
      <c r="R1354" t="str">
        <f>TRIM(MID(Table1[[#This Row],[Category and Sub-Category]],SEARCH("/",Table1[[#This Row],[Category and Sub-Category]],1)+1,LEN(Table1[[#This Row],[Category and Sub-Category]])))</f>
        <v>nonfiction</v>
      </c>
      <c r="S1354" s="8">
        <f>DATE(1970,1,1)+(Table1[[#This Row],[launched_at]]/(24*60*60))</f>
        <v>42200.578310185185</v>
      </c>
      <c r="T1354" s="8">
        <f>DATE(1970,1,1)+(Table1[[#This Row],[deadline]]/(24*60*60))</f>
        <v>42252.165972222225</v>
      </c>
      <c r="U1354">
        <f>_xlfn.DAYS(Table1[[#This Row],[Date Ended Conversion]],Table1[[#This Row],[Date Created Conversion]])</f>
        <v>52</v>
      </c>
    </row>
    <row r="1355" spans="1:21" ht="29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9">
        <f>IF(Table1[[#This Row],[goal]] &lt;= 0,0,Table1[[#This Row],[pledged]]/Table1[[#This Row],[goal]])</f>
        <v>1.3360000000000001</v>
      </c>
      <c r="P1355" s="7">
        <f>IF(Table1[[#This Row],[backers_count]] &lt;= 0,0,Table1[[#This Row],[pledged]]/Table1[[#This Row],[backers_count]])</f>
        <v>31.80952380952381</v>
      </c>
      <c r="Q1355" t="str">
        <f>TRIM(MID(Table1[[#This Row],[Category and Sub-Category]],1,SEARCH("/",Table1[[#This Row],[Category and Sub-Category]],1)-1))</f>
        <v>publishing</v>
      </c>
      <c r="R1355" t="str">
        <f>TRIM(MID(Table1[[#This Row],[Category and Sub-Category]],SEARCH("/",Table1[[#This Row],[Category and Sub-Category]],1)+1,LEN(Table1[[#This Row],[Category and Sub-Category]])))</f>
        <v>nonfiction</v>
      </c>
      <c r="S1355" s="8">
        <f>DATE(1970,1,1)+(Table1[[#This Row],[launched_at]]/(24*60*60))</f>
        <v>41309.11791666667</v>
      </c>
      <c r="T1355" s="8">
        <f>DATE(1970,1,1)+(Table1[[#This Row],[deadline]]/(24*60*60))</f>
        <v>41344</v>
      </c>
      <c r="U1355">
        <f>_xlfn.DAYS(Table1[[#This Row],[Date Ended Conversion]],Table1[[#This Row],[Date Created Conversion]])</f>
        <v>35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9">
        <f>IF(Table1[[#This Row],[goal]] &lt;= 0,0,Table1[[#This Row],[pledged]]/Table1[[#This Row],[goal]])</f>
        <v>1.3025</v>
      </c>
      <c r="P1356" s="7">
        <f>IF(Table1[[#This Row],[backers_count]] &lt;= 0,0,Table1[[#This Row],[pledged]]/Table1[[#This Row],[backers_count]])</f>
        <v>24.421875</v>
      </c>
      <c r="Q1356" t="str">
        <f>TRIM(MID(Table1[[#This Row],[Category and Sub-Category]],1,SEARCH("/",Table1[[#This Row],[Category and Sub-Category]],1)-1))</f>
        <v>publishing</v>
      </c>
      <c r="R1356" t="str">
        <f>TRIM(MID(Table1[[#This Row],[Category and Sub-Category]],SEARCH("/",Table1[[#This Row],[Category and Sub-Category]],1)+1,LEN(Table1[[#This Row],[Category and Sub-Category]])))</f>
        <v>nonfiction</v>
      </c>
      <c r="S1356" s="8">
        <f>DATE(1970,1,1)+(Table1[[#This Row],[launched_at]]/(24*60*60))</f>
        <v>42502.807627314818</v>
      </c>
      <c r="T1356" s="8">
        <f>DATE(1970,1,1)+(Table1[[#This Row],[deadline]]/(24*60*60))</f>
        <v>42532.807627314818</v>
      </c>
      <c r="U1356">
        <f>_xlfn.DAYS(Table1[[#This Row],[Date Ended Conversion]],Table1[[#This Row],[Date Created Conversion]])</f>
        <v>30</v>
      </c>
    </row>
    <row r="1357" spans="1:21" ht="43.5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9">
        <f>IF(Table1[[#This Row],[goal]] &lt;= 0,0,Table1[[#This Row],[pledged]]/Table1[[#This Row],[goal]])</f>
        <v>1.2267999999999999</v>
      </c>
      <c r="P1357" s="7">
        <f>IF(Table1[[#This Row],[backers_count]] &lt;= 0,0,Table1[[#This Row],[pledged]]/Table1[[#This Row],[backers_count]])</f>
        <v>25.347107438016529</v>
      </c>
      <c r="Q1357" t="str">
        <f>TRIM(MID(Table1[[#This Row],[Category and Sub-Category]],1,SEARCH("/",Table1[[#This Row],[Category and Sub-Category]],1)-1))</f>
        <v>publishing</v>
      </c>
      <c r="R1357" t="str">
        <f>TRIM(MID(Table1[[#This Row],[Category and Sub-Category]],SEARCH("/",Table1[[#This Row],[Category and Sub-Category]],1)+1,LEN(Table1[[#This Row],[Category and Sub-Category]])))</f>
        <v>nonfiction</v>
      </c>
      <c r="S1357" s="8">
        <f>DATE(1970,1,1)+(Table1[[#This Row],[launched_at]]/(24*60*60))</f>
        <v>41213.254687499997</v>
      </c>
      <c r="T1357" s="8">
        <f>DATE(1970,1,1)+(Table1[[#This Row],[deadline]]/(24*60*60))</f>
        <v>41243.416666666664</v>
      </c>
      <c r="U1357">
        <f>_xlfn.DAYS(Table1[[#This Row],[Date Ended Conversion]],Table1[[#This Row],[Date Created Conversion]])</f>
        <v>30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9">
        <f>IF(Table1[[#This Row],[goal]] &lt;= 0,0,Table1[[#This Row],[pledged]]/Table1[[#This Row],[goal]])</f>
        <v>1.8281058823529412</v>
      </c>
      <c r="P1358" s="7">
        <f>IF(Table1[[#This Row],[backers_count]] &lt;= 0,0,Table1[[#This Row],[pledged]]/Table1[[#This Row],[backers_count]])</f>
        <v>71.443218390804603</v>
      </c>
      <c r="Q1358" t="str">
        <f>TRIM(MID(Table1[[#This Row],[Category and Sub-Category]],1,SEARCH("/",Table1[[#This Row],[Category and Sub-Category]],1)-1))</f>
        <v>publishing</v>
      </c>
      <c r="R1358" t="str">
        <f>TRIM(MID(Table1[[#This Row],[Category and Sub-Category]],SEARCH("/",Table1[[#This Row],[Category and Sub-Category]],1)+1,LEN(Table1[[#This Row],[Category and Sub-Category]])))</f>
        <v>nonfiction</v>
      </c>
      <c r="S1358" s="8">
        <f>DATE(1970,1,1)+(Table1[[#This Row],[launched_at]]/(24*60*60))</f>
        <v>41430.038888888885</v>
      </c>
      <c r="T1358" s="8">
        <f>DATE(1970,1,1)+(Table1[[#This Row],[deadline]]/(24*60*60))</f>
        <v>41460.038888888885</v>
      </c>
      <c r="U1358">
        <f>_xlfn.DAYS(Table1[[#This Row],[Date Ended Conversion]],Table1[[#This Row],[Date Created Conversion]])</f>
        <v>30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9">
        <f>IF(Table1[[#This Row],[goal]] &lt;= 0,0,Table1[[#This Row],[pledged]]/Table1[[#This Row],[goal]])</f>
        <v>1.2529999999999999</v>
      </c>
      <c r="P1359" s="7">
        <f>IF(Table1[[#This Row],[backers_count]] &lt;= 0,0,Table1[[#This Row],[pledged]]/Table1[[#This Row],[backers_count]])</f>
        <v>38.553846153846152</v>
      </c>
      <c r="Q1359" t="str">
        <f>TRIM(MID(Table1[[#This Row],[Category and Sub-Category]],1,SEARCH("/",Table1[[#This Row],[Category and Sub-Category]],1)-1))</f>
        <v>publishing</v>
      </c>
      <c r="R1359" t="str">
        <f>TRIM(MID(Table1[[#This Row],[Category and Sub-Category]],SEARCH("/",Table1[[#This Row],[Category and Sub-Category]],1)+1,LEN(Table1[[#This Row],[Category and Sub-Category]])))</f>
        <v>nonfiction</v>
      </c>
      <c r="S1359" s="8">
        <f>DATE(1970,1,1)+(Table1[[#This Row],[launched_at]]/(24*60*60))</f>
        <v>41304.962233796294</v>
      </c>
      <c r="T1359" s="8">
        <f>DATE(1970,1,1)+(Table1[[#This Row],[deadline]]/(24*60*60))</f>
        <v>41334.249305555553</v>
      </c>
      <c r="U1359">
        <f>_xlfn.DAYS(Table1[[#This Row],[Date Ended Conversion]],Table1[[#This Row],[Date Created Conversion]])</f>
        <v>30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9">
        <f>IF(Table1[[#This Row],[goal]] &lt;= 0,0,Table1[[#This Row],[pledged]]/Table1[[#This Row],[goal]])</f>
        <v>1.1166666666666667</v>
      </c>
      <c r="P1360" s="7">
        <f>IF(Table1[[#This Row],[backers_count]] &lt;= 0,0,Table1[[#This Row],[pledged]]/Table1[[#This Row],[backers_count]])</f>
        <v>68.367346938775512</v>
      </c>
      <c r="Q1360" t="str">
        <f>TRIM(MID(Table1[[#This Row],[Category and Sub-Category]],1,SEARCH("/",Table1[[#This Row],[Category and Sub-Category]],1)-1))</f>
        <v>publishing</v>
      </c>
      <c r="R1360" t="str">
        <f>TRIM(MID(Table1[[#This Row],[Category and Sub-Category]],SEARCH("/",Table1[[#This Row],[Category and Sub-Category]],1)+1,LEN(Table1[[#This Row],[Category and Sub-Category]])))</f>
        <v>nonfiction</v>
      </c>
      <c r="S1360" s="8">
        <f>DATE(1970,1,1)+(Table1[[#This Row],[launched_at]]/(24*60*60))</f>
        <v>40689.570868055554</v>
      </c>
      <c r="T1360" s="8">
        <f>DATE(1970,1,1)+(Table1[[#This Row],[deadline]]/(24*60*60))</f>
        <v>40719.570868055554</v>
      </c>
      <c r="U1360">
        <f>_xlfn.DAYS(Table1[[#This Row],[Date Ended Conversion]],Table1[[#This Row],[Date Created Conversion]])</f>
        <v>30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9">
        <f>IF(Table1[[#This Row],[goal]] &lt;= 0,0,Table1[[#This Row],[pledged]]/Table1[[#This Row],[goal]])</f>
        <v>1.1575757575757575</v>
      </c>
      <c r="P1361" s="7">
        <f>IF(Table1[[#This Row],[backers_count]] &lt;= 0,0,Table1[[#This Row],[pledged]]/Table1[[#This Row],[backers_count]])</f>
        <v>40.210526315789473</v>
      </c>
      <c r="Q1361" t="str">
        <f>TRIM(MID(Table1[[#This Row],[Category and Sub-Category]],1,SEARCH("/",Table1[[#This Row],[Category and Sub-Category]],1)-1))</f>
        <v>publishing</v>
      </c>
      <c r="R1361" t="str">
        <f>TRIM(MID(Table1[[#This Row],[Category and Sub-Category]],SEARCH("/",Table1[[#This Row],[Category and Sub-Category]],1)+1,LEN(Table1[[#This Row],[Category and Sub-Category]])))</f>
        <v>nonfiction</v>
      </c>
      <c r="S1361" s="8">
        <f>DATE(1970,1,1)+(Table1[[#This Row],[launched_at]]/(24*60*60))</f>
        <v>40668.814699074072</v>
      </c>
      <c r="T1361" s="8">
        <f>DATE(1970,1,1)+(Table1[[#This Row],[deadline]]/(24*60*60))</f>
        <v>40730.814699074072</v>
      </c>
      <c r="U1361">
        <f>_xlfn.DAYS(Table1[[#This Row],[Date Ended Conversion]],Table1[[#This Row],[Date Created Conversion]])</f>
        <v>62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9">
        <f>IF(Table1[[#This Row],[goal]] &lt;= 0,0,Table1[[#This Row],[pledged]]/Table1[[#This Row],[goal]])</f>
        <v>1.732</v>
      </c>
      <c r="P1362" s="7">
        <f>IF(Table1[[#This Row],[backers_count]] &lt;= 0,0,Table1[[#This Row],[pledged]]/Table1[[#This Row],[backers_count]])</f>
        <v>32.074074074074076</v>
      </c>
      <c r="Q1362" t="str">
        <f>TRIM(MID(Table1[[#This Row],[Category and Sub-Category]],1,SEARCH("/",Table1[[#This Row],[Category and Sub-Category]],1)-1))</f>
        <v>publishing</v>
      </c>
      <c r="R1362" t="str">
        <f>TRIM(MID(Table1[[#This Row],[Category and Sub-Category]],SEARCH("/",Table1[[#This Row],[Category and Sub-Category]],1)+1,LEN(Table1[[#This Row],[Category and Sub-Category]])))</f>
        <v>nonfiction</v>
      </c>
      <c r="S1362" s="8">
        <f>DATE(1970,1,1)+(Table1[[#This Row],[launched_at]]/(24*60*60))</f>
        <v>41095.900694444441</v>
      </c>
      <c r="T1362" s="8">
        <f>DATE(1970,1,1)+(Table1[[#This Row],[deadline]]/(24*60*60))</f>
        <v>41123.900694444441</v>
      </c>
      <c r="U1362">
        <f>_xlfn.DAYS(Table1[[#This Row],[Date Ended Conversion]],Table1[[#This Row],[Date Created Conversion]])</f>
        <v>28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9">
        <f>IF(Table1[[#This Row],[goal]] &lt;= 0,0,Table1[[#This Row],[pledged]]/Table1[[#This Row],[goal]])</f>
        <v>1.2598333333333334</v>
      </c>
      <c r="P1363" s="7">
        <f>IF(Table1[[#This Row],[backers_count]] &lt;= 0,0,Table1[[#This Row],[pledged]]/Table1[[#This Row],[backers_count]])</f>
        <v>28.632575757575758</v>
      </c>
      <c r="Q1363" t="str">
        <f>TRIM(MID(Table1[[#This Row],[Category and Sub-Category]],1,SEARCH("/",Table1[[#This Row],[Category and Sub-Category]],1)-1))</f>
        <v>publishing</v>
      </c>
      <c r="R1363" t="str">
        <f>TRIM(MID(Table1[[#This Row],[Category and Sub-Category]],SEARCH("/",Table1[[#This Row],[Category and Sub-Category]],1)+1,LEN(Table1[[#This Row],[Category and Sub-Category]])))</f>
        <v>nonfiction</v>
      </c>
      <c r="S1363" s="8">
        <f>DATE(1970,1,1)+(Table1[[#This Row],[launched_at]]/(24*60*60))</f>
        <v>41781.717268518521</v>
      </c>
      <c r="T1363" s="8">
        <f>DATE(1970,1,1)+(Table1[[#This Row],[deadline]]/(24*60*60))</f>
        <v>41811.717268518521</v>
      </c>
      <c r="U1363">
        <f>_xlfn.DAYS(Table1[[#This Row],[Date Ended Conversion]],Table1[[#This Row],[Date Created Conversion]])</f>
        <v>30</v>
      </c>
    </row>
    <row r="1364" spans="1:21" ht="29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9">
        <f>IF(Table1[[#This Row],[goal]] &lt;= 0,0,Table1[[#This Row],[pledged]]/Table1[[#This Row],[goal]])</f>
        <v>1.091</v>
      </c>
      <c r="P1364" s="7">
        <f>IF(Table1[[#This Row],[backers_count]] &lt;= 0,0,Table1[[#This Row],[pledged]]/Table1[[#This Row],[backers_count]])</f>
        <v>43.64</v>
      </c>
      <c r="Q1364" t="str">
        <f>TRIM(MID(Table1[[#This Row],[Category and Sub-Category]],1,SEARCH("/",Table1[[#This Row],[Category and Sub-Category]],1)-1))</f>
        <v>publishing</v>
      </c>
      <c r="R1364" t="str">
        <f>TRIM(MID(Table1[[#This Row],[Category and Sub-Category]],SEARCH("/",Table1[[#This Row],[Category and Sub-Category]],1)+1,LEN(Table1[[#This Row],[Category and Sub-Category]])))</f>
        <v>nonfiction</v>
      </c>
      <c r="S1364" s="8">
        <f>DATE(1970,1,1)+(Table1[[#This Row],[launched_at]]/(24*60*60))</f>
        <v>41464.934386574074</v>
      </c>
      <c r="T1364" s="8">
        <f>DATE(1970,1,1)+(Table1[[#This Row],[deadline]]/(24*60*60))</f>
        <v>41524.934386574074</v>
      </c>
      <c r="U1364">
        <f>_xlfn.DAYS(Table1[[#This Row],[Date Ended Conversion]],Table1[[#This Row],[Date Created Conversion]])</f>
        <v>60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9">
        <f>IF(Table1[[#This Row],[goal]] &lt;= 0,0,Table1[[#This Row],[pledged]]/Table1[[#This Row],[goal]])</f>
        <v>1</v>
      </c>
      <c r="P1365" s="7">
        <f>IF(Table1[[#This Row],[backers_count]] &lt;= 0,0,Table1[[#This Row],[pledged]]/Table1[[#This Row],[backers_count]])</f>
        <v>40</v>
      </c>
      <c r="Q1365" t="str">
        <f>TRIM(MID(Table1[[#This Row],[Category and Sub-Category]],1,SEARCH("/",Table1[[#This Row],[Category and Sub-Category]],1)-1))</f>
        <v>publishing</v>
      </c>
      <c r="R1365" t="str">
        <f>TRIM(MID(Table1[[#This Row],[Category and Sub-Category]],SEARCH("/",Table1[[#This Row],[Category and Sub-Category]],1)+1,LEN(Table1[[#This Row],[Category and Sub-Category]])))</f>
        <v>nonfiction</v>
      </c>
      <c r="S1365" s="8">
        <f>DATE(1970,1,1)+(Table1[[#This Row],[launched_at]]/(24*60*60))</f>
        <v>42396.8440625</v>
      </c>
      <c r="T1365" s="8">
        <f>DATE(1970,1,1)+(Table1[[#This Row],[deadline]]/(24*60*60))</f>
        <v>42415.332638888889</v>
      </c>
      <c r="U1365">
        <f>_xlfn.DAYS(Table1[[#This Row],[Date Ended Conversion]],Table1[[#This Row],[Date Created Conversion]])</f>
        <v>19</v>
      </c>
    </row>
    <row r="1366" spans="1:21" ht="43.5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9">
        <f>IF(Table1[[#This Row],[goal]] &lt;= 0,0,Table1[[#This Row],[pledged]]/Table1[[#This Row],[goal]])</f>
        <v>1.1864285714285714</v>
      </c>
      <c r="P1366" s="7">
        <f>IF(Table1[[#This Row],[backers_count]] &lt;= 0,0,Table1[[#This Row],[pledged]]/Table1[[#This Row],[backers_count]])</f>
        <v>346.04166666666669</v>
      </c>
      <c r="Q1366" t="str">
        <f>TRIM(MID(Table1[[#This Row],[Category and Sub-Category]],1,SEARCH("/",Table1[[#This Row],[Category and Sub-Category]],1)-1))</f>
        <v>music</v>
      </c>
      <c r="R1366" t="str">
        <f>TRIM(MID(Table1[[#This Row],[Category and Sub-Category]],SEARCH("/",Table1[[#This Row],[Category and Sub-Category]],1)+1,LEN(Table1[[#This Row],[Category and Sub-Category]])))</f>
        <v>rock</v>
      </c>
      <c r="S1366" s="8">
        <f>DATE(1970,1,1)+(Table1[[#This Row],[launched_at]]/(24*60*60))</f>
        <v>41951.6956712963</v>
      </c>
      <c r="T1366" s="8">
        <f>DATE(1970,1,1)+(Table1[[#This Row],[deadline]]/(24*60*60))</f>
        <v>42011.6956712963</v>
      </c>
      <c r="U1366">
        <f>_xlfn.DAYS(Table1[[#This Row],[Date Ended Conversion]],Table1[[#This Row],[Date Created Conversion]])</f>
        <v>60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9">
        <f>IF(Table1[[#This Row],[goal]] &lt;= 0,0,Table1[[#This Row],[pledged]]/Table1[[#This Row],[goal]])</f>
        <v>1.0026666666666666</v>
      </c>
      <c r="P1367" s="7">
        <f>IF(Table1[[#This Row],[backers_count]] &lt;= 0,0,Table1[[#This Row],[pledged]]/Table1[[#This Row],[backers_count]])</f>
        <v>81.739130434782609</v>
      </c>
      <c r="Q1367" t="str">
        <f>TRIM(MID(Table1[[#This Row],[Category and Sub-Category]],1,SEARCH("/",Table1[[#This Row],[Category and Sub-Category]],1)-1))</f>
        <v>music</v>
      </c>
      <c r="R1367" t="str">
        <f>TRIM(MID(Table1[[#This Row],[Category and Sub-Category]],SEARCH("/",Table1[[#This Row],[Category and Sub-Category]],1)+1,LEN(Table1[[#This Row],[Category and Sub-Category]])))</f>
        <v>rock</v>
      </c>
      <c r="S1367" s="8">
        <f>DATE(1970,1,1)+(Table1[[#This Row],[launched_at]]/(24*60*60))</f>
        <v>42049.733240740738</v>
      </c>
      <c r="T1367" s="8">
        <f>DATE(1970,1,1)+(Table1[[#This Row],[deadline]]/(24*60*60))</f>
        <v>42079.691574074073</v>
      </c>
      <c r="U1367">
        <f>_xlfn.DAYS(Table1[[#This Row],[Date Ended Conversion]],Table1[[#This Row],[Date Created Conversion]])</f>
        <v>30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9">
        <f>IF(Table1[[#This Row],[goal]] &lt;= 0,0,Table1[[#This Row],[pledged]]/Table1[[#This Row],[goal]])</f>
        <v>1.2648920000000001</v>
      </c>
      <c r="P1368" s="7">
        <f>IF(Table1[[#This Row],[backers_count]] &lt;= 0,0,Table1[[#This Row],[pledged]]/Table1[[#This Row],[backers_count]])</f>
        <v>64.535306122448986</v>
      </c>
      <c r="Q1368" t="str">
        <f>TRIM(MID(Table1[[#This Row],[Category and Sub-Category]],1,SEARCH("/",Table1[[#This Row],[Category and Sub-Category]],1)-1))</f>
        <v>music</v>
      </c>
      <c r="R1368" t="str">
        <f>TRIM(MID(Table1[[#This Row],[Category and Sub-Category]],SEARCH("/",Table1[[#This Row],[Category and Sub-Category]],1)+1,LEN(Table1[[#This Row],[Category and Sub-Category]])))</f>
        <v>rock</v>
      </c>
      <c r="S1368" s="8">
        <f>DATE(1970,1,1)+(Table1[[#This Row],[launched_at]]/(24*60*60))</f>
        <v>41924.996099537035</v>
      </c>
      <c r="T1368" s="8">
        <f>DATE(1970,1,1)+(Table1[[#This Row],[deadline]]/(24*60*60))</f>
        <v>41970.037766203706</v>
      </c>
      <c r="U1368">
        <f>_xlfn.DAYS(Table1[[#This Row],[Date Ended Conversion]],Table1[[#This Row],[Date Created Conversion]])</f>
        <v>46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9">
        <f>IF(Table1[[#This Row],[goal]] &lt;= 0,0,Table1[[#This Row],[pledged]]/Table1[[#This Row],[goal]])</f>
        <v>1.1426000000000001</v>
      </c>
      <c r="P1369" s="7">
        <f>IF(Table1[[#This Row],[backers_count]] &lt;= 0,0,Table1[[#This Row],[pledged]]/Table1[[#This Row],[backers_count]])</f>
        <v>63.477777777777774</v>
      </c>
      <c r="Q1369" t="str">
        <f>TRIM(MID(Table1[[#This Row],[Category and Sub-Category]],1,SEARCH("/",Table1[[#This Row],[Category and Sub-Category]],1)-1))</f>
        <v>music</v>
      </c>
      <c r="R1369" t="str">
        <f>TRIM(MID(Table1[[#This Row],[Category and Sub-Category]],SEARCH("/",Table1[[#This Row],[Category and Sub-Category]],1)+1,LEN(Table1[[#This Row],[Category and Sub-Category]])))</f>
        <v>rock</v>
      </c>
      <c r="S1369" s="8">
        <f>DATE(1970,1,1)+(Table1[[#This Row],[launched_at]]/(24*60*60))</f>
        <v>42292.002893518518</v>
      </c>
      <c r="T1369" s="8">
        <f>DATE(1970,1,1)+(Table1[[#This Row],[deadline]]/(24*60*60))</f>
        <v>42322.044560185182</v>
      </c>
      <c r="U1369">
        <f>_xlfn.DAYS(Table1[[#This Row],[Date Ended Conversion]],Table1[[#This Row],[Date Created Conversion]])</f>
        <v>30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9">
        <f>IF(Table1[[#This Row],[goal]] &lt;= 0,0,Table1[[#This Row],[pledged]]/Table1[[#This Row],[goal]])</f>
        <v>1.107</v>
      </c>
      <c r="P1370" s="7">
        <f>IF(Table1[[#This Row],[backers_count]] &lt;= 0,0,Table1[[#This Row],[pledged]]/Table1[[#This Row],[backers_count]])</f>
        <v>63.620689655172413</v>
      </c>
      <c r="Q1370" t="str">
        <f>TRIM(MID(Table1[[#This Row],[Category and Sub-Category]],1,SEARCH("/",Table1[[#This Row],[Category and Sub-Category]],1)-1))</f>
        <v>music</v>
      </c>
      <c r="R1370" t="str">
        <f>TRIM(MID(Table1[[#This Row],[Category and Sub-Category]],SEARCH("/",Table1[[#This Row],[Category and Sub-Category]],1)+1,LEN(Table1[[#This Row],[Category and Sub-Category]])))</f>
        <v>rock</v>
      </c>
      <c r="S1370" s="8">
        <f>DATE(1970,1,1)+(Table1[[#This Row],[launched_at]]/(24*60*60))</f>
        <v>42146.190902777773</v>
      </c>
      <c r="T1370" s="8">
        <f>DATE(1970,1,1)+(Table1[[#This Row],[deadline]]/(24*60*60))</f>
        <v>42170.190902777773</v>
      </c>
      <c r="U1370">
        <f>_xlfn.DAYS(Table1[[#This Row],[Date Ended Conversion]],Table1[[#This Row],[Date Created Conversion]])</f>
        <v>24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9">
        <f>IF(Table1[[#This Row],[goal]] &lt;= 0,0,Table1[[#This Row],[pledged]]/Table1[[#This Row],[goal]])</f>
        <v>1.0534805315203954</v>
      </c>
      <c r="P1371" s="7">
        <f>IF(Table1[[#This Row],[backers_count]] &lt;= 0,0,Table1[[#This Row],[pledged]]/Table1[[#This Row],[backers_count]])</f>
        <v>83.967068965517228</v>
      </c>
      <c r="Q1371" t="str">
        <f>TRIM(MID(Table1[[#This Row],[Category and Sub-Category]],1,SEARCH("/",Table1[[#This Row],[Category and Sub-Category]],1)-1))</f>
        <v>music</v>
      </c>
      <c r="R1371" t="str">
        <f>TRIM(MID(Table1[[#This Row],[Category and Sub-Category]],SEARCH("/",Table1[[#This Row],[Category and Sub-Category]],1)+1,LEN(Table1[[#This Row],[Category and Sub-Category]])))</f>
        <v>rock</v>
      </c>
      <c r="S1371" s="8">
        <f>DATE(1970,1,1)+(Table1[[#This Row],[launched_at]]/(24*60*60))</f>
        <v>41710.594282407408</v>
      </c>
      <c r="T1371" s="8">
        <f>DATE(1970,1,1)+(Table1[[#This Row],[deadline]]/(24*60*60))</f>
        <v>41740.594282407408</v>
      </c>
      <c r="U1371">
        <f>_xlfn.DAYS(Table1[[#This Row],[Date Ended Conversion]],Table1[[#This Row],[Date Created Conversion]])</f>
        <v>30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9">
        <f>IF(Table1[[#This Row],[goal]] &lt;= 0,0,Table1[[#This Row],[pledged]]/Table1[[#This Row],[goal]])</f>
        <v>1.0366666666666666</v>
      </c>
      <c r="P1372" s="7">
        <f>IF(Table1[[#This Row],[backers_count]] &lt;= 0,0,Table1[[#This Row],[pledged]]/Table1[[#This Row],[backers_count]])</f>
        <v>77.75</v>
      </c>
      <c r="Q1372" t="str">
        <f>TRIM(MID(Table1[[#This Row],[Category and Sub-Category]],1,SEARCH("/",Table1[[#This Row],[Category and Sub-Category]],1)-1))</f>
        <v>music</v>
      </c>
      <c r="R1372" t="str">
        <f>TRIM(MID(Table1[[#This Row],[Category and Sub-Category]],SEARCH("/",Table1[[#This Row],[Category and Sub-Category]],1)+1,LEN(Table1[[#This Row],[Category and Sub-Category]])))</f>
        <v>rock</v>
      </c>
      <c r="S1372" s="8">
        <f>DATE(1970,1,1)+(Table1[[#This Row],[launched_at]]/(24*60*60))</f>
        <v>41548.00335648148</v>
      </c>
      <c r="T1372" s="8">
        <f>DATE(1970,1,1)+(Table1[[#This Row],[deadline]]/(24*60*60))</f>
        <v>41563.00335648148</v>
      </c>
      <c r="U1372">
        <f>_xlfn.DAYS(Table1[[#This Row],[Date Ended Conversion]],Table1[[#This Row],[Date Created Conversion]])</f>
        <v>15</v>
      </c>
    </row>
    <row r="1373" spans="1:21" ht="43.5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9">
        <f>IF(Table1[[#This Row],[goal]] &lt;= 0,0,Table1[[#This Row],[pledged]]/Table1[[#This Row],[goal]])</f>
        <v>1.0708672667523933</v>
      </c>
      <c r="P1373" s="7">
        <f>IF(Table1[[#This Row],[backers_count]] &lt;= 0,0,Table1[[#This Row],[pledged]]/Table1[[#This Row],[backers_count]])</f>
        <v>107.07142857142857</v>
      </c>
      <c r="Q1373" t="str">
        <f>TRIM(MID(Table1[[#This Row],[Category and Sub-Category]],1,SEARCH("/",Table1[[#This Row],[Category and Sub-Category]],1)-1))</f>
        <v>music</v>
      </c>
      <c r="R1373" t="str">
        <f>TRIM(MID(Table1[[#This Row],[Category and Sub-Category]],SEARCH("/",Table1[[#This Row],[Category and Sub-Category]],1)+1,LEN(Table1[[#This Row],[Category and Sub-Category]])))</f>
        <v>rock</v>
      </c>
      <c r="S1373" s="8">
        <f>DATE(1970,1,1)+(Table1[[#This Row],[launched_at]]/(24*60*60))</f>
        <v>42101.758587962962</v>
      </c>
      <c r="T1373" s="8">
        <f>DATE(1970,1,1)+(Table1[[#This Row],[deadline]]/(24*60*60))</f>
        <v>42131.758587962962</v>
      </c>
      <c r="U1373">
        <f>_xlfn.DAYS(Table1[[#This Row],[Date Ended Conversion]],Table1[[#This Row],[Date Created Conversion]])</f>
        <v>30</v>
      </c>
    </row>
    <row r="1374" spans="1:2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9">
        <f>IF(Table1[[#This Row],[goal]] &lt;= 0,0,Table1[[#This Row],[pledged]]/Table1[[#This Row],[goal]])</f>
        <v>1.24</v>
      </c>
      <c r="P1374" s="7">
        <f>IF(Table1[[#This Row],[backers_count]] &lt;= 0,0,Table1[[#This Row],[pledged]]/Table1[[#This Row],[backers_count]])</f>
        <v>38.75</v>
      </c>
      <c r="Q1374" t="str">
        <f>TRIM(MID(Table1[[#This Row],[Category and Sub-Category]],1,SEARCH("/",Table1[[#This Row],[Category and Sub-Category]],1)-1))</f>
        <v>music</v>
      </c>
      <c r="R1374" t="str">
        <f>TRIM(MID(Table1[[#This Row],[Category and Sub-Category]],SEARCH("/",Table1[[#This Row],[Category and Sub-Category]],1)+1,LEN(Table1[[#This Row],[Category and Sub-Category]])))</f>
        <v>rock</v>
      </c>
      <c r="S1374" s="8">
        <f>DATE(1970,1,1)+(Table1[[#This Row],[launched_at]]/(24*60*60))</f>
        <v>41072.739953703705</v>
      </c>
      <c r="T1374" s="8">
        <f>DATE(1970,1,1)+(Table1[[#This Row],[deadline]]/(24*60*60))</f>
        <v>41102.739953703705</v>
      </c>
      <c r="U1374">
        <f>_xlfn.DAYS(Table1[[#This Row],[Date Ended Conversion]],Table1[[#This Row],[Date Created Conversion]])</f>
        <v>30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9">
        <f>IF(Table1[[#This Row],[goal]] &lt;= 0,0,Table1[[#This Row],[pledged]]/Table1[[#This Row],[goal]])</f>
        <v>1.0501</v>
      </c>
      <c r="P1375" s="7">
        <f>IF(Table1[[#This Row],[backers_count]] &lt;= 0,0,Table1[[#This Row],[pledged]]/Table1[[#This Row],[backers_count]])</f>
        <v>201.94230769230768</v>
      </c>
      <c r="Q1375" t="str">
        <f>TRIM(MID(Table1[[#This Row],[Category and Sub-Category]],1,SEARCH("/",Table1[[#This Row],[Category and Sub-Category]],1)-1))</f>
        <v>music</v>
      </c>
      <c r="R1375" t="str">
        <f>TRIM(MID(Table1[[#This Row],[Category and Sub-Category]],SEARCH("/",Table1[[#This Row],[Category and Sub-Category]],1)+1,LEN(Table1[[#This Row],[Category and Sub-Category]])))</f>
        <v>rock</v>
      </c>
      <c r="S1375" s="8">
        <f>DATE(1970,1,1)+(Table1[[#This Row],[launched_at]]/(24*60*60))</f>
        <v>42704.95177083333</v>
      </c>
      <c r="T1375" s="8">
        <f>DATE(1970,1,1)+(Table1[[#This Row],[deadline]]/(24*60*60))</f>
        <v>42734.95177083333</v>
      </c>
      <c r="U1375">
        <f>_xlfn.DAYS(Table1[[#This Row],[Date Ended Conversion]],Table1[[#This Row],[Date Created Conversion]])</f>
        <v>30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9">
        <f>IF(Table1[[#This Row],[goal]] &lt;= 0,0,Table1[[#This Row],[pledged]]/Table1[[#This Row],[goal]])</f>
        <v>1.8946666666666667</v>
      </c>
      <c r="P1376" s="7">
        <f>IF(Table1[[#This Row],[backers_count]] &lt;= 0,0,Table1[[#This Row],[pledged]]/Table1[[#This Row],[backers_count]])</f>
        <v>43.060606060606062</v>
      </c>
      <c r="Q1376" t="str">
        <f>TRIM(MID(Table1[[#This Row],[Category and Sub-Category]],1,SEARCH("/",Table1[[#This Row],[Category and Sub-Category]],1)-1))</f>
        <v>music</v>
      </c>
      <c r="R1376" t="str">
        <f>TRIM(MID(Table1[[#This Row],[Category and Sub-Category]],SEARCH("/",Table1[[#This Row],[Category and Sub-Category]],1)+1,LEN(Table1[[#This Row],[Category and Sub-Category]])))</f>
        <v>rock</v>
      </c>
      <c r="S1376" s="8">
        <f>DATE(1970,1,1)+(Table1[[#This Row],[launched_at]]/(24*60*60))</f>
        <v>42424.161898148144</v>
      </c>
      <c r="T1376" s="8">
        <f>DATE(1970,1,1)+(Table1[[#This Row],[deadline]]/(24*60*60))</f>
        <v>42454.12023148148</v>
      </c>
      <c r="U1376">
        <f>_xlfn.DAYS(Table1[[#This Row],[Date Ended Conversion]],Table1[[#This Row],[Date Created Conversion]])</f>
        <v>30</v>
      </c>
    </row>
    <row r="1377" spans="1:21" ht="43.5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9">
        <f>IF(Table1[[#This Row],[goal]] &lt;= 0,0,Table1[[#This Row],[pledged]]/Table1[[#This Row],[goal]])</f>
        <v>1.7132499999999999</v>
      </c>
      <c r="P1377" s="7">
        <f>IF(Table1[[#This Row],[backers_count]] &lt;= 0,0,Table1[[#This Row],[pledged]]/Table1[[#This Row],[backers_count]])</f>
        <v>62.871559633027523</v>
      </c>
      <c r="Q1377" t="str">
        <f>TRIM(MID(Table1[[#This Row],[Category and Sub-Category]],1,SEARCH("/",Table1[[#This Row],[Category and Sub-Category]],1)-1))</f>
        <v>music</v>
      </c>
      <c r="R1377" t="str">
        <f>TRIM(MID(Table1[[#This Row],[Category and Sub-Category]],SEARCH("/",Table1[[#This Row],[Category and Sub-Category]],1)+1,LEN(Table1[[#This Row],[Category and Sub-Category]])))</f>
        <v>rock</v>
      </c>
      <c r="S1377" s="8">
        <f>DATE(1970,1,1)+(Table1[[#This Row],[launched_at]]/(24*60*60))</f>
        <v>42720.066192129627</v>
      </c>
      <c r="T1377" s="8">
        <f>DATE(1970,1,1)+(Table1[[#This Row],[deadline]]/(24*60*60))</f>
        <v>42750.066192129627</v>
      </c>
      <c r="U1377">
        <f>_xlfn.DAYS(Table1[[#This Row],[Date Ended Conversion]],Table1[[#This Row],[Date Created Conversion]])</f>
        <v>30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9">
        <f>IF(Table1[[#This Row],[goal]] &lt;= 0,0,Table1[[#This Row],[pledged]]/Table1[[#This Row],[goal]])</f>
        <v>2.5248648648648651</v>
      </c>
      <c r="P1378" s="7">
        <f>IF(Table1[[#This Row],[backers_count]] &lt;= 0,0,Table1[[#This Row],[pledged]]/Table1[[#This Row],[backers_count]])</f>
        <v>55.607142857142854</v>
      </c>
      <c r="Q1378" t="str">
        <f>TRIM(MID(Table1[[#This Row],[Category and Sub-Category]],1,SEARCH("/",Table1[[#This Row],[Category and Sub-Category]],1)-1))</f>
        <v>music</v>
      </c>
      <c r="R1378" t="str">
        <f>TRIM(MID(Table1[[#This Row],[Category and Sub-Category]],SEARCH("/",Table1[[#This Row],[Category and Sub-Category]],1)+1,LEN(Table1[[#This Row],[Category and Sub-Category]])))</f>
        <v>rock</v>
      </c>
      <c r="S1378" s="8">
        <f>DATE(1970,1,1)+(Table1[[#This Row],[launched_at]]/(24*60*60))</f>
        <v>42677.669050925921</v>
      </c>
      <c r="T1378" s="8">
        <f>DATE(1970,1,1)+(Table1[[#This Row],[deadline]]/(24*60*60))</f>
        <v>42707.710717592592</v>
      </c>
      <c r="U1378">
        <f>_xlfn.DAYS(Table1[[#This Row],[Date Ended Conversion]],Table1[[#This Row],[Date Created Conversion]])</f>
        <v>30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9">
        <f>IF(Table1[[#This Row],[goal]] &lt;= 0,0,Table1[[#This Row],[pledged]]/Table1[[#This Row],[goal]])</f>
        <v>1.1615384615384616</v>
      </c>
      <c r="P1379" s="7">
        <f>IF(Table1[[#This Row],[backers_count]] &lt;= 0,0,Table1[[#This Row],[pledged]]/Table1[[#This Row],[backers_count]])</f>
        <v>48.70967741935484</v>
      </c>
      <c r="Q1379" t="str">
        <f>TRIM(MID(Table1[[#This Row],[Category and Sub-Category]],1,SEARCH("/",Table1[[#This Row],[Category and Sub-Category]],1)-1))</f>
        <v>music</v>
      </c>
      <c r="R1379" t="str">
        <f>TRIM(MID(Table1[[#This Row],[Category and Sub-Category]],SEARCH("/",Table1[[#This Row],[Category and Sub-Category]],1)+1,LEN(Table1[[#This Row],[Category and Sub-Category]])))</f>
        <v>rock</v>
      </c>
      <c r="S1379" s="8">
        <f>DATE(1970,1,1)+(Table1[[#This Row],[launched_at]]/(24*60*60))</f>
        <v>42747.219560185185</v>
      </c>
      <c r="T1379" s="8">
        <f>DATE(1970,1,1)+(Table1[[#This Row],[deadline]]/(24*60*60))</f>
        <v>42769.174305555556</v>
      </c>
      <c r="U1379">
        <f>_xlfn.DAYS(Table1[[#This Row],[Date Ended Conversion]],Table1[[#This Row],[Date Created Conversion]])</f>
        <v>22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9">
        <f>IF(Table1[[#This Row],[goal]] &lt;= 0,0,Table1[[#This Row],[pledged]]/Table1[[#This Row],[goal]])</f>
        <v>2.0335000000000001</v>
      </c>
      <c r="P1380" s="7">
        <f>IF(Table1[[#This Row],[backers_count]] &lt;= 0,0,Table1[[#This Row],[pledged]]/Table1[[#This Row],[backers_count]])</f>
        <v>30.578947368421051</v>
      </c>
      <c r="Q1380" t="str">
        <f>TRIM(MID(Table1[[#This Row],[Category and Sub-Category]],1,SEARCH("/",Table1[[#This Row],[Category and Sub-Category]],1)-1))</f>
        <v>music</v>
      </c>
      <c r="R1380" t="str">
        <f>TRIM(MID(Table1[[#This Row],[Category and Sub-Category]],SEARCH("/",Table1[[#This Row],[Category and Sub-Category]],1)+1,LEN(Table1[[#This Row],[Category and Sub-Category]])))</f>
        <v>rock</v>
      </c>
      <c r="S1380" s="8">
        <f>DATE(1970,1,1)+(Table1[[#This Row],[launched_at]]/(24*60*60))</f>
        <v>42568.759375000001</v>
      </c>
      <c r="T1380" s="8">
        <f>DATE(1970,1,1)+(Table1[[#This Row],[deadline]]/(24*60*60))</f>
        <v>42583.759375000001</v>
      </c>
      <c r="U1380">
        <f>_xlfn.DAYS(Table1[[#This Row],[Date Ended Conversion]],Table1[[#This Row],[Date Created Conversion]])</f>
        <v>15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9">
        <f>IF(Table1[[#This Row],[goal]] &lt;= 0,0,Table1[[#This Row],[pledged]]/Table1[[#This Row],[goal]])</f>
        <v>1.1160000000000001</v>
      </c>
      <c r="P1381" s="7">
        <f>IF(Table1[[#This Row],[backers_count]] &lt;= 0,0,Table1[[#This Row],[pledged]]/Table1[[#This Row],[backers_count]])</f>
        <v>73.907284768211923</v>
      </c>
      <c r="Q1381" t="str">
        <f>TRIM(MID(Table1[[#This Row],[Category and Sub-Category]],1,SEARCH("/",Table1[[#This Row],[Category and Sub-Category]],1)-1))</f>
        <v>music</v>
      </c>
      <c r="R1381" t="str">
        <f>TRIM(MID(Table1[[#This Row],[Category and Sub-Category]],SEARCH("/",Table1[[#This Row],[Category and Sub-Category]],1)+1,LEN(Table1[[#This Row],[Category and Sub-Category]])))</f>
        <v>rock</v>
      </c>
      <c r="S1381" s="8">
        <f>DATE(1970,1,1)+(Table1[[#This Row],[launched_at]]/(24*60*60))</f>
        <v>42130.491620370369</v>
      </c>
      <c r="T1381" s="8">
        <f>DATE(1970,1,1)+(Table1[[#This Row],[deadline]]/(24*60*60))</f>
        <v>42160.491620370369</v>
      </c>
      <c r="U1381">
        <f>_xlfn.DAYS(Table1[[#This Row],[Date Ended Conversion]],Table1[[#This Row],[Date Created Conversion]])</f>
        <v>30</v>
      </c>
    </row>
    <row r="1382" spans="1:21" ht="29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9">
        <f>IF(Table1[[#This Row],[goal]] &lt;= 0,0,Table1[[#This Row],[pledged]]/Table1[[#This Row],[goal]])</f>
        <v>4.24</v>
      </c>
      <c r="P1382" s="7">
        <f>IF(Table1[[#This Row],[backers_count]] &lt;= 0,0,Table1[[#This Row],[pledged]]/Table1[[#This Row],[backers_count]])</f>
        <v>21.2</v>
      </c>
      <c r="Q1382" t="str">
        <f>TRIM(MID(Table1[[#This Row],[Category and Sub-Category]],1,SEARCH("/",Table1[[#This Row],[Category and Sub-Category]],1)-1))</f>
        <v>music</v>
      </c>
      <c r="R1382" t="str">
        <f>TRIM(MID(Table1[[#This Row],[Category and Sub-Category]],SEARCH("/",Table1[[#This Row],[Category and Sub-Category]],1)+1,LEN(Table1[[#This Row],[Category and Sub-Category]])))</f>
        <v>rock</v>
      </c>
      <c r="S1382" s="8">
        <f>DATE(1970,1,1)+(Table1[[#This Row],[launched_at]]/(24*60*60))</f>
        <v>42141.762800925921</v>
      </c>
      <c r="T1382" s="8">
        <f>DATE(1970,1,1)+(Table1[[#This Row],[deadline]]/(24*60*60))</f>
        <v>42164.083333333328</v>
      </c>
      <c r="U1382">
        <f>_xlfn.DAYS(Table1[[#This Row],[Date Ended Conversion]],Table1[[#This Row],[Date Created Conversion]])</f>
        <v>23</v>
      </c>
    </row>
    <row r="1383" spans="1:21" ht="43.5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9">
        <f>IF(Table1[[#This Row],[goal]] &lt;= 0,0,Table1[[#This Row],[pledged]]/Table1[[#This Row],[goal]])</f>
        <v>1.071</v>
      </c>
      <c r="P1383" s="7">
        <f>IF(Table1[[#This Row],[backers_count]] &lt;= 0,0,Table1[[#This Row],[pledged]]/Table1[[#This Row],[backers_count]])</f>
        <v>73.356164383561648</v>
      </c>
      <c r="Q1383" t="str">
        <f>TRIM(MID(Table1[[#This Row],[Category and Sub-Category]],1,SEARCH("/",Table1[[#This Row],[Category and Sub-Category]],1)-1))</f>
        <v>music</v>
      </c>
      <c r="R1383" t="str">
        <f>TRIM(MID(Table1[[#This Row],[Category and Sub-Category]],SEARCH("/",Table1[[#This Row],[Category and Sub-Category]],1)+1,LEN(Table1[[#This Row],[Category and Sub-Category]])))</f>
        <v>rock</v>
      </c>
      <c r="S1383" s="8">
        <f>DATE(1970,1,1)+(Table1[[#This Row],[launched_at]]/(24*60*60))</f>
        <v>42703.214409722219</v>
      </c>
      <c r="T1383" s="8">
        <f>DATE(1970,1,1)+(Table1[[#This Row],[deadline]]/(24*60*60))</f>
        <v>42733.214409722219</v>
      </c>
      <c r="U1383">
        <f>_xlfn.DAYS(Table1[[#This Row],[Date Ended Conversion]],Table1[[#This Row],[Date Created Conversion]])</f>
        <v>30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9">
        <f>IF(Table1[[#This Row],[goal]] &lt;= 0,0,Table1[[#This Row],[pledged]]/Table1[[#This Row],[goal]])</f>
        <v>1.043625</v>
      </c>
      <c r="P1384" s="7">
        <f>IF(Table1[[#This Row],[backers_count]] &lt;= 0,0,Table1[[#This Row],[pledged]]/Table1[[#This Row],[backers_count]])</f>
        <v>56.412162162162161</v>
      </c>
      <c r="Q1384" t="str">
        <f>TRIM(MID(Table1[[#This Row],[Category and Sub-Category]],1,SEARCH("/",Table1[[#This Row],[Category and Sub-Category]],1)-1))</f>
        <v>music</v>
      </c>
      <c r="R1384" t="str">
        <f>TRIM(MID(Table1[[#This Row],[Category and Sub-Category]],SEARCH("/",Table1[[#This Row],[Category and Sub-Category]],1)+1,LEN(Table1[[#This Row],[Category and Sub-Category]])))</f>
        <v>rock</v>
      </c>
      <c r="S1384" s="8">
        <f>DATE(1970,1,1)+(Table1[[#This Row],[launched_at]]/(24*60*60))</f>
        <v>41370.800185185188</v>
      </c>
      <c r="T1384" s="8">
        <f>DATE(1970,1,1)+(Table1[[#This Row],[deadline]]/(24*60*60))</f>
        <v>41400.800185185188</v>
      </c>
      <c r="U1384">
        <f>_xlfn.DAYS(Table1[[#This Row],[Date Ended Conversion]],Table1[[#This Row],[Date Created Conversion]])</f>
        <v>30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9">
        <f>IF(Table1[[#This Row],[goal]] &lt;= 0,0,Table1[[#This Row],[pledged]]/Table1[[#This Row],[goal]])</f>
        <v>2.124090909090909</v>
      </c>
      <c r="P1385" s="7">
        <f>IF(Table1[[#This Row],[backers_count]] &lt;= 0,0,Table1[[#This Row],[pledged]]/Table1[[#This Row],[backers_count]])</f>
        <v>50.247311827956992</v>
      </c>
      <c r="Q1385" t="str">
        <f>TRIM(MID(Table1[[#This Row],[Category and Sub-Category]],1,SEARCH("/",Table1[[#This Row],[Category and Sub-Category]],1)-1))</f>
        <v>music</v>
      </c>
      <c r="R1385" t="str">
        <f>TRIM(MID(Table1[[#This Row],[Category and Sub-Category]],SEARCH("/",Table1[[#This Row],[Category and Sub-Category]],1)+1,LEN(Table1[[#This Row],[Category and Sub-Category]])))</f>
        <v>rock</v>
      </c>
      <c r="S1385" s="8">
        <f>DATE(1970,1,1)+(Table1[[#This Row],[launched_at]]/(24*60*60))</f>
        <v>42707.074976851851</v>
      </c>
      <c r="T1385" s="8">
        <f>DATE(1970,1,1)+(Table1[[#This Row],[deadline]]/(24*60*60))</f>
        <v>42727.074976851851</v>
      </c>
      <c r="U1385">
        <f>_xlfn.DAYS(Table1[[#This Row],[Date Ended Conversion]],Table1[[#This Row],[Date Created Conversion]])</f>
        <v>20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9">
        <f>IF(Table1[[#This Row],[goal]] &lt;= 0,0,Table1[[#This Row],[pledged]]/Table1[[#This Row],[goal]])</f>
        <v>1.2408571428571429</v>
      </c>
      <c r="P1386" s="7">
        <f>IF(Table1[[#This Row],[backers_count]] &lt;= 0,0,Table1[[#This Row],[pledged]]/Table1[[#This Row],[backers_count]])</f>
        <v>68.936507936507937</v>
      </c>
      <c r="Q1386" t="str">
        <f>TRIM(MID(Table1[[#This Row],[Category and Sub-Category]],1,SEARCH("/",Table1[[#This Row],[Category and Sub-Category]],1)-1))</f>
        <v>music</v>
      </c>
      <c r="R1386" t="str">
        <f>TRIM(MID(Table1[[#This Row],[Category and Sub-Category]],SEARCH("/",Table1[[#This Row],[Category and Sub-Category]],1)+1,LEN(Table1[[#This Row],[Category and Sub-Category]])))</f>
        <v>rock</v>
      </c>
      <c r="S1386" s="8">
        <f>DATE(1970,1,1)+(Table1[[#This Row],[launched_at]]/(24*60*60))</f>
        <v>42160.735208333332</v>
      </c>
      <c r="T1386" s="8">
        <f>DATE(1970,1,1)+(Table1[[#This Row],[deadline]]/(24*60*60))</f>
        <v>42190.735208333332</v>
      </c>
      <c r="U1386">
        <f>_xlfn.DAYS(Table1[[#This Row],[Date Ended Conversion]],Table1[[#This Row],[Date Created Conversion]])</f>
        <v>30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9">
        <f>IF(Table1[[#This Row],[goal]] &lt;= 0,0,Table1[[#This Row],[pledged]]/Table1[[#This Row],[goal]])</f>
        <v>1.10406125</v>
      </c>
      <c r="P1387" s="7">
        <f>IF(Table1[[#This Row],[backers_count]] &lt;= 0,0,Table1[[#This Row],[pledged]]/Table1[[#This Row],[backers_count]])</f>
        <v>65.914104477611943</v>
      </c>
      <c r="Q1387" t="str">
        <f>TRIM(MID(Table1[[#This Row],[Category and Sub-Category]],1,SEARCH("/",Table1[[#This Row],[Category and Sub-Category]],1)-1))</f>
        <v>music</v>
      </c>
      <c r="R1387" t="str">
        <f>TRIM(MID(Table1[[#This Row],[Category and Sub-Category]],SEARCH("/",Table1[[#This Row],[Category and Sub-Category]],1)+1,LEN(Table1[[#This Row],[Category and Sub-Category]])))</f>
        <v>rock</v>
      </c>
      <c r="S1387" s="8">
        <f>DATE(1970,1,1)+(Table1[[#This Row],[launched_at]]/(24*60*60))</f>
        <v>42433.688900462963</v>
      </c>
      <c r="T1387" s="8">
        <f>DATE(1970,1,1)+(Table1[[#This Row],[deadline]]/(24*60*60))</f>
        <v>42489.507638888885</v>
      </c>
      <c r="U1387">
        <f>_xlfn.DAYS(Table1[[#This Row],[Date Ended Conversion]],Table1[[#This Row],[Date Created Conversion]])</f>
        <v>56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9">
        <f>IF(Table1[[#This Row],[goal]] &lt;= 0,0,Table1[[#This Row],[pledged]]/Table1[[#This Row],[goal]])</f>
        <v>2.1875</v>
      </c>
      <c r="P1388" s="7">
        <f>IF(Table1[[#This Row],[backers_count]] &lt;= 0,0,Table1[[#This Row],[pledged]]/Table1[[#This Row],[backers_count]])</f>
        <v>62.5</v>
      </c>
      <c r="Q1388" t="str">
        <f>TRIM(MID(Table1[[#This Row],[Category and Sub-Category]],1,SEARCH("/",Table1[[#This Row],[Category and Sub-Category]],1)-1))</f>
        <v>music</v>
      </c>
      <c r="R1388" t="str">
        <f>TRIM(MID(Table1[[#This Row],[Category and Sub-Category]],SEARCH("/",Table1[[#This Row],[Category and Sub-Category]],1)+1,LEN(Table1[[#This Row],[Category and Sub-Category]])))</f>
        <v>rock</v>
      </c>
      <c r="S1388" s="8">
        <f>DATE(1970,1,1)+(Table1[[#This Row],[launched_at]]/(24*60*60))</f>
        <v>42184.646863425922</v>
      </c>
      <c r="T1388" s="8">
        <f>DATE(1970,1,1)+(Table1[[#This Row],[deadline]]/(24*60*60))</f>
        <v>42214.646863425922</v>
      </c>
      <c r="U1388">
        <f>_xlfn.DAYS(Table1[[#This Row],[Date Ended Conversion]],Table1[[#This Row],[Date Created Conversion]])</f>
        <v>30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9">
        <f>IF(Table1[[#This Row],[goal]] &lt;= 0,0,Table1[[#This Row],[pledged]]/Table1[[#This Row],[goal]])</f>
        <v>1.36625</v>
      </c>
      <c r="P1389" s="7">
        <f>IF(Table1[[#This Row],[backers_count]] &lt;= 0,0,Table1[[#This Row],[pledged]]/Table1[[#This Row],[backers_count]])</f>
        <v>70.064102564102569</v>
      </c>
      <c r="Q1389" t="str">
        <f>TRIM(MID(Table1[[#This Row],[Category and Sub-Category]],1,SEARCH("/",Table1[[#This Row],[Category and Sub-Category]],1)-1))</f>
        <v>music</v>
      </c>
      <c r="R1389" t="str">
        <f>TRIM(MID(Table1[[#This Row],[Category and Sub-Category]],SEARCH("/",Table1[[#This Row],[Category and Sub-Category]],1)+1,LEN(Table1[[#This Row],[Category and Sub-Category]])))</f>
        <v>rock</v>
      </c>
      <c r="S1389" s="8">
        <f>DATE(1970,1,1)+(Table1[[#This Row],[launched_at]]/(24*60*60))</f>
        <v>42126.92123842593</v>
      </c>
      <c r="T1389" s="8">
        <f>DATE(1970,1,1)+(Table1[[#This Row],[deadline]]/(24*60*60))</f>
        <v>42158.1875</v>
      </c>
      <c r="U1389">
        <f>_xlfn.DAYS(Table1[[#This Row],[Date Ended Conversion]],Table1[[#This Row],[Date Created Conversion]])</f>
        <v>32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9">
        <f>IF(Table1[[#This Row],[goal]] &lt;= 0,0,Table1[[#This Row],[pledged]]/Table1[[#This Row],[goal]])</f>
        <v>1.348074</v>
      </c>
      <c r="P1390" s="7">
        <f>IF(Table1[[#This Row],[backers_count]] &lt;= 0,0,Table1[[#This Row],[pledged]]/Table1[[#This Row],[backers_count]])</f>
        <v>60.181874999999998</v>
      </c>
      <c r="Q1390" t="str">
        <f>TRIM(MID(Table1[[#This Row],[Category and Sub-Category]],1,SEARCH("/",Table1[[#This Row],[Category and Sub-Category]],1)-1))</f>
        <v>music</v>
      </c>
      <c r="R1390" t="str">
        <f>TRIM(MID(Table1[[#This Row],[Category and Sub-Category]],SEARCH("/",Table1[[#This Row],[Category and Sub-Category]],1)+1,LEN(Table1[[#This Row],[Category and Sub-Category]])))</f>
        <v>rock</v>
      </c>
      <c r="S1390" s="8">
        <f>DATE(1970,1,1)+(Table1[[#This Row],[launched_at]]/(24*60*60))</f>
        <v>42634.614780092597</v>
      </c>
      <c r="T1390" s="8">
        <f>DATE(1970,1,1)+(Table1[[#This Row],[deadline]]/(24*60*60))</f>
        <v>42660.676388888889</v>
      </c>
      <c r="U1390">
        <f>_xlfn.DAYS(Table1[[#This Row],[Date Ended Conversion]],Table1[[#This Row],[Date Created Conversion]])</f>
        <v>26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9">
        <f>IF(Table1[[#This Row],[goal]] &lt;= 0,0,Table1[[#This Row],[pledged]]/Table1[[#This Row],[goal]])</f>
        <v>1.454</v>
      </c>
      <c r="P1391" s="7">
        <f>IF(Table1[[#This Row],[backers_count]] &lt;= 0,0,Table1[[#This Row],[pledged]]/Table1[[#This Row],[backers_count]])</f>
        <v>21.382352941176471</v>
      </c>
      <c r="Q1391" t="str">
        <f>TRIM(MID(Table1[[#This Row],[Category and Sub-Category]],1,SEARCH("/",Table1[[#This Row],[Category and Sub-Category]],1)-1))</f>
        <v>music</v>
      </c>
      <c r="R1391" t="str">
        <f>TRIM(MID(Table1[[#This Row],[Category and Sub-Category]],SEARCH("/",Table1[[#This Row],[Category and Sub-Category]],1)+1,LEN(Table1[[#This Row],[Category and Sub-Category]])))</f>
        <v>rock</v>
      </c>
      <c r="S1391" s="8">
        <f>DATE(1970,1,1)+(Table1[[#This Row],[launched_at]]/(24*60*60))</f>
        <v>42565.480983796297</v>
      </c>
      <c r="T1391" s="8">
        <f>DATE(1970,1,1)+(Table1[[#This Row],[deadline]]/(24*60*60))</f>
        <v>42595.480983796297</v>
      </c>
      <c r="U1391">
        <f>_xlfn.DAYS(Table1[[#This Row],[Date Ended Conversion]],Table1[[#This Row],[Date Created Conversion]])</f>
        <v>30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9">
        <f>IF(Table1[[#This Row],[goal]] &lt;= 0,0,Table1[[#This Row],[pledged]]/Table1[[#This Row],[goal]])</f>
        <v>1.0910714285714285</v>
      </c>
      <c r="P1392" s="7">
        <f>IF(Table1[[#This Row],[backers_count]] &lt;= 0,0,Table1[[#This Row],[pledged]]/Table1[[#This Row],[backers_count]])</f>
        <v>160.78947368421052</v>
      </c>
      <c r="Q1392" t="str">
        <f>TRIM(MID(Table1[[#This Row],[Category and Sub-Category]],1,SEARCH("/",Table1[[#This Row],[Category and Sub-Category]],1)-1))</f>
        <v>music</v>
      </c>
      <c r="R1392" t="str">
        <f>TRIM(MID(Table1[[#This Row],[Category and Sub-Category]],SEARCH("/",Table1[[#This Row],[Category and Sub-Category]],1)+1,LEN(Table1[[#This Row],[Category and Sub-Category]])))</f>
        <v>rock</v>
      </c>
      <c r="S1392" s="8">
        <f>DATE(1970,1,1)+(Table1[[#This Row],[launched_at]]/(24*60*60))</f>
        <v>42087.803310185191</v>
      </c>
      <c r="T1392" s="8">
        <f>DATE(1970,1,1)+(Table1[[#This Row],[deadline]]/(24*60*60))</f>
        <v>42121.716666666667</v>
      </c>
      <c r="U1392">
        <f>_xlfn.DAYS(Table1[[#This Row],[Date Ended Conversion]],Table1[[#This Row],[Date Created Conversion]])</f>
        <v>34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9">
        <f>IF(Table1[[#This Row],[goal]] &lt;= 0,0,Table1[[#This Row],[pledged]]/Table1[[#This Row],[goal]])</f>
        <v>1.1020000000000001</v>
      </c>
      <c r="P1393" s="7">
        <f>IF(Table1[[#This Row],[backers_count]] &lt;= 0,0,Table1[[#This Row],[pledged]]/Table1[[#This Row],[backers_count]])</f>
        <v>42.384615384615387</v>
      </c>
      <c r="Q1393" t="str">
        <f>TRIM(MID(Table1[[#This Row],[Category and Sub-Category]],1,SEARCH("/",Table1[[#This Row],[Category and Sub-Category]],1)-1))</f>
        <v>music</v>
      </c>
      <c r="R1393" t="str">
        <f>TRIM(MID(Table1[[#This Row],[Category and Sub-Category]],SEARCH("/",Table1[[#This Row],[Category and Sub-Category]],1)+1,LEN(Table1[[#This Row],[Category and Sub-Category]])))</f>
        <v>rock</v>
      </c>
      <c r="S1393" s="8">
        <f>DATE(1970,1,1)+(Table1[[#This Row],[launched_at]]/(24*60*60))</f>
        <v>42193.650671296295</v>
      </c>
      <c r="T1393" s="8">
        <f>DATE(1970,1,1)+(Table1[[#This Row],[deadline]]/(24*60*60))</f>
        <v>42238.207638888889</v>
      </c>
      <c r="U1393">
        <f>_xlfn.DAYS(Table1[[#This Row],[Date Ended Conversion]],Table1[[#This Row],[Date Created Conversion]])</f>
        <v>45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9">
        <f>IF(Table1[[#This Row],[goal]] &lt;= 0,0,Table1[[#This Row],[pledged]]/Table1[[#This Row],[goal]])</f>
        <v>1.1364000000000001</v>
      </c>
      <c r="P1394" s="7">
        <f>IF(Table1[[#This Row],[backers_count]] &lt;= 0,0,Table1[[#This Row],[pledged]]/Table1[[#This Row],[backers_count]])</f>
        <v>27.317307692307693</v>
      </c>
      <c r="Q1394" t="str">
        <f>TRIM(MID(Table1[[#This Row],[Category and Sub-Category]],1,SEARCH("/",Table1[[#This Row],[Category and Sub-Category]],1)-1))</f>
        <v>music</v>
      </c>
      <c r="R1394" t="str">
        <f>TRIM(MID(Table1[[#This Row],[Category and Sub-Category]],SEARCH("/",Table1[[#This Row],[Category and Sub-Category]],1)+1,LEN(Table1[[#This Row],[Category and Sub-Category]])))</f>
        <v>rock</v>
      </c>
      <c r="S1394" s="8">
        <f>DATE(1970,1,1)+(Table1[[#This Row],[launched_at]]/(24*60*60))</f>
        <v>42401.154930555553</v>
      </c>
      <c r="T1394" s="8">
        <f>DATE(1970,1,1)+(Table1[[#This Row],[deadline]]/(24*60*60))</f>
        <v>42432.154930555553</v>
      </c>
      <c r="U1394">
        <f>_xlfn.DAYS(Table1[[#This Row],[Date Ended Conversion]],Table1[[#This Row],[Date Created Conversion]])</f>
        <v>31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9">
        <f>IF(Table1[[#This Row],[goal]] &lt;= 0,0,Table1[[#This Row],[pledged]]/Table1[[#This Row],[goal]])</f>
        <v>1.0235000000000001</v>
      </c>
      <c r="P1395" s="7">
        <f>IF(Table1[[#This Row],[backers_count]] &lt;= 0,0,Table1[[#This Row],[pledged]]/Table1[[#This Row],[backers_count]])</f>
        <v>196.82692307692307</v>
      </c>
      <c r="Q1395" t="str">
        <f>TRIM(MID(Table1[[#This Row],[Category and Sub-Category]],1,SEARCH("/",Table1[[#This Row],[Category and Sub-Category]],1)-1))</f>
        <v>music</v>
      </c>
      <c r="R1395" t="str">
        <f>TRIM(MID(Table1[[#This Row],[Category and Sub-Category]],SEARCH("/",Table1[[#This Row],[Category and Sub-Category]],1)+1,LEN(Table1[[#This Row],[Category and Sub-Category]])))</f>
        <v>rock</v>
      </c>
      <c r="S1395" s="8">
        <f>DATE(1970,1,1)+(Table1[[#This Row],[launched_at]]/(24*60*60))</f>
        <v>42553.681979166664</v>
      </c>
      <c r="T1395" s="8">
        <f>DATE(1970,1,1)+(Table1[[#This Row],[deadline]]/(24*60*60))</f>
        <v>42583.681979166664</v>
      </c>
      <c r="U1395">
        <f>_xlfn.DAYS(Table1[[#This Row],[Date Ended Conversion]],Table1[[#This Row],[Date Created Conversion]])</f>
        <v>30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9">
        <f>IF(Table1[[#This Row],[goal]] &lt;= 0,0,Table1[[#This Row],[pledged]]/Table1[[#This Row],[goal]])</f>
        <v>1.2213333333333334</v>
      </c>
      <c r="P1396" s="7">
        <f>IF(Table1[[#This Row],[backers_count]] &lt;= 0,0,Table1[[#This Row],[pledged]]/Table1[[#This Row],[backers_count]])</f>
        <v>53.882352941176471</v>
      </c>
      <c r="Q1396" t="str">
        <f>TRIM(MID(Table1[[#This Row],[Category and Sub-Category]],1,SEARCH("/",Table1[[#This Row],[Category and Sub-Category]],1)-1))</f>
        <v>music</v>
      </c>
      <c r="R1396" t="str">
        <f>TRIM(MID(Table1[[#This Row],[Category and Sub-Category]],SEARCH("/",Table1[[#This Row],[Category and Sub-Category]],1)+1,LEN(Table1[[#This Row],[Category and Sub-Category]])))</f>
        <v>rock</v>
      </c>
      <c r="S1396" s="8">
        <f>DATE(1970,1,1)+(Table1[[#This Row],[launched_at]]/(24*60*60))</f>
        <v>42752.144976851851</v>
      </c>
      <c r="T1396" s="8">
        <f>DATE(1970,1,1)+(Table1[[#This Row],[deadline]]/(24*60*60))</f>
        <v>42795.125</v>
      </c>
      <c r="U1396">
        <f>_xlfn.DAYS(Table1[[#This Row],[Date Ended Conversion]],Table1[[#This Row],[Date Created Conversion]])</f>
        <v>43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9">
        <f>IF(Table1[[#This Row],[goal]] &lt;= 0,0,Table1[[#This Row],[pledged]]/Table1[[#This Row],[goal]])</f>
        <v>1.1188571428571428</v>
      </c>
      <c r="P1397" s="7">
        <f>IF(Table1[[#This Row],[backers_count]] &lt;= 0,0,Table1[[#This Row],[pledged]]/Table1[[#This Row],[backers_count]])</f>
        <v>47.756097560975611</v>
      </c>
      <c r="Q1397" t="str">
        <f>TRIM(MID(Table1[[#This Row],[Category and Sub-Category]],1,SEARCH("/",Table1[[#This Row],[Category and Sub-Category]],1)-1))</f>
        <v>music</v>
      </c>
      <c r="R1397" t="str">
        <f>TRIM(MID(Table1[[#This Row],[Category and Sub-Category]],SEARCH("/",Table1[[#This Row],[Category and Sub-Category]],1)+1,LEN(Table1[[#This Row],[Category and Sub-Category]])))</f>
        <v>rock</v>
      </c>
      <c r="S1397" s="8">
        <f>DATE(1970,1,1)+(Table1[[#This Row],[launched_at]]/(24*60*60))</f>
        <v>42719.90834490741</v>
      </c>
      <c r="T1397" s="8">
        <f>DATE(1970,1,1)+(Table1[[#This Row],[deadline]]/(24*60*60))</f>
        <v>42749.90834490741</v>
      </c>
      <c r="U1397">
        <f>_xlfn.DAYS(Table1[[#This Row],[Date Ended Conversion]],Table1[[#This Row],[Date Created Conversion]])</f>
        <v>30</v>
      </c>
    </row>
    <row r="1398" spans="1:21" ht="43.5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9">
        <f>IF(Table1[[#This Row],[goal]] &lt;= 0,0,Table1[[#This Row],[pledged]]/Table1[[#This Row],[goal]])</f>
        <v>1.073</v>
      </c>
      <c r="P1398" s="7">
        <f>IF(Table1[[#This Row],[backers_count]] &lt;= 0,0,Table1[[#This Row],[pledged]]/Table1[[#This Row],[backers_count]])</f>
        <v>88.191780821917803</v>
      </c>
      <c r="Q1398" t="str">
        <f>TRIM(MID(Table1[[#This Row],[Category and Sub-Category]],1,SEARCH("/",Table1[[#This Row],[Category and Sub-Category]],1)-1))</f>
        <v>music</v>
      </c>
      <c r="R1398" t="str">
        <f>TRIM(MID(Table1[[#This Row],[Category and Sub-Category]],SEARCH("/",Table1[[#This Row],[Category and Sub-Category]],1)+1,LEN(Table1[[#This Row],[Category and Sub-Category]])))</f>
        <v>rock</v>
      </c>
      <c r="S1398" s="8">
        <f>DATE(1970,1,1)+(Table1[[#This Row],[launched_at]]/(24*60*60))</f>
        <v>42018.99863425926</v>
      </c>
      <c r="T1398" s="8">
        <f>DATE(1970,1,1)+(Table1[[#This Row],[deadline]]/(24*60*60))</f>
        <v>42048.99863425926</v>
      </c>
      <c r="U1398">
        <f>_xlfn.DAYS(Table1[[#This Row],[Date Ended Conversion]],Table1[[#This Row],[Date Created Conversion]])</f>
        <v>30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9">
        <f>IF(Table1[[#This Row],[goal]] &lt;= 0,0,Table1[[#This Row],[pledged]]/Table1[[#This Row],[goal]])</f>
        <v>1.1385000000000001</v>
      </c>
      <c r="P1399" s="7">
        <f>IF(Table1[[#This Row],[backers_count]] &lt;= 0,0,Table1[[#This Row],[pledged]]/Table1[[#This Row],[backers_count]])</f>
        <v>72.056962025316452</v>
      </c>
      <c r="Q1399" t="str">
        <f>TRIM(MID(Table1[[#This Row],[Category and Sub-Category]],1,SEARCH("/",Table1[[#This Row],[Category and Sub-Category]],1)-1))</f>
        <v>music</v>
      </c>
      <c r="R1399" t="str">
        <f>TRIM(MID(Table1[[#This Row],[Category and Sub-Category]],SEARCH("/",Table1[[#This Row],[Category and Sub-Category]],1)+1,LEN(Table1[[#This Row],[Category and Sub-Category]])))</f>
        <v>rock</v>
      </c>
      <c r="S1399" s="8">
        <f>DATE(1970,1,1)+(Table1[[#This Row],[launched_at]]/(24*60*60))</f>
        <v>42640.917939814812</v>
      </c>
      <c r="T1399" s="8">
        <f>DATE(1970,1,1)+(Table1[[#This Row],[deadline]]/(24*60*60))</f>
        <v>42670.888194444444</v>
      </c>
      <c r="U1399">
        <f>_xlfn.DAYS(Table1[[#This Row],[Date Ended Conversion]],Table1[[#This Row],[Date Created Conversion]])</f>
        <v>30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9">
        <f>IF(Table1[[#This Row],[goal]] &lt;= 0,0,Table1[[#This Row],[pledged]]/Table1[[#This Row],[goal]])</f>
        <v>1.0968181818181819</v>
      </c>
      <c r="P1400" s="7">
        <f>IF(Table1[[#This Row],[backers_count]] &lt;= 0,0,Table1[[#This Row],[pledged]]/Table1[[#This Row],[backers_count]])</f>
        <v>74.246153846153845</v>
      </c>
      <c r="Q1400" t="str">
        <f>TRIM(MID(Table1[[#This Row],[Category and Sub-Category]],1,SEARCH("/",Table1[[#This Row],[Category and Sub-Category]],1)-1))</f>
        <v>music</v>
      </c>
      <c r="R1400" t="str">
        <f>TRIM(MID(Table1[[#This Row],[Category and Sub-Category]],SEARCH("/",Table1[[#This Row],[Category and Sub-Category]],1)+1,LEN(Table1[[#This Row],[Category and Sub-Category]])))</f>
        <v>rock</v>
      </c>
      <c r="S1400" s="8">
        <f>DATE(1970,1,1)+(Table1[[#This Row],[launched_at]]/(24*60*60))</f>
        <v>42526.874236111107</v>
      </c>
      <c r="T1400" s="8">
        <f>DATE(1970,1,1)+(Table1[[#This Row],[deadline]]/(24*60*60))</f>
        <v>42556.874236111107</v>
      </c>
      <c r="U1400">
        <f>_xlfn.DAYS(Table1[[#This Row],[Date Ended Conversion]],Table1[[#This Row],[Date Created Conversion]])</f>
        <v>30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9">
        <f>IF(Table1[[#This Row],[goal]] &lt;= 0,0,Table1[[#This Row],[pledged]]/Table1[[#This Row],[goal]])</f>
        <v>1.2614444444444444</v>
      </c>
      <c r="P1401" s="7">
        <f>IF(Table1[[#This Row],[backers_count]] &lt;= 0,0,Table1[[#This Row],[pledged]]/Table1[[#This Row],[backers_count]])</f>
        <v>61.701086956521742</v>
      </c>
      <c r="Q1401" t="str">
        <f>TRIM(MID(Table1[[#This Row],[Category and Sub-Category]],1,SEARCH("/",Table1[[#This Row],[Category and Sub-Category]],1)-1))</f>
        <v>music</v>
      </c>
      <c r="R1401" t="str">
        <f>TRIM(MID(Table1[[#This Row],[Category and Sub-Category]],SEARCH("/",Table1[[#This Row],[Category and Sub-Category]],1)+1,LEN(Table1[[#This Row],[Category and Sub-Category]])))</f>
        <v>rock</v>
      </c>
      <c r="S1401" s="8">
        <f>DATE(1970,1,1)+(Table1[[#This Row],[launched_at]]/(24*60*60))</f>
        <v>41889.004317129627</v>
      </c>
      <c r="T1401" s="8">
        <f>DATE(1970,1,1)+(Table1[[#This Row],[deadline]]/(24*60*60))</f>
        <v>41919.004317129627</v>
      </c>
      <c r="U1401">
        <f>_xlfn.DAYS(Table1[[#This Row],[Date Ended Conversion]],Table1[[#This Row],[Date Created Conversion]])</f>
        <v>30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9">
        <f>IF(Table1[[#This Row],[goal]] &lt;= 0,0,Table1[[#This Row],[pledged]]/Table1[[#This Row],[goal]])</f>
        <v>1.6742857142857144</v>
      </c>
      <c r="P1402" s="7">
        <f>IF(Table1[[#This Row],[backers_count]] &lt;= 0,0,Table1[[#This Row],[pledged]]/Table1[[#This Row],[backers_count]])</f>
        <v>17.235294117647058</v>
      </c>
      <c r="Q1402" t="str">
        <f>TRIM(MID(Table1[[#This Row],[Category and Sub-Category]],1,SEARCH("/",Table1[[#This Row],[Category and Sub-Category]],1)-1))</f>
        <v>music</v>
      </c>
      <c r="R1402" t="str">
        <f>TRIM(MID(Table1[[#This Row],[Category and Sub-Category]],SEARCH("/",Table1[[#This Row],[Category and Sub-Category]],1)+1,LEN(Table1[[#This Row],[Category and Sub-Category]])))</f>
        <v>rock</v>
      </c>
      <c r="S1402" s="8">
        <f>DATE(1970,1,1)+(Table1[[#This Row],[launched_at]]/(24*60*60))</f>
        <v>42498.341122685189</v>
      </c>
      <c r="T1402" s="8">
        <f>DATE(1970,1,1)+(Table1[[#This Row],[deadline]]/(24*60*60))</f>
        <v>42533.229166666672</v>
      </c>
      <c r="U1402">
        <f>_xlfn.DAYS(Table1[[#This Row],[Date Ended Conversion]],Table1[[#This Row],[Date Created Conversion]])</f>
        <v>35</v>
      </c>
    </row>
    <row r="1403" spans="1:21" ht="43.5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9">
        <f>IF(Table1[[#This Row],[goal]] &lt;= 0,0,Table1[[#This Row],[pledged]]/Table1[[#This Row],[goal]])</f>
        <v>4.9652000000000003</v>
      </c>
      <c r="P1403" s="7">
        <f>IF(Table1[[#This Row],[backers_count]] &lt;= 0,0,Table1[[#This Row],[pledged]]/Table1[[#This Row],[backers_count]])</f>
        <v>51.720833333333331</v>
      </c>
      <c r="Q1403" t="str">
        <f>TRIM(MID(Table1[[#This Row],[Category and Sub-Category]],1,SEARCH("/",Table1[[#This Row],[Category and Sub-Category]],1)-1))</f>
        <v>music</v>
      </c>
      <c r="R1403" t="str">
        <f>TRIM(MID(Table1[[#This Row],[Category and Sub-Category]],SEARCH("/",Table1[[#This Row],[Category and Sub-Category]],1)+1,LEN(Table1[[#This Row],[Category and Sub-Category]])))</f>
        <v>rock</v>
      </c>
      <c r="S1403" s="8">
        <f>DATE(1970,1,1)+(Table1[[#This Row],[launched_at]]/(24*60*60))</f>
        <v>41399.99622685185</v>
      </c>
      <c r="T1403" s="8">
        <f>DATE(1970,1,1)+(Table1[[#This Row],[deadline]]/(24*60*60))</f>
        <v>41420.99622685185</v>
      </c>
      <c r="U1403">
        <f>_xlfn.DAYS(Table1[[#This Row],[Date Ended Conversion]],Table1[[#This Row],[Date Created Conversion]])</f>
        <v>21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9">
        <f>IF(Table1[[#This Row],[goal]] &lt;= 0,0,Table1[[#This Row],[pledged]]/Table1[[#This Row],[goal]])</f>
        <v>1.0915999999999999</v>
      </c>
      <c r="P1404" s="7">
        <f>IF(Table1[[#This Row],[backers_count]] &lt;= 0,0,Table1[[#This Row],[pledged]]/Table1[[#This Row],[backers_count]])</f>
        <v>24.150442477876105</v>
      </c>
      <c r="Q1404" t="str">
        <f>TRIM(MID(Table1[[#This Row],[Category and Sub-Category]],1,SEARCH("/",Table1[[#This Row],[Category and Sub-Category]],1)-1))</f>
        <v>music</v>
      </c>
      <c r="R1404" t="str">
        <f>TRIM(MID(Table1[[#This Row],[Category and Sub-Category]],SEARCH("/",Table1[[#This Row],[Category and Sub-Category]],1)+1,LEN(Table1[[#This Row],[Category and Sub-Category]])))</f>
        <v>rock</v>
      </c>
      <c r="S1404" s="8">
        <f>DATE(1970,1,1)+(Table1[[#This Row],[launched_at]]/(24*60*60))</f>
        <v>42065.053368055553</v>
      </c>
      <c r="T1404" s="8">
        <f>DATE(1970,1,1)+(Table1[[#This Row],[deadline]]/(24*60*60))</f>
        <v>42125.011701388888</v>
      </c>
      <c r="U1404">
        <f>_xlfn.DAYS(Table1[[#This Row],[Date Ended Conversion]],Table1[[#This Row],[Date Created Conversion]])</f>
        <v>60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9">
        <f>IF(Table1[[#This Row],[goal]] &lt;= 0,0,Table1[[#This Row],[pledged]]/Table1[[#This Row],[goal]])</f>
        <v>1.0257499999999999</v>
      </c>
      <c r="P1405" s="7">
        <f>IF(Table1[[#This Row],[backers_count]] &lt;= 0,0,Table1[[#This Row],[pledged]]/Table1[[#This Row],[backers_count]])</f>
        <v>62.166666666666664</v>
      </c>
      <c r="Q1405" t="str">
        <f>TRIM(MID(Table1[[#This Row],[Category and Sub-Category]],1,SEARCH("/",Table1[[#This Row],[Category and Sub-Category]],1)-1))</f>
        <v>music</v>
      </c>
      <c r="R1405" t="str">
        <f>TRIM(MID(Table1[[#This Row],[Category and Sub-Category]],SEARCH("/",Table1[[#This Row],[Category and Sub-Category]],1)+1,LEN(Table1[[#This Row],[Category and Sub-Category]])))</f>
        <v>rock</v>
      </c>
      <c r="S1405" s="8">
        <f>DATE(1970,1,1)+(Table1[[#This Row],[launched_at]]/(24*60*60))</f>
        <v>41451.062905092593</v>
      </c>
      <c r="T1405" s="8">
        <f>DATE(1970,1,1)+(Table1[[#This Row],[deadline]]/(24*60*60))</f>
        <v>41481.062905092593</v>
      </c>
      <c r="U1405">
        <f>_xlfn.DAYS(Table1[[#This Row],[Date Ended Conversion]],Table1[[#This Row],[Date Created Conversion]])</f>
        <v>30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9">
        <f>IF(Table1[[#This Row],[goal]] &lt;= 0,0,Table1[[#This Row],[pledged]]/Table1[[#This Row],[goal]])</f>
        <v>1.6620689655172414E-2</v>
      </c>
      <c r="P1406" s="7">
        <f>IF(Table1[[#This Row],[backers_count]] &lt;= 0,0,Table1[[#This Row],[pledged]]/Table1[[#This Row],[backers_count]])</f>
        <v>48.2</v>
      </c>
      <c r="Q1406" t="str">
        <f>TRIM(MID(Table1[[#This Row],[Category and Sub-Category]],1,SEARCH("/",Table1[[#This Row],[Category and Sub-Category]],1)-1))</f>
        <v>publishing</v>
      </c>
      <c r="R1406" t="str">
        <f>TRIM(MID(Table1[[#This Row],[Category and Sub-Category]],SEARCH("/",Table1[[#This Row],[Category and Sub-Category]],1)+1,LEN(Table1[[#This Row],[Category and Sub-Category]])))</f>
        <v>translations</v>
      </c>
      <c r="S1406" s="8">
        <f>DATE(1970,1,1)+(Table1[[#This Row],[launched_at]]/(24*60*60))</f>
        <v>42032.510243055556</v>
      </c>
      <c r="T1406" s="8">
        <f>DATE(1970,1,1)+(Table1[[#This Row],[deadline]]/(24*60*60))</f>
        <v>42057.510243055556</v>
      </c>
      <c r="U1406">
        <f>_xlfn.DAYS(Table1[[#This Row],[Date Ended Conversion]],Table1[[#This Row],[Date Created Conversion]])</f>
        <v>25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9">
        <f>IF(Table1[[#This Row],[goal]] &lt;= 0,0,Table1[[#This Row],[pledged]]/Table1[[#This Row],[goal]])</f>
        <v>4.1999999999999997E-3</v>
      </c>
      <c r="P1407" s="7">
        <f>IF(Table1[[#This Row],[backers_count]] &lt;= 0,0,Table1[[#This Row],[pledged]]/Table1[[#This Row],[backers_count]])</f>
        <v>6.1764705882352944</v>
      </c>
      <c r="Q1407" t="str">
        <f>TRIM(MID(Table1[[#This Row],[Category and Sub-Category]],1,SEARCH("/",Table1[[#This Row],[Category and Sub-Category]],1)-1))</f>
        <v>publishing</v>
      </c>
      <c r="R1407" t="str">
        <f>TRIM(MID(Table1[[#This Row],[Category and Sub-Category]],SEARCH("/",Table1[[#This Row],[Category and Sub-Category]],1)+1,LEN(Table1[[#This Row],[Category and Sub-Category]])))</f>
        <v>translations</v>
      </c>
      <c r="S1407" s="8">
        <f>DATE(1970,1,1)+(Table1[[#This Row],[launched_at]]/(24*60*60))</f>
        <v>41941.680567129632</v>
      </c>
      <c r="T1407" s="8">
        <f>DATE(1970,1,1)+(Table1[[#This Row],[deadline]]/(24*60*60))</f>
        <v>41971.722233796296</v>
      </c>
      <c r="U1407">
        <f>_xlfn.DAYS(Table1[[#This Row],[Date Ended Conversion]],Table1[[#This Row],[Date Created Conversion]])</f>
        <v>30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9">
        <f>IF(Table1[[#This Row],[goal]] &lt;= 0,0,Table1[[#This Row],[pledged]]/Table1[[#This Row],[goal]])</f>
        <v>1.25E-3</v>
      </c>
      <c r="P1408" s="7">
        <f>IF(Table1[[#This Row],[backers_count]] &lt;= 0,0,Table1[[#This Row],[pledged]]/Table1[[#This Row],[backers_count]])</f>
        <v>5</v>
      </c>
      <c r="Q1408" t="str">
        <f>TRIM(MID(Table1[[#This Row],[Category and Sub-Category]],1,SEARCH("/",Table1[[#This Row],[Category and Sub-Category]],1)-1))</f>
        <v>publishing</v>
      </c>
      <c r="R1408" t="str">
        <f>TRIM(MID(Table1[[#This Row],[Category and Sub-Category]],SEARCH("/",Table1[[#This Row],[Category and Sub-Category]],1)+1,LEN(Table1[[#This Row],[Category and Sub-Category]])))</f>
        <v>translations</v>
      </c>
      <c r="S1408" s="8">
        <f>DATE(1970,1,1)+(Table1[[#This Row],[launched_at]]/(24*60*60))</f>
        <v>42297.432951388888</v>
      </c>
      <c r="T1408" s="8">
        <f>DATE(1970,1,1)+(Table1[[#This Row],[deadline]]/(24*60*60))</f>
        <v>42350.416666666672</v>
      </c>
      <c r="U1408">
        <f>_xlfn.DAYS(Table1[[#This Row],[Date Ended Conversion]],Table1[[#This Row],[Date Created Conversion]])</f>
        <v>53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9">
        <f>IF(Table1[[#This Row],[goal]] &lt;= 0,0,Table1[[#This Row],[pledged]]/Table1[[#This Row],[goal]])</f>
        <v>5.0000000000000001E-3</v>
      </c>
      <c r="P1409" s="7">
        <f>IF(Table1[[#This Row],[backers_count]] &lt;= 0,0,Table1[[#This Row],[pledged]]/Table1[[#This Row],[backers_count]])</f>
        <v>7.5</v>
      </c>
      <c r="Q1409" t="str">
        <f>TRIM(MID(Table1[[#This Row],[Category and Sub-Category]],1,SEARCH("/",Table1[[#This Row],[Category and Sub-Category]],1)-1))</f>
        <v>publishing</v>
      </c>
      <c r="R1409" t="str">
        <f>TRIM(MID(Table1[[#This Row],[Category and Sub-Category]],SEARCH("/",Table1[[#This Row],[Category and Sub-Category]],1)+1,LEN(Table1[[#This Row],[Category and Sub-Category]])))</f>
        <v>translations</v>
      </c>
      <c r="S1409" s="8">
        <f>DATE(1970,1,1)+(Table1[[#This Row],[launched_at]]/(24*60*60))</f>
        <v>41838.536782407406</v>
      </c>
      <c r="T1409" s="8">
        <f>DATE(1970,1,1)+(Table1[[#This Row],[deadline]]/(24*60*60))</f>
        <v>41863.536782407406</v>
      </c>
      <c r="U1409">
        <f>_xlfn.DAYS(Table1[[#This Row],[Date Ended Conversion]],Table1[[#This Row],[Date Created Conversion]])</f>
        <v>25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9">
        <f>IF(Table1[[#This Row],[goal]] &lt;= 0,0,Table1[[#This Row],[pledged]]/Table1[[#This Row],[goal]])</f>
        <v>7.1999999999999995E-2</v>
      </c>
      <c r="P1410" s="7">
        <f>IF(Table1[[#This Row],[backers_count]] &lt;= 0,0,Table1[[#This Row],[pledged]]/Table1[[#This Row],[backers_count]])</f>
        <v>12</v>
      </c>
      <c r="Q1410" t="str">
        <f>TRIM(MID(Table1[[#This Row],[Category and Sub-Category]],1,SEARCH("/",Table1[[#This Row],[Category and Sub-Category]],1)-1))</f>
        <v>publishing</v>
      </c>
      <c r="R1410" t="str">
        <f>TRIM(MID(Table1[[#This Row],[Category and Sub-Category]],SEARCH("/",Table1[[#This Row],[Category and Sub-Category]],1)+1,LEN(Table1[[#This Row],[Category and Sub-Category]])))</f>
        <v>translations</v>
      </c>
      <c r="S1410" s="8">
        <f>DATE(1970,1,1)+(Table1[[#This Row],[launched_at]]/(24*60*60))</f>
        <v>42291.872175925921</v>
      </c>
      <c r="T1410" s="8">
        <f>DATE(1970,1,1)+(Table1[[#This Row],[deadline]]/(24*60*60))</f>
        <v>42321.913842592592</v>
      </c>
      <c r="U1410">
        <f>_xlfn.DAYS(Table1[[#This Row],[Date Ended Conversion]],Table1[[#This Row],[Date Created Conversion]])</f>
        <v>30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9">
        <f>IF(Table1[[#This Row],[goal]] &lt;= 0,0,Table1[[#This Row],[pledged]]/Table1[[#This Row],[goal]])</f>
        <v>0</v>
      </c>
      <c r="P1411" s="7">
        <f>IF(Table1[[#This Row],[backers_count]] &lt;= 0,0,Table1[[#This Row],[pledged]]/Table1[[#This Row],[backers_count]])</f>
        <v>0</v>
      </c>
      <c r="Q1411" t="str">
        <f>TRIM(MID(Table1[[#This Row],[Category and Sub-Category]],1,SEARCH("/",Table1[[#This Row],[Category and Sub-Category]],1)-1))</f>
        <v>publishing</v>
      </c>
      <c r="R1411" t="str">
        <f>TRIM(MID(Table1[[#This Row],[Category and Sub-Category]],SEARCH("/",Table1[[#This Row],[Category and Sub-Category]],1)+1,LEN(Table1[[#This Row],[Category and Sub-Category]])))</f>
        <v>translations</v>
      </c>
      <c r="S1411" s="8">
        <f>DATE(1970,1,1)+(Table1[[#This Row],[launched_at]]/(24*60*60))</f>
        <v>41945.133506944447</v>
      </c>
      <c r="T1411" s="8">
        <f>DATE(1970,1,1)+(Table1[[#This Row],[deadline]]/(24*60*60))</f>
        <v>42005.175173611111</v>
      </c>
      <c r="U1411">
        <f>_xlfn.DAYS(Table1[[#This Row],[Date Ended Conversion]],Table1[[#This Row],[Date Created Conversion]])</f>
        <v>60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9">
        <f>IF(Table1[[#This Row],[goal]] &lt;= 0,0,Table1[[#This Row],[pledged]]/Table1[[#This Row],[goal]])</f>
        <v>1.6666666666666666E-4</v>
      </c>
      <c r="P1412" s="7">
        <f>IF(Table1[[#This Row],[backers_count]] &lt;= 0,0,Table1[[#This Row],[pledged]]/Table1[[#This Row],[backers_count]])</f>
        <v>1</v>
      </c>
      <c r="Q1412" t="str">
        <f>TRIM(MID(Table1[[#This Row],[Category and Sub-Category]],1,SEARCH("/",Table1[[#This Row],[Category and Sub-Category]],1)-1))</f>
        <v>publishing</v>
      </c>
      <c r="R1412" t="str">
        <f>TRIM(MID(Table1[[#This Row],[Category and Sub-Category]],SEARCH("/",Table1[[#This Row],[Category and Sub-Category]],1)+1,LEN(Table1[[#This Row],[Category and Sub-Category]])))</f>
        <v>translations</v>
      </c>
      <c r="S1412" s="8">
        <f>DATE(1970,1,1)+(Table1[[#This Row],[launched_at]]/(24*60*60))</f>
        <v>42479.318518518514</v>
      </c>
      <c r="T1412" s="8">
        <f>DATE(1970,1,1)+(Table1[[#This Row],[deadline]]/(24*60*60))</f>
        <v>42524.318518518514</v>
      </c>
      <c r="U1412">
        <f>_xlfn.DAYS(Table1[[#This Row],[Date Ended Conversion]],Table1[[#This Row],[Date Created Conversion]])</f>
        <v>45</v>
      </c>
    </row>
    <row r="1413" spans="1:21" ht="43.5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9">
        <f>IF(Table1[[#This Row],[goal]] &lt;= 0,0,Table1[[#This Row],[pledged]]/Table1[[#This Row],[goal]])</f>
        <v>2.3333333333333335E-3</v>
      </c>
      <c r="P1413" s="7">
        <f>IF(Table1[[#This Row],[backers_count]] &lt;= 0,0,Table1[[#This Row],[pledged]]/Table1[[#This Row],[backers_count]])</f>
        <v>2.3333333333333335</v>
      </c>
      <c r="Q1413" t="str">
        <f>TRIM(MID(Table1[[#This Row],[Category and Sub-Category]],1,SEARCH("/",Table1[[#This Row],[Category and Sub-Category]],1)-1))</f>
        <v>publishing</v>
      </c>
      <c r="R1413" t="str">
        <f>TRIM(MID(Table1[[#This Row],[Category and Sub-Category]],SEARCH("/",Table1[[#This Row],[Category and Sub-Category]],1)+1,LEN(Table1[[#This Row],[Category and Sub-Category]])))</f>
        <v>translations</v>
      </c>
      <c r="S1413" s="8">
        <f>DATE(1970,1,1)+(Table1[[#This Row],[launched_at]]/(24*60*60))</f>
        <v>42013.059027777781</v>
      </c>
      <c r="T1413" s="8">
        <f>DATE(1970,1,1)+(Table1[[#This Row],[deadline]]/(24*60*60))</f>
        <v>42041.059027777781</v>
      </c>
      <c r="U1413">
        <f>_xlfn.DAYS(Table1[[#This Row],[Date Ended Conversion]],Table1[[#This Row],[Date Created Conversion]])</f>
        <v>28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9">
        <f>IF(Table1[[#This Row],[goal]] &lt;= 0,0,Table1[[#This Row],[pledged]]/Table1[[#This Row],[goal]])</f>
        <v>4.5714285714285714E-2</v>
      </c>
      <c r="P1414" s="7">
        <f>IF(Table1[[#This Row],[backers_count]] &lt;= 0,0,Table1[[#This Row],[pledged]]/Table1[[#This Row],[backers_count]])</f>
        <v>24.615384615384617</v>
      </c>
      <c r="Q1414" t="str">
        <f>TRIM(MID(Table1[[#This Row],[Category and Sub-Category]],1,SEARCH("/",Table1[[#This Row],[Category and Sub-Category]],1)-1))</f>
        <v>publishing</v>
      </c>
      <c r="R1414" t="str">
        <f>TRIM(MID(Table1[[#This Row],[Category and Sub-Category]],SEARCH("/",Table1[[#This Row],[Category and Sub-Category]],1)+1,LEN(Table1[[#This Row],[Category and Sub-Category]])))</f>
        <v>translations</v>
      </c>
      <c r="S1414" s="8">
        <f>DATE(1970,1,1)+(Table1[[#This Row],[launched_at]]/(24*60*60))</f>
        <v>41947.063645833332</v>
      </c>
      <c r="T1414" s="8">
        <f>DATE(1970,1,1)+(Table1[[#This Row],[deadline]]/(24*60*60))</f>
        <v>41977.063645833332</v>
      </c>
      <c r="U1414">
        <f>_xlfn.DAYS(Table1[[#This Row],[Date Ended Conversion]],Table1[[#This Row],[Date Created Conversion]])</f>
        <v>30</v>
      </c>
    </row>
    <row r="1415" spans="1:21" ht="43.5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9">
        <f>IF(Table1[[#This Row],[goal]] &lt;= 0,0,Table1[[#This Row],[pledged]]/Table1[[#This Row],[goal]])</f>
        <v>0.05</v>
      </c>
      <c r="P1415" s="7">
        <f>IF(Table1[[#This Row],[backers_count]] &lt;= 0,0,Table1[[#This Row],[pledged]]/Table1[[#This Row],[backers_count]])</f>
        <v>100</v>
      </c>
      <c r="Q1415" t="str">
        <f>TRIM(MID(Table1[[#This Row],[Category and Sub-Category]],1,SEARCH("/",Table1[[#This Row],[Category and Sub-Category]],1)-1))</f>
        <v>publishing</v>
      </c>
      <c r="R1415" t="str">
        <f>TRIM(MID(Table1[[#This Row],[Category and Sub-Category]],SEARCH("/",Table1[[#This Row],[Category and Sub-Category]],1)+1,LEN(Table1[[#This Row],[Category and Sub-Category]])))</f>
        <v>translations</v>
      </c>
      <c r="S1415" s="8">
        <f>DATE(1970,1,1)+(Table1[[#This Row],[launched_at]]/(24*60*60))</f>
        <v>42360.437152777777</v>
      </c>
      <c r="T1415" s="8">
        <f>DATE(1970,1,1)+(Table1[[#This Row],[deadline]]/(24*60*60))</f>
        <v>42420.437152777777</v>
      </c>
      <c r="U1415">
        <f>_xlfn.DAYS(Table1[[#This Row],[Date Ended Conversion]],Table1[[#This Row],[Date Created Conversion]])</f>
        <v>60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9">
        <f>IF(Table1[[#This Row],[goal]] &lt;= 0,0,Table1[[#This Row],[pledged]]/Table1[[#This Row],[goal]])</f>
        <v>2E-3</v>
      </c>
      <c r="P1416" s="7">
        <f>IF(Table1[[#This Row],[backers_count]] &lt;= 0,0,Table1[[#This Row],[pledged]]/Table1[[#This Row],[backers_count]])</f>
        <v>1</v>
      </c>
      <c r="Q1416" t="str">
        <f>TRIM(MID(Table1[[#This Row],[Category and Sub-Category]],1,SEARCH("/",Table1[[#This Row],[Category and Sub-Category]],1)-1))</f>
        <v>publishing</v>
      </c>
      <c r="R1416" t="str">
        <f>TRIM(MID(Table1[[#This Row],[Category and Sub-Category]],SEARCH("/",Table1[[#This Row],[Category and Sub-Category]],1)+1,LEN(Table1[[#This Row],[Category and Sub-Category]])))</f>
        <v>translations</v>
      </c>
      <c r="S1416" s="8">
        <f>DATE(1970,1,1)+(Table1[[#This Row],[launched_at]]/(24*60*60))</f>
        <v>42708.25309027778</v>
      </c>
      <c r="T1416" s="8">
        <f>DATE(1970,1,1)+(Table1[[#This Row],[deadline]]/(24*60*60))</f>
        <v>42738.25309027778</v>
      </c>
      <c r="U1416">
        <f>_xlfn.DAYS(Table1[[#This Row],[Date Ended Conversion]],Table1[[#This Row],[Date Created Conversion]])</f>
        <v>30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9">
        <f>IF(Table1[[#This Row],[goal]] &lt;= 0,0,Table1[[#This Row],[pledged]]/Table1[[#This Row],[goal]])</f>
        <v>0.18181818181818182</v>
      </c>
      <c r="P1417" s="7">
        <f>IF(Table1[[#This Row],[backers_count]] &lt;= 0,0,Table1[[#This Row],[pledged]]/Table1[[#This Row],[backers_count]])</f>
        <v>88.888888888888886</v>
      </c>
      <c r="Q1417" t="str">
        <f>TRIM(MID(Table1[[#This Row],[Category and Sub-Category]],1,SEARCH("/",Table1[[#This Row],[Category and Sub-Category]],1)-1))</f>
        <v>publishing</v>
      </c>
      <c r="R1417" t="str">
        <f>TRIM(MID(Table1[[#This Row],[Category and Sub-Category]],SEARCH("/",Table1[[#This Row],[Category and Sub-Category]],1)+1,LEN(Table1[[#This Row],[Category and Sub-Category]])))</f>
        <v>translations</v>
      </c>
      <c r="S1417" s="8">
        <f>DATE(1970,1,1)+(Table1[[#This Row],[launched_at]]/(24*60*60))</f>
        <v>42192.675821759258</v>
      </c>
      <c r="T1417" s="8">
        <f>DATE(1970,1,1)+(Table1[[#This Row],[deadline]]/(24*60*60))</f>
        <v>42232.675821759258</v>
      </c>
      <c r="U1417">
        <f>_xlfn.DAYS(Table1[[#This Row],[Date Ended Conversion]],Table1[[#This Row],[Date Created Conversion]])</f>
        <v>40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9">
        <f>IF(Table1[[#This Row],[goal]] &lt;= 0,0,Table1[[#This Row],[pledged]]/Table1[[#This Row],[goal]])</f>
        <v>0</v>
      </c>
      <c r="P1418" s="7">
        <f>IF(Table1[[#This Row],[backers_count]] &lt;= 0,0,Table1[[#This Row],[pledged]]/Table1[[#This Row],[backers_count]])</f>
        <v>0</v>
      </c>
      <c r="Q1418" t="str">
        <f>TRIM(MID(Table1[[#This Row],[Category and Sub-Category]],1,SEARCH("/",Table1[[#This Row],[Category and Sub-Category]],1)-1))</f>
        <v>publishing</v>
      </c>
      <c r="R1418" t="str">
        <f>TRIM(MID(Table1[[#This Row],[Category and Sub-Category]],SEARCH("/",Table1[[#This Row],[Category and Sub-Category]],1)+1,LEN(Table1[[#This Row],[Category and Sub-Category]])))</f>
        <v>translations</v>
      </c>
      <c r="S1418" s="8">
        <f>DATE(1970,1,1)+(Table1[[#This Row],[launched_at]]/(24*60*60))</f>
        <v>42299.926145833335</v>
      </c>
      <c r="T1418" s="8">
        <f>DATE(1970,1,1)+(Table1[[#This Row],[deadline]]/(24*60*60))</f>
        <v>42329.967812499999</v>
      </c>
      <c r="U1418">
        <f>_xlfn.DAYS(Table1[[#This Row],[Date Ended Conversion]],Table1[[#This Row],[Date Created Conversion]])</f>
        <v>30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9">
        <f>IF(Table1[[#This Row],[goal]] &lt;= 0,0,Table1[[#This Row],[pledged]]/Table1[[#This Row],[goal]])</f>
        <v>1.2222222222222223E-2</v>
      </c>
      <c r="P1419" s="7">
        <f>IF(Table1[[#This Row],[backers_count]] &lt;= 0,0,Table1[[#This Row],[pledged]]/Table1[[#This Row],[backers_count]])</f>
        <v>27.5</v>
      </c>
      <c r="Q1419" t="str">
        <f>TRIM(MID(Table1[[#This Row],[Category and Sub-Category]],1,SEARCH("/",Table1[[#This Row],[Category and Sub-Category]],1)-1))</f>
        <v>publishing</v>
      </c>
      <c r="R1419" t="str">
        <f>TRIM(MID(Table1[[#This Row],[Category and Sub-Category]],SEARCH("/",Table1[[#This Row],[Category and Sub-Category]],1)+1,LEN(Table1[[#This Row],[Category and Sub-Category]])))</f>
        <v>translations</v>
      </c>
      <c r="S1419" s="8">
        <f>DATE(1970,1,1)+(Table1[[#This Row],[launched_at]]/(24*60*60))</f>
        <v>42232.15016203704</v>
      </c>
      <c r="T1419" s="8">
        <f>DATE(1970,1,1)+(Table1[[#This Row],[deadline]]/(24*60*60))</f>
        <v>42262.46597222222</v>
      </c>
      <c r="U1419">
        <f>_xlfn.DAYS(Table1[[#This Row],[Date Ended Conversion]],Table1[[#This Row],[Date Created Conversion]])</f>
        <v>30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9">
        <f>IF(Table1[[#This Row],[goal]] &lt;= 0,0,Table1[[#This Row],[pledged]]/Table1[[#This Row],[goal]])</f>
        <v>2E-3</v>
      </c>
      <c r="P1420" s="7">
        <f>IF(Table1[[#This Row],[backers_count]] &lt;= 0,0,Table1[[#This Row],[pledged]]/Table1[[#This Row],[backers_count]])</f>
        <v>6</v>
      </c>
      <c r="Q1420" t="str">
        <f>TRIM(MID(Table1[[#This Row],[Category and Sub-Category]],1,SEARCH("/",Table1[[#This Row],[Category and Sub-Category]],1)-1))</f>
        <v>publishing</v>
      </c>
      <c r="R1420" t="str">
        <f>TRIM(MID(Table1[[#This Row],[Category and Sub-Category]],SEARCH("/",Table1[[#This Row],[Category and Sub-Category]],1)+1,LEN(Table1[[#This Row],[Category and Sub-Category]])))</f>
        <v>translations</v>
      </c>
      <c r="S1420" s="8">
        <f>DATE(1970,1,1)+(Table1[[#This Row],[launched_at]]/(24*60*60))</f>
        <v>42395.456412037034</v>
      </c>
      <c r="T1420" s="8">
        <f>DATE(1970,1,1)+(Table1[[#This Row],[deadline]]/(24*60*60))</f>
        <v>42425.456412037034</v>
      </c>
      <c r="U1420">
        <f>_xlfn.DAYS(Table1[[#This Row],[Date Ended Conversion]],Table1[[#This Row],[Date Created Conversion]])</f>
        <v>30</v>
      </c>
    </row>
    <row r="1421" spans="1:21" ht="43.5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9">
        <f>IF(Table1[[#This Row],[goal]] &lt;= 0,0,Table1[[#This Row],[pledged]]/Table1[[#This Row],[goal]])</f>
        <v>7.0634920634920634E-2</v>
      </c>
      <c r="P1421" s="7">
        <f>IF(Table1[[#This Row],[backers_count]] &lt;= 0,0,Table1[[#This Row],[pledged]]/Table1[[#This Row],[backers_count]])</f>
        <v>44.5</v>
      </c>
      <c r="Q1421" t="str">
        <f>TRIM(MID(Table1[[#This Row],[Category and Sub-Category]],1,SEARCH("/",Table1[[#This Row],[Category and Sub-Category]],1)-1))</f>
        <v>publishing</v>
      </c>
      <c r="R1421" t="str">
        <f>TRIM(MID(Table1[[#This Row],[Category and Sub-Category]],SEARCH("/",Table1[[#This Row],[Category and Sub-Category]],1)+1,LEN(Table1[[#This Row],[Category and Sub-Category]])))</f>
        <v>translations</v>
      </c>
      <c r="S1421" s="8">
        <f>DATE(1970,1,1)+(Table1[[#This Row],[launched_at]]/(24*60*60))</f>
        <v>42622.456238425926</v>
      </c>
      <c r="T1421" s="8">
        <f>DATE(1970,1,1)+(Table1[[#This Row],[deadline]]/(24*60*60))</f>
        <v>42652.456238425926</v>
      </c>
      <c r="U1421">
        <f>_xlfn.DAYS(Table1[[#This Row],[Date Ended Conversion]],Table1[[#This Row],[Date Created Conversion]])</f>
        <v>30</v>
      </c>
    </row>
    <row r="1422" spans="1:2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9">
        <f>IF(Table1[[#This Row],[goal]] &lt;= 0,0,Table1[[#This Row],[pledged]]/Table1[[#This Row],[goal]])</f>
        <v>2.7272727272727271E-2</v>
      </c>
      <c r="P1422" s="7">
        <f>IF(Table1[[#This Row],[backers_count]] &lt;= 0,0,Table1[[#This Row],[pledged]]/Table1[[#This Row],[backers_count]])</f>
        <v>1</v>
      </c>
      <c r="Q1422" t="str">
        <f>TRIM(MID(Table1[[#This Row],[Category and Sub-Category]],1,SEARCH("/",Table1[[#This Row],[Category and Sub-Category]],1)-1))</f>
        <v>publishing</v>
      </c>
      <c r="R1422" t="str">
        <f>TRIM(MID(Table1[[#This Row],[Category and Sub-Category]],SEARCH("/",Table1[[#This Row],[Category and Sub-Category]],1)+1,LEN(Table1[[#This Row],[Category and Sub-Category]])))</f>
        <v>translations</v>
      </c>
      <c r="S1422" s="8">
        <f>DATE(1970,1,1)+(Table1[[#This Row],[launched_at]]/(24*60*60))</f>
        <v>42524.667662037042</v>
      </c>
      <c r="T1422" s="8">
        <f>DATE(1970,1,1)+(Table1[[#This Row],[deadline]]/(24*60*60))</f>
        <v>42549.667662037042</v>
      </c>
      <c r="U1422">
        <f>_xlfn.DAYS(Table1[[#This Row],[Date Ended Conversion]],Table1[[#This Row],[Date Created Conversion]])</f>
        <v>25</v>
      </c>
    </row>
    <row r="1423" spans="1:21" ht="43.5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9">
        <f>IF(Table1[[#This Row],[goal]] &lt;= 0,0,Table1[[#This Row],[pledged]]/Table1[[#This Row],[goal]])</f>
        <v>1E-3</v>
      </c>
      <c r="P1423" s="7">
        <f>IF(Table1[[#This Row],[backers_count]] &lt;= 0,0,Table1[[#This Row],[pledged]]/Table1[[#This Row],[backers_count]])</f>
        <v>100</v>
      </c>
      <c r="Q1423" t="str">
        <f>TRIM(MID(Table1[[#This Row],[Category and Sub-Category]],1,SEARCH("/",Table1[[#This Row],[Category and Sub-Category]],1)-1))</f>
        <v>publishing</v>
      </c>
      <c r="R1423" t="str">
        <f>TRIM(MID(Table1[[#This Row],[Category and Sub-Category]],SEARCH("/",Table1[[#This Row],[Category and Sub-Category]],1)+1,LEN(Table1[[#This Row],[Category and Sub-Category]])))</f>
        <v>translations</v>
      </c>
      <c r="S1423" s="8">
        <f>DATE(1970,1,1)+(Table1[[#This Row],[launched_at]]/(24*60*60))</f>
        <v>42013.915613425925</v>
      </c>
      <c r="T1423" s="8">
        <f>DATE(1970,1,1)+(Table1[[#This Row],[deadline]]/(24*60*60))</f>
        <v>42043.915613425925</v>
      </c>
      <c r="U1423">
        <f>_xlfn.DAYS(Table1[[#This Row],[Date Ended Conversion]],Table1[[#This Row],[Date Created Conversion]])</f>
        <v>30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9">
        <f>IF(Table1[[#This Row],[goal]] &lt;= 0,0,Table1[[#This Row],[pledged]]/Table1[[#This Row],[goal]])</f>
        <v>1.0399999999999999E-3</v>
      </c>
      <c r="P1424" s="7">
        <f>IF(Table1[[#This Row],[backers_count]] &lt;= 0,0,Table1[[#This Row],[pledged]]/Table1[[#This Row],[backers_count]])</f>
        <v>13</v>
      </c>
      <c r="Q1424" t="str">
        <f>TRIM(MID(Table1[[#This Row],[Category and Sub-Category]],1,SEARCH("/",Table1[[#This Row],[Category and Sub-Category]],1)-1))</f>
        <v>publishing</v>
      </c>
      <c r="R1424" t="str">
        <f>TRIM(MID(Table1[[#This Row],[Category and Sub-Category]],SEARCH("/",Table1[[#This Row],[Category and Sub-Category]],1)+1,LEN(Table1[[#This Row],[Category and Sub-Category]])))</f>
        <v>translations</v>
      </c>
      <c r="S1424" s="8">
        <f>DATE(1970,1,1)+(Table1[[#This Row],[launched_at]]/(24*60*60))</f>
        <v>42604.239629629628</v>
      </c>
      <c r="T1424" s="8">
        <f>DATE(1970,1,1)+(Table1[[#This Row],[deadline]]/(24*60*60))</f>
        <v>42634.239629629628</v>
      </c>
      <c r="U1424">
        <f>_xlfn.DAYS(Table1[[#This Row],[Date Ended Conversion]],Table1[[#This Row],[Date Created Conversion]])</f>
        <v>30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9">
        <f>IF(Table1[[#This Row],[goal]] &lt;= 0,0,Table1[[#This Row],[pledged]]/Table1[[#This Row],[goal]])</f>
        <v>3.3333333333333335E-3</v>
      </c>
      <c r="P1425" s="7">
        <f>IF(Table1[[#This Row],[backers_count]] &lt;= 0,0,Table1[[#This Row],[pledged]]/Table1[[#This Row],[backers_count]])</f>
        <v>100</v>
      </c>
      <c r="Q1425" t="str">
        <f>TRIM(MID(Table1[[#This Row],[Category and Sub-Category]],1,SEARCH("/",Table1[[#This Row],[Category and Sub-Category]],1)-1))</f>
        <v>publishing</v>
      </c>
      <c r="R1425" t="str">
        <f>TRIM(MID(Table1[[#This Row],[Category and Sub-Category]],SEARCH("/",Table1[[#This Row],[Category and Sub-Category]],1)+1,LEN(Table1[[#This Row],[Category and Sub-Category]])))</f>
        <v>translations</v>
      </c>
      <c r="S1425" s="8">
        <f>DATE(1970,1,1)+(Table1[[#This Row],[launched_at]]/(24*60*60))</f>
        <v>42340.360312500001</v>
      </c>
      <c r="T1425" s="8">
        <f>DATE(1970,1,1)+(Table1[[#This Row],[deadline]]/(24*60*60))</f>
        <v>42370.360312500001</v>
      </c>
      <c r="U1425">
        <f>_xlfn.DAYS(Table1[[#This Row],[Date Ended Conversion]],Table1[[#This Row],[Date Created Conversion]])</f>
        <v>30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9">
        <f>IF(Table1[[#This Row],[goal]] &lt;= 0,0,Table1[[#This Row],[pledged]]/Table1[[#This Row],[goal]])</f>
        <v>0.2036</v>
      </c>
      <c r="P1426" s="7">
        <f>IF(Table1[[#This Row],[backers_count]] &lt;= 0,0,Table1[[#This Row],[pledged]]/Table1[[#This Row],[backers_count]])</f>
        <v>109.07142857142857</v>
      </c>
      <c r="Q1426" t="str">
        <f>TRIM(MID(Table1[[#This Row],[Category and Sub-Category]],1,SEARCH("/",Table1[[#This Row],[Category and Sub-Category]],1)-1))</f>
        <v>publishing</v>
      </c>
      <c r="R1426" t="str">
        <f>TRIM(MID(Table1[[#This Row],[Category and Sub-Category]],SEARCH("/",Table1[[#This Row],[Category and Sub-Category]],1)+1,LEN(Table1[[#This Row],[Category and Sub-Category]])))</f>
        <v>translations</v>
      </c>
      <c r="S1426" s="8">
        <f>DATE(1970,1,1)+(Table1[[#This Row],[launched_at]]/(24*60*60))</f>
        <v>42676.717615740738</v>
      </c>
      <c r="T1426" s="8">
        <f>DATE(1970,1,1)+(Table1[[#This Row],[deadline]]/(24*60*60))</f>
        <v>42689.759282407409</v>
      </c>
      <c r="U1426">
        <f>_xlfn.DAYS(Table1[[#This Row],[Date Ended Conversion]],Table1[[#This Row],[Date Created Conversion]])</f>
        <v>13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9">
        <f>IF(Table1[[#This Row],[goal]] &lt;= 0,0,Table1[[#This Row],[pledged]]/Table1[[#This Row],[goal]])</f>
        <v>0</v>
      </c>
      <c r="P1427" s="7">
        <f>IF(Table1[[#This Row],[backers_count]] &lt;= 0,0,Table1[[#This Row],[pledged]]/Table1[[#This Row],[backers_count]])</f>
        <v>0</v>
      </c>
      <c r="Q1427" t="str">
        <f>TRIM(MID(Table1[[#This Row],[Category and Sub-Category]],1,SEARCH("/",Table1[[#This Row],[Category and Sub-Category]],1)-1))</f>
        <v>publishing</v>
      </c>
      <c r="R1427" t="str">
        <f>TRIM(MID(Table1[[#This Row],[Category and Sub-Category]],SEARCH("/",Table1[[#This Row],[Category and Sub-Category]],1)+1,LEN(Table1[[#This Row],[Category and Sub-Category]])))</f>
        <v>translations</v>
      </c>
      <c r="S1427" s="8">
        <f>DATE(1970,1,1)+(Table1[[#This Row],[launched_at]]/(24*60*60))</f>
        <v>42093.131469907406</v>
      </c>
      <c r="T1427" s="8">
        <f>DATE(1970,1,1)+(Table1[[#This Row],[deadline]]/(24*60*60))</f>
        <v>42123.131469907406</v>
      </c>
      <c r="U1427">
        <f>_xlfn.DAYS(Table1[[#This Row],[Date Ended Conversion]],Table1[[#This Row],[Date Created Conversion]])</f>
        <v>30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9">
        <f>IF(Table1[[#This Row],[goal]] &lt;= 0,0,Table1[[#This Row],[pledged]]/Table1[[#This Row],[goal]])</f>
        <v>0</v>
      </c>
      <c r="P1428" s="7">
        <f>IF(Table1[[#This Row],[backers_count]] &lt;= 0,0,Table1[[#This Row],[pledged]]/Table1[[#This Row],[backers_count]])</f>
        <v>0</v>
      </c>
      <c r="Q1428" t="str">
        <f>TRIM(MID(Table1[[#This Row],[Category and Sub-Category]],1,SEARCH("/",Table1[[#This Row],[Category and Sub-Category]],1)-1))</f>
        <v>publishing</v>
      </c>
      <c r="R1428" t="str">
        <f>TRIM(MID(Table1[[#This Row],[Category and Sub-Category]],SEARCH("/",Table1[[#This Row],[Category and Sub-Category]],1)+1,LEN(Table1[[#This Row],[Category and Sub-Category]])))</f>
        <v>translations</v>
      </c>
      <c r="S1428" s="8">
        <f>DATE(1970,1,1)+(Table1[[#This Row],[launched_at]]/(24*60*60))</f>
        <v>42180.390277777777</v>
      </c>
      <c r="T1428" s="8">
        <f>DATE(1970,1,1)+(Table1[[#This Row],[deadline]]/(24*60*60))</f>
        <v>42240.390277777777</v>
      </c>
      <c r="U1428">
        <f>_xlfn.DAYS(Table1[[#This Row],[Date Ended Conversion]],Table1[[#This Row],[Date Created Conversion]])</f>
        <v>60</v>
      </c>
    </row>
    <row r="1429" spans="1:21" ht="43.5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9">
        <f>IF(Table1[[#This Row],[goal]] &lt;= 0,0,Table1[[#This Row],[pledged]]/Table1[[#This Row],[goal]])</f>
        <v>8.3799999999999999E-2</v>
      </c>
      <c r="P1429" s="7">
        <f>IF(Table1[[#This Row],[backers_count]] &lt;= 0,0,Table1[[#This Row],[pledged]]/Table1[[#This Row],[backers_count]])</f>
        <v>104.75</v>
      </c>
      <c r="Q1429" t="str">
        <f>TRIM(MID(Table1[[#This Row],[Category and Sub-Category]],1,SEARCH("/",Table1[[#This Row],[Category and Sub-Category]],1)-1))</f>
        <v>publishing</v>
      </c>
      <c r="R1429" t="str">
        <f>TRIM(MID(Table1[[#This Row],[Category and Sub-Category]],SEARCH("/",Table1[[#This Row],[Category and Sub-Category]],1)+1,LEN(Table1[[#This Row],[Category and Sub-Category]])))</f>
        <v>translations</v>
      </c>
      <c r="S1429" s="8">
        <f>DATE(1970,1,1)+(Table1[[#This Row],[launched_at]]/(24*60*60))</f>
        <v>42601.851678240739</v>
      </c>
      <c r="T1429" s="8">
        <f>DATE(1970,1,1)+(Table1[[#This Row],[deadline]]/(24*60*60))</f>
        <v>42631.851678240739</v>
      </c>
      <c r="U1429">
        <f>_xlfn.DAYS(Table1[[#This Row],[Date Ended Conversion]],Table1[[#This Row],[Date Created Conversion]])</f>
        <v>30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9">
        <f>IF(Table1[[#This Row],[goal]] &lt;= 0,0,Table1[[#This Row],[pledged]]/Table1[[#This Row],[goal]])</f>
        <v>4.4999999999999998E-2</v>
      </c>
      <c r="P1430" s="7">
        <f>IF(Table1[[#This Row],[backers_count]] &lt;= 0,0,Table1[[#This Row],[pledged]]/Table1[[#This Row],[backers_count]])</f>
        <v>15</v>
      </c>
      <c r="Q1430" t="str">
        <f>TRIM(MID(Table1[[#This Row],[Category and Sub-Category]],1,SEARCH("/",Table1[[#This Row],[Category and Sub-Category]],1)-1))</f>
        <v>publishing</v>
      </c>
      <c r="R1430" t="str">
        <f>TRIM(MID(Table1[[#This Row],[Category and Sub-Category]],SEARCH("/",Table1[[#This Row],[Category and Sub-Category]],1)+1,LEN(Table1[[#This Row],[Category and Sub-Category]])))</f>
        <v>translations</v>
      </c>
      <c r="S1430" s="8">
        <f>DATE(1970,1,1)+(Table1[[#This Row],[launched_at]]/(24*60*60))</f>
        <v>42432.379826388889</v>
      </c>
      <c r="T1430" s="8">
        <f>DATE(1970,1,1)+(Table1[[#This Row],[deadline]]/(24*60*60))</f>
        <v>42462.338159722218</v>
      </c>
      <c r="U1430">
        <f>_xlfn.DAYS(Table1[[#This Row],[Date Ended Conversion]],Table1[[#This Row],[Date Created Conversion]])</f>
        <v>30</v>
      </c>
    </row>
    <row r="1431" spans="1:21" ht="29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9">
        <f>IF(Table1[[#This Row],[goal]] &lt;= 0,0,Table1[[#This Row],[pledged]]/Table1[[#This Row],[goal]])</f>
        <v>0</v>
      </c>
      <c r="P1431" s="7">
        <f>IF(Table1[[#This Row],[backers_count]] &lt;= 0,0,Table1[[#This Row],[pledged]]/Table1[[#This Row],[backers_count]])</f>
        <v>0</v>
      </c>
      <c r="Q1431" t="str">
        <f>TRIM(MID(Table1[[#This Row],[Category and Sub-Category]],1,SEARCH("/",Table1[[#This Row],[Category and Sub-Category]],1)-1))</f>
        <v>publishing</v>
      </c>
      <c r="R1431" t="str">
        <f>TRIM(MID(Table1[[#This Row],[Category and Sub-Category]],SEARCH("/",Table1[[#This Row],[Category and Sub-Category]],1)+1,LEN(Table1[[#This Row],[Category and Sub-Category]])))</f>
        <v>translations</v>
      </c>
      <c r="S1431" s="8">
        <f>DATE(1970,1,1)+(Table1[[#This Row],[launched_at]]/(24*60*60))</f>
        <v>42074.060671296298</v>
      </c>
      <c r="T1431" s="8">
        <f>DATE(1970,1,1)+(Table1[[#This Row],[deadline]]/(24*60*60))</f>
        <v>42104.060671296298</v>
      </c>
      <c r="U1431">
        <f>_xlfn.DAYS(Table1[[#This Row],[Date Ended Conversion]],Table1[[#This Row],[Date Created Conversion]])</f>
        <v>30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9">
        <f>IF(Table1[[#This Row],[goal]] &lt;= 0,0,Table1[[#This Row],[pledged]]/Table1[[#This Row],[goal]])</f>
        <v>8.0600000000000005E-2</v>
      </c>
      <c r="P1432" s="7">
        <f>IF(Table1[[#This Row],[backers_count]] &lt;= 0,0,Table1[[#This Row],[pledged]]/Table1[[#This Row],[backers_count]])</f>
        <v>80.599999999999994</v>
      </c>
      <c r="Q1432" t="str">
        <f>TRIM(MID(Table1[[#This Row],[Category and Sub-Category]],1,SEARCH("/",Table1[[#This Row],[Category and Sub-Category]],1)-1))</f>
        <v>publishing</v>
      </c>
      <c r="R1432" t="str">
        <f>TRIM(MID(Table1[[#This Row],[Category and Sub-Category]],SEARCH("/",Table1[[#This Row],[Category and Sub-Category]],1)+1,LEN(Table1[[#This Row],[Category and Sub-Category]])))</f>
        <v>translations</v>
      </c>
      <c r="S1432" s="8">
        <f>DATE(1970,1,1)+(Table1[[#This Row],[launched_at]]/(24*60*60))</f>
        <v>41961.813518518524</v>
      </c>
      <c r="T1432" s="8">
        <f>DATE(1970,1,1)+(Table1[[#This Row],[deadline]]/(24*60*60))</f>
        <v>41992.813518518524</v>
      </c>
      <c r="U1432">
        <f>_xlfn.DAYS(Table1[[#This Row],[Date Ended Conversion]],Table1[[#This Row],[Date Created Conversion]])</f>
        <v>31</v>
      </c>
    </row>
    <row r="1433" spans="1:21" ht="43.5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9">
        <f>IF(Table1[[#This Row],[goal]] &lt;= 0,0,Table1[[#This Row],[pledged]]/Table1[[#This Row],[goal]])</f>
        <v>0.31947058823529412</v>
      </c>
      <c r="P1433" s="7">
        <f>IF(Table1[[#This Row],[backers_count]] &lt;= 0,0,Table1[[#This Row],[pledged]]/Table1[[#This Row],[backers_count]])</f>
        <v>115.55319148936171</v>
      </c>
      <c r="Q1433" t="str">
        <f>TRIM(MID(Table1[[#This Row],[Category and Sub-Category]],1,SEARCH("/",Table1[[#This Row],[Category and Sub-Category]],1)-1))</f>
        <v>publishing</v>
      </c>
      <c r="R1433" t="str">
        <f>TRIM(MID(Table1[[#This Row],[Category and Sub-Category]],SEARCH("/",Table1[[#This Row],[Category and Sub-Category]],1)+1,LEN(Table1[[#This Row],[Category and Sub-Category]])))</f>
        <v>translations</v>
      </c>
      <c r="S1433" s="8">
        <f>DATE(1970,1,1)+(Table1[[#This Row],[launched_at]]/(24*60*60))</f>
        <v>42304.210833333331</v>
      </c>
      <c r="T1433" s="8">
        <f>DATE(1970,1,1)+(Table1[[#This Row],[deadline]]/(24*60*60))</f>
        <v>42334.252500000002</v>
      </c>
      <c r="U1433">
        <f>_xlfn.DAYS(Table1[[#This Row],[Date Ended Conversion]],Table1[[#This Row],[Date Created Conversion]])</f>
        <v>30</v>
      </c>
    </row>
    <row r="1434" spans="1:21" ht="43.5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9">
        <f>IF(Table1[[#This Row],[goal]] &lt;= 0,0,Table1[[#This Row],[pledged]]/Table1[[#This Row],[goal]])</f>
        <v>0</v>
      </c>
      <c r="P1434" s="7">
        <f>IF(Table1[[#This Row],[backers_count]] &lt;= 0,0,Table1[[#This Row],[pledged]]/Table1[[#This Row],[backers_count]])</f>
        <v>0</v>
      </c>
      <c r="Q1434" t="str">
        <f>TRIM(MID(Table1[[#This Row],[Category and Sub-Category]],1,SEARCH("/",Table1[[#This Row],[Category and Sub-Category]],1)-1))</f>
        <v>publishing</v>
      </c>
      <c r="R1434" t="str">
        <f>TRIM(MID(Table1[[#This Row],[Category and Sub-Category]],SEARCH("/",Table1[[#This Row],[Category and Sub-Category]],1)+1,LEN(Table1[[#This Row],[Category and Sub-Category]])))</f>
        <v>translations</v>
      </c>
      <c r="S1434" s="8">
        <f>DATE(1970,1,1)+(Table1[[#This Row],[launched_at]]/(24*60*60))</f>
        <v>42175.780416666668</v>
      </c>
      <c r="T1434" s="8">
        <f>DATE(1970,1,1)+(Table1[[#This Row],[deadline]]/(24*60*60))</f>
        <v>42205.780416666668</v>
      </c>
      <c r="U1434">
        <f>_xlfn.DAYS(Table1[[#This Row],[Date Ended Conversion]],Table1[[#This Row],[Date Created Conversion]])</f>
        <v>30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9">
        <f>IF(Table1[[#This Row],[goal]] &lt;= 0,0,Table1[[#This Row],[pledged]]/Table1[[#This Row],[goal]])</f>
        <v>6.7083333333333328E-2</v>
      </c>
      <c r="P1435" s="7">
        <f>IF(Table1[[#This Row],[backers_count]] &lt;= 0,0,Table1[[#This Row],[pledged]]/Table1[[#This Row],[backers_count]])</f>
        <v>80.5</v>
      </c>
      <c r="Q1435" t="str">
        <f>TRIM(MID(Table1[[#This Row],[Category and Sub-Category]],1,SEARCH("/",Table1[[#This Row],[Category and Sub-Category]],1)-1))</f>
        <v>publishing</v>
      </c>
      <c r="R1435" t="str">
        <f>TRIM(MID(Table1[[#This Row],[Category and Sub-Category]],SEARCH("/",Table1[[#This Row],[Category and Sub-Category]],1)+1,LEN(Table1[[#This Row],[Category and Sub-Category]])))</f>
        <v>translations</v>
      </c>
      <c r="S1435" s="8">
        <f>DATE(1970,1,1)+(Table1[[#This Row],[launched_at]]/(24*60*60))</f>
        <v>42673.625868055555</v>
      </c>
      <c r="T1435" s="8">
        <f>DATE(1970,1,1)+(Table1[[#This Row],[deadline]]/(24*60*60))</f>
        <v>42714.458333333328</v>
      </c>
      <c r="U1435">
        <f>_xlfn.DAYS(Table1[[#This Row],[Date Ended Conversion]],Table1[[#This Row],[Date Created Conversion]])</f>
        <v>41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9">
        <f>IF(Table1[[#This Row],[goal]] &lt;= 0,0,Table1[[#This Row],[pledged]]/Table1[[#This Row],[goal]])</f>
        <v>9.987804878048781E-2</v>
      </c>
      <c r="P1436" s="7">
        <f>IF(Table1[[#This Row],[backers_count]] &lt;= 0,0,Table1[[#This Row],[pledged]]/Table1[[#This Row],[backers_count]])</f>
        <v>744.5454545454545</v>
      </c>
      <c r="Q1436" t="str">
        <f>TRIM(MID(Table1[[#This Row],[Category and Sub-Category]],1,SEARCH("/",Table1[[#This Row],[Category and Sub-Category]],1)-1))</f>
        <v>publishing</v>
      </c>
      <c r="R1436" t="str">
        <f>TRIM(MID(Table1[[#This Row],[Category and Sub-Category]],SEARCH("/",Table1[[#This Row],[Category and Sub-Category]],1)+1,LEN(Table1[[#This Row],[Category and Sub-Category]])))</f>
        <v>translations</v>
      </c>
      <c r="S1436" s="8">
        <f>DATE(1970,1,1)+(Table1[[#This Row],[launched_at]]/(24*60*60))</f>
        <v>42142.767106481479</v>
      </c>
      <c r="T1436" s="8">
        <f>DATE(1970,1,1)+(Table1[[#This Row],[deadline]]/(24*60*60))</f>
        <v>42163.625</v>
      </c>
      <c r="U1436">
        <f>_xlfn.DAYS(Table1[[#This Row],[Date Ended Conversion]],Table1[[#This Row],[Date Created Conversion]])</f>
        <v>21</v>
      </c>
    </row>
    <row r="1437" spans="1:21" ht="29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9">
        <f>IF(Table1[[#This Row],[goal]] &lt;= 0,0,Table1[[#This Row],[pledged]]/Table1[[#This Row],[goal]])</f>
        <v>1E-3</v>
      </c>
      <c r="P1437" s="7">
        <f>IF(Table1[[#This Row],[backers_count]] &lt;= 0,0,Table1[[#This Row],[pledged]]/Table1[[#This Row],[backers_count]])</f>
        <v>7.5</v>
      </c>
      <c r="Q1437" t="str">
        <f>TRIM(MID(Table1[[#This Row],[Category and Sub-Category]],1,SEARCH("/",Table1[[#This Row],[Category and Sub-Category]],1)-1))</f>
        <v>publishing</v>
      </c>
      <c r="R1437" t="str">
        <f>TRIM(MID(Table1[[#This Row],[Category and Sub-Category]],SEARCH("/",Table1[[#This Row],[Category and Sub-Category]],1)+1,LEN(Table1[[#This Row],[Category and Sub-Category]])))</f>
        <v>translations</v>
      </c>
      <c r="S1437" s="8">
        <f>DATE(1970,1,1)+(Table1[[#This Row],[launched_at]]/(24*60*60))</f>
        <v>42258.780324074076</v>
      </c>
      <c r="T1437" s="8">
        <f>DATE(1970,1,1)+(Table1[[#This Row],[deadline]]/(24*60*60))</f>
        <v>42288.780324074076</v>
      </c>
      <c r="U1437">
        <f>_xlfn.DAYS(Table1[[#This Row],[Date Ended Conversion]],Table1[[#This Row],[Date Created Conversion]])</f>
        <v>30</v>
      </c>
    </row>
    <row r="1438" spans="1:21" ht="43.5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9">
        <f>IF(Table1[[#This Row],[goal]] &lt;= 0,0,Table1[[#This Row],[pledged]]/Table1[[#This Row],[goal]])</f>
        <v>7.7000000000000002E-3</v>
      </c>
      <c r="P1438" s="7">
        <f>IF(Table1[[#This Row],[backers_count]] &lt;= 0,0,Table1[[#This Row],[pledged]]/Table1[[#This Row],[backers_count]])</f>
        <v>38.5</v>
      </c>
      <c r="Q1438" t="str">
        <f>TRIM(MID(Table1[[#This Row],[Category and Sub-Category]],1,SEARCH("/",Table1[[#This Row],[Category and Sub-Category]],1)-1))</f>
        <v>publishing</v>
      </c>
      <c r="R1438" t="str">
        <f>TRIM(MID(Table1[[#This Row],[Category and Sub-Category]],SEARCH("/",Table1[[#This Row],[Category and Sub-Category]],1)+1,LEN(Table1[[#This Row],[Category and Sub-Category]])))</f>
        <v>translations</v>
      </c>
      <c r="S1438" s="8">
        <f>DATE(1970,1,1)+(Table1[[#This Row],[launched_at]]/(24*60*60))</f>
        <v>42391.35019675926</v>
      </c>
      <c r="T1438" s="8">
        <f>DATE(1970,1,1)+(Table1[[#This Row],[deadline]]/(24*60*60))</f>
        <v>42421.35019675926</v>
      </c>
      <c r="U1438">
        <f>_xlfn.DAYS(Table1[[#This Row],[Date Ended Conversion]],Table1[[#This Row],[Date Created Conversion]])</f>
        <v>30</v>
      </c>
    </row>
    <row r="1439" spans="1:21" ht="43.5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9">
        <f>IF(Table1[[#This Row],[goal]] &lt;= 0,0,Table1[[#This Row],[pledged]]/Table1[[#This Row],[goal]])</f>
        <v>0.26900000000000002</v>
      </c>
      <c r="P1439" s="7">
        <f>IF(Table1[[#This Row],[backers_count]] &lt;= 0,0,Table1[[#This Row],[pledged]]/Table1[[#This Row],[backers_count]])</f>
        <v>36.68181818181818</v>
      </c>
      <c r="Q1439" t="str">
        <f>TRIM(MID(Table1[[#This Row],[Category and Sub-Category]],1,SEARCH("/",Table1[[#This Row],[Category and Sub-Category]],1)-1))</f>
        <v>publishing</v>
      </c>
      <c r="R1439" t="str">
        <f>TRIM(MID(Table1[[#This Row],[Category and Sub-Category]],SEARCH("/",Table1[[#This Row],[Category and Sub-Category]],1)+1,LEN(Table1[[#This Row],[Category and Sub-Category]])))</f>
        <v>translations</v>
      </c>
      <c r="S1439" s="8">
        <f>DATE(1970,1,1)+(Table1[[#This Row],[launched_at]]/(24*60*60))</f>
        <v>41796.531701388885</v>
      </c>
      <c r="T1439" s="8">
        <f>DATE(1970,1,1)+(Table1[[#This Row],[deadline]]/(24*60*60))</f>
        <v>41833.207638888889</v>
      </c>
      <c r="U1439">
        <f>_xlfn.DAYS(Table1[[#This Row],[Date Ended Conversion]],Table1[[#This Row],[Date Created Conversion]])</f>
        <v>37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9">
        <f>IF(Table1[[#This Row],[goal]] &lt;= 0,0,Table1[[#This Row],[pledged]]/Table1[[#This Row],[goal]])</f>
        <v>0.03</v>
      </c>
      <c r="P1440" s="7">
        <f>IF(Table1[[#This Row],[backers_count]] &lt;= 0,0,Table1[[#This Row],[pledged]]/Table1[[#This Row],[backers_count]])</f>
        <v>75</v>
      </c>
      <c r="Q1440" t="str">
        <f>TRIM(MID(Table1[[#This Row],[Category and Sub-Category]],1,SEARCH("/",Table1[[#This Row],[Category and Sub-Category]],1)-1))</f>
        <v>publishing</v>
      </c>
      <c r="R1440" t="str">
        <f>TRIM(MID(Table1[[#This Row],[Category and Sub-Category]],SEARCH("/",Table1[[#This Row],[Category and Sub-Category]],1)+1,LEN(Table1[[#This Row],[Category and Sub-Category]])))</f>
        <v>translations</v>
      </c>
      <c r="S1440" s="8">
        <f>DATE(1970,1,1)+(Table1[[#This Row],[launched_at]]/(24*60*60))</f>
        <v>42457.871516203704</v>
      </c>
      <c r="T1440" s="8">
        <f>DATE(1970,1,1)+(Table1[[#This Row],[deadline]]/(24*60*60))</f>
        <v>42487.579861111109</v>
      </c>
      <c r="U1440">
        <f>_xlfn.DAYS(Table1[[#This Row],[Date Ended Conversion]],Table1[[#This Row],[Date Created Conversion]])</f>
        <v>30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9">
        <f>IF(Table1[[#This Row],[goal]] &lt;= 0,0,Table1[[#This Row],[pledged]]/Table1[[#This Row],[goal]])</f>
        <v>6.6055045871559637E-2</v>
      </c>
      <c r="P1441" s="7">
        <f>IF(Table1[[#This Row],[backers_count]] &lt;= 0,0,Table1[[#This Row],[pledged]]/Table1[[#This Row],[backers_count]])</f>
        <v>30</v>
      </c>
      <c r="Q1441" t="str">
        <f>TRIM(MID(Table1[[#This Row],[Category and Sub-Category]],1,SEARCH("/",Table1[[#This Row],[Category and Sub-Category]],1)-1))</f>
        <v>publishing</v>
      </c>
      <c r="R1441" t="str">
        <f>TRIM(MID(Table1[[#This Row],[Category and Sub-Category]],SEARCH("/",Table1[[#This Row],[Category and Sub-Category]],1)+1,LEN(Table1[[#This Row],[Category and Sub-Category]])))</f>
        <v>translations</v>
      </c>
      <c r="S1441" s="8">
        <f>DATE(1970,1,1)+(Table1[[#This Row],[launched_at]]/(24*60*60))</f>
        <v>42040.829872685186</v>
      </c>
      <c r="T1441" s="8">
        <f>DATE(1970,1,1)+(Table1[[#This Row],[deadline]]/(24*60*60))</f>
        <v>42070.829872685186</v>
      </c>
      <c r="U1441">
        <f>_xlfn.DAYS(Table1[[#This Row],[Date Ended Conversion]],Table1[[#This Row],[Date Created Conversion]])</f>
        <v>30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9">
        <f>IF(Table1[[#This Row],[goal]] &lt;= 0,0,Table1[[#This Row],[pledged]]/Table1[[#This Row],[goal]])</f>
        <v>7.6923076923076926E-5</v>
      </c>
      <c r="P1442" s="7">
        <f>IF(Table1[[#This Row],[backers_count]] &lt;= 0,0,Table1[[#This Row],[pledged]]/Table1[[#This Row],[backers_count]])</f>
        <v>1</v>
      </c>
      <c r="Q1442" t="str">
        <f>TRIM(MID(Table1[[#This Row],[Category and Sub-Category]],1,SEARCH("/",Table1[[#This Row],[Category and Sub-Category]],1)-1))</f>
        <v>publishing</v>
      </c>
      <c r="R1442" t="str">
        <f>TRIM(MID(Table1[[#This Row],[Category and Sub-Category]],SEARCH("/",Table1[[#This Row],[Category and Sub-Category]],1)+1,LEN(Table1[[#This Row],[Category and Sub-Category]])))</f>
        <v>translations</v>
      </c>
      <c r="S1442" s="8">
        <f>DATE(1970,1,1)+(Table1[[#This Row],[launched_at]]/(24*60*60))</f>
        <v>42486.748414351852</v>
      </c>
      <c r="T1442" s="8">
        <f>DATE(1970,1,1)+(Table1[[#This Row],[deadline]]/(24*60*60))</f>
        <v>42516.748414351852</v>
      </c>
      <c r="U1442">
        <f>_xlfn.DAYS(Table1[[#This Row],[Date Ended Conversion]],Table1[[#This Row],[Date Created Conversion]])</f>
        <v>30</v>
      </c>
    </row>
    <row r="1443" spans="1:21" ht="43.5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9">
        <f>IF(Table1[[#This Row],[goal]] &lt;= 0,0,Table1[[#This Row],[pledged]]/Table1[[#This Row],[goal]])</f>
        <v>1.1222222222222222E-2</v>
      </c>
      <c r="P1443" s="7">
        <f>IF(Table1[[#This Row],[backers_count]] &lt;= 0,0,Table1[[#This Row],[pledged]]/Table1[[#This Row],[backers_count]])</f>
        <v>673.33333333333337</v>
      </c>
      <c r="Q1443" t="str">
        <f>TRIM(MID(Table1[[#This Row],[Category and Sub-Category]],1,SEARCH("/",Table1[[#This Row],[Category and Sub-Category]],1)-1))</f>
        <v>publishing</v>
      </c>
      <c r="R1443" t="str">
        <f>TRIM(MID(Table1[[#This Row],[Category and Sub-Category]],SEARCH("/",Table1[[#This Row],[Category and Sub-Category]],1)+1,LEN(Table1[[#This Row],[Category and Sub-Category]])))</f>
        <v>translations</v>
      </c>
      <c r="S1443" s="8">
        <f>DATE(1970,1,1)+(Table1[[#This Row],[launched_at]]/(24*60*60))</f>
        <v>42198.765844907408</v>
      </c>
      <c r="T1443" s="8">
        <f>DATE(1970,1,1)+(Table1[[#This Row],[deadline]]/(24*60*60))</f>
        <v>42258.765844907408</v>
      </c>
      <c r="U1443">
        <f>_xlfn.DAYS(Table1[[#This Row],[Date Ended Conversion]],Table1[[#This Row],[Date Created Conversion]])</f>
        <v>60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9">
        <f>IF(Table1[[#This Row],[goal]] &lt;= 0,0,Table1[[#This Row],[pledged]]/Table1[[#This Row],[goal]])</f>
        <v>0</v>
      </c>
      <c r="P1444" s="7">
        <f>IF(Table1[[#This Row],[backers_count]] &lt;= 0,0,Table1[[#This Row],[pledged]]/Table1[[#This Row],[backers_count]])</f>
        <v>0</v>
      </c>
      <c r="Q1444" t="str">
        <f>TRIM(MID(Table1[[#This Row],[Category and Sub-Category]],1,SEARCH("/",Table1[[#This Row],[Category and Sub-Category]],1)-1))</f>
        <v>publishing</v>
      </c>
      <c r="R1444" t="str">
        <f>TRIM(MID(Table1[[#This Row],[Category and Sub-Category]],SEARCH("/",Table1[[#This Row],[Category and Sub-Category]],1)+1,LEN(Table1[[#This Row],[Category and Sub-Category]])))</f>
        <v>translations</v>
      </c>
      <c r="S1444" s="8">
        <f>DATE(1970,1,1)+(Table1[[#This Row],[launched_at]]/(24*60*60))</f>
        <v>42485.64534722222</v>
      </c>
      <c r="T1444" s="8">
        <f>DATE(1970,1,1)+(Table1[[#This Row],[deadline]]/(24*60*60))</f>
        <v>42515.64534722222</v>
      </c>
      <c r="U1444">
        <f>_xlfn.DAYS(Table1[[#This Row],[Date Ended Conversion]],Table1[[#This Row],[Date Created Conversion]])</f>
        <v>30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9">
        <f>IF(Table1[[#This Row],[goal]] &lt;= 0,0,Table1[[#This Row],[pledged]]/Table1[[#This Row],[goal]])</f>
        <v>0</v>
      </c>
      <c r="P1445" s="7">
        <f>IF(Table1[[#This Row],[backers_count]] &lt;= 0,0,Table1[[#This Row],[pledged]]/Table1[[#This Row],[backers_count]])</f>
        <v>0</v>
      </c>
      <c r="Q1445" t="str">
        <f>TRIM(MID(Table1[[#This Row],[Category and Sub-Category]],1,SEARCH("/",Table1[[#This Row],[Category and Sub-Category]],1)-1))</f>
        <v>publishing</v>
      </c>
      <c r="R1445" t="str">
        <f>TRIM(MID(Table1[[#This Row],[Category and Sub-Category]],SEARCH("/",Table1[[#This Row],[Category and Sub-Category]],1)+1,LEN(Table1[[#This Row],[Category and Sub-Category]])))</f>
        <v>translations</v>
      </c>
      <c r="S1445" s="8">
        <f>DATE(1970,1,1)+(Table1[[#This Row],[launched_at]]/(24*60*60))</f>
        <v>42707.926030092596</v>
      </c>
      <c r="T1445" s="8">
        <f>DATE(1970,1,1)+(Table1[[#This Row],[deadline]]/(24*60*60))</f>
        <v>42737.926030092596</v>
      </c>
      <c r="U1445">
        <f>_xlfn.DAYS(Table1[[#This Row],[Date Ended Conversion]],Table1[[#This Row],[Date Created Conversion]])</f>
        <v>30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9">
        <f>IF(Table1[[#This Row],[goal]] &lt;= 0,0,Table1[[#This Row],[pledged]]/Table1[[#This Row],[goal]])</f>
        <v>0</v>
      </c>
      <c r="P1446" s="7">
        <f>IF(Table1[[#This Row],[backers_count]] &lt;= 0,0,Table1[[#This Row],[pledged]]/Table1[[#This Row],[backers_count]])</f>
        <v>0</v>
      </c>
      <c r="Q1446" t="str">
        <f>TRIM(MID(Table1[[#This Row],[Category and Sub-Category]],1,SEARCH("/",Table1[[#This Row],[Category and Sub-Category]],1)-1))</f>
        <v>publishing</v>
      </c>
      <c r="R1446" t="str">
        <f>TRIM(MID(Table1[[#This Row],[Category and Sub-Category]],SEARCH("/",Table1[[#This Row],[Category and Sub-Category]],1)+1,LEN(Table1[[#This Row],[Category and Sub-Category]])))</f>
        <v>translations</v>
      </c>
      <c r="S1446" s="8">
        <f>DATE(1970,1,1)+(Table1[[#This Row],[launched_at]]/(24*60*60))</f>
        <v>42199.873402777783</v>
      </c>
      <c r="T1446" s="8">
        <f>DATE(1970,1,1)+(Table1[[#This Row],[deadline]]/(24*60*60))</f>
        <v>42259.873402777783</v>
      </c>
      <c r="U1446">
        <f>_xlfn.DAYS(Table1[[#This Row],[Date Ended Conversion]],Table1[[#This Row],[Date Created Conversion]])</f>
        <v>60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9">
        <f>IF(Table1[[#This Row],[goal]] &lt;= 0,0,Table1[[#This Row],[pledged]]/Table1[[#This Row],[goal]])</f>
        <v>0</v>
      </c>
      <c r="P1447" s="7">
        <f>IF(Table1[[#This Row],[backers_count]] &lt;= 0,0,Table1[[#This Row],[pledged]]/Table1[[#This Row],[backers_count]])</f>
        <v>0</v>
      </c>
      <c r="Q1447" t="str">
        <f>TRIM(MID(Table1[[#This Row],[Category and Sub-Category]],1,SEARCH("/",Table1[[#This Row],[Category and Sub-Category]],1)-1))</f>
        <v>publishing</v>
      </c>
      <c r="R1447" t="str">
        <f>TRIM(MID(Table1[[#This Row],[Category and Sub-Category]],SEARCH("/",Table1[[#This Row],[Category and Sub-Category]],1)+1,LEN(Table1[[#This Row],[Category and Sub-Category]])))</f>
        <v>translations</v>
      </c>
      <c r="S1447" s="8">
        <f>DATE(1970,1,1)+(Table1[[#This Row],[launched_at]]/(24*60*60))</f>
        <v>42139.542303240742</v>
      </c>
      <c r="T1447" s="8">
        <f>DATE(1970,1,1)+(Table1[[#This Row],[deadline]]/(24*60*60))</f>
        <v>42169.542303240742</v>
      </c>
      <c r="U1447">
        <f>_xlfn.DAYS(Table1[[#This Row],[Date Ended Conversion]],Table1[[#This Row],[Date Created Conversion]])</f>
        <v>30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9">
        <f>IF(Table1[[#This Row],[goal]] &lt;= 0,0,Table1[[#This Row],[pledged]]/Table1[[#This Row],[goal]])</f>
        <v>0</v>
      </c>
      <c r="P1448" s="7">
        <f>IF(Table1[[#This Row],[backers_count]] &lt;= 0,0,Table1[[#This Row],[pledged]]/Table1[[#This Row],[backers_count]])</f>
        <v>0</v>
      </c>
      <c r="Q1448" t="str">
        <f>TRIM(MID(Table1[[#This Row],[Category and Sub-Category]],1,SEARCH("/",Table1[[#This Row],[Category and Sub-Category]],1)-1))</f>
        <v>publishing</v>
      </c>
      <c r="R1448" t="str">
        <f>TRIM(MID(Table1[[#This Row],[Category and Sub-Category]],SEARCH("/",Table1[[#This Row],[Category and Sub-Category]],1)+1,LEN(Table1[[#This Row],[Category and Sub-Category]])))</f>
        <v>translations</v>
      </c>
      <c r="S1448" s="8">
        <f>DATE(1970,1,1)+(Table1[[#This Row],[launched_at]]/(24*60*60))</f>
        <v>42461.447662037041</v>
      </c>
      <c r="T1448" s="8">
        <f>DATE(1970,1,1)+(Table1[[#This Row],[deadline]]/(24*60*60))</f>
        <v>42481.447662037041</v>
      </c>
      <c r="U1448">
        <f>_xlfn.DAYS(Table1[[#This Row],[Date Ended Conversion]],Table1[[#This Row],[Date Created Conversion]])</f>
        <v>20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9">
        <f>IF(Table1[[#This Row],[goal]] &lt;= 0,0,Table1[[#This Row],[pledged]]/Table1[[#This Row],[goal]])</f>
        <v>1.4999999999999999E-4</v>
      </c>
      <c r="P1449" s="7">
        <f>IF(Table1[[#This Row],[backers_count]] &lt;= 0,0,Table1[[#This Row],[pledged]]/Table1[[#This Row],[backers_count]])</f>
        <v>25</v>
      </c>
      <c r="Q1449" t="str">
        <f>TRIM(MID(Table1[[#This Row],[Category and Sub-Category]],1,SEARCH("/",Table1[[#This Row],[Category and Sub-Category]],1)-1))</f>
        <v>publishing</v>
      </c>
      <c r="R1449" t="str">
        <f>TRIM(MID(Table1[[#This Row],[Category and Sub-Category]],SEARCH("/",Table1[[#This Row],[Category and Sub-Category]],1)+1,LEN(Table1[[#This Row],[Category and Sub-Category]])))</f>
        <v>translations</v>
      </c>
      <c r="S1449" s="8">
        <f>DATE(1970,1,1)+(Table1[[#This Row],[launched_at]]/(24*60*60))</f>
        <v>42529.730717592596</v>
      </c>
      <c r="T1449" s="8">
        <f>DATE(1970,1,1)+(Table1[[#This Row],[deadline]]/(24*60*60))</f>
        <v>42559.730717592596</v>
      </c>
      <c r="U1449">
        <f>_xlfn.DAYS(Table1[[#This Row],[Date Ended Conversion]],Table1[[#This Row],[Date Created Conversion]])</f>
        <v>30</v>
      </c>
    </row>
    <row r="1450" spans="1:21" ht="43.5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9">
        <f>IF(Table1[[#This Row],[goal]] &lt;= 0,0,Table1[[#This Row],[pledged]]/Table1[[#This Row],[goal]])</f>
        <v>0</v>
      </c>
      <c r="P1450" s="7">
        <f>IF(Table1[[#This Row],[backers_count]] &lt;= 0,0,Table1[[#This Row],[pledged]]/Table1[[#This Row],[backers_count]])</f>
        <v>0</v>
      </c>
      <c r="Q1450" t="str">
        <f>TRIM(MID(Table1[[#This Row],[Category and Sub-Category]],1,SEARCH("/",Table1[[#This Row],[Category and Sub-Category]],1)-1))</f>
        <v>publishing</v>
      </c>
      <c r="R1450" t="str">
        <f>TRIM(MID(Table1[[#This Row],[Category and Sub-Category]],SEARCH("/",Table1[[#This Row],[Category and Sub-Category]],1)+1,LEN(Table1[[#This Row],[Category and Sub-Category]])))</f>
        <v>translations</v>
      </c>
      <c r="S1450" s="8">
        <f>DATE(1970,1,1)+(Table1[[#This Row],[launched_at]]/(24*60*60))</f>
        <v>42115.936550925922</v>
      </c>
      <c r="T1450" s="8">
        <f>DATE(1970,1,1)+(Table1[[#This Row],[deadline]]/(24*60*60))</f>
        <v>42146.225694444445</v>
      </c>
      <c r="U1450">
        <f>_xlfn.DAYS(Table1[[#This Row],[Date Ended Conversion]],Table1[[#This Row],[Date Created Conversion]])</f>
        <v>31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9">
        <f>IF(Table1[[#This Row],[goal]] &lt;= 0,0,Table1[[#This Row],[pledged]]/Table1[[#This Row],[goal]])</f>
        <v>0</v>
      </c>
      <c r="P1451" s="7">
        <f>IF(Table1[[#This Row],[backers_count]] &lt;= 0,0,Table1[[#This Row],[pledged]]/Table1[[#This Row],[backers_count]])</f>
        <v>0</v>
      </c>
      <c r="Q1451" t="str">
        <f>TRIM(MID(Table1[[#This Row],[Category and Sub-Category]],1,SEARCH("/",Table1[[#This Row],[Category and Sub-Category]],1)-1))</f>
        <v>publishing</v>
      </c>
      <c r="R1451" t="str">
        <f>TRIM(MID(Table1[[#This Row],[Category and Sub-Category]],SEARCH("/",Table1[[#This Row],[Category and Sub-Category]],1)+1,LEN(Table1[[#This Row],[Category and Sub-Category]])))</f>
        <v>translations</v>
      </c>
      <c r="S1451" s="8">
        <f>DATE(1970,1,1)+(Table1[[#This Row],[launched_at]]/(24*60*60))</f>
        <v>42086.811400462961</v>
      </c>
      <c r="T1451" s="8">
        <f>DATE(1970,1,1)+(Table1[[#This Row],[deadline]]/(24*60*60))</f>
        <v>42134.811400462961</v>
      </c>
      <c r="U1451">
        <f>_xlfn.DAYS(Table1[[#This Row],[Date Ended Conversion]],Table1[[#This Row],[Date Created Conversion]])</f>
        <v>48</v>
      </c>
    </row>
    <row r="1452" spans="1:21" ht="43.5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9">
        <f>IF(Table1[[#This Row],[goal]] &lt;= 0,0,Table1[[#This Row],[pledged]]/Table1[[#This Row],[goal]])</f>
        <v>1.0000000000000001E-5</v>
      </c>
      <c r="P1452" s="7">
        <f>IF(Table1[[#This Row],[backers_count]] &lt;= 0,0,Table1[[#This Row],[pledged]]/Table1[[#This Row],[backers_count]])</f>
        <v>1</v>
      </c>
      <c r="Q1452" t="str">
        <f>TRIM(MID(Table1[[#This Row],[Category and Sub-Category]],1,SEARCH("/",Table1[[#This Row],[Category and Sub-Category]],1)-1))</f>
        <v>publishing</v>
      </c>
      <c r="R1452" t="str">
        <f>TRIM(MID(Table1[[#This Row],[Category and Sub-Category]],SEARCH("/",Table1[[#This Row],[Category and Sub-Category]],1)+1,LEN(Table1[[#This Row],[Category and Sub-Category]])))</f>
        <v>translations</v>
      </c>
      <c r="S1452" s="8">
        <f>DATE(1970,1,1)+(Table1[[#This Row],[launched_at]]/(24*60*60))</f>
        <v>42390.171261574069</v>
      </c>
      <c r="T1452" s="8">
        <f>DATE(1970,1,1)+(Table1[[#This Row],[deadline]]/(24*60*60))</f>
        <v>42420.171261574069</v>
      </c>
      <c r="U1452">
        <f>_xlfn.DAYS(Table1[[#This Row],[Date Ended Conversion]],Table1[[#This Row],[Date Created Conversion]])</f>
        <v>30</v>
      </c>
    </row>
    <row r="1453" spans="1:21" ht="29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9">
        <f>IF(Table1[[#This Row],[goal]] &lt;= 0,0,Table1[[#This Row],[pledged]]/Table1[[#This Row],[goal]])</f>
        <v>1.0554089709762533E-4</v>
      </c>
      <c r="P1453" s="7">
        <f>IF(Table1[[#This Row],[backers_count]] &lt;= 0,0,Table1[[#This Row],[pledged]]/Table1[[#This Row],[backers_count]])</f>
        <v>1</v>
      </c>
      <c r="Q1453" t="str">
        <f>TRIM(MID(Table1[[#This Row],[Category and Sub-Category]],1,SEARCH("/",Table1[[#This Row],[Category and Sub-Category]],1)-1))</f>
        <v>publishing</v>
      </c>
      <c r="R1453" t="str">
        <f>TRIM(MID(Table1[[#This Row],[Category and Sub-Category]],SEARCH("/",Table1[[#This Row],[Category and Sub-Category]],1)+1,LEN(Table1[[#This Row],[Category and Sub-Category]])))</f>
        <v>translations</v>
      </c>
      <c r="S1453" s="8">
        <f>DATE(1970,1,1)+(Table1[[#This Row],[launched_at]]/(24*60*60))</f>
        <v>41931.959016203706</v>
      </c>
      <c r="T1453" s="8">
        <f>DATE(1970,1,1)+(Table1[[#This Row],[deadline]]/(24*60*60))</f>
        <v>41962.00068287037</v>
      </c>
      <c r="U1453">
        <f>_xlfn.DAYS(Table1[[#This Row],[Date Ended Conversion]],Table1[[#This Row],[Date Created Conversion]])</f>
        <v>31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9">
        <f>IF(Table1[[#This Row],[goal]] &lt;= 0,0,Table1[[#This Row],[pledged]]/Table1[[#This Row],[goal]])</f>
        <v>0</v>
      </c>
      <c r="P1454" s="7">
        <f>IF(Table1[[#This Row],[backers_count]] &lt;= 0,0,Table1[[#This Row],[pledged]]/Table1[[#This Row],[backers_count]])</f>
        <v>0</v>
      </c>
      <c r="Q1454" t="str">
        <f>TRIM(MID(Table1[[#This Row],[Category and Sub-Category]],1,SEARCH("/",Table1[[#This Row],[Category and Sub-Category]],1)-1))</f>
        <v>publishing</v>
      </c>
      <c r="R1454" t="str">
        <f>TRIM(MID(Table1[[#This Row],[Category and Sub-Category]],SEARCH("/",Table1[[#This Row],[Category and Sub-Category]],1)+1,LEN(Table1[[#This Row],[Category and Sub-Category]])))</f>
        <v>translations</v>
      </c>
      <c r="S1454" s="8">
        <f>DATE(1970,1,1)+(Table1[[#This Row],[launched_at]]/(24*60*60))</f>
        <v>41818.703275462962</v>
      </c>
      <c r="T1454" s="8">
        <f>DATE(1970,1,1)+(Table1[[#This Row],[deadline]]/(24*60*60))</f>
        <v>41848.703275462962</v>
      </c>
      <c r="U1454">
        <f>_xlfn.DAYS(Table1[[#This Row],[Date Ended Conversion]],Table1[[#This Row],[Date Created Conversion]])</f>
        <v>30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9">
        <f>IF(Table1[[#This Row],[goal]] &lt;= 0,0,Table1[[#This Row],[pledged]]/Table1[[#This Row],[goal]])</f>
        <v>0</v>
      </c>
      <c r="P1455" s="7">
        <f>IF(Table1[[#This Row],[backers_count]] &lt;= 0,0,Table1[[#This Row],[pledged]]/Table1[[#This Row],[backers_count]])</f>
        <v>0</v>
      </c>
      <c r="Q1455" t="str">
        <f>TRIM(MID(Table1[[#This Row],[Category and Sub-Category]],1,SEARCH("/",Table1[[#This Row],[Category and Sub-Category]],1)-1))</f>
        <v>publishing</v>
      </c>
      <c r="R1455" t="str">
        <f>TRIM(MID(Table1[[#This Row],[Category and Sub-Category]],SEARCH("/",Table1[[#This Row],[Category and Sub-Category]],1)+1,LEN(Table1[[#This Row],[Category and Sub-Category]])))</f>
        <v>translations</v>
      </c>
      <c r="S1455" s="8">
        <f>DATE(1970,1,1)+(Table1[[#This Row],[launched_at]]/(24*60*60))</f>
        <v>42795.696145833332</v>
      </c>
      <c r="T1455" s="8">
        <f>DATE(1970,1,1)+(Table1[[#This Row],[deadline]]/(24*60*60))</f>
        <v>42840.654479166667</v>
      </c>
      <c r="U1455">
        <f>_xlfn.DAYS(Table1[[#This Row],[Date Ended Conversion]],Table1[[#This Row],[Date Created Conversion]])</f>
        <v>45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9">
        <f>IF(Table1[[#This Row],[goal]] &lt;= 0,0,Table1[[#This Row],[pledged]]/Table1[[#This Row],[goal]])</f>
        <v>8.5714285714285719E-3</v>
      </c>
      <c r="P1456" s="7">
        <f>IF(Table1[[#This Row],[backers_count]] &lt;= 0,0,Table1[[#This Row],[pledged]]/Table1[[#This Row],[backers_count]])</f>
        <v>15</v>
      </c>
      <c r="Q1456" t="str">
        <f>TRIM(MID(Table1[[#This Row],[Category and Sub-Category]],1,SEARCH("/",Table1[[#This Row],[Category and Sub-Category]],1)-1))</f>
        <v>publishing</v>
      </c>
      <c r="R1456" t="str">
        <f>TRIM(MID(Table1[[#This Row],[Category and Sub-Category]],SEARCH("/",Table1[[#This Row],[Category and Sub-Category]],1)+1,LEN(Table1[[#This Row],[Category and Sub-Category]])))</f>
        <v>translations</v>
      </c>
      <c r="S1456" s="8">
        <f>DATE(1970,1,1)+(Table1[[#This Row],[launched_at]]/(24*60*60))</f>
        <v>42463.866666666669</v>
      </c>
      <c r="T1456" s="8">
        <f>DATE(1970,1,1)+(Table1[[#This Row],[deadline]]/(24*60*60))</f>
        <v>42484.915972222225</v>
      </c>
      <c r="U1456">
        <f>_xlfn.DAYS(Table1[[#This Row],[Date Ended Conversion]],Table1[[#This Row],[Date Created Conversion]])</f>
        <v>21</v>
      </c>
    </row>
    <row r="1457" spans="1:21" ht="43.5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9">
        <f>IF(Table1[[#This Row],[goal]] &lt;= 0,0,Table1[[#This Row],[pledged]]/Table1[[#This Row],[goal]])</f>
        <v>0.105</v>
      </c>
      <c r="P1457" s="7">
        <f>IF(Table1[[#This Row],[backers_count]] &lt;= 0,0,Table1[[#This Row],[pledged]]/Table1[[#This Row],[backers_count]])</f>
        <v>225</v>
      </c>
      <c r="Q1457" t="str">
        <f>TRIM(MID(Table1[[#This Row],[Category and Sub-Category]],1,SEARCH("/",Table1[[#This Row],[Category and Sub-Category]],1)-1))</f>
        <v>publishing</v>
      </c>
      <c r="R1457" t="str">
        <f>TRIM(MID(Table1[[#This Row],[Category and Sub-Category]],SEARCH("/",Table1[[#This Row],[Category and Sub-Category]],1)+1,LEN(Table1[[#This Row],[Category and Sub-Category]])))</f>
        <v>translations</v>
      </c>
      <c r="S1457" s="8">
        <f>DATE(1970,1,1)+(Table1[[#This Row],[launched_at]]/(24*60*60))</f>
        <v>41832.672685185185</v>
      </c>
      <c r="T1457" s="8">
        <f>DATE(1970,1,1)+(Table1[[#This Row],[deadline]]/(24*60*60))</f>
        <v>41887.568749999999</v>
      </c>
      <c r="U1457">
        <f>_xlfn.DAYS(Table1[[#This Row],[Date Ended Conversion]],Table1[[#This Row],[Date Created Conversion]])</f>
        <v>55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9">
        <f>IF(Table1[[#This Row],[goal]] &lt;= 0,0,Table1[[#This Row],[pledged]]/Table1[[#This Row],[goal]])</f>
        <v>2.9000000000000001E-2</v>
      </c>
      <c r="P1458" s="7">
        <f>IF(Table1[[#This Row],[backers_count]] &lt;= 0,0,Table1[[#This Row],[pledged]]/Table1[[#This Row],[backers_count]])</f>
        <v>48.333333333333336</v>
      </c>
      <c r="Q1458" t="str">
        <f>TRIM(MID(Table1[[#This Row],[Category and Sub-Category]],1,SEARCH("/",Table1[[#This Row],[Category and Sub-Category]],1)-1))</f>
        <v>publishing</v>
      </c>
      <c r="R1458" t="str">
        <f>TRIM(MID(Table1[[#This Row],[Category and Sub-Category]],SEARCH("/",Table1[[#This Row],[Category and Sub-Category]],1)+1,LEN(Table1[[#This Row],[Category and Sub-Category]])))</f>
        <v>translations</v>
      </c>
      <c r="S1458" s="8">
        <f>DATE(1970,1,1)+(Table1[[#This Row],[launched_at]]/(24*60*60))</f>
        <v>42708.668576388889</v>
      </c>
      <c r="T1458" s="8">
        <f>DATE(1970,1,1)+(Table1[[#This Row],[deadline]]/(24*60*60))</f>
        <v>42738.668576388889</v>
      </c>
      <c r="U1458">
        <f>_xlfn.DAYS(Table1[[#This Row],[Date Ended Conversion]],Table1[[#This Row],[Date Created Conversion]])</f>
        <v>30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9">
        <f>IF(Table1[[#This Row],[goal]] &lt;= 0,0,Table1[[#This Row],[pledged]]/Table1[[#This Row],[goal]])</f>
        <v>0</v>
      </c>
      <c r="P1459" s="7">
        <f>IF(Table1[[#This Row],[backers_count]] &lt;= 0,0,Table1[[#This Row],[pledged]]/Table1[[#This Row],[backers_count]])</f>
        <v>0</v>
      </c>
      <c r="Q1459" t="str">
        <f>TRIM(MID(Table1[[#This Row],[Category and Sub-Category]],1,SEARCH("/",Table1[[#This Row],[Category and Sub-Category]],1)-1))</f>
        <v>publishing</v>
      </c>
      <c r="R1459" t="str">
        <f>TRIM(MID(Table1[[#This Row],[Category and Sub-Category]],SEARCH("/",Table1[[#This Row],[Category and Sub-Category]],1)+1,LEN(Table1[[#This Row],[Category and Sub-Category]])))</f>
        <v>translations</v>
      </c>
      <c r="S1459" s="8">
        <f>DATE(1970,1,1)+(Table1[[#This Row],[launched_at]]/(24*60*60))</f>
        <v>42289.89634259259</v>
      </c>
      <c r="T1459" s="8">
        <f>DATE(1970,1,1)+(Table1[[#This Row],[deadline]]/(24*60*60))</f>
        <v>42319.938009259262</v>
      </c>
      <c r="U1459">
        <f>_xlfn.DAYS(Table1[[#This Row],[Date Ended Conversion]],Table1[[#This Row],[Date Created Conversion]])</f>
        <v>30</v>
      </c>
    </row>
    <row r="1460" spans="1:21" ht="43.5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9">
        <f>IF(Table1[[#This Row],[goal]] &lt;= 0,0,Table1[[#This Row],[pledged]]/Table1[[#This Row],[goal]])</f>
        <v>0</v>
      </c>
      <c r="P1460" s="7">
        <f>IF(Table1[[#This Row],[backers_count]] &lt;= 0,0,Table1[[#This Row],[pledged]]/Table1[[#This Row],[backers_count]])</f>
        <v>0</v>
      </c>
      <c r="Q1460" t="str">
        <f>TRIM(MID(Table1[[#This Row],[Category and Sub-Category]],1,SEARCH("/",Table1[[#This Row],[Category and Sub-Category]],1)-1))</f>
        <v>publishing</v>
      </c>
      <c r="R1460" t="str">
        <f>TRIM(MID(Table1[[#This Row],[Category and Sub-Category]],SEARCH("/",Table1[[#This Row],[Category and Sub-Category]],1)+1,LEN(Table1[[#This Row],[Category and Sub-Category]])))</f>
        <v>translations</v>
      </c>
      <c r="S1460" s="8">
        <f>DATE(1970,1,1)+(Table1[[#This Row],[launched_at]]/(24*60*60))</f>
        <v>41831.705555555556</v>
      </c>
      <c r="T1460" s="8">
        <f>DATE(1970,1,1)+(Table1[[#This Row],[deadline]]/(24*60*60))</f>
        <v>41862.166666666664</v>
      </c>
      <c r="U1460">
        <f>_xlfn.DAYS(Table1[[#This Row],[Date Ended Conversion]],Table1[[#This Row],[Date Created Conversion]])</f>
        <v>31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9">
        <f>IF(Table1[[#This Row],[goal]] &lt;= 0,0,Table1[[#This Row],[pledged]]/Table1[[#This Row],[goal]])</f>
        <v>0</v>
      </c>
      <c r="P1461" s="7">
        <f>IF(Table1[[#This Row],[backers_count]] &lt;= 0,0,Table1[[#This Row],[pledged]]/Table1[[#This Row],[backers_count]])</f>
        <v>0</v>
      </c>
      <c r="Q1461" t="str">
        <f>TRIM(MID(Table1[[#This Row],[Category and Sub-Category]],1,SEARCH("/",Table1[[#This Row],[Category and Sub-Category]],1)-1))</f>
        <v>publishing</v>
      </c>
      <c r="R1461" t="str">
        <f>TRIM(MID(Table1[[#This Row],[Category and Sub-Category]],SEARCH("/",Table1[[#This Row],[Category and Sub-Category]],1)+1,LEN(Table1[[#This Row],[Category and Sub-Category]])))</f>
        <v>translations</v>
      </c>
      <c r="S1461" s="8">
        <f>DATE(1970,1,1)+(Table1[[#This Row],[launched_at]]/(24*60*60))</f>
        <v>42312.204814814817</v>
      </c>
      <c r="T1461" s="8">
        <f>DATE(1970,1,1)+(Table1[[#This Row],[deadline]]/(24*60*60))</f>
        <v>42340.725694444445</v>
      </c>
      <c r="U1461">
        <f>_xlfn.DAYS(Table1[[#This Row],[Date Ended Conversion]],Table1[[#This Row],[Date Created Conversion]])</f>
        <v>28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9">
        <f>IF(Table1[[#This Row],[goal]] &lt;= 0,0,Table1[[#This Row],[pledged]]/Table1[[#This Row],[goal]])</f>
        <v>0</v>
      </c>
      <c r="P1462" s="7">
        <f>IF(Table1[[#This Row],[backers_count]] &lt;= 0,0,Table1[[#This Row],[pledged]]/Table1[[#This Row],[backers_count]])</f>
        <v>0</v>
      </c>
      <c r="Q1462" t="str">
        <f>TRIM(MID(Table1[[#This Row],[Category and Sub-Category]],1,SEARCH("/",Table1[[#This Row],[Category and Sub-Category]],1)-1))</f>
        <v>publishing</v>
      </c>
      <c r="R1462" t="str">
        <f>TRIM(MID(Table1[[#This Row],[Category and Sub-Category]],SEARCH("/",Table1[[#This Row],[Category and Sub-Category]],1)+1,LEN(Table1[[#This Row],[Category and Sub-Category]])))</f>
        <v>translations</v>
      </c>
      <c r="S1462" s="8">
        <f>DATE(1970,1,1)+(Table1[[#This Row],[launched_at]]/(24*60*60))</f>
        <v>41915.896967592591</v>
      </c>
      <c r="T1462" s="8">
        <f>DATE(1970,1,1)+(Table1[[#This Row],[deadline]]/(24*60*60))</f>
        <v>41973.989583333328</v>
      </c>
      <c r="U1462">
        <f>_xlfn.DAYS(Table1[[#This Row],[Date Ended Conversion]],Table1[[#This Row],[Date Created Conversion]])</f>
        <v>58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9">
        <f>IF(Table1[[#This Row],[goal]] &lt;= 0,0,Table1[[#This Row],[pledged]]/Table1[[#This Row],[goal]])</f>
        <v>1.012446</v>
      </c>
      <c r="P1463" s="7">
        <f>IF(Table1[[#This Row],[backers_count]] &lt;= 0,0,Table1[[#This Row],[pledged]]/Table1[[#This Row],[backers_count]])</f>
        <v>44.66673529411765</v>
      </c>
      <c r="Q1463" t="str">
        <f>TRIM(MID(Table1[[#This Row],[Category and Sub-Category]],1,SEARCH("/",Table1[[#This Row],[Category and Sub-Category]],1)-1))</f>
        <v>publishing</v>
      </c>
      <c r="R1463" t="str">
        <f>TRIM(MID(Table1[[#This Row],[Category and Sub-Category]],SEARCH("/",Table1[[#This Row],[Category and Sub-Category]],1)+1,LEN(Table1[[#This Row],[Category and Sub-Category]])))</f>
        <v>radio &amp; podcasts</v>
      </c>
      <c r="S1463" s="8">
        <f>DATE(1970,1,1)+(Table1[[#This Row],[launched_at]]/(24*60*60))</f>
        <v>41899.645300925928</v>
      </c>
      <c r="T1463" s="8">
        <f>DATE(1970,1,1)+(Table1[[#This Row],[deadline]]/(24*60*60))</f>
        <v>41933</v>
      </c>
      <c r="U1463">
        <f>_xlfn.DAYS(Table1[[#This Row],[Date Ended Conversion]],Table1[[#This Row],[Date Created Conversion]])</f>
        <v>34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9">
        <f>IF(Table1[[#This Row],[goal]] &lt;= 0,0,Table1[[#This Row],[pledged]]/Table1[[#This Row],[goal]])</f>
        <v>1.085175</v>
      </c>
      <c r="P1464" s="7">
        <f>IF(Table1[[#This Row],[backers_count]] &lt;= 0,0,Table1[[#This Row],[pledged]]/Table1[[#This Row],[backers_count]])</f>
        <v>28.937999999999999</v>
      </c>
      <c r="Q1464" t="str">
        <f>TRIM(MID(Table1[[#This Row],[Category and Sub-Category]],1,SEARCH("/",Table1[[#This Row],[Category and Sub-Category]],1)-1))</f>
        <v>publishing</v>
      </c>
      <c r="R1464" t="str">
        <f>TRIM(MID(Table1[[#This Row],[Category and Sub-Category]],SEARCH("/",Table1[[#This Row],[Category and Sub-Category]],1)+1,LEN(Table1[[#This Row],[Category and Sub-Category]])))</f>
        <v>radio &amp; podcasts</v>
      </c>
      <c r="S1464" s="8">
        <f>DATE(1970,1,1)+(Table1[[#This Row],[launched_at]]/(24*60*60))</f>
        <v>41344.662858796299</v>
      </c>
      <c r="T1464" s="8">
        <f>DATE(1970,1,1)+(Table1[[#This Row],[deadline]]/(24*60*60))</f>
        <v>41374.662858796299</v>
      </c>
      <c r="U1464">
        <f>_xlfn.DAYS(Table1[[#This Row],[Date Ended Conversion]],Table1[[#This Row],[Date Created Conversion]])</f>
        <v>30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9">
        <f>IF(Table1[[#This Row],[goal]] &lt;= 0,0,Table1[[#This Row],[pledged]]/Table1[[#This Row],[goal]])</f>
        <v>1.4766666666666666</v>
      </c>
      <c r="P1465" s="7">
        <f>IF(Table1[[#This Row],[backers_count]] &lt;= 0,0,Table1[[#This Row],[pledged]]/Table1[[#This Row],[backers_count]])</f>
        <v>35.44</v>
      </c>
      <c r="Q1465" t="str">
        <f>TRIM(MID(Table1[[#This Row],[Category and Sub-Category]],1,SEARCH("/",Table1[[#This Row],[Category and Sub-Category]],1)-1))</f>
        <v>publishing</v>
      </c>
      <c r="R1465" t="str">
        <f>TRIM(MID(Table1[[#This Row],[Category and Sub-Category]],SEARCH("/",Table1[[#This Row],[Category and Sub-Category]],1)+1,LEN(Table1[[#This Row],[Category and Sub-Category]])))</f>
        <v>radio &amp; podcasts</v>
      </c>
      <c r="S1465" s="8">
        <f>DATE(1970,1,1)+(Table1[[#This Row],[launched_at]]/(24*60*60))</f>
        <v>41326.911319444444</v>
      </c>
      <c r="T1465" s="8">
        <f>DATE(1970,1,1)+(Table1[[#This Row],[deadline]]/(24*60*60))</f>
        <v>41371.869652777779</v>
      </c>
      <c r="U1465">
        <f>_xlfn.DAYS(Table1[[#This Row],[Date Ended Conversion]],Table1[[#This Row],[Date Created Conversion]])</f>
        <v>45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9">
        <f>IF(Table1[[#This Row],[goal]] &lt;= 0,0,Table1[[#This Row],[pledged]]/Table1[[#This Row],[goal]])</f>
        <v>1.6319999999999999</v>
      </c>
      <c r="P1466" s="7">
        <f>IF(Table1[[#This Row],[backers_count]] &lt;= 0,0,Table1[[#This Row],[pledged]]/Table1[[#This Row],[backers_count]])</f>
        <v>34.871794871794869</v>
      </c>
      <c r="Q1466" t="str">
        <f>TRIM(MID(Table1[[#This Row],[Category and Sub-Category]],1,SEARCH("/",Table1[[#This Row],[Category and Sub-Category]],1)-1))</f>
        <v>publishing</v>
      </c>
      <c r="R1466" t="str">
        <f>TRIM(MID(Table1[[#This Row],[Category and Sub-Category]],SEARCH("/",Table1[[#This Row],[Category and Sub-Category]],1)+1,LEN(Table1[[#This Row],[Category and Sub-Category]])))</f>
        <v>radio &amp; podcasts</v>
      </c>
      <c r="S1466" s="8">
        <f>DATE(1970,1,1)+(Table1[[#This Row],[launched_at]]/(24*60*60))</f>
        <v>41291.661550925928</v>
      </c>
      <c r="T1466" s="8">
        <f>DATE(1970,1,1)+(Table1[[#This Row],[deadline]]/(24*60*60))</f>
        <v>41321.661550925928</v>
      </c>
      <c r="U1466">
        <f>_xlfn.DAYS(Table1[[#This Row],[Date Ended Conversion]],Table1[[#This Row],[Date Created Conversion]])</f>
        <v>30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9">
        <f>IF(Table1[[#This Row],[goal]] &lt;= 0,0,Table1[[#This Row],[pledged]]/Table1[[#This Row],[goal]])</f>
        <v>4.5641449999999999</v>
      </c>
      <c r="P1467" s="7">
        <f>IF(Table1[[#This Row],[backers_count]] &lt;= 0,0,Table1[[#This Row],[pledged]]/Table1[[#This Row],[backers_count]])</f>
        <v>52.622732513451197</v>
      </c>
      <c r="Q1467" t="str">
        <f>TRIM(MID(Table1[[#This Row],[Category and Sub-Category]],1,SEARCH("/",Table1[[#This Row],[Category and Sub-Category]],1)-1))</f>
        <v>publishing</v>
      </c>
      <c r="R1467" t="str">
        <f>TRIM(MID(Table1[[#This Row],[Category and Sub-Category]],SEARCH("/",Table1[[#This Row],[Category and Sub-Category]],1)+1,LEN(Table1[[#This Row],[Category and Sub-Category]])))</f>
        <v>radio &amp; podcasts</v>
      </c>
      <c r="S1467" s="8">
        <f>DATE(1970,1,1)+(Table1[[#This Row],[launched_at]]/(24*60*60))</f>
        <v>40959.734398148146</v>
      </c>
      <c r="T1467" s="8">
        <f>DATE(1970,1,1)+(Table1[[#This Row],[deadline]]/(24*60*60))</f>
        <v>40990.125</v>
      </c>
      <c r="U1467">
        <f>_xlfn.DAYS(Table1[[#This Row],[Date Ended Conversion]],Table1[[#This Row],[Date Created Conversion]])</f>
        <v>31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9">
        <f>IF(Table1[[#This Row],[goal]] &lt;= 0,0,Table1[[#This Row],[pledged]]/Table1[[#This Row],[goal]])</f>
        <v>1.0787731249999999</v>
      </c>
      <c r="P1468" s="7">
        <f>IF(Table1[[#This Row],[backers_count]] &lt;= 0,0,Table1[[#This Row],[pledged]]/Table1[[#This Row],[backers_count]])</f>
        <v>69.598266129032254</v>
      </c>
      <c r="Q1468" t="str">
        <f>TRIM(MID(Table1[[#This Row],[Category and Sub-Category]],1,SEARCH("/",Table1[[#This Row],[Category and Sub-Category]],1)-1))</f>
        <v>publishing</v>
      </c>
      <c r="R1468" t="str">
        <f>TRIM(MID(Table1[[#This Row],[Category and Sub-Category]],SEARCH("/",Table1[[#This Row],[Category and Sub-Category]],1)+1,LEN(Table1[[#This Row],[Category and Sub-Category]])))</f>
        <v>radio &amp; podcasts</v>
      </c>
      <c r="S1468" s="8">
        <f>DATE(1970,1,1)+(Table1[[#This Row],[launched_at]]/(24*60*60))</f>
        <v>42340.172060185185</v>
      </c>
      <c r="T1468" s="8">
        <f>DATE(1970,1,1)+(Table1[[#This Row],[deadline]]/(24*60*60))</f>
        <v>42381.208333333328</v>
      </c>
      <c r="U1468">
        <f>_xlfn.DAYS(Table1[[#This Row],[Date Ended Conversion]],Table1[[#This Row],[Date Created Conversion]])</f>
        <v>41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9">
        <f>IF(Table1[[#This Row],[goal]] &lt;= 0,0,Table1[[#This Row],[pledged]]/Table1[[#This Row],[goal]])</f>
        <v>1.1508</v>
      </c>
      <c r="P1469" s="7">
        <f>IF(Table1[[#This Row],[backers_count]] &lt;= 0,0,Table1[[#This Row],[pledged]]/Table1[[#This Row],[backers_count]])</f>
        <v>76.72</v>
      </c>
      <c r="Q1469" t="str">
        <f>TRIM(MID(Table1[[#This Row],[Category and Sub-Category]],1,SEARCH("/",Table1[[#This Row],[Category and Sub-Category]],1)-1))</f>
        <v>publishing</v>
      </c>
      <c r="R1469" t="str">
        <f>TRIM(MID(Table1[[#This Row],[Category and Sub-Category]],SEARCH("/",Table1[[#This Row],[Category and Sub-Category]],1)+1,LEN(Table1[[#This Row],[Category and Sub-Category]])))</f>
        <v>radio &amp; podcasts</v>
      </c>
      <c r="S1469" s="8">
        <f>DATE(1970,1,1)+(Table1[[#This Row],[launched_at]]/(24*60*60))</f>
        <v>40933.80190972222</v>
      </c>
      <c r="T1469" s="8">
        <f>DATE(1970,1,1)+(Table1[[#This Row],[deadline]]/(24*60*60))</f>
        <v>40993.760243055556</v>
      </c>
      <c r="U1469">
        <f>_xlfn.DAYS(Table1[[#This Row],[Date Ended Conversion]],Table1[[#This Row],[Date Created Conversion]])</f>
        <v>60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9">
        <f>IF(Table1[[#This Row],[goal]] &lt;= 0,0,Table1[[#This Row],[pledged]]/Table1[[#This Row],[goal]])</f>
        <v>1.0236842105263158</v>
      </c>
      <c r="P1470" s="7">
        <f>IF(Table1[[#This Row],[backers_count]] &lt;= 0,0,Table1[[#This Row],[pledged]]/Table1[[#This Row],[backers_count]])</f>
        <v>33.191126279863482</v>
      </c>
      <c r="Q1470" t="str">
        <f>TRIM(MID(Table1[[#This Row],[Category and Sub-Category]],1,SEARCH("/",Table1[[#This Row],[Category and Sub-Category]],1)-1))</f>
        <v>publishing</v>
      </c>
      <c r="R1470" t="str">
        <f>TRIM(MID(Table1[[#This Row],[Category and Sub-Category]],SEARCH("/",Table1[[#This Row],[Category and Sub-Category]],1)+1,LEN(Table1[[#This Row],[Category and Sub-Category]])))</f>
        <v>radio &amp; podcasts</v>
      </c>
      <c r="S1470" s="8">
        <f>DATE(1970,1,1)+(Table1[[#This Row],[launched_at]]/(24*60*60))</f>
        <v>40646.014456018514</v>
      </c>
      <c r="T1470" s="8">
        <f>DATE(1970,1,1)+(Table1[[#This Row],[deadline]]/(24*60*60))</f>
        <v>40706.014456018514</v>
      </c>
      <c r="U1470">
        <f>_xlfn.DAYS(Table1[[#This Row],[Date Ended Conversion]],Table1[[#This Row],[Date Created Conversion]])</f>
        <v>60</v>
      </c>
    </row>
    <row r="1471" spans="1:21" ht="29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9">
        <f>IF(Table1[[#This Row],[goal]] &lt;= 0,0,Table1[[#This Row],[pledged]]/Table1[[#This Row],[goal]])</f>
        <v>1.0842485875706214</v>
      </c>
      <c r="P1471" s="7">
        <f>IF(Table1[[#This Row],[backers_count]] &lt;= 0,0,Table1[[#This Row],[pledged]]/Table1[[#This Row],[backers_count]])</f>
        <v>149.46417445482865</v>
      </c>
      <c r="Q1471" t="str">
        <f>TRIM(MID(Table1[[#This Row],[Category and Sub-Category]],1,SEARCH("/",Table1[[#This Row],[Category and Sub-Category]],1)-1))</f>
        <v>publishing</v>
      </c>
      <c r="R1471" t="str">
        <f>TRIM(MID(Table1[[#This Row],[Category and Sub-Category]],SEARCH("/",Table1[[#This Row],[Category and Sub-Category]],1)+1,LEN(Table1[[#This Row],[Category and Sub-Category]])))</f>
        <v>radio &amp; podcasts</v>
      </c>
      <c r="S1471" s="8">
        <f>DATE(1970,1,1)+(Table1[[#This Row],[launched_at]]/(24*60*60))</f>
        <v>41290.598483796297</v>
      </c>
      <c r="T1471" s="8">
        <f>DATE(1970,1,1)+(Table1[[#This Row],[deadline]]/(24*60*60))</f>
        <v>41320.598483796297</v>
      </c>
      <c r="U1471">
        <f>_xlfn.DAYS(Table1[[#This Row],[Date Ended Conversion]],Table1[[#This Row],[Date Created Conversion]])</f>
        <v>30</v>
      </c>
    </row>
    <row r="1472" spans="1:21" ht="43.5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9">
        <f>IF(Table1[[#This Row],[goal]] &lt;= 0,0,Table1[[#This Row],[pledged]]/Table1[[#This Row],[goal]])</f>
        <v>1.2513333333333334</v>
      </c>
      <c r="P1472" s="7">
        <f>IF(Table1[[#This Row],[backers_count]] &lt;= 0,0,Table1[[#This Row],[pledged]]/Table1[[#This Row],[backers_count]])</f>
        <v>23.172839506172838</v>
      </c>
      <c r="Q1472" t="str">
        <f>TRIM(MID(Table1[[#This Row],[Category and Sub-Category]],1,SEARCH("/",Table1[[#This Row],[Category and Sub-Category]],1)-1))</f>
        <v>publishing</v>
      </c>
      <c r="R1472" t="str">
        <f>TRIM(MID(Table1[[#This Row],[Category and Sub-Category]],SEARCH("/",Table1[[#This Row],[Category and Sub-Category]],1)+1,LEN(Table1[[#This Row],[Category and Sub-Category]])))</f>
        <v>radio &amp; podcasts</v>
      </c>
      <c r="S1472" s="8">
        <f>DATE(1970,1,1)+(Table1[[#This Row],[launched_at]]/(24*60*60))</f>
        <v>41250.827118055553</v>
      </c>
      <c r="T1472" s="8">
        <f>DATE(1970,1,1)+(Table1[[#This Row],[deadline]]/(24*60*60))</f>
        <v>41271.827118055553</v>
      </c>
      <c r="U1472">
        <f>_xlfn.DAYS(Table1[[#This Row],[Date Ended Conversion]],Table1[[#This Row],[Date Created Conversion]])</f>
        <v>21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9">
        <f>IF(Table1[[#This Row],[goal]] &lt;= 0,0,Table1[[#This Row],[pledged]]/Table1[[#This Row],[goal]])</f>
        <v>1.03840625</v>
      </c>
      <c r="P1473" s="7">
        <f>IF(Table1[[#This Row],[backers_count]] &lt;= 0,0,Table1[[#This Row],[pledged]]/Table1[[#This Row],[backers_count]])</f>
        <v>96.877551020408163</v>
      </c>
      <c r="Q1473" t="str">
        <f>TRIM(MID(Table1[[#This Row],[Category and Sub-Category]],1,SEARCH("/",Table1[[#This Row],[Category and Sub-Category]],1)-1))</f>
        <v>publishing</v>
      </c>
      <c r="R1473" t="str">
        <f>TRIM(MID(Table1[[#This Row],[Category and Sub-Category]],SEARCH("/",Table1[[#This Row],[Category and Sub-Category]],1)+1,LEN(Table1[[#This Row],[Category and Sub-Category]])))</f>
        <v>radio &amp; podcasts</v>
      </c>
      <c r="S1473" s="8">
        <f>DATE(1970,1,1)+(Table1[[#This Row],[launched_at]]/(24*60*60))</f>
        <v>42073.957569444443</v>
      </c>
      <c r="T1473" s="8">
        <f>DATE(1970,1,1)+(Table1[[#This Row],[deadline]]/(24*60*60))</f>
        <v>42103.957569444443</v>
      </c>
      <c r="U1473">
        <f>_xlfn.DAYS(Table1[[#This Row],[Date Ended Conversion]],Table1[[#This Row],[Date Created Conversion]])</f>
        <v>30</v>
      </c>
    </row>
    <row r="1474" spans="1:21" ht="43.5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9">
        <f>IF(Table1[[#This Row],[goal]] &lt;= 0,0,Table1[[#This Row],[pledged]]/Table1[[#This Row],[goal]])</f>
        <v>1.3870400000000001</v>
      </c>
      <c r="P1474" s="7">
        <f>IF(Table1[[#This Row],[backers_count]] &lt;= 0,0,Table1[[#This Row],[pledged]]/Table1[[#This Row],[backers_count]])</f>
        <v>103.20238095238095</v>
      </c>
      <c r="Q1474" t="str">
        <f>TRIM(MID(Table1[[#This Row],[Category and Sub-Category]],1,SEARCH("/",Table1[[#This Row],[Category and Sub-Category]],1)-1))</f>
        <v>publishing</v>
      </c>
      <c r="R1474" t="str">
        <f>TRIM(MID(Table1[[#This Row],[Category and Sub-Category]],SEARCH("/",Table1[[#This Row],[Category and Sub-Category]],1)+1,LEN(Table1[[#This Row],[Category and Sub-Category]])))</f>
        <v>radio &amp; podcasts</v>
      </c>
      <c r="S1474" s="8">
        <f>DATE(1970,1,1)+(Table1[[#This Row],[launched_at]]/(24*60*60))</f>
        <v>41533.542858796296</v>
      </c>
      <c r="T1474" s="8">
        <f>DATE(1970,1,1)+(Table1[[#This Row],[deadline]]/(24*60*60))</f>
        <v>41563.542858796296</v>
      </c>
      <c r="U1474">
        <f>_xlfn.DAYS(Table1[[#This Row],[Date Ended Conversion]],Table1[[#This Row],[Date Created Conversion]])</f>
        <v>30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9">
        <f>IF(Table1[[#This Row],[goal]] &lt;= 0,0,Table1[[#This Row],[pledged]]/Table1[[#This Row],[goal]])</f>
        <v>1.20516</v>
      </c>
      <c r="P1475" s="7">
        <f>IF(Table1[[#This Row],[backers_count]] &lt;= 0,0,Table1[[#This Row],[pledged]]/Table1[[#This Row],[backers_count]])</f>
        <v>38.462553191489363</v>
      </c>
      <c r="Q1475" t="str">
        <f>TRIM(MID(Table1[[#This Row],[Category and Sub-Category]],1,SEARCH("/",Table1[[#This Row],[Category and Sub-Category]],1)-1))</f>
        <v>publishing</v>
      </c>
      <c r="R1475" t="str">
        <f>TRIM(MID(Table1[[#This Row],[Category and Sub-Category]],SEARCH("/",Table1[[#This Row],[Category and Sub-Category]],1)+1,LEN(Table1[[#This Row],[Category and Sub-Category]])))</f>
        <v>radio &amp; podcasts</v>
      </c>
      <c r="S1475" s="8">
        <f>DATE(1970,1,1)+(Table1[[#This Row],[launched_at]]/(24*60*60))</f>
        <v>40939.979618055557</v>
      </c>
      <c r="T1475" s="8">
        <f>DATE(1970,1,1)+(Table1[[#This Row],[deadline]]/(24*60*60))</f>
        <v>40969.979618055557</v>
      </c>
      <c r="U1475">
        <f>_xlfn.DAYS(Table1[[#This Row],[Date Ended Conversion]],Table1[[#This Row],[Date Created Conversion]])</f>
        <v>30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9">
        <f>IF(Table1[[#This Row],[goal]] &lt;= 0,0,Table1[[#This Row],[pledged]]/Table1[[#This Row],[goal]])</f>
        <v>1.1226666666666667</v>
      </c>
      <c r="P1476" s="7">
        <f>IF(Table1[[#This Row],[backers_count]] &lt;= 0,0,Table1[[#This Row],[pledged]]/Table1[[#This Row],[backers_count]])</f>
        <v>44.315789473684212</v>
      </c>
      <c r="Q1476" t="str">
        <f>TRIM(MID(Table1[[#This Row],[Category and Sub-Category]],1,SEARCH("/",Table1[[#This Row],[Category and Sub-Category]],1)-1))</f>
        <v>publishing</v>
      </c>
      <c r="R1476" t="str">
        <f>TRIM(MID(Table1[[#This Row],[Category and Sub-Category]],SEARCH("/",Table1[[#This Row],[Category and Sub-Category]],1)+1,LEN(Table1[[#This Row],[Category and Sub-Category]])))</f>
        <v>radio &amp; podcasts</v>
      </c>
      <c r="S1476" s="8">
        <f>DATE(1970,1,1)+(Table1[[#This Row],[launched_at]]/(24*60*60))</f>
        <v>41500.72791666667</v>
      </c>
      <c r="T1476" s="8">
        <f>DATE(1970,1,1)+(Table1[[#This Row],[deadline]]/(24*60*60))</f>
        <v>41530.72791666667</v>
      </c>
      <c r="U1476">
        <f>_xlfn.DAYS(Table1[[#This Row],[Date Ended Conversion]],Table1[[#This Row],[Date Created Conversion]])</f>
        <v>30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9">
        <f>IF(Table1[[#This Row],[goal]] &lt;= 0,0,Table1[[#This Row],[pledged]]/Table1[[#This Row],[goal]])</f>
        <v>1.8866966666666667</v>
      </c>
      <c r="P1477" s="7">
        <f>IF(Table1[[#This Row],[backers_count]] &lt;= 0,0,Table1[[#This Row],[pledged]]/Table1[[#This Row],[backers_count]])</f>
        <v>64.173356009070289</v>
      </c>
      <c r="Q1477" t="str">
        <f>TRIM(MID(Table1[[#This Row],[Category and Sub-Category]],1,SEARCH("/",Table1[[#This Row],[Category and Sub-Category]],1)-1))</f>
        <v>publishing</v>
      </c>
      <c r="R1477" t="str">
        <f>TRIM(MID(Table1[[#This Row],[Category and Sub-Category]],SEARCH("/",Table1[[#This Row],[Category and Sub-Category]],1)+1,LEN(Table1[[#This Row],[Category and Sub-Category]])))</f>
        <v>radio &amp; podcasts</v>
      </c>
      <c r="S1477" s="8">
        <f>DATE(1970,1,1)+(Table1[[#This Row],[launched_at]]/(24*60*60))</f>
        <v>41960.722951388889</v>
      </c>
      <c r="T1477" s="8">
        <f>DATE(1970,1,1)+(Table1[[#This Row],[deadline]]/(24*60*60))</f>
        <v>41993.207638888889</v>
      </c>
      <c r="U1477">
        <f>_xlfn.DAYS(Table1[[#This Row],[Date Ended Conversion]],Table1[[#This Row],[Date Created Conversion]])</f>
        <v>33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9">
        <f>IF(Table1[[#This Row],[goal]] &lt;= 0,0,Table1[[#This Row],[pledged]]/Table1[[#This Row],[goal]])</f>
        <v>6.6155466666666669</v>
      </c>
      <c r="P1478" s="7">
        <f>IF(Table1[[#This Row],[backers_count]] &lt;= 0,0,Table1[[#This Row],[pledged]]/Table1[[#This Row],[backers_count]])</f>
        <v>43.333275109170302</v>
      </c>
      <c r="Q1478" t="str">
        <f>TRIM(MID(Table1[[#This Row],[Category and Sub-Category]],1,SEARCH("/",Table1[[#This Row],[Category and Sub-Category]],1)-1))</f>
        <v>publishing</v>
      </c>
      <c r="R1478" t="str">
        <f>TRIM(MID(Table1[[#This Row],[Category and Sub-Category]],SEARCH("/",Table1[[#This Row],[Category and Sub-Category]],1)+1,LEN(Table1[[#This Row],[Category and Sub-Category]])))</f>
        <v>radio &amp; podcasts</v>
      </c>
      <c r="S1478" s="8">
        <f>DATE(1970,1,1)+(Table1[[#This Row],[launched_at]]/(24*60*60))</f>
        <v>40766.041921296295</v>
      </c>
      <c r="T1478" s="8">
        <f>DATE(1970,1,1)+(Table1[[#This Row],[deadline]]/(24*60*60))</f>
        <v>40796.041921296295</v>
      </c>
      <c r="U1478">
        <f>_xlfn.DAYS(Table1[[#This Row],[Date Ended Conversion]],Table1[[#This Row],[Date Created Conversion]])</f>
        <v>30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9">
        <f>IF(Table1[[#This Row],[goal]] &lt;= 0,0,Table1[[#This Row],[pledged]]/Table1[[#This Row],[goal]])</f>
        <v>1.1131</v>
      </c>
      <c r="P1479" s="7">
        <f>IF(Table1[[#This Row],[backers_count]] &lt;= 0,0,Table1[[#This Row],[pledged]]/Table1[[#This Row],[backers_count]])</f>
        <v>90.495934959349597</v>
      </c>
      <c r="Q1479" t="str">
        <f>TRIM(MID(Table1[[#This Row],[Category and Sub-Category]],1,SEARCH("/",Table1[[#This Row],[Category and Sub-Category]],1)-1))</f>
        <v>publishing</v>
      </c>
      <c r="R1479" t="str">
        <f>TRIM(MID(Table1[[#This Row],[Category and Sub-Category]],SEARCH("/",Table1[[#This Row],[Category and Sub-Category]],1)+1,LEN(Table1[[#This Row],[Category and Sub-Category]])))</f>
        <v>radio &amp; podcasts</v>
      </c>
      <c r="S1479" s="8">
        <f>DATE(1970,1,1)+(Table1[[#This Row],[launched_at]]/(24*60*60))</f>
        <v>40840.615787037037</v>
      </c>
      <c r="T1479" s="8">
        <f>DATE(1970,1,1)+(Table1[[#This Row],[deadline]]/(24*60*60))</f>
        <v>40900.125</v>
      </c>
      <c r="U1479">
        <f>_xlfn.DAYS(Table1[[#This Row],[Date Ended Conversion]],Table1[[#This Row],[Date Created Conversion]])</f>
        <v>60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9">
        <f>IF(Table1[[#This Row],[goal]] &lt;= 0,0,Table1[[#This Row],[pledged]]/Table1[[#This Row],[goal]])</f>
        <v>11.8161422</v>
      </c>
      <c r="P1480" s="7">
        <f>IF(Table1[[#This Row],[backers_count]] &lt;= 0,0,Table1[[#This Row],[pledged]]/Table1[[#This Row],[backers_count]])</f>
        <v>29.187190495010373</v>
      </c>
      <c r="Q1480" t="str">
        <f>TRIM(MID(Table1[[#This Row],[Category and Sub-Category]],1,SEARCH("/",Table1[[#This Row],[Category and Sub-Category]],1)-1))</f>
        <v>publishing</v>
      </c>
      <c r="R1480" t="str">
        <f>TRIM(MID(Table1[[#This Row],[Category and Sub-Category]],SEARCH("/",Table1[[#This Row],[Category and Sub-Category]],1)+1,LEN(Table1[[#This Row],[Category and Sub-Category]])))</f>
        <v>radio &amp; podcasts</v>
      </c>
      <c r="S1480" s="8">
        <f>DATE(1970,1,1)+(Table1[[#This Row],[launched_at]]/(24*60*60))</f>
        <v>41394.871678240743</v>
      </c>
      <c r="T1480" s="8">
        <f>DATE(1970,1,1)+(Table1[[#This Row],[deadline]]/(24*60*60))</f>
        <v>41408.871678240743</v>
      </c>
      <c r="U1480">
        <f>_xlfn.DAYS(Table1[[#This Row],[Date Ended Conversion]],Table1[[#This Row],[Date Created Conversion]])</f>
        <v>14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9">
        <f>IF(Table1[[#This Row],[goal]] &lt;= 0,0,Table1[[#This Row],[pledged]]/Table1[[#This Row],[goal]])</f>
        <v>1.37375</v>
      </c>
      <c r="P1481" s="7">
        <f>IF(Table1[[#This Row],[backers_count]] &lt;= 0,0,Table1[[#This Row],[pledged]]/Table1[[#This Row],[backers_count]])</f>
        <v>30.95774647887324</v>
      </c>
      <c r="Q1481" t="str">
        <f>TRIM(MID(Table1[[#This Row],[Category and Sub-Category]],1,SEARCH("/",Table1[[#This Row],[Category and Sub-Category]],1)-1))</f>
        <v>publishing</v>
      </c>
      <c r="R1481" t="str">
        <f>TRIM(MID(Table1[[#This Row],[Category and Sub-Category]],SEARCH("/",Table1[[#This Row],[Category and Sub-Category]],1)+1,LEN(Table1[[#This Row],[Category and Sub-Category]])))</f>
        <v>radio &amp; podcasts</v>
      </c>
      <c r="S1481" s="8">
        <f>DATE(1970,1,1)+(Table1[[#This Row],[launched_at]]/(24*60*60))</f>
        <v>41754.745243055557</v>
      </c>
      <c r="T1481" s="8">
        <f>DATE(1970,1,1)+(Table1[[#This Row],[deadline]]/(24*60*60))</f>
        <v>41769.165972222225</v>
      </c>
      <c r="U1481">
        <f>_xlfn.DAYS(Table1[[#This Row],[Date Ended Conversion]],Table1[[#This Row],[Date Created Conversion]])</f>
        <v>15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9">
        <f>IF(Table1[[#This Row],[goal]] &lt;= 0,0,Table1[[#This Row],[pledged]]/Table1[[#This Row],[goal]])</f>
        <v>1.170404</v>
      </c>
      <c r="P1482" s="7">
        <f>IF(Table1[[#This Row],[backers_count]] &lt;= 0,0,Table1[[#This Row],[pledged]]/Table1[[#This Row],[backers_count]])</f>
        <v>92.157795275590544</v>
      </c>
      <c r="Q1482" t="str">
        <f>TRIM(MID(Table1[[#This Row],[Category and Sub-Category]],1,SEARCH("/",Table1[[#This Row],[Category and Sub-Category]],1)-1))</f>
        <v>publishing</v>
      </c>
      <c r="R1482" t="str">
        <f>TRIM(MID(Table1[[#This Row],[Category and Sub-Category]],SEARCH("/",Table1[[#This Row],[Category and Sub-Category]],1)+1,LEN(Table1[[#This Row],[Category and Sub-Category]])))</f>
        <v>radio &amp; podcasts</v>
      </c>
      <c r="S1482" s="8">
        <f>DATE(1970,1,1)+(Table1[[#This Row],[launched_at]]/(24*60*60))</f>
        <v>41464.934016203704</v>
      </c>
      <c r="T1482" s="8">
        <f>DATE(1970,1,1)+(Table1[[#This Row],[deadline]]/(24*60*60))</f>
        <v>41481.708333333336</v>
      </c>
      <c r="U1482">
        <f>_xlfn.DAYS(Table1[[#This Row],[Date Ended Conversion]],Table1[[#This Row],[Date Created Conversion]])</f>
        <v>17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9">
        <f>IF(Table1[[#This Row],[goal]] &lt;= 0,0,Table1[[#This Row],[pledged]]/Table1[[#This Row],[goal]])</f>
        <v>2.1000000000000001E-2</v>
      </c>
      <c r="P1483" s="7">
        <f>IF(Table1[[#This Row],[backers_count]] &lt;= 0,0,Table1[[#This Row],[pledged]]/Table1[[#This Row],[backers_count]])</f>
        <v>17.5</v>
      </c>
      <c r="Q1483" t="str">
        <f>TRIM(MID(Table1[[#This Row],[Category and Sub-Category]],1,SEARCH("/",Table1[[#This Row],[Category and Sub-Category]],1)-1))</f>
        <v>publishing</v>
      </c>
      <c r="R1483" t="str">
        <f>TRIM(MID(Table1[[#This Row],[Category and Sub-Category]],SEARCH("/",Table1[[#This Row],[Category and Sub-Category]],1)+1,LEN(Table1[[#This Row],[Category and Sub-Category]])))</f>
        <v>fiction</v>
      </c>
      <c r="S1483" s="8">
        <f>DATE(1970,1,1)+(Table1[[#This Row],[launched_at]]/(24*60*60))</f>
        <v>41550.922974537039</v>
      </c>
      <c r="T1483" s="8">
        <f>DATE(1970,1,1)+(Table1[[#This Row],[deadline]]/(24*60*60))</f>
        <v>41580.922974537039</v>
      </c>
      <c r="U1483">
        <f>_xlfn.DAYS(Table1[[#This Row],[Date Ended Conversion]],Table1[[#This Row],[Date Created Conversion]])</f>
        <v>30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9">
        <f>IF(Table1[[#This Row],[goal]] &lt;= 0,0,Table1[[#This Row],[pledged]]/Table1[[#This Row],[goal]])</f>
        <v>1E-3</v>
      </c>
      <c r="P1484" s="7">
        <f>IF(Table1[[#This Row],[backers_count]] &lt;= 0,0,Table1[[#This Row],[pledged]]/Table1[[#This Row],[backers_count]])</f>
        <v>5</v>
      </c>
      <c r="Q1484" t="str">
        <f>TRIM(MID(Table1[[#This Row],[Category and Sub-Category]],1,SEARCH("/",Table1[[#This Row],[Category and Sub-Category]],1)-1))</f>
        <v>publishing</v>
      </c>
      <c r="R1484" t="str">
        <f>TRIM(MID(Table1[[#This Row],[Category and Sub-Category]],SEARCH("/",Table1[[#This Row],[Category and Sub-Category]],1)+1,LEN(Table1[[#This Row],[Category and Sub-Category]])))</f>
        <v>fiction</v>
      </c>
      <c r="S1484" s="8">
        <f>DATE(1970,1,1)+(Table1[[#This Row],[launched_at]]/(24*60*60))</f>
        <v>41136.858055555553</v>
      </c>
      <c r="T1484" s="8">
        <f>DATE(1970,1,1)+(Table1[[#This Row],[deadline]]/(24*60*60))</f>
        <v>41159.327083333337</v>
      </c>
      <c r="U1484">
        <f>_xlfn.DAYS(Table1[[#This Row],[Date Ended Conversion]],Table1[[#This Row],[Date Created Conversion]])</f>
        <v>23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9">
        <f>IF(Table1[[#This Row],[goal]] &lt;= 0,0,Table1[[#This Row],[pledged]]/Table1[[#This Row],[goal]])</f>
        <v>7.1428571428571426E-3</v>
      </c>
      <c r="P1485" s="7">
        <f>IF(Table1[[#This Row],[backers_count]] &lt;= 0,0,Table1[[#This Row],[pledged]]/Table1[[#This Row],[backers_count]])</f>
        <v>25</v>
      </c>
      <c r="Q1485" t="str">
        <f>TRIM(MID(Table1[[#This Row],[Category and Sub-Category]],1,SEARCH("/",Table1[[#This Row],[Category and Sub-Category]],1)-1))</f>
        <v>publishing</v>
      </c>
      <c r="R1485" t="str">
        <f>TRIM(MID(Table1[[#This Row],[Category and Sub-Category]],SEARCH("/",Table1[[#This Row],[Category and Sub-Category]],1)+1,LEN(Table1[[#This Row],[Category and Sub-Category]])))</f>
        <v>fiction</v>
      </c>
      <c r="S1485" s="8">
        <f>DATE(1970,1,1)+(Table1[[#This Row],[launched_at]]/(24*60*60))</f>
        <v>42548.192997685182</v>
      </c>
      <c r="T1485" s="8">
        <f>DATE(1970,1,1)+(Table1[[#This Row],[deadline]]/(24*60*60))</f>
        <v>42573.192997685182</v>
      </c>
      <c r="U1485">
        <f>_xlfn.DAYS(Table1[[#This Row],[Date Ended Conversion]],Table1[[#This Row],[Date Created Conversion]])</f>
        <v>25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9">
        <f>IF(Table1[[#This Row],[goal]] &lt;= 0,0,Table1[[#This Row],[pledged]]/Table1[[#This Row],[goal]])</f>
        <v>0</v>
      </c>
      <c r="P1486" s="7">
        <f>IF(Table1[[#This Row],[backers_count]] &lt;= 0,0,Table1[[#This Row],[pledged]]/Table1[[#This Row],[backers_count]])</f>
        <v>0</v>
      </c>
      <c r="Q1486" t="str">
        <f>TRIM(MID(Table1[[#This Row],[Category and Sub-Category]],1,SEARCH("/",Table1[[#This Row],[Category and Sub-Category]],1)-1))</f>
        <v>publishing</v>
      </c>
      <c r="R1486" t="str">
        <f>TRIM(MID(Table1[[#This Row],[Category and Sub-Category]],SEARCH("/",Table1[[#This Row],[Category and Sub-Category]],1)+1,LEN(Table1[[#This Row],[Category and Sub-Category]])))</f>
        <v>fiction</v>
      </c>
      <c r="S1486" s="8">
        <f>DATE(1970,1,1)+(Table1[[#This Row],[launched_at]]/(24*60*60))</f>
        <v>41053.200960648144</v>
      </c>
      <c r="T1486" s="8">
        <f>DATE(1970,1,1)+(Table1[[#This Row],[deadline]]/(24*60*60))</f>
        <v>41111.618750000001</v>
      </c>
      <c r="U1486">
        <f>_xlfn.DAYS(Table1[[#This Row],[Date Ended Conversion]],Table1[[#This Row],[Date Created Conversion]])</f>
        <v>58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9">
        <f>IF(Table1[[#This Row],[goal]] &lt;= 0,0,Table1[[#This Row],[pledged]]/Table1[[#This Row],[goal]])</f>
        <v>2.2388059701492536E-2</v>
      </c>
      <c r="P1487" s="7">
        <f>IF(Table1[[#This Row],[backers_count]] &lt;= 0,0,Table1[[#This Row],[pledged]]/Table1[[#This Row],[backers_count]])</f>
        <v>50</v>
      </c>
      <c r="Q1487" t="str">
        <f>TRIM(MID(Table1[[#This Row],[Category and Sub-Category]],1,SEARCH("/",Table1[[#This Row],[Category and Sub-Category]],1)-1))</f>
        <v>publishing</v>
      </c>
      <c r="R1487" t="str">
        <f>TRIM(MID(Table1[[#This Row],[Category and Sub-Category]],SEARCH("/",Table1[[#This Row],[Category and Sub-Category]],1)+1,LEN(Table1[[#This Row],[Category and Sub-Category]])))</f>
        <v>fiction</v>
      </c>
      <c r="S1487" s="8">
        <f>DATE(1970,1,1)+(Table1[[#This Row],[launched_at]]/(24*60*60))</f>
        <v>42130.795983796299</v>
      </c>
      <c r="T1487" s="8">
        <f>DATE(1970,1,1)+(Table1[[#This Row],[deadline]]/(24*60*60))</f>
        <v>42175.795983796299</v>
      </c>
      <c r="U1487">
        <f>_xlfn.DAYS(Table1[[#This Row],[Date Ended Conversion]],Table1[[#This Row],[Date Created Conversion]])</f>
        <v>45</v>
      </c>
    </row>
    <row r="1488" spans="1:21" ht="43.5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9">
        <f>IF(Table1[[#This Row],[goal]] &lt;= 0,0,Table1[[#This Row],[pledged]]/Table1[[#This Row],[goal]])</f>
        <v>2.3999999999999998E-3</v>
      </c>
      <c r="P1488" s="7">
        <f>IF(Table1[[#This Row],[backers_count]] &lt;= 0,0,Table1[[#This Row],[pledged]]/Table1[[#This Row],[backers_count]])</f>
        <v>16</v>
      </c>
      <c r="Q1488" t="str">
        <f>TRIM(MID(Table1[[#This Row],[Category and Sub-Category]],1,SEARCH("/",Table1[[#This Row],[Category and Sub-Category]],1)-1))</f>
        <v>publishing</v>
      </c>
      <c r="R1488" t="str">
        <f>TRIM(MID(Table1[[#This Row],[Category and Sub-Category]],SEARCH("/",Table1[[#This Row],[Category and Sub-Category]],1)+1,LEN(Table1[[#This Row],[Category and Sub-Category]])))</f>
        <v>fiction</v>
      </c>
      <c r="S1488" s="8">
        <f>DATE(1970,1,1)+(Table1[[#This Row],[launched_at]]/(24*60*60))</f>
        <v>42032.168530092589</v>
      </c>
      <c r="T1488" s="8">
        <f>DATE(1970,1,1)+(Table1[[#This Row],[deadline]]/(24*60*60))</f>
        <v>42062.168530092589</v>
      </c>
      <c r="U1488">
        <f>_xlfn.DAYS(Table1[[#This Row],[Date Ended Conversion]],Table1[[#This Row],[Date Created Conversion]])</f>
        <v>30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9">
        <f>IF(Table1[[#This Row],[goal]] &lt;= 0,0,Table1[[#This Row],[pledged]]/Table1[[#This Row],[goal]])</f>
        <v>0</v>
      </c>
      <c r="P1489" s="7">
        <f>IF(Table1[[#This Row],[backers_count]] &lt;= 0,0,Table1[[#This Row],[pledged]]/Table1[[#This Row],[backers_count]])</f>
        <v>0</v>
      </c>
      <c r="Q1489" t="str">
        <f>TRIM(MID(Table1[[#This Row],[Category and Sub-Category]],1,SEARCH("/",Table1[[#This Row],[Category and Sub-Category]],1)-1))</f>
        <v>publishing</v>
      </c>
      <c r="R1489" t="str">
        <f>TRIM(MID(Table1[[#This Row],[Category and Sub-Category]],SEARCH("/",Table1[[#This Row],[Category and Sub-Category]],1)+1,LEN(Table1[[#This Row],[Category and Sub-Category]])))</f>
        <v>fiction</v>
      </c>
      <c r="S1489" s="8">
        <f>DATE(1970,1,1)+(Table1[[#This Row],[launched_at]]/(24*60*60))</f>
        <v>42554.917488425926</v>
      </c>
      <c r="T1489" s="8">
        <f>DATE(1970,1,1)+(Table1[[#This Row],[deadline]]/(24*60*60))</f>
        <v>42584.917488425926</v>
      </c>
      <c r="U1489">
        <f>_xlfn.DAYS(Table1[[#This Row],[Date Ended Conversion]],Table1[[#This Row],[Date Created Conversion]])</f>
        <v>30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9">
        <f>IF(Table1[[#This Row],[goal]] &lt;= 0,0,Table1[[#This Row],[pledged]]/Table1[[#This Row],[goal]])</f>
        <v>2.4E-2</v>
      </c>
      <c r="P1490" s="7">
        <f>IF(Table1[[#This Row],[backers_count]] &lt;= 0,0,Table1[[#This Row],[pledged]]/Table1[[#This Row],[backers_count]])</f>
        <v>60</v>
      </c>
      <c r="Q1490" t="str">
        <f>TRIM(MID(Table1[[#This Row],[Category and Sub-Category]],1,SEARCH("/",Table1[[#This Row],[Category and Sub-Category]],1)-1))</f>
        <v>publishing</v>
      </c>
      <c r="R1490" t="str">
        <f>TRIM(MID(Table1[[#This Row],[Category and Sub-Category]],SEARCH("/",Table1[[#This Row],[Category and Sub-Category]],1)+1,LEN(Table1[[#This Row],[Category and Sub-Category]])))</f>
        <v>fiction</v>
      </c>
      <c r="S1490" s="8">
        <f>DATE(1970,1,1)+(Table1[[#This Row],[launched_at]]/(24*60*60))</f>
        <v>41614.563194444447</v>
      </c>
      <c r="T1490" s="8">
        <f>DATE(1970,1,1)+(Table1[[#This Row],[deadline]]/(24*60*60))</f>
        <v>41644.563194444447</v>
      </c>
      <c r="U1490">
        <f>_xlfn.DAYS(Table1[[#This Row],[Date Ended Conversion]],Table1[[#This Row],[Date Created Conversion]])</f>
        <v>30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9">
        <f>IF(Table1[[#This Row],[goal]] &lt;= 0,0,Table1[[#This Row],[pledged]]/Table1[[#This Row],[goal]])</f>
        <v>0</v>
      </c>
      <c r="P1491" s="7">
        <f>IF(Table1[[#This Row],[backers_count]] &lt;= 0,0,Table1[[#This Row],[pledged]]/Table1[[#This Row],[backers_count]])</f>
        <v>0</v>
      </c>
      <c r="Q1491" t="str">
        <f>TRIM(MID(Table1[[#This Row],[Category and Sub-Category]],1,SEARCH("/",Table1[[#This Row],[Category and Sub-Category]],1)-1))</f>
        <v>publishing</v>
      </c>
      <c r="R1491" t="str">
        <f>TRIM(MID(Table1[[#This Row],[Category and Sub-Category]],SEARCH("/",Table1[[#This Row],[Category and Sub-Category]],1)+1,LEN(Table1[[#This Row],[Category and Sub-Category]])))</f>
        <v>fiction</v>
      </c>
      <c r="S1491" s="8">
        <f>DATE(1970,1,1)+(Table1[[#This Row],[launched_at]]/(24*60*60))</f>
        <v>41198.611712962964</v>
      </c>
      <c r="T1491" s="8">
        <f>DATE(1970,1,1)+(Table1[[#This Row],[deadline]]/(24*60*60))</f>
        <v>41228.653379629628</v>
      </c>
      <c r="U1491">
        <f>_xlfn.DAYS(Table1[[#This Row],[Date Ended Conversion]],Table1[[#This Row],[Date Created Conversion]])</f>
        <v>30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9">
        <f>IF(Table1[[#This Row],[goal]] &lt;= 0,0,Table1[[#This Row],[pledged]]/Table1[[#This Row],[goal]])</f>
        <v>0.30862068965517242</v>
      </c>
      <c r="P1492" s="7">
        <f>IF(Table1[[#This Row],[backers_count]] &lt;= 0,0,Table1[[#This Row],[pledged]]/Table1[[#This Row],[backers_count]])</f>
        <v>47.10526315789474</v>
      </c>
      <c r="Q1492" t="str">
        <f>TRIM(MID(Table1[[#This Row],[Category and Sub-Category]],1,SEARCH("/",Table1[[#This Row],[Category and Sub-Category]],1)-1))</f>
        <v>publishing</v>
      </c>
      <c r="R1492" t="str">
        <f>TRIM(MID(Table1[[#This Row],[Category and Sub-Category]],SEARCH("/",Table1[[#This Row],[Category and Sub-Category]],1)+1,LEN(Table1[[#This Row],[Category and Sub-Category]])))</f>
        <v>fiction</v>
      </c>
      <c r="S1492" s="8">
        <f>DATE(1970,1,1)+(Table1[[#This Row],[launched_at]]/(24*60*60))</f>
        <v>41520.561041666668</v>
      </c>
      <c r="T1492" s="8">
        <f>DATE(1970,1,1)+(Table1[[#This Row],[deadline]]/(24*60*60))</f>
        <v>41549.561041666668</v>
      </c>
      <c r="U1492">
        <f>_xlfn.DAYS(Table1[[#This Row],[Date Ended Conversion]],Table1[[#This Row],[Date Created Conversion]])</f>
        <v>29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9">
        <f>IF(Table1[[#This Row],[goal]] &lt;= 0,0,Table1[[#This Row],[pledged]]/Table1[[#This Row],[goal]])</f>
        <v>8.3333333333333329E-2</v>
      </c>
      <c r="P1493" s="7">
        <f>IF(Table1[[#This Row],[backers_count]] &lt;= 0,0,Table1[[#This Row],[pledged]]/Table1[[#This Row],[backers_count]])</f>
        <v>100</v>
      </c>
      <c r="Q1493" t="str">
        <f>TRIM(MID(Table1[[#This Row],[Category and Sub-Category]],1,SEARCH("/",Table1[[#This Row],[Category and Sub-Category]],1)-1))</f>
        <v>publishing</v>
      </c>
      <c r="R1493" t="str">
        <f>TRIM(MID(Table1[[#This Row],[Category and Sub-Category]],SEARCH("/",Table1[[#This Row],[Category and Sub-Category]],1)+1,LEN(Table1[[#This Row],[Category and Sub-Category]])))</f>
        <v>fiction</v>
      </c>
      <c r="S1493" s="8">
        <f>DATE(1970,1,1)+(Table1[[#This Row],[launched_at]]/(24*60*60))</f>
        <v>41991.713460648149</v>
      </c>
      <c r="T1493" s="8">
        <f>DATE(1970,1,1)+(Table1[[#This Row],[deadline]]/(24*60*60))</f>
        <v>42050.651388888888</v>
      </c>
      <c r="U1493">
        <f>_xlfn.DAYS(Table1[[#This Row],[Date Ended Conversion]],Table1[[#This Row],[Date Created Conversion]])</f>
        <v>59</v>
      </c>
    </row>
    <row r="1494" spans="1:21" ht="43.5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9">
        <f>IF(Table1[[#This Row],[goal]] &lt;= 0,0,Table1[[#This Row],[pledged]]/Table1[[#This Row],[goal]])</f>
        <v>7.4999999999999997E-3</v>
      </c>
      <c r="P1494" s="7">
        <f>IF(Table1[[#This Row],[backers_count]] &lt;= 0,0,Table1[[#This Row],[pledged]]/Table1[[#This Row],[backers_count]])</f>
        <v>15</v>
      </c>
      <c r="Q1494" t="str">
        <f>TRIM(MID(Table1[[#This Row],[Category and Sub-Category]],1,SEARCH("/",Table1[[#This Row],[Category and Sub-Category]],1)-1))</f>
        <v>publishing</v>
      </c>
      <c r="R1494" t="str">
        <f>TRIM(MID(Table1[[#This Row],[Category and Sub-Category]],SEARCH("/",Table1[[#This Row],[Category and Sub-Category]],1)+1,LEN(Table1[[#This Row],[Category and Sub-Category]])))</f>
        <v>fiction</v>
      </c>
      <c r="S1494" s="8">
        <f>DATE(1970,1,1)+(Table1[[#This Row],[launched_at]]/(24*60*60))</f>
        <v>40682.884791666671</v>
      </c>
      <c r="T1494" s="8">
        <f>DATE(1970,1,1)+(Table1[[#This Row],[deadline]]/(24*60*60))</f>
        <v>40712.884791666671</v>
      </c>
      <c r="U1494">
        <f>_xlfn.DAYS(Table1[[#This Row],[Date Ended Conversion]],Table1[[#This Row],[Date Created Conversion]])</f>
        <v>30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9">
        <f>IF(Table1[[#This Row],[goal]] &lt;= 0,0,Table1[[#This Row],[pledged]]/Table1[[#This Row],[goal]])</f>
        <v>0</v>
      </c>
      <c r="P1495" s="7">
        <f>IF(Table1[[#This Row],[backers_count]] &lt;= 0,0,Table1[[#This Row],[pledged]]/Table1[[#This Row],[backers_count]])</f>
        <v>0</v>
      </c>
      <c r="Q1495" t="str">
        <f>TRIM(MID(Table1[[#This Row],[Category and Sub-Category]],1,SEARCH("/",Table1[[#This Row],[Category and Sub-Category]],1)-1))</f>
        <v>publishing</v>
      </c>
      <c r="R1495" t="str">
        <f>TRIM(MID(Table1[[#This Row],[Category and Sub-Category]],SEARCH("/",Table1[[#This Row],[Category and Sub-Category]],1)+1,LEN(Table1[[#This Row],[Category and Sub-Category]])))</f>
        <v>fiction</v>
      </c>
      <c r="S1495" s="8">
        <f>DATE(1970,1,1)+(Table1[[#This Row],[launched_at]]/(24*60*60))</f>
        <v>41411.866608796292</v>
      </c>
      <c r="T1495" s="8">
        <f>DATE(1970,1,1)+(Table1[[#This Row],[deadline]]/(24*60*60))</f>
        <v>41441.866608796292</v>
      </c>
      <c r="U1495">
        <f>_xlfn.DAYS(Table1[[#This Row],[Date Ended Conversion]],Table1[[#This Row],[Date Created Conversion]])</f>
        <v>30</v>
      </c>
    </row>
    <row r="1496" spans="1:21" ht="43.5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9">
        <f>IF(Table1[[#This Row],[goal]] &lt;= 0,0,Table1[[#This Row],[pledged]]/Table1[[#This Row],[goal]])</f>
        <v>8.8999999999999996E-2</v>
      </c>
      <c r="P1496" s="7">
        <f>IF(Table1[[#This Row],[backers_count]] &lt;= 0,0,Table1[[#This Row],[pledged]]/Table1[[#This Row],[backers_count]])</f>
        <v>40.454545454545453</v>
      </c>
      <c r="Q1496" t="str">
        <f>TRIM(MID(Table1[[#This Row],[Category and Sub-Category]],1,SEARCH("/",Table1[[#This Row],[Category and Sub-Category]],1)-1))</f>
        <v>publishing</v>
      </c>
      <c r="R1496" t="str">
        <f>TRIM(MID(Table1[[#This Row],[Category and Sub-Category]],SEARCH("/",Table1[[#This Row],[Category and Sub-Category]],1)+1,LEN(Table1[[#This Row],[Category and Sub-Category]])))</f>
        <v>fiction</v>
      </c>
      <c r="S1496" s="8">
        <f>DATE(1970,1,1)+(Table1[[#This Row],[launched_at]]/(24*60*60))</f>
        <v>42067.722372685181</v>
      </c>
      <c r="T1496" s="8">
        <f>DATE(1970,1,1)+(Table1[[#This Row],[deadline]]/(24*60*60))</f>
        <v>42097.651388888888</v>
      </c>
      <c r="U1496">
        <f>_xlfn.DAYS(Table1[[#This Row],[Date Ended Conversion]],Table1[[#This Row],[Date Created Conversion]])</f>
        <v>30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9">
        <f>IF(Table1[[#This Row],[goal]] &lt;= 0,0,Table1[[#This Row],[pledged]]/Table1[[#This Row],[goal]])</f>
        <v>0</v>
      </c>
      <c r="P1497" s="7">
        <f>IF(Table1[[#This Row],[backers_count]] &lt;= 0,0,Table1[[#This Row],[pledged]]/Table1[[#This Row],[backers_count]])</f>
        <v>0</v>
      </c>
      <c r="Q1497" t="str">
        <f>TRIM(MID(Table1[[#This Row],[Category and Sub-Category]],1,SEARCH("/",Table1[[#This Row],[Category and Sub-Category]],1)-1))</f>
        <v>publishing</v>
      </c>
      <c r="R1497" t="str">
        <f>TRIM(MID(Table1[[#This Row],[Category and Sub-Category]],SEARCH("/",Table1[[#This Row],[Category and Sub-Category]],1)+1,LEN(Table1[[#This Row],[Category and Sub-Category]])))</f>
        <v>fiction</v>
      </c>
      <c r="S1497" s="8">
        <f>DATE(1970,1,1)+(Table1[[#This Row],[launched_at]]/(24*60*60))</f>
        <v>40752.789710648147</v>
      </c>
      <c r="T1497" s="8">
        <f>DATE(1970,1,1)+(Table1[[#This Row],[deadline]]/(24*60*60))</f>
        <v>40782.789710648147</v>
      </c>
      <c r="U1497">
        <f>_xlfn.DAYS(Table1[[#This Row],[Date Ended Conversion]],Table1[[#This Row],[Date Created Conversion]])</f>
        <v>30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9">
        <f>IF(Table1[[#This Row],[goal]] &lt;= 0,0,Table1[[#This Row],[pledged]]/Table1[[#This Row],[goal]])</f>
        <v>0</v>
      </c>
      <c r="P1498" s="7">
        <f>IF(Table1[[#This Row],[backers_count]] &lt;= 0,0,Table1[[#This Row],[pledged]]/Table1[[#This Row],[backers_count]])</f>
        <v>0</v>
      </c>
      <c r="Q1498" t="str">
        <f>TRIM(MID(Table1[[#This Row],[Category and Sub-Category]],1,SEARCH("/",Table1[[#This Row],[Category and Sub-Category]],1)-1))</f>
        <v>publishing</v>
      </c>
      <c r="R1498" t="str">
        <f>TRIM(MID(Table1[[#This Row],[Category and Sub-Category]],SEARCH("/",Table1[[#This Row],[Category and Sub-Category]],1)+1,LEN(Table1[[#This Row],[Category and Sub-Category]])))</f>
        <v>fiction</v>
      </c>
      <c r="S1498" s="8">
        <f>DATE(1970,1,1)+(Table1[[#This Row],[launched_at]]/(24*60*60))</f>
        <v>41838.475219907406</v>
      </c>
      <c r="T1498" s="8">
        <f>DATE(1970,1,1)+(Table1[[#This Row],[deadline]]/(24*60*60))</f>
        <v>41898.475219907406</v>
      </c>
      <c r="U1498">
        <f>_xlfn.DAYS(Table1[[#This Row],[Date Ended Conversion]],Table1[[#This Row],[Date Created Conversion]])</f>
        <v>60</v>
      </c>
    </row>
    <row r="1499" spans="1:21" ht="43.5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9">
        <f>IF(Table1[[#This Row],[goal]] &lt;= 0,0,Table1[[#This Row],[pledged]]/Table1[[#This Row],[goal]])</f>
        <v>6.666666666666667E-5</v>
      </c>
      <c r="P1499" s="7">
        <f>IF(Table1[[#This Row],[backers_count]] &lt;= 0,0,Table1[[#This Row],[pledged]]/Table1[[#This Row],[backers_count]])</f>
        <v>1</v>
      </c>
      <c r="Q1499" t="str">
        <f>TRIM(MID(Table1[[#This Row],[Category and Sub-Category]],1,SEARCH("/",Table1[[#This Row],[Category and Sub-Category]],1)-1))</f>
        <v>publishing</v>
      </c>
      <c r="R1499" t="str">
        <f>TRIM(MID(Table1[[#This Row],[Category and Sub-Category]],SEARCH("/",Table1[[#This Row],[Category and Sub-Category]],1)+1,LEN(Table1[[#This Row],[Category and Sub-Category]])))</f>
        <v>fiction</v>
      </c>
      <c r="S1499" s="8">
        <f>DATE(1970,1,1)+(Table1[[#This Row],[launched_at]]/(24*60*60))</f>
        <v>41444.64261574074</v>
      </c>
      <c r="T1499" s="8">
        <f>DATE(1970,1,1)+(Table1[[#This Row],[deadline]]/(24*60*60))</f>
        <v>41486.821527777778</v>
      </c>
      <c r="U1499">
        <f>_xlfn.DAYS(Table1[[#This Row],[Date Ended Conversion]],Table1[[#This Row],[Date Created Conversion]])</f>
        <v>42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9">
        <f>IF(Table1[[#This Row],[goal]] &lt;= 0,0,Table1[[#This Row],[pledged]]/Table1[[#This Row],[goal]])</f>
        <v>1.9E-2</v>
      </c>
      <c r="P1500" s="7">
        <f>IF(Table1[[#This Row],[backers_count]] &lt;= 0,0,Table1[[#This Row],[pledged]]/Table1[[#This Row],[backers_count]])</f>
        <v>19</v>
      </c>
      <c r="Q1500" t="str">
        <f>TRIM(MID(Table1[[#This Row],[Category and Sub-Category]],1,SEARCH("/",Table1[[#This Row],[Category and Sub-Category]],1)-1))</f>
        <v>publishing</v>
      </c>
      <c r="R1500" t="str">
        <f>TRIM(MID(Table1[[#This Row],[Category and Sub-Category]],SEARCH("/",Table1[[#This Row],[Category and Sub-Category]],1)+1,LEN(Table1[[#This Row],[Category and Sub-Category]])))</f>
        <v>fiction</v>
      </c>
      <c r="S1500" s="8">
        <f>DATE(1970,1,1)+(Table1[[#This Row],[launched_at]]/(24*60*60))</f>
        <v>41840.983541666668</v>
      </c>
      <c r="T1500" s="8">
        <f>DATE(1970,1,1)+(Table1[[#This Row],[deadline]]/(24*60*60))</f>
        <v>41885.983541666668</v>
      </c>
      <c r="U1500">
        <f>_xlfn.DAYS(Table1[[#This Row],[Date Ended Conversion]],Table1[[#This Row],[Date Created Conversion]])</f>
        <v>45</v>
      </c>
    </row>
    <row r="1501" spans="1:21" ht="43.5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9">
        <f>IF(Table1[[#This Row],[goal]] &lt;= 0,0,Table1[[#This Row],[pledged]]/Table1[[#This Row],[goal]])</f>
        <v>2.5000000000000001E-3</v>
      </c>
      <c r="P1501" s="7">
        <f>IF(Table1[[#This Row],[backers_count]] &lt;= 0,0,Table1[[#This Row],[pledged]]/Table1[[#This Row],[backers_count]])</f>
        <v>5</v>
      </c>
      <c r="Q1501" t="str">
        <f>TRIM(MID(Table1[[#This Row],[Category and Sub-Category]],1,SEARCH("/",Table1[[#This Row],[Category and Sub-Category]],1)-1))</f>
        <v>publishing</v>
      </c>
      <c r="R1501" t="str">
        <f>TRIM(MID(Table1[[#This Row],[Category and Sub-Category]],SEARCH("/",Table1[[#This Row],[Category and Sub-Category]],1)+1,LEN(Table1[[#This Row],[Category and Sub-Category]])))</f>
        <v>fiction</v>
      </c>
      <c r="S1501" s="8">
        <f>DATE(1970,1,1)+(Table1[[#This Row],[launched_at]]/(24*60*60))</f>
        <v>42527.007326388892</v>
      </c>
      <c r="T1501" s="8">
        <f>DATE(1970,1,1)+(Table1[[#This Row],[deadline]]/(24*60*60))</f>
        <v>42587.007326388892</v>
      </c>
      <c r="U1501">
        <f>_xlfn.DAYS(Table1[[#This Row],[Date Ended Conversion]],Table1[[#This Row],[Date Created Conversion]])</f>
        <v>60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9">
        <f>IF(Table1[[#This Row],[goal]] &lt;= 0,0,Table1[[#This Row],[pledged]]/Table1[[#This Row],[goal]])</f>
        <v>0.25035714285714283</v>
      </c>
      <c r="P1502" s="7">
        <f>IF(Table1[[#This Row],[backers_count]] &lt;= 0,0,Table1[[#This Row],[pledged]]/Table1[[#This Row],[backers_count]])</f>
        <v>46.733333333333334</v>
      </c>
      <c r="Q1502" t="str">
        <f>TRIM(MID(Table1[[#This Row],[Category and Sub-Category]],1,SEARCH("/",Table1[[#This Row],[Category and Sub-Category]],1)-1))</f>
        <v>publishing</v>
      </c>
      <c r="R1502" t="str">
        <f>TRIM(MID(Table1[[#This Row],[Category and Sub-Category]],SEARCH("/",Table1[[#This Row],[Category and Sub-Category]],1)+1,LEN(Table1[[#This Row],[Category and Sub-Category]])))</f>
        <v>fiction</v>
      </c>
      <c r="S1502" s="8">
        <f>DATE(1970,1,1)+(Table1[[#This Row],[launched_at]]/(24*60*60))</f>
        <v>41365.904594907406</v>
      </c>
      <c r="T1502" s="8">
        <f>DATE(1970,1,1)+(Table1[[#This Row],[deadline]]/(24*60*60))</f>
        <v>41395.904594907406</v>
      </c>
      <c r="U1502">
        <f>_xlfn.DAYS(Table1[[#This Row],[Date Ended Conversion]],Table1[[#This Row],[Date Created Conversion]])</f>
        <v>30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9">
        <f>IF(Table1[[#This Row],[goal]] &lt;= 0,0,Table1[[#This Row],[pledged]]/Table1[[#This Row],[goal]])</f>
        <v>1.6633076923076924</v>
      </c>
      <c r="P1503" s="7">
        <f>IF(Table1[[#This Row],[backers_count]] &lt;= 0,0,Table1[[#This Row],[pledged]]/Table1[[#This Row],[backers_count]])</f>
        <v>97.731073446327684</v>
      </c>
      <c r="Q1503" t="str">
        <f>TRIM(MID(Table1[[#This Row],[Category and Sub-Category]],1,SEARCH("/",Table1[[#This Row],[Category and Sub-Category]],1)-1))</f>
        <v>photography</v>
      </c>
      <c r="R1503" t="str">
        <f>TRIM(MID(Table1[[#This Row],[Category and Sub-Category]],SEARCH("/",Table1[[#This Row],[Category and Sub-Category]],1)+1,LEN(Table1[[#This Row],[Category and Sub-Category]])))</f>
        <v>photobooks</v>
      </c>
      <c r="S1503" s="8">
        <f>DATE(1970,1,1)+(Table1[[#This Row],[launched_at]]/(24*60*60))</f>
        <v>42163.583599537036</v>
      </c>
      <c r="T1503" s="8">
        <f>DATE(1970,1,1)+(Table1[[#This Row],[deadline]]/(24*60*60))</f>
        <v>42193.583599537036</v>
      </c>
      <c r="U1503">
        <f>_xlfn.DAYS(Table1[[#This Row],[Date Ended Conversion]],Table1[[#This Row],[Date Created Conversion]])</f>
        <v>30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9">
        <f>IF(Table1[[#This Row],[goal]] &lt;= 0,0,Table1[[#This Row],[pledged]]/Table1[[#This Row],[goal]])</f>
        <v>1.0144545454545455</v>
      </c>
      <c r="P1504" s="7">
        <f>IF(Table1[[#This Row],[backers_count]] &lt;= 0,0,Table1[[#This Row],[pledged]]/Table1[[#This Row],[backers_count]])</f>
        <v>67.835866261398181</v>
      </c>
      <c r="Q1504" t="str">
        <f>TRIM(MID(Table1[[#This Row],[Category and Sub-Category]],1,SEARCH("/",Table1[[#This Row],[Category and Sub-Category]],1)-1))</f>
        <v>photography</v>
      </c>
      <c r="R1504" t="str">
        <f>TRIM(MID(Table1[[#This Row],[Category and Sub-Category]],SEARCH("/",Table1[[#This Row],[Category and Sub-Category]],1)+1,LEN(Table1[[#This Row],[Category and Sub-Category]])))</f>
        <v>photobooks</v>
      </c>
      <c r="S1504" s="8">
        <f>DATE(1970,1,1)+(Table1[[#This Row],[launched_at]]/(24*60*60))</f>
        <v>42426.542592592596</v>
      </c>
      <c r="T1504" s="8">
        <f>DATE(1970,1,1)+(Table1[[#This Row],[deadline]]/(24*60*60))</f>
        <v>42454.916666666672</v>
      </c>
      <c r="U1504">
        <f>_xlfn.DAYS(Table1[[#This Row],[Date Ended Conversion]],Table1[[#This Row],[Date Created Conversion]])</f>
        <v>28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9">
        <f>IF(Table1[[#This Row],[goal]] &lt;= 0,0,Table1[[#This Row],[pledged]]/Table1[[#This Row],[goal]])</f>
        <v>1.0789146666666667</v>
      </c>
      <c r="P1505" s="7">
        <f>IF(Table1[[#This Row],[backers_count]] &lt;= 0,0,Table1[[#This Row],[pledged]]/Table1[[#This Row],[backers_count]])</f>
        <v>56.98492957746479</v>
      </c>
      <c r="Q1505" t="str">
        <f>TRIM(MID(Table1[[#This Row],[Category and Sub-Category]],1,SEARCH("/",Table1[[#This Row],[Category and Sub-Category]],1)-1))</f>
        <v>photography</v>
      </c>
      <c r="R1505" t="str">
        <f>TRIM(MID(Table1[[#This Row],[Category and Sub-Category]],SEARCH("/",Table1[[#This Row],[Category and Sub-Category]],1)+1,LEN(Table1[[#This Row],[Category and Sub-Category]])))</f>
        <v>photobooks</v>
      </c>
      <c r="S1505" s="8">
        <f>DATE(1970,1,1)+(Table1[[#This Row],[launched_at]]/(24*60*60))</f>
        <v>42606.347233796296</v>
      </c>
      <c r="T1505" s="8">
        <f>DATE(1970,1,1)+(Table1[[#This Row],[deadline]]/(24*60*60))</f>
        <v>42666.347233796296</v>
      </c>
      <c r="U1505">
        <f>_xlfn.DAYS(Table1[[#This Row],[Date Ended Conversion]],Table1[[#This Row],[Date Created Conversion]])</f>
        <v>60</v>
      </c>
    </row>
    <row r="1506" spans="1:21" ht="29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9">
        <f>IF(Table1[[#This Row],[goal]] &lt;= 0,0,Table1[[#This Row],[pledged]]/Table1[[#This Row],[goal]])</f>
        <v>2.7793846153846156</v>
      </c>
      <c r="P1506" s="7">
        <f>IF(Table1[[#This Row],[backers_count]] &lt;= 0,0,Table1[[#This Row],[pledged]]/Table1[[#This Row],[backers_count]])</f>
        <v>67.159851301115239</v>
      </c>
      <c r="Q1506" t="str">
        <f>TRIM(MID(Table1[[#This Row],[Category and Sub-Category]],1,SEARCH("/",Table1[[#This Row],[Category and Sub-Category]],1)-1))</f>
        <v>photography</v>
      </c>
      <c r="R1506" t="str">
        <f>TRIM(MID(Table1[[#This Row],[Category and Sub-Category]],SEARCH("/",Table1[[#This Row],[Category and Sub-Category]],1)+1,LEN(Table1[[#This Row],[Category and Sub-Category]])))</f>
        <v>photobooks</v>
      </c>
      <c r="S1506" s="8">
        <f>DATE(1970,1,1)+(Table1[[#This Row],[launched_at]]/(24*60*60))</f>
        <v>41772.657685185186</v>
      </c>
      <c r="T1506" s="8">
        <f>DATE(1970,1,1)+(Table1[[#This Row],[deadline]]/(24*60*60))</f>
        <v>41800.356249999997</v>
      </c>
      <c r="U1506">
        <f>_xlfn.DAYS(Table1[[#This Row],[Date Ended Conversion]],Table1[[#This Row],[Date Created Conversion]])</f>
        <v>28</v>
      </c>
    </row>
    <row r="1507" spans="1:21" ht="43.5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9">
        <f>IF(Table1[[#This Row],[goal]] &lt;= 0,0,Table1[[#This Row],[pledged]]/Table1[[#This Row],[goal]])</f>
        <v>1.0358125</v>
      </c>
      <c r="P1507" s="7">
        <f>IF(Table1[[#This Row],[backers_count]] &lt;= 0,0,Table1[[#This Row],[pledged]]/Table1[[#This Row],[backers_count]])</f>
        <v>48.037681159420288</v>
      </c>
      <c r="Q1507" t="str">
        <f>TRIM(MID(Table1[[#This Row],[Category and Sub-Category]],1,SEARCH("/",Table1[[#This Row],[Category and Sub-Category]],1)-1))</f>
        <v>photography</v>
      </c>
      <c r="R1507" t="str">
        <f>TRIM(MID(Table1[[#This Row],[Category and Sub-Category]],SEARCH("/",Table1[[#This Row],[Category and Sub-Category]],1)+1,LEN(Table1[[#This Row],[Category and Sub-Category]])))</f>
        <v>photobooks</v>
      </c>
      <c r="S1507" s="8">
        <f>DATE(1970,1,1)+(Table1[[#This Row],[launched_at]]/(24*60*60))</f>
        <v>42414.44332175926</v>
      </c>
      <c r="T1507" s="8">
        <f>DATE(1970,1,1)+(Table1[[#This Row],[deadline]]/(24*60*60))</f>
        <v>42451.834027777775</v>
      </c>
      <c r="U1507">
        <f>_xlfn.DAYS(Table1[[#This Row],[Date Ended Conversion]],Table1[[#This Row],[Date Created Conversion]])</f>
        <v>37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9">
        <f>IF(Table1[[#This Row],[goal]] &lt;= 0,0,Table1[[#This Row],[pledged]]/Table1[[#This Row],[goal]])</f>
        <v>1.1140000000000001</v>
      </c>
      <c r="P1508" s="7">
        <f>IF(Table1[[#This Row],[backers_count]] &lt;= 0,0,Table1[[#This Row],[pledged]]/Table1[[#This Row],[backers_count]])</f>
        <v>38.860465116279073</v>
      </c>
      <c r="Q1508" t="str">
        <f>TRIM(MID(Table1[[#This Row],[Category and Sub-Category]],1,SEARCH("/",Table1[[#This Row],[Category and Sub-Category]],1)-1))</f>
        <v>photography</v>
      </c>
      <c r="R1508" t="str">
        <f>TRIM(MID(Table1[[#This Row],[Category and Sub-Category]],SEARCH("/",Table1[[#This Row],[Category and Sub-Category]],1)+1,LEN(Table1[[#This Row],[Category and Sub-Category]])))</f>
        <v>photobooks</v>
      </c>
      <c r="S1508" s="8">
        <f>DATE(1970,1,1)+(Table1[[#This Row],[launched_at]]/(24*60*60))</f>
        <v>41814.785925925928</v>
      </c>
      <c r="T1508" s="8">
        <f>DATE(1970,1,1)+(Table1[[#This Row],[deadline]]/(24*60*60))</f>
        <v>41844.785925925928</v>
      </c>
      <c r="U1508">
        <f>_xlfn.DAYS(Table1[[#This Row],[Date Ended Conversion]],Table1[[#This Row],[Date Created Conversion]])</f>
        <v>30</v>
      </c>
    </row>
    <row r="1509" spans="1:21" ht="43.5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9">
        <f>IF(Table1[[#This Row],[goal]] &lt;= 0,0,Table1[[#This Row],[pledged]]/Table1[[#This Row],[goal]])</f>
        <v>2.15</v>
      </c>
      <c r="P1509" s="7">
        <f>IF(Table1[[#This Row],[backers_count]] &lt;= 0,0,Table1[[#This Row],[pledged]]/Table1[[#This Row],[backers_count]])</f>
        <v>78.181818181818187</v>
      </c>
      <c r="Q1509" t="str">
        <f>TRIM(MID(Table1[[#This Row],[Category and Sub-Category]],1,SEARCH("/",Table1[[#This Row],[Category and Sub-Category]],1)-1))</f>
        <v>photography</v>
      </c>
      <c r="R1509" t="str">
        <f>TRIM(MID(Table1[[#This Row],[Category and Sub-Category]],SEARCH("/",Table1[[#This Row],[Category and Sub-Category]],1)+1,LEN(Table1[[#This Row],[Category and Sub-Category]])))</f>
        <v>photobooks</v>
      </c>
      <c r="S1509" s="8">
        <f>DATE(1970,1,1)+(Table1[[#This Row],[launched_at]]/(24*60*60))</f>
        <v>40254.450335648144</v>
      </c>
      <c r="T1509" s="8">
        <f>DATE(1970,1,1)+(Table1[[#This Row],[deadline]]/(24*60*60))</f>
        <v>40313.340277777781</v>
      </c>
      <c r="U1509">
        <f>_xlfn.DAYS(Table1[[#This Row],[Date Ended Conversion]],Table1[[#This Row],[Date Created Conversion]])</f>
        <v>59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9">
        <f>IF(Table1[[#This Row],[goal]] &lt;= 0,0,Table1[[#This Row],[pledged]]/Table1[[#This Row],[goal]])</f>
        <v>1.1076216216216217</v>
      </c>
      <c r="P1510" s="7">
        <f>IF(Table1[[#This Row],[backers_count]] &lt;= 0,0,Table1[[#This Row],[pledged]]/Table1[[#This Row],[backers_count]])</f>
        <v>97.113744075829388</v>
      </c>
      <c r="Q1510" t="str">
        <f>TRIM(MID(Table1[[#This Row],[Category and Sub-Category]],1,SEARCH("/",Table1[[#This Row],[Category and Sub-Category]],1)-1))</f>
        <v>photography</v>
      </c>
      <c r="R1510" t="str">
        <f>TRIM(MID(Table1[[#This Row],[Category and Sub-Category]],SEARCH("/",Table1[[#This Row],[Category and Sub-Category]],1)+1,LEN(Table1[[#This Row],[Category and Sub-Category]])))</f>
        <v>photobooks</v>
      </c>
      <c r="S1510" s="8">
        <f>DATE(1970,1,1)+(Table1[[#This Row],[launched_at]]/(24*60*60))</f>
        <v>41786.614363425928</v>
      </c>
      <c r="T1510" s="8">
        <f>DATE(1970,1,1)+(Table1[[#This Row],[deadline]]/(24*60*60))</f>
        <v>41817.614363425928</v>
      </c>
      <c r="U1510">
        <f>_xlfn.DAYS(Table1[[#This Row],[Date Ended Conversion]],Table1[[#This Row],[Date Created Conversion]])</f>
        <v>31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9">
        <f>IF(Table1[[#This Row],[goal]] &lt;= 0,0,Table1[[#This Row],[pledged]]/Table1[[#This Row],[goal]])</f>
        <v>1.2364125714285714</v>
      </c>
      <c r="P1511" s="7">
        <f>IF(Table1[[#This Row],[backers_count]] &lt;= 0,0,Table1[[#This Row],[pledged]]/Table1[[#This Row],[backers_count]])</f>
        <v>110.39397959183674</v>
      </c>
      <c r="Q1511" t="str">
        <f>TRIM(MID(Table1[[#This Row],[Category and Sub-Category]],1,SEARCH("/",Table1[[#This Row],[Category and Sub-Category]],1)-1))</f>
        <v>photography</v>
      </c>
      <c r="R1511" t="str">
        <f>TRIM(MID(Table1[[#This Row],[Category and Sub-Category]],SEARCH("/",Table1[[#This Row],[Category and Sub-Category]],1)+1,LEN(Table1[[#This Row],[Category and Sub-Category]])))</f>
        <v>photobooks</v>
      </c>
      <c r="S1511" s="8">
        <f>DATE(1970,1,1)+(Table1[[#This Row],[launched_at]]/(24*60*60))</f>
        <v>42751.533391203702</v>
      </c>
      <c r="T1511" s="8">
        <f>DATE(1970,1,1)+(Table1[[#This Row],[deadline]]/(24*60*60))</f>
        <v>42780.957638888889</v>
      </c>
      <c r="U1511">
        <f>_xlfn.DAYS(Table1[[#This Row],[Date Ended Conversion]],Table1[[#This Row],[Date Created Conversion]])</f>
        <v>29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9">
        <f>IF(Table1[[#This Row],[goal]] &lt;= 0,0,Table1[[#This Row],[pledged]]/Table1[[#This Row],[goal]])</f>
        <v>1.0103500000000001</v>
      </c>
      <c r="P1512" s="7">
        <f>IF(Table1[[#This Row],[backers_count]] &lt;= 0,0,Table1[[#This Row],[pledged]]/Table1[[#This Row],[backers_count]])</f>
        <v>39.91506172839506</v>
      </c>
      <c r="Q1512" t="str">
        <f>TRIM(MID(Table1[[#This Row],[Category and Sub-Category]],1,SEARCH("/",Table1[[#This Row],[Category and Sub-Category]],1)-1))</f>
        <v>photography</v>
      </c>
      <c r="R1512" t="str">
        <f>TRIM(MID(Table1[[#This Row],[Category and Sub-Category]],SEARCH("/",Table1[[#This Row],[Category and Sub-Category]],1)+1,LEN(Table1[[#This Row],[Category and Sub-Category]])))</f>
        <v>photobooks</v>
      </c>
      <c r="S1512" s="8">
        <f>DATE(1970,1,1)+(Table1[[#This Row],[launched_at]]/(24*60*60))</f>
        <v>41809.385162037041</v>
      </c>
      <c r="T1512" s="8">
        <f>DATE(1970,1,1)+(Table1[[#This Row],[deadline]]/(24*60*60))</f>
        <v>41839.385162037041</v>
      </c>
      <c r="U1512">
        <f>_xlfn.DAYS(Table1[[#This Row],[Date Ended Conversion]],Table1[[#This Row],[Date Created Conversion]])</f>
        <v>30</v>
      </c>
    </row>
    <row r="1513" spans="1:21" ht="43.5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9">
        <f>IF(Table1[[#This Row],[goal]] &lt;= 0,0,Table1[[#This Row],[pledged]]/Table1[[#This Row],[goal]])</f>
        <v>1.1179285714285714</v>
      </c>
      <c r="P1513" s="7">
        <f>IF(Table1[[#This Row],[backers_count]] &lt;= 0,0,Table1[[#This Row],[pledged]]/Table1[[#This Row],[backers_count]])</f>
        <v>75.975728155339809</v>
      </c>
      <c r="Q1513" t="str">
        <f>TRIM(MID(Table1[[#This Row],[Category and Sub-Category]],1,SEARCH("/",Table1[[#This Row],[Category and Sub-Category]],1)-1))</f>
        <v>photography</v>
      </c>
      <c r="R1513" t="str">
        <f>TRIM(MID(Table1[[#This Row],[Category and Sub-Category]],SEARCH("/",Table1[[#This Row],[Category and Sub-Category]],1)+1,LEN(Table1[[#This Row],[Category and Sub-Category]])))</f>
        <v>photobooks</v>
      </c>
      <c r="S1513" s="8">
        <f>DATE(1970,1,1)+(Table1[[#This Row],[launched_at]]/(24*60*60))</f>
        <v>42296.583379629628</v>
      </c>
      <c r="T1513" s="8">
        <f>DATE(1970,1,1)+(Table1[[#This Row],[deadline]]/(24*60*60))</f>
        <v>42326.625046296293</v>
      </c>
      <c r="U1513">
        <f>_xlfn.DAYS(Table1[[#This Row],[Date Ended Conversion]],Table1[[#This Row],[Date Created Conversion]])</f>
        <v>30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9">
        <f>IF(Table1[[#This Row],[goal]] &lt;= 0,0,Table1[[#This Row],[pledged]]/Table1[[#This Row],[goal]])</f>
        <v>5.5877142857142861</v>
      </c>
      <c r="P1514" s="7">
        <f>IF(Table1[[#This Row],[backers_count]] &lt;= 0,0,Table1[[#This Row],[pledged]]/Table1[[#This Row],[backers_count]])</f>
        <v>58.379104477611939</v>
      </c>
      <c r="Q1514" t="str">
        <f>TRIM(MID(Table1[[#This Row],[Category and Sub-Category]],1,SEARCH("/",Table1[[#This Row],[Category and Sub-Category]],1)-1))</f>
        <v>photography</v>
      </c>
      <c r="R1514" t="str">
        <f>TRIM(MID(Table1[[#This Row],[Category and Sub-Category]],SEARCH("/",Table1[[#This Row],[Category and Sub-Category]],1)+1,LEN(Table1[[#This Row],[Category and Sub-Category]])))</f>
        <v>photobooks</v>
      </c>
      <c r="S1514" s="8">
        <f>DATE(1970,1,1)+(Table1[[#This Row],[launched_at]]/(24*60*60))</f>
        <v>42741.684479166666</v>
      </c>
      <c r="T1514" s="8">
        <f>DATE(1970,1,1)+(Table1[[#This Row],[deadline]]/(24*60*60))</f>
        <v>42771.684479166666</v>
      </c>
      <c r="U1514">
        <f>_xlfn.DAYS(Table1[[#This Row],[Date Ended Conversion]],Table1[[#This Row],[Date Created Conversion]])</f>
        <v>30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9">
        <f>IF(Table1[[#This Row],[goal]] &lt;= 0,0,Table1[[#This Row],[pledged]]/Table1[[#This Row],[goal]])</f>
        <v>1.5001875</v>
      </c>
      <c r="P1515" s="7">
        <f>IF(Table1[[#This Row],[backers_count]] &lt;= 0,0,Table1[[#This Row],[pledged]]/Table1[[#This Row],[backers_count]])</f>
        <v>55.82093023255814</v>
      </c>
      <c r="Q1515" t="str">
        <f>TRIM(MID(Table1[[#This Row],[Category and Sub-Category]],1,SEARCH("/",Table1[[#This Row],[Category and Sub-Category]],1)-1))</f>
        <v>photography</v>
      </c>
      <c r="R1515" t="str">
        <f>TRIM(MID(Table1[[#This Row],[Category and Sub-Category]],SEARCH("/",Table1[[#This Row],[Category and Sub-Category]],1)+1,LEN(Table1[[#This Row],[Category and Sub-Category]])))</f>
        <v>photobooks</v>
      </c>
      <c r="S1515" s="8">
        <f>DATE(1970,1,1)+(Table1[[#This Row],[launched_at]]/(24*60*60))</f>
        <v>41806.637337962966</v>
      </c>
      <c r="T1515" s="8">
        <f>DATE(1970,1,1)+(Table1[[#This Row],[deadline]]/(24*60*60))</f>
        <v>41836.637337962966</v>
      </c>
      <c r="U1515">
        <f>_xlfn.DAYS(Table1[[#This Row],[Date Ended Conversion]],Table1[[#This Row],[Date Created Conversion]])</f>
        <v>30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9">
        <f>IF(Table1[[#This Row],[goal]] &lt;= 0,0,Table1[[#This Row],[pledged]]/Table1[[#This Row],[goal]])</f>
        <v>1.0647599999999999</v>
      </c>
      <c r="P1516" s="7">
        <f>IF(Table1[[#This Row],[backers_count]] &lt;= 0,0,Table1[[#This Row],[pledged]]/Table1[[#This Row],[backers_count]])</f>
        <v>151.24431818181819</v>
      </c>
      <c r="Q1516" t="str">
        <f>TRIM(MID(Table1[[#This Row],[Category and Sub-Category]],1,SEARCH("/",Table1[[#This Row],[Category and Sub-Category]],1)-1))</f>
        <v>photography</v>
      </c>
      <c r="R1516" t="str">
        <f>TRIM(MID(Table1[[#This Row],[Category and Sub-Category]],SEARCH("/",Table1[[#This Row],[Category and Sub-Category]],1)+1,LEN(Table1[[#This Row],[Category and Sub-Category]])))</f>
        <v>photobooks</v>
      </c>
      <c r="S1516" s="8">
        <f>DATE(1970,1,1)+(Table1[[#This Row],[launched_at]]/(24*60*60))</f>
        <v>42234.597685185188</v>
      </c>
      <c r="T1516" s="8">
        <f>DATE(1970,1,1)+(Table1[[#This Row],[deadline]]/(24*60*60))</f>
        <v>42274.597685185188</v>
      </c>
      <c r="U1516">
        <f>_xlfn.DAYS(Table1[[#This Row],[Date Ended Conversion]],Table1[[#This Row],[Date Created Conversion]])</f>
        <v>40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9">
        <f>IF(Table1[[#This Row],[goal]] &lt;= 0,0,Table1[[#This Row],[pledged]]/Table1[[#This Row],[goal]])</f>
        <v>1.57189</v>
      </c>
      <c r="P1517" s="7">
        <f>IF(Table1[[#This Row],[backers_count]] &lt;= 0,0,Table1[[#This Row],[pledged]]/Table1[[#This Row],[backers_count]])</f>
        <v>849.67027027027029</v>
      </c>
      <c r="Q1517" t="str">
        <f>TRIM(MID(Table1[[#This Row],[Category and Sub-Category]],1,SEARCH("/",Table1[[#This Row],[Category and Sub-Category]],1)-1))</f>
        <v>photography</v>
      </c>
      <c r="R1517" t="str">
        <f>TRIM(MID(Table1[[#This Row],[Category and Sub-Category]],SEARCH("/",Table1[[#This Row],[Category and Sub-Category]],1)+1,LEN(Table1[[#This Row],[Category and Sub-Category]])))</f>
        <v>photobooks</v>
      </c>
      <c r="S1517" s="8">
        <f>DATE(1970,1,1)+(Table1[[#This Row],[launched_at]]/(24*60*60))</f>
        <v>42415.253437499996</v>
      </c>
      <c r="T1517" s="8">
        <f>DATE(1970,1,1)+(Table1[[#This Row],[deadline]]/(24*60*60))</f>
        <v>42445.211770833332</v>
      </c>
      <c r="U1517">
        <f>_xlfn.DAYS(Table1[[#This Row],[Date Ended Conversion]],Table1[[#This Row],[Date Created Conversion]])</f>
        <v>30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9">
        <f>IF(Table1[[#This Row],[goal]] &lt;= 0,0,Table1[[#This Row],[pledged]]/Table1[[#This Row],[goal]])</f>
        <v>1.0865882352941176</v>
      </c>
      <c r="P1518" s="7">
        <f>IF(Table1[[#This Row],[backers_count]] &lt;= 0,0,Table1[[#This Row],[pledged]]/Table1[[#This Row],[backers_count]])</f>
        <v>159.24137931034483</v>
      </c>
      <c r="Q1518" t="str">
        <f>TRIM(MID(Table1[[#This Row],[Category and Sub-Category]],1,SEARCH("/",Table1[[#This Row],[Category and Sub-Category]],1)-1))</f>
        <v>photography</v>
      </c>
      <c r="R1518" t="str">
        <f>TRIM(MID(Table1[[#This Row],[Category and Sub-Category]],SEARCH("/",Table1[[#This Row],[Category and Sub-Category]],1)+1,LEN(Table1[[#This Row],[Category and Sub-Category]])))</f>
        <v>photobooks</v>
      </c>
      <c r="S1518" s="8">
        <f>DATE(1970,1,1)+(Table1[[#This Row],[launched_at]]/(24*60*60))</f>
        <v>42619.466342592597</v>
      </c>
      <c r="T1518" s="8">
        <f>DATE(1970,1,1)+(Table1[[#This Row],[deadline]]/(24*60*60))</f>
        <v>42649.583333333328</v>
      </c>
      <c r="U1518">
        <f>_xlfn.DAYS(Table1[[#This Row],[Date Ended Conversion]],Table1[[#This Row],[Date Created Conversion]])</f>
        <v>30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9">
        <f>IF(Table1[[#This Row],[goal]] &lt;= 0,0,Table1[[#This Row],[pledged]]/Table1[[#This Row],[goal]])</f>
        <v>1.6197999999999999</v>
      </c>
      <c r="P1519" s="7">
        <f>IF(Table1[[#This Row],[backers_count]] &lt;= 0,0,Table1[[#This Row],[pledged]]/Table1[[#This Row],[backers_count]])</f>
        <v>39.507317073170732</v>
      </c>
      <c r="Q1519" t="str">
        <f>TRIM(MID(Table1[[#This Row],[Category and Sub-Category]],1,SEARCH("/",Table1[[#This Row],[Category and Sub-Category]],1)-1))</f>
        <v>photography</v>
      </c>
      <c r="R1519" t="str">
        <f>TRIM(MID(Table1[[#This Row],[Category and Sub-Category]],SEARCH("/",Table1[[#This Row],[Category and Sub-Category]],1)+1,LEN(Table1[[#This Row],[Category and Sub-Category]])))</f>
        <v>photobooks</v>
      </c>
      <c r="S1519" s="8">
        <f>DATE(1970,1,1)+(Table1[[#This Row],[launched_at]]/(24*60*60))</f>
        <v>41948.56658564815</v>
      </c>
      <c r="T1519" s="8">
        <f>DATE(1970,1,1)+(Table1[[#This Row],[deadline]]/(24*60*60))</f>
        <v>41979.25</v>
      </c>
      <c r="U1519">
        <f>_xlfn.DAYS(Table1[[#This Row],[Date Ended Conversion]],Table1[[#This Row],[Date Created Conversion]])</f>
        <v>31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9">
        <f>IF(Table1[[#This Row],[goal]] &lt;= 0,0,Table1[[#This Row],[pledged]]/Table1[[#This Row],[goal]])</f>
        <v>2.0536666666666665</v>
      </c>
      <c r="P1520" s="7">
        <f>IF(Table1[[#This Row],[backers_count]] &lt;= 0,0,Table1[[#This Row],[pledged]]/Table1[[#This Row],[backers_count]])</f>
        <v>130.52966101694915</v>
      </c>
      <c r="Q1520" t="str">
        <f>TRIM(MID(Table1[[#This Row],[Category and Sub-Category]],1,SEARCH("/",Table1[[#This Row],[Category and Sub-Category]],1)-1))</f>
        <v>photography</v>
      </c>
      <c r="R1520" t="str">
        <f>TRIM(MID(Table1[[#This Row],[Category and Sub-Category]],SEARCH("/",Table1[[#This Row],[Category and Sub-Category]],1)+1,LEN(Table1[[#This Row],[Category and Sub-Category]])))</f>
        <v>photobooks</v>
      </c>
      <c r="S1520" s="8">
        <f>DATE(1970,1,1)+(Table1[[#This Row],[launched_at]]/(24*60*60))</f>
        <v>41760.8200462963</v>
      </c>
      <c r="T1520" s="8">
        <f>DATE(1970,1,1)+(Table1[[#This Row],[deadline]]/(24*60*60))</f>
        <v>41790.8200462963</v>
      </c>
      <c r="U1520">
        <f>_xlfn.DAYS(Table1[[#This Row],[Date Ended Conversion]],Table1[[#This Row],[Date Created Conversion]])</f>
        <v>30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9">
        <f>IF(Table1[[#This Row],[goal]] &lt;= 0,0,Table1[[#This Row],[pledged]]/Table1[[#This Row],[goal]])</f>
        <v>1.033638888888889</v>
      </c>
      <c r="P1521" s="7">
        <f>IF(Table1[[#This Row],[backers_count]] &lt;= 0,0,Table1[[#This Row],[pledged]]/Table1[[#This Row],[backers_count]])</f>
        <v>64.156896551724131</v>
      </c>
      <c r="Q1521" t="str">
        <f>TRIM(MID(Table1[[#This Row],[Category and Sub-Category]],1,SEARCH("/",Table1[[#This Row],[Category and Sub-Category]],1)-1))</f>
        <v>photography</v>
      </c>
      <c r="R1521" t="str">
        <f>TRIM(MID(Table1[[#This Row],[Category and Sub-Category]],SEARCH("/",Table1[[#This Row],[Category and Sub-Category]],1)+1,LEN(Table1[[#This Row],[Category and Sub-Category]])))</f>
        <v>photobooks</v>
      </c>
      <c r="S1521" s="8">
        <f>DATE(1970,1,1)+(Table1[[#This Row],[launched_at]]/(24*60*60))</f>
        <v>41782.741701388892</v>
      </c>
      <c r="T1521" s="8">
        <f>DATE(1970,1,1)+(Table1[[#This Row],[deadline]]/(24*60*60))</f>
        <v>41810.915972222225</v>
      </c>
      <c r="U1521">
        <f>_xlfn.DAYS(Table1[[#This Row],[Date Ended Conversion]],Table1[[#This Row],[Date Created Conversion]])</f>
        <v>28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9">
        <f>IF(Table1[[#This Row],[goal]] &lt;= 0,0,Table1[[#This Row],[pledged]]/Table1[[#This Row],[goal]])</f>
        <v>1.0347222222222223</v>
      </c>
      <c r="P1522" s="7">
        <f>IF(Table1[[#This Row],[backers_count]] &lt;= 0,0,Table1[[#This Row],[pledged]]/Table1[[#This Row],[backers_count]])</f>
        <v>111.52694610778443</v>
      </c>
      <c r="Q1522" t="str">
        <f>TRIM(MID(Table1[[#This Row],[Category and Sub-Category]],1,SEARCH("/",Table1[[#This Row],[Category and Sub-Category]],1)-1))</f>
        <v>photography</v>
      </c>
      <c r="R1522" t="str">
        <f>TRIM(MID(Table1[[#This Row],[Category and Sub-Category]],SEARCH("/",Table1[[#This Row],[Category and Sub-Category]],1)+1,LEN(Table1[[#This Row],[Category and Sub-Category]])))</f>
        <v>photobooks</v>
      </c>
      <c r="S1522" s="8">
        <f>DATE(1970,1,1)+(Table1[[#This Row],[launched_at]]/(24*60*60))</f>
        <v>41955.857789351852</v>
      </c>
      <c r="T1522" s="8">
        <f>DATE(1970,1,1)+(Table1[[#This Row],[deadline]]/(24*60*60))</f>
        <v>41992.166666666672</v>
      </c>
      <c r="U1522">
        <f>_xlfn.DAYS(Table1[[#This Row],[Date Ended Conversion]],Table1[[#This Row],[Date Created Conversion]])</f>
        <v>37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9">
        <f>IF(Table1[[#This Row],[goal]] &lt;= 0,0,Table1[[#This Row],[pledged]]/Table1[[#This Row],[goal]])</f>
        <v>1.0681333333333334</v>
      </c>
      <c r="P1523" s="7">
        <f>IF(Table1[[#This Row],[backers_count]] &lt;= 0,0,Table1[[#This Row],[pledged]]/Table1[[#This Row],[backers_count]])</f>
        <v>170.44680851063831</v>
      </c>
      <c r="Q1523" t="str">
        <f>TRIM(MID(Table1[[#This Row],[Category and Sub-Category]],1,SEARCH("/",Table1[[#This Row],[Category and Sub-Category]],1)-1))</f>
        <v>photography</v>
      </c>
      <c r="R1523" t="str">
        <f>TRIM(MID(Table1[[#This Row],[Category and Sub-Category]],SEARCH("/",Table1[[#This Row],[Category and Sub-Category]],1)+1,LEN(Table1[[#This Row],[Category and Sub-Category]])))</f>
        <v>photobooks</v>
      </c>
      <c r="S1523" s="8">
        <f>DATE(1970,1,1)+(Table1[[#This Row],[launched_at]]/(24*60*60))</f>
        <v>42493.167719907404</v>
      </c>
      <c r="T1523" s="8">
        <f>DATE(1970,1,1)+(Table1[[#This Row],[deadline]]/(24*60*60))</f>
        <v>42528.167719907404</v>
      </c>
      <c r="U1523">
        <f>_xlfn.DAYS(Table1[[#This Row],[Date Ended Conversion]],Table1[[#This Row],[Date Created Conversion]])</f>
        <v>35</v>
      </c>
    </row>
    <row r="1524" spans="1:21" ht="43.5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9">
        <f>IF(Table1[[#This Row],[goal]] &lt;= 0,0,Table1[[#This Row],[pledged]]/Table1[[#This Row],[goal]])</f>
        <v>1.3896574712643677</v>
      </c>
      <c r="P1524" s="7">
        <f>IF(Table1[[#This Row],[backers_count]] &lt;= 0,0,Table1[[#This Row],[pledged]]/Table1[[#This Row],[backers_count]])</f>
        <v>133.7391592920354</v>
      </c>
      <c r="Q1524" t="str">
        <f>TRIM(MID(Table1[[#This Row],[Category and Sub-Category]],1,SEARCH("/",Table1[[#This Row],[Category and Sub-Category]],1)-1))</f>
        <v>photography</v>
      </c>
      <c r="R1524" t="str">
        <f>TRIM(MID(Table1[[#This Row],[Category and Sub-Category]],SEARCH("/",Table1[[#This Row],[Category and Sub-Category]],1)+1,LEN(Table1[[#This Row],[Category and Sub-Category]])))</f>
        <v>photobooks</v>
      </c>
      <c r="S1524" s="8">
        <f>DATE(1970,1,1)+(Table1[[#This Row],[launched_at]]/(24*60*60))</f>
        <v>41899.830312500002</v>
      </c>
      <c r="T1524" s="8">
        <f>DATE(1970,1,1)+(Table1[[#This Row],[deadline]]/(24*60*60))</f>
        <v>41929.830312500002</v>
      </c>
      <c r="U1524">
        <f>_xlfn.DAYS(Table1[[#This Row],[Date Ended Conversion]],Table1[[#This Row],[Date Created Conversion]])</f>
        <v>30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9">
        <f>IF(Table1[[#This Row],[goal]] &lt;= 0,0,Table1[[#This Row],[pledged]]/Table1[[#This Row],[goal]])</f>
        <v>1.2484324324324325</v>
      </c>
      <c r="P1525" s="7">
        <f>IF(Table1[[#This Row],[backers_count]] &lt;= 0,0,Table1[[#This Row],[pledged]]/Table1[[#This Row],[backers_count]])</f>
        <v>95.834024896265561</v>
      </c>
      <c r="Q1525" t="str">
        <f>TRIM(MID(Table1[[#This Row],[Category and Sub-Category]],1,SEARCH("/",Table1[[#This Row],[Category and Sub-Category]],1)-1))</f>
        <v>photography</v>
      </c>
      <c r="R1525" t="str">
        <f>TRIM(MID(Table1[[#This Row],[Category and Sub-Category]],SEARCH("/",Table1[[#This Row],[Category and Sub-Category]],1)+1,LEN(Table1[[#This Row],[Category and Sub-Category]])))</f>
        <v>photobooks</v>
      </c>
      <c r="S1525" s="8">
        <f>DATE(1970,1,1)+(Table1[[#This Row],[launched_at]]/(24*60*60))</f>
        <v>41964.751342592594</v>
      </c>
      <c r="T1525" s="8">
        <f>DATE(1970,1,1)+(Table1[[#This Row],[deadline]]/(24*60*60))</f>
        <v>41996</v>
      </c>
      <c r="U1525">
        <f>_xlfn.DAYS(Table1[[#This Row],[Date Ended Conversion]],Table1[[#This Row],[Date Created Conversion]])</f>
        <v>32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9">
        <f>IF(Table1[[#This Row],[goal]] &lt;= 0,0,Table1[[#This Row],[pledged]]/Table1[[#This Row],[goal]])</f>
        <v>2.0699999999999998</v>
      </c>
      <c r="P1526" s="7">
        <f>IF(Table1[[#This Row],[backers_count]] &lt;= 0,0,Table1[[#This Row],[pledged]]/Table1[[#This Row],[backers_count]])</f>
        <v>221.78571428571428</v>
      </c>
      <c r="Q1526" t="str">
        <f>TRIM(MID(Table1[[#This Row],[Category and Sub-Category]],1,SEARCH("/",Table1[[#This Row],[Category and Sub-Category]],1)-1))</f>
        <v>photography</v>
      </c>
      <c r="R1526" t="str">
        <f>TRIM(MID(Table1[[#This Row],[Category and Sub-Category]],SEARCH("/",Table1[[#This Row],[Category and Sub-Category]],1)+1,LEN(Table1[[#This Row],[Category and Sub-Category]])))</f>
        <v>photobooks</v>
      </c>
      <c r="S1526" s="8">
        <f>DATE(1970,1,1)+(Table1[[#This Row],[launched_at]]/(24*60*60))</f>
        <v>42756.501041666663</v>
      </c>
      <c r="T1526" s="8">
        <f>DATE(1970,1,1)+(Table1[[#This Row],[deadline]]/(24*60*60))</f>
        <v>42786.501041666663</v>
      </c>
      <c r="U1526">
        <f>_xlfn.DAYS(Table1[[#This Row],[Date Ended Conversion]],Table1[[#This Row],[Date Created Conversion]])</f>
        <v>30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9">
        <f>IF(Table1[[#This Row],[goal]] &lt;= 0,0,Table1[[#This Row],[pledged]]/Table1[[#This Row],[goal]])</f>
        <v>1.7400576923076922</v>
      </c>
      <c r="P1527" s="7">
        <f>IF(Table1[[#This Row],[backers_count]] &lt;= 0,0,Table1[[#This Row],[pledged]]/Table1[[#This Row],[backers_count]])</f>
        <v>32.315357142857138</v>
      </c>
      <c r="Q1527" t="str">
        <f>TRIM(MID(Table1[[#This Row],[Category and Sub-Category]],1,SEARCH("/",Table1[[#This Row],[Category and Sub-Category]],1)-1))</f>
        <v>photography</v>
      </c>
      <c r="R1527" t="str">
        <f>TRIM(MID(Table1[[#This Row],[Category and Sub-Category]],SEARCH("/",Table1[[#This Row],[Category and Sub-Category]],1)+1,LEN(Table1[[#This Row],[Category and Sub-Category]])))</f>
        <v>photobooks</v>
      </c>
      <c r="S1527" s="8">
        <f>DATE(1970,1,1)+(Table1[[#This Row],[launched_at]]/(24*60*60))</f>
        <v>42570.702986111108</v>
      </c>
      <c r="T1527" s="8">
        <f>DATE(1970,1,1)+(Table1[[#This Row],[deadline]]/(24*60*60))</f>
        <v>42600.702986111108</v>
      </c>
      <c r="U1527">
        <f>_xlfn.DAYS(Table1[[#This Row],[Date Ended Conversion]],Table1[[#This Row],[Date Created Conversion]])</f>
        <v>30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9">
        <f>IF(Table1[[#This Row],[goal]] &lt;= 0,0,Table1[[#This Row],[pledged]]/Table1[[#This Row],[goal]])</f>
        <v>1.2032608695652174</v>
      </c>
      <c r="P1528" s="7">
        <f>IF(Table1[[#This Row],[backers_count]] &lt;= 0,0,Table1[[#This Row],[pledged]]/Table1[[#This Row],[backers_count]])</f>
        <v>98.839285714285708</v>
      </c>
      <c r="Q1528" t="str">
        <f>TRIM(MID(Table1[[#This Row],[Category and Sub-Category]],1,SEARCH("/",Table1[[#This Row],[Category and Sub-Category]],1)-1))</f>
        <v>photography</v>
      </c>
      <c r="R1528" t="str">
        <f>TRIM(MID(Table1[[#This Row],[Category and Sub-Category]],SEARCH("/",Table1[[#This Row],[Category and Sub-Category]],1)+1,LEN(Table1[[#This Row],[Category and Sub-Category]])))</f>
        <v>photobooks</v>
      </c>
      <c r="S1528" s="8">
        <f>DATE(1970,1,1)+(Table1[[#This Row],[launched_at]]/(24*60*60))</f>
        <v>42339.276006944448</v>
      </c>
      <c r="T1528" s="8">
        <f>DATE(1970,1,1)+(Table1[[#This Row],[deadline]]/(24*60*60))</f>
        <v>42388.276006944448</v>
      </c>
      <c r="U1528">
        <f>_xlfn.DAYS(Table1[[#This Row],[Date Ended Conversion]],Table1[[#This Row],[Date Created Conversion]])</f>
        <v>49</v>
      </c>
    </row>
    <row r="1529" spans="1:21" ht="29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9">
        <f>IF(Table1[[#This Row],[goal]] &lt;= 0,0,Table1[[#This Row],[pledged]]/Table1[[#This Row],[goal]])</f>
        <v>1.1044428571428573</v>
      </c>
      <c r="P1529" s="7">
        <f>IF(Table1[[#This Row],[backers_count]] &lt;= 0,0,Table1[[#This Row],[pledged]]/Table1[[#This Row],[backers_count]])</f>
        <v>55.222142857142863</v>
      </c>
      <c r="Q1529" t="str">
        <f>TRIM(MID(Table1[[#This Row],[Category and Sub-Category]],1,SEARCH("/",Table1[[#This Row],[Category and Sub-Category]],1)-1))</f>
        <v>photography</v>
      </c>
      <c r="R1529" t="str">
        <f>TRIM(MID(Table1[[#This Row],[Category and Sub-Category]],SEARCH("/",Table1[[#This Row],[Category and Sub-Category]],1)+1,LEN(Table1[[#This Row],[Category and Sub-Category]])))</f>
        <v>photobooks</v>
      </c>
      <c r="S1529" s="8">
        <f>DATE(1970,1,1)+(Table1[[#This Row],[launched_at]]/(24*60*60))</f>
        <v>42780.600532407407</v>
      </c>
      <c r="T1529" s="8">
        <f>DATE(1970,1,1)+(Table1[[#This Row],[deadline]]/(24*60*60))</f>
        <v>42808.558865740742</v>
      </c>
      <c r="U1529">
        <f>_xlfn.DAYS(Table1[[#This Row],[Date Ended Conversion]],Table1[[#This Row],[Date Created Conversion]])</f>
        <v>28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9">
        <f>IF(Table1[[#This Row],[goal]] &lt;= 0,0,Table1[[#This Row],[pledged]]/Table1[[#This Row],[goal]])</f>
        <v>2.8156666666666665</v>
      </c>
      <c r="P1530" s="7">
        <f>IF(Table1[[#This Row],[backers_count]] &lt;= 0,0,Table1[[#This Row],[pledged]]/Table1[[#This Row],[backers_count]])</f>
        <v>52.793750000000003</v>
      </c>
      <c r="Q1530" t="str">
        <f>TRIM(MID(Table1[[#This Row],[Category and Sub-Category]],1,SEARCH("/",Table1[[#This Row],[Category and Sub-Category]],1)-1))</f>
        <v>photography</v>
      </c>
      <c r="R1530" t="str">
        <f>TRIM(MID(Table1[[#This Row],[Category and Sub-Category]],SEARCH("/",Table1[[#This Row],[Category and Sub-Category]],1)+1,LEN(Table1[[#This Row],[Category and Sub-Category]])))</f>
        <v>photobooks</v>
      </c>
      <c r="S1530" s="8">
        <f>DATE(1970,1,1)+(Table1[[#This Row],[launched_at]]/(24*60*60))</f>
        <v>42736.732893518521</v>
      </c>
      <c r="T1530" s="8">
        <f>DATE(1970,1,1)+(Table1[[#This Row],[deadline]]/(24*60*60))</f>
        <v>42767</v>
      </c>
      <c r="U1530">
        <f>_xlfn.DAYS(Table1[[#This Row],[Date Ended Conversion]],Table1[[#This Row],[Date Created Conversion]])</f>
        <v>31</v>
      </c>
    </row>
    <row r="1531" spans="1:21" ht="29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9">
        <f>IF(Table1[[#This Row],[goal]] &lt;= 0,0,Table1[[#This Row],[pledged]]/Table1[[#This Row],[goal]])</f>
        <v>1.0067894736842105</v>
      </c>
      <c r="P1531" s="7">
        <f>IF(Table1[[#This Row],[backers_count]] &lt;= 0,0,Table1[[#This Row],[pledged]]/Table1[[#This Row],[backers_count]])</f>
        <v>135.66666666666666</v>
      </c>
      <c r="Q1531" t="str">
        <f>TRIM(MID(Table1[[#This Row],[Category and Sub-Category]],1,SEARCH("/",Table1[[#This Row],[Category and Sub-Category]],1)-1))</f>
        <v>photography</v>
      </c>
      <c r="R1531" t="str">
        <f>TRIM(MID(Table1[[#This Row],[Category and Sub-Category]],SEARCH("/",Table1[[#This Row],[Category and Sub-Category]],1)+1,LEN(Table1[[#This Row],[Category and Sub-Category]])))</f>
        <v>photobooks</v>
      </c>
      <c r="S1531" s="8">
        <f>DATE(1970,1,1)+(Table1[[#This Row],[launched_at]]/(24*60*60))</f>
        <v>42052.628703703704</v>
      </c>
      <c r="T1531" s="8">
        <f>DATE(1970,1,1)+(Table1[[#This Row],[deadline]]/(24*60*60))</f>
        <v>42082.587037037039</v>
      </c>
      <c r="U1531">
        <f>_xlfn.DAYS(Table1[[#This Row],[Date Ended Conversion]],Table1[[#This Row],[Date Created Conversion]])</f>
        <v>30</v>
      </c>
    </row>
    <row r="1532" spans="1:21" ht="43.5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9">
        <f>IF(Table1[[#This Row],[goal]] &lt;= 0,0,Table1[[#This Row],[pledged]]/Table1[[#This Row],[goal]])</f>
        <v>1.3482571428571428</v>
      </c>
      <c r="P1532" s="7">
        <f>IF(Table1[[#This Row],[backers_count]] &lt;= 0,0,Table1[[#This Row],[pledged]]/Table1[[#This Row],[backers_count]])</f>
        <v>53.991990846681922</v>
      </c>
      <c r="Q1532" t="str">
        <f>TRIM(MID(Table1[[#This Row],[Category and Sub-Category]],1,SEARCH("/",Table1[[#This Row],[Category and Sub-Category]],1)-1))</f>
        <v>photography</v>
      </c>
      <c r="R1532" t="str">
        <f>TRIM(MID(Table1[[#This Row],[Category and Sub-Category]],SEARCH("/",Table1[[#This Row],[Category and Sub-Category]],1)+1,LEN(Table1[[#This Row],[Category and Sub-Category]])))</f>
        <v>photobooks</v>
      </c>
      <c r="S1532" s="8">
        <f>DATE(1970,1,1)+(Table1[[#This Row],[launched_at]]/(24*60*60))</f>
        <v>42275.76730324074</v>
      </c>
      <c r="T1532" s="8">
        <f>DATE(1970,1,1)+(Table1[[#This Row],[deadline]]/(24*60*60))</f>
        <v>42300.76730324074</v>
      </c>
      <c r="U1532">
        <f>_xlfn.DAYS(Table1[[#This Row],[Date Ended Conversion]],Table1[[#This Row],[Date Created Conversion]])</f>
        <v>25</v>
      </c>
    </row>
    <row r="1533" spans="1:21" ht="43.5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9">
        <f>IF(Table1[[#This Row],[goal]] &lt;= 0,0,Table1[[#This Row],[pledged]]/Table1[[#This Row],[goal]])</f>
        <v>1.7595744680851064</v>
      </c>
      <c r="P1533" s="7">
        <f>IF(Table1[[#This Row],[backers_count]] &lt;= 0,0,Table1[[#This Row],[pledged]]/Table1[[#This Row],[backers_count]])</f>
        <v>56.643835616438359</v>
      </c>
      <c r="Q1533" t="str">
        <f>TRIM(MID(Table1[[#This Row],[Category and Sub-Category]],1,SEARCH("/",Table1[[#This Row],[Category and Sub-Category]],1)-1))</f>
        <v>photography</v>
      </c>
      <c r="R1533" t="str">
        <f>TRIM(MID(Table1[[#This Row],[Category and Sub-Category]],SEARCH("/",Table1[[#This Row],[Category and Sub-Category]],1)+1,LEN(Table1[[#This Row],[Category and Sub-Category]])))</f>
        <v>photobooks</v>
      </c>
      <c r="S1533" s="8">
        <f>DATE(1970,1,1)+(Table1[[#This Row],[launched_at]]/(24*60*60))</f>
        <v>41941.802384259259</v>
      </c>
      <c r="T1533" s="8">
        <f>DATE(1970,1,1)+(Table1[[#This Row],[deadline]]/(24*60*60))</f>
        <v>41974.125</v>
      </c>
      <c r="U1533">
        <f>_xlfn.DAYS(Table1[[#This Row],[Date Ended Conversion]],Table1[[#This Row],[Date Created Conversion]])</f>
        <v>33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9">
        <f>IF(Table1[[#This Row],[goal]] &lt;= 0,0,Table1[[#This Row],[pledged]]/Table1[[#This Row],[goal]])</f>
        <v>4.8402000000000003</v>
      </c>
      <c r="P1534" s="7">
        <f>IF(Table1[[#This Row],[backers_count]] &lt;= 0,0,Table1[[#This Row],[pledged]]/Table1[[#This Row],[backers_count]])</f>
        <v>82.316326530612244</v>
      </c>
      <c r="Q1534" t="str">
        <f>TRIM(MID(Table1[[#This Row],[Category and Sub-Category]],1,SEARCH("/",Table1[[#This Row],[Category and Sub-Category]],1)-1))</f>
        <v>photography</v>
      </c>
      <c r="R1534" t="str">
        <f>TRIM(MID(Table1[[#This Row],[Category and Sub-Category]],SEARCH("/",Table1[[#This Row],[Category and Sub-Category]],1)+1,LEN(Table1[[#This Row],[Category and Sub-Category]])))</f>
        <v>photobooks</v>
      </c>
      <c r="S1534" s="8">
        <f>DATE(1970,1,1)+(Table1[[#This Row],[launched_at]]/(24*60*60))</f>
        <v>42391.475289351853</v>
      </c>
      <c r="T1534" s="8">
        <f>DATE(1970,1,1)+(Table1[[#This Row],[deadline]]/(24*60*60))</f>
        <v>42415.625</v>
      </c>
      <c r="U1534">
        <f>_xlfn.DAYS(Table1[[#This Row],[Date Ended Conversion]],Table1[[#This Row],[Date Created Conversion]])</f>
        <v>24</v>
      </c>
    </row>
    <row r="1535" spans="1:21" ht="29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9">
        <f>IF(Table1[[#This Row],[goal]] &lt;= 0,0,Table1[[#This Row],[pledged]]/Table1[[#This Row],[goal]])</f>
        <v>1.4514</v>
      </c>
      <c r="P1535" s="7">
        <f>IF(Table1[[#This Row],[backers_count]] &lt;= 0,0,Table1[[#This Row],[pledged]]/Table1[[#This Row],[backers_count]])</f>
        <v>88.26081081081081</v>
      </c>
      <c r="Q1535" t="str">
        <f>TRIM(MID(Table1[[#This Row],[Category and Sub-Category]],1,SEARCH("/",Table1[[#This Row],[Category and Sub-Category]],1)-1))</f>
        <v>photography</v>
      </c>
      <c r="R1535" t="str">
        <f>TRIM(MID(Table1[[#This Row],[Category and Sub-Category]],SEARCH("/",Table1[[#This Row],[Category and Sub-Category]],1)+1,LEN(Table1[[#This Row],[Category and Sub-Category]])))</f>
        <v>photobooks</v>
      </c>
      <c r="S1535" s="8">
        <f>DATE(1970,1,1)+(Table1[[#This Row],[launched_at]]/(24*60*60))</f>
        <v>42443.00204861111</v>
      </c>
      <c r="T1535" s="8">
        <f>DATE(1970,1,1)+(Table1[[#This Row],[deadline]]/(24*60*60))</f>
        <v>42492.165972222225</v>
      </c>
      <c r="U1535">
        <f>_xlfn.DAYS(Table1[[#This Row],[Date Ended Conversion]],Table1[[#This Row],[Date Created Conversion]])</f>
        <v>49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9">
        <f>IF(Table1[[#This Row],[goal]] &lt;= 0,0,Table1[[#This Row],[pledged]]/Table1[[#This Row],[goal]])</f>
        <v>4.1773333333333333</v>
      </c>
      <c r="P1536" s="7">
        <f>IF(Table1[[#This Row],[backers_count]] &lt;= 0,0,Table1[[#This Row],[pledged]]/Table1[[#This Row],[backers_count]])</f>
        <v>84.905149051490511</v>
      </c>
      <c r="Q1536" t="str">
        <f>TRIM(MID(Table1[[#This Row],[Category and Sub-Category]],1,SEARCH("/",Table1[[#This Row],[Category and Sub-Category]],1)-1))</f>
        <v>photography</v>
      </c>
      <c r="R1536" t="str">
        <f>TRIM(MID(Table1[[#This Row],[Category and Sub-Category]],SEARCH("/",Table1[[#This Row],[Category and Sub-Category]],1)+1,LEN(Table1[[#This Row],[Category and Sub-Category]])))</f>
        <v>photobooks</v>
      </c>
      <c r="S1536" s="8">
        <f>DATE(1970,1,1)+(Table1[[#This Row],[launched_at]]/(24*60*60))</f>
        <v>42221.674328703702</v>
      </c>
      <c r="T1536" s="8">
        <f>DATE(1970,1,1)+(Table1[[#This Row],[deadline]]/(24*60*60))</f>
        <v>42251.674328703702</v>
      </c>
      <c r="U1536">
        <f>_xlfn.DAYS(Table1[[#This Row],[Date Ended Conversion]],Table1[[#This Row],[Date Created Conversion]])</f>
        <v>30</v>
      </c>
    </row>
    <row r="1537" spans="1:21" ht="43.5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9">
        <f>IF(Table1[[#This Row],[goal]] &lt;= 0,0,Table1[[#This Row],[pledged]]/Table1[[#This Row],[goal]])</f>
        <v>1.3242499999999999</v>
      </c>
      <c r="P1537" s="7">
        <f>IF(Table1[[#This Row],[backers_count]] &lt;= 0,0,Table1[[#This Row],[pledged]]/Table1[[#This Row],[backers_count]])</f>
        <v>48.154545454545456</v>
      </c>
      <c r="Q1537" t="str">
        <f>TRIM(MID(Table1[[#This Row],[Category and Sub-Category]],1,SEARCH("/",Table1[[#This Row],[Category and Sub-Category]],1)-1))</f>
        <v>photography</v>
      </c>
      <c r="R1537" t="str">
        <f>TRIM(MID(Table1[[#This Row],[Category and Sub-Category]],SEARCH("/",Table1[[#This Row],[Category and Sub-Category]],1)+1,LEN(Table1[[#This Row],[Category and Sub-Category]])))</f>
        <v>photobooks</v>
      </c>
      <c r="S1537" s="8">
        <f>DATE(1970,1,1)+(Table1[[#This Row],[launched_at]]/(24*60*60))</f>
        <v>42484.829062500001</v>
      </c>
      <c r="T1537" s="8">
        <f>DATE(1970,1,1)+(Table1[[#This Row],[deadline]]/(24*60*60))</f>
        <v>42513.916666666672</v>
      </c>
      <c r="U1537">
        <f>_xlfn.DAYS(Table1[[#This Row],[Date Ended Conversion]],Table1[[#This Row],[Date Created Conversion]])</f>
        <v>29</v>
      </c>
    </row>
    <row r="1538" spans="1:21" ht="43.5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9">
        <f>IF(Table1[[#This Row],[goal]] &lt;= 0,0,Table1[[#This Row],[pledged]]/Table1[[#This Row],[goal]])</f>
        <v>2.5030841666666666</v>
      </c>
      <c r="P1538" s="7">
        <f>IF(Table1[[#This Row],[backers_count]] &lt;= 0,0,Table1[[#This Row],[pledged]]/Table1[[#This Row],[backers_count]])</f>
        <v>66.015406593406595</v>
      </c>
      <c r="Q1538" t="str">
        <f>TRIM(MID(Table1[[#This Row],[Category and Sub-Category]],1,SEARCH("/",Table1[[#This Row],[Category and Sub-Category]],1)-1))</f>
        <v>photography</v>
      </c>
      <c r="R1538" t="str">
        <f>TRIM(MID(Table1[[#This Row],[Category and Sub-Category]],SEARCH("/",Table1[[#This Row],[Category and Sub-Category]],1)+1,LEN(Table1[[#This Row],[Category and Sub-Category]])))</f>
        <v>photobooks</v>
      </c>
      <c r="S1538" s="8">
        <f>DATE(1970,1,1)+(Table1[[#This Row],[launched_at]]/(24*60*60))</f>
        <v>42213.802199074074</v>
      </c>
      <c r="T1538" s="8">
        <f>DATE(1970,1,1)+(Table1[[#This Row],[deadline]]/(24*60*60))</f>
        <v>42243.802199074074</v>
      </c>
      <c r="U1538">
        <f>_xlfn.DAYS(Table1[[#This Row],[Date Ended Conversion]],Table1[[#This Row],[Date Created Conversion]])</f>
        <v>30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9">
        <f>IF(Table1[[#This Row],[goal]] &lt;= 0,0,Table1[[#This Row],[pledged]]/Table1[[#This Row],[goal]])</f>
        <v>1.7989999999999999</v>
      </c>
      <c r="P1539" s="7">
        <f>IF(Table1[[#This Row],[backers_count]] &lt;= 0,0,Table1[[#This Row],[pledged]]/Table1[[#This Row],[backers_count]])</f>
        <v>96.375</v>
      </c>
      <c r="Q1539" t="str">
        <f>TRIM(MID(Table1[[#This Row],[Category and Sub-Category]],1,SEARCH("/",Table1[[#This Row],[Category and Sub-Category]],1)-1))</f>
        <v>photography</v>
      </c>
      <c r="R1539" t="str">
        <f>TRIM(MID(Table1[[#This Row],[Category and Sub-Category]],SEARCH("/",Table1[[#This Row],[Category and Sub-Category]],1)+1,LEN(Table1[[#This Row],[Category and Sub-Category]])))</f>
        <v>photobooks</v>
      </c>
      <c r="S1539" s="8">
        <f>DATE(1970,1,1)+(Table1[[#This Row],[launched_at]]/(24*60*60))</f>
        <v>42552.315127314811</v>
      </c>
      <c r="T1539" s="8">
        <f>DATE(1970,1,1)+(Table1[[#This Row],[deadline]]/(24*60*60))</f>
        <v>42588.75</v>
      </c>
      <c r="U1539">
        <f>_xlfn.DAYS(Table1[[#This Row],[Date Ended Conversion]],Table1[[#This Row],[Date Created Conversion]])</f>
        <v>36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9">
        <f>IF(Table1[[#This Row],[goal]] &lt;= 0,0,Table1[[#This Row],[pledged]]/Table1[[#This Row],[goal]])</f>
        <v>1.0262857142857142</v>
      </c>
      <c r="P1540" s="7">
        <f>IF(Table1[[#This Row],[backers_count]] &lt;= 0,0,Table1[[#This Row],[pledged]]/Table1[[#This Row],[backers_count]])</f>
        <v>156.17391304347825</v>
      </c>
      <c r="Q1540" t="str">
        <f>TRIM(MID(Table1[[#This Row],[Category and Sub-Category]],1,SEARCH("/",Table1[[#This Row],[Category and Sub-Category]],1)-1))</f>
        <v>photography</v>
      </c>
      <c r="R1540" t="str">
        <f>TRIM(MID(Table1[[#This Row],[Category and Sub-Category]],SEARCH("/",Table1[[#This Row],[Category and Sub-Category]],1)+1,LEN(Table1[[#This Row],[Category and Sub-Category]])))</f>
        <v>photobooks</v>
      </c>
      <c r="S1540" s="8">
        <f>DATE(1970,1,1)+(Table1[[#This Row],[launched_at]]/(24*60*60))</f>
        <v>41981.782060185185</v>
      </c>
      <c r="T1540" s="8">
        <f>DATE(1970,1,1)+(Table1[[#This Row],[deadline]]/(24*60*60))</f>
        <v>42026.782060185185</v>
      </c>
      <c r="U1540">
        <f>_xlfn.DAYS(Table1[[#This Row],[Date Ended Conversion]],Table1[[#This Row],[Date Created Conversion]])</f>
        <v>45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9">
        <f>IF(Table1[[#This Row],[goal]] &lt;= 0,0,Table1[[#This Row],[pledged]]/Table1[[#This Row],[goal]])</f>
        <v>1.359861</v>
      </c>
      <c r="P1541" s="7">
        <f>IF(Table1[[#This Row],[backers_count]] &lt;= 0,0,Table1[[#This Row],[pledged]]/Table1[[#This Row],[backers_count]])</f>
        <v>95.764859154929582</v>
      </c>
      <c r="Q1541" t="str">
        <f>TRIM(MID(Table1[[#This Row],[Category and Sub-Category]],1,SEARCH("/",Table1[[#This Row],[Category and Sub-Category]],1)-1))</f>
        <v>photography</v>
      </c>
      <c r="R1541" t="str">
        <f>TRIM(MID(Table1[[#This Row],[Category and Sub-Category]],SEARCH("/",Table1[[#This Row],[Category and Sub-Category]],1)+1,LEN(Table1[[#This Row],[Category and Sub-Category]])))</f>
        <v>photobooks</v>
      </c>
      <c r="S1541" s="8">
        <f>DATE(1970,1,1)+(Table1[[#This Row],[launched_at]]/(24*60*60))</f>
        <v>42705.91920138889</v>
      </c>
      <c r="T1541" s="8">
        <f>DATE(1970,1,1)+(Table1[[#This Row],[deadline]]/(24*60*60))</f>
        <v>42738.91920138889</v>
      </c>
      <c r="U1541">
        <f>_xlfn.DAYS(Table1[[#This Row],[Date Ended Conversion]],Table1[[#This Row],[Date Created Conversion]])</f>
        <v>33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9">
        <f>IF(Table1[[#This Row],[goal]] &lt;= 0,0,Table1[[#This Row],[pledged]]/Table1[[#This Row],[goal]])</f>
        <v>1.1786666666666668</v>
      </c>
      <c r="P1542" s="7">
        <f>IF(Table1[[#This Row],[backers_count]] &lt;= 0,0,Table1[[#This Row],[pledged]]/Table1[[#This Row],[backers_count]])</f>
        <v>180.40816326530611</v>
      </c>
      <c r="Q1542" t="str">
        <f>TRIM(MID(Table1[[#This Row],[Category and Sub-Category]],1,SEARCH("/",Table1[[#This Row],[Category and Sub-Category]],1)-1))</f>
        <v>photography</v>
      </c>
      <c r="R1542" t="str">
        <f>TRIM(MID(Table1[[#This Row],[Category and Sub-Category]],SEARCH("/",Table1[[#This Row],[Category and Sub-Category]],1)+1,LEN(Table1[[#This Row],[Category and Sub-Category]])))</f>
        <v>photobooks</v>
      </c>
      <c r="S1542" s="8">
        <f>DATE(1970,1,1)+(Table1[[#This Row],[launched_at]]/(24*60*60))</f>
        <v>41939.00712962963</v>
      </c>
      <c r="T1542" s="8">
        <f>DATE(1970,1,1)+(Table1[[#This Row],[deadline]]/(24*60*60))</f>
        <v>41969.052083333328</v>
      </c>
      <c r="U1542">
        <f>_xlfn.DAYS(Table1[[#This Row],[Date Ended Conversion]],Table1[[#This Row],[Date Created Conversion]])</f>
        <v>30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9">
        <f>IF(Table1[[#This Row],[goal]] &lt;= 0,0,Table1[[#This Row],[pledged]]/Table1[[#This Row],[goal]])</f>
        <v>3.3333333333333332E-4</v>
      </c>
      <c r="P1543" s="7">
        <f>IF(Table1[[#This Row],[backers_count]] &lt;= 0,0,Table1[[#This Row],[pledged]]/Table1[[#This Row],[backers_count]])</f>
        <v>3</v>
      </c>
      <c r="Q1543" t="str">
        <f>TRIM(MID(Table1[[#This Row],[Category and Sub-Category]],1,SEARCH("/",Table1[[#This Row],[Category and Sub-Category]],1)-1))</f>
        <v>photography</v>
      </c>
      <c r="R1543" t="str">
        <f>TRIM(MID(Table1[[#This Row],[Category and Sub-Category]],SEARCH("/",Table1[[#This Row],[Category and Sub-Category]],1)+1,LEN(Table1[[#This Row],[Category and Sub-Category]])))</f>
        <v>nature</v>
      </c>
      <c r="S1543" s="8">
        <f>DATE(1970,1,1)+(Table1[[#This Row],[launched_at]]/(24*60*60))</f>
        <v>41974.712245370371</v>
      </c>
      <c r="T1543" s="8">
        <f>DATE(1970,1,1)+(Table1[[#This Row],[deadline]]/(24*60*60))</f>
        <v>42004.712245370371</v>
      </c>
      <c r="U1543">
        <f>_xlfn.DAYS(Table1[[#This Row],[Date Ended Conversion]],Table1[[#This Row],[Date Created Conversion]])</f>
        <v>30</v>
      </c>
    </row>
    <row r="1544" spans="1:21" ht="43.5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9">
        <f>IF(Table1[[#This Row],[goal]] &lt;= 0,0,Table1[[#This Row],[pledged]]/Table1[[#This Row],[goal]])</f>
        <v>0.04</v>
      </c>
      <c r="P1544" s="7">
        <f>IF(Table1[[#This Row],[backers_count]] &lt;= 0,0,Table1[[#This Row],[pledged]]/Table1[[#This Row],[backers_count]])</f>
        <v>20</v>
      </c>
      <c r="Q1544" t="str">
        <f>TRIM(MID(Table1[[#This Row],[Category and Sub-Category]],1,SEARCH("/",Table1[[#This Row],[Category and Sub-Category]],1)-1))</f>
        <v>photography</v>
      </c>
      <c r="R1544" t="str">
        <f>TRIM(MID(Table1[[#This Row],[Category and Sub-Category]],SEARCH("/",Table1[[#This Row],[Category and Sub-Category]],1)+1,LEN(Table1[[#This Row],[Category and Sub-Category]])))</f>
        <v>nature</v>
      </c>
      <c r="S1544" s="8">
        <f>DATE(1970,1,1)+(Table1[[#This Row],[launched_at]]/(24*60*60))</f>
        <v>42170.996527777781</v>
      </c>
      <c r="T1544" s="8">
        <f>DATE(1970,1,1)+(Table1[[#This Row],[deadline]]/(24*60*60))</f>
        <v>42185.996527777781</v>
      </c>
      <c r="U1544">
        <f>_xlfn.DAYS(Table1[[#This Row],[Date Ended Conversion]],Table1[[#This Row],[Date Created Conversion]])</f>
        <v>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9">
        <f>IF(Table1[[#This Row],[goal]] &lt;= 0,0,Table1[[#This Row],[pledged]]/Table1[[#This Row],[goal]])</f>
        <v>4.4444444444444444E-3</v>
      </c>
      <c r="P1545" s="7">
        <f>IF(Table1[[#This Row],[backers_count]] &lt;= 0,0,Table1[[#This Row],[pledged]]/Table1[[#This Row],[backers_count]])</f>
        <v>10</v>
      </c>
      <c r="Q1545" t="str">
        <f>TRIM(MID(Table1[[#This Row],[Category and Sub-Category]],1,SEARCH("/",Table1[[#This Row],[Category and Sub-Category]],1)-1))</f>
        <v>photography</v>
      </c>
      <c r="R1545" t="str">
        <f>TRIM(MID(Table1[[#This Row],[Category and Sub-Category]],SEARCH("/",Table1[[#This Row],[Category and Sub-Category]],1)+1,LEN(Table1[[#This Row],[Category and Sub-Category]])))</f>
        <v>nature</v>
      </c>
      <c r="S1545" s="8">
        <f>DATE(1970,1,1)+(Table1[[#This Row],[launched_at]]/(24*60*60))</f>
        <v>41935.509652777779</v>
      </c>
      <c r="T1545" s="8">
        <f>DATE(1970,1,1)+(Table1[[#This Row],[deadline]]/(24*60*60))</f>
        <v>41965.551319444443</v>
      </c>
      <c r="U1545">
        <f>_xlfn.DAYS(Table1[[#This Row],[Date Ended Conversion]],Table1[[#This Row],[Date Created Conversion]])</f>
        <v>30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9">
        <f>IF(Table1[[#This Row],[goal]] &lt;= 0,0,Table1[[#This Row],[pledged]]/Table1[[#This Row],[goal]])</f>
        <v>0</v>
      </c>
      <c r="P1546" s="7">
        <f>IF(Table1[[#This Row],[backers_count]] &lt;= 0,0,Table1[[#This Row],[pledged]]/Table1[[#This Row],[backers_count]])</f>
        <v>0</v>
      </c>
      <c r="Q1546" t="str">
        <f>TRIM(MID(Table1[[#This Row],[Category and Sub-Category]],1,SEARCH("/",Table1[[#This Row],[Category and Sub-Category]],1)-1))</f>
        <v>photography</v>
      </c>
      <c r="R1546" t="str">
        <f>TRIM(MID(Table1[[#This Row],[Category and Sub-Category]],SEARCH("/",Table1[[#This Row],[Category and Sub-Category]],1)+1,LEN(Table1[[#This Row],[Category and Sub-Category]])))</f>
        <v>nature</v>
      </c>
      <c r="S1546" s="8">
        <f>DATE(1970,1,1)+(Table1[[#This Row],[launched_at]]/(24*60*60))</f>
        <v>42053.051203703704</v>
      </c>
      <c r="T1546" s="8">
        <f>DATE(1970,1,1)+(Table1[[#This Row],[deadline]]/(24*60*60))</f>
        <v>42095.012499999997</v>
      </c>
      <c r="U1546">
        <f>_xlfn.DAYS(Table1[[#This Row],[Date Ended Conversion]],Table1[[#This Row],[Date Created Conversion]])</f>
        <v>42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9">
        <f>IF(Table1[[#This Row],[goal]] &lt;= 0,0,Table1[[#This Row],[pledged]]/Table1[[#This Row],[goal]])</f>
        <v>3.3333333333333332E-4</v>
      </c>
      <c r="P1547" s="7">
        <f>IF(Table1[[#This Row],[backers_count]] &lt;= 0,0,Table1[[#This Row],[pledged]]/Table1[[#This Row],[backers_count]])</f>
        <v>1</v>
      </c>
      <c r="Q1547" t="str">
        <f>TRIM(MID(Table1[[#This Row],[Category and Sub-Category]],1,SEARCH("/",Table1[[#This Row],[Category and Sub-Category]],1)-1))</f>
        <v>photography</v>
      </c>
      <c r="R1547" t="str">
        <f>TRIM(MID(Table1[[#This Row],[Category and Sub-Category]],SEARCH("/",Table1[[#This Row],[Category and Sub-Category]],1)+1,LEN(Table1[[#This Row],[Category and Sub-Category]])))</f>
        <v>nature</v>
      </c>
      <c r="S1547" s="8">
        <f>DATE(1970,1,1)+(Table1[[#This Row],[launched_at]]/(24*60*60))</f>
        <v>42031.884652777779</v>
      </c>
      <c r="T1547" s="8">
        <f>DATE(1970,1,1)+(Table1[[#This Row],[deadline]]/(24*60*60))</f>
        <v>42065.886111111111</v>
      </c>
      <c r="U1547">
        <f>_xlfn.DAYS(Table1[[#This Row],[Date Ended Conversion]],Table1[[#This Row],[Date Created Conversion]])</f>
        <v>34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9">
        <f>IF(Table1[[#This Row],[goal]] &lt;= 0,0,Table1[[#This Row],[pledged]]/Table1[[#This Row],[goal]])</f>
        <v>0.28899999999999998</v>
      </c>
      <c r="P1548" s="7">
        <f>IF(Table1[[#This Row],[backers_count]] &lt;= 0,0,Table1[[#This Row],[pledged]]/Table1[[#This Row],[backers_count]])</f>
        <v>26.272727272727273</v>
      </c>
      <c r="Q1548" t="str">
        <f>TRIM(MID(Table1[[#This Row],[Category and Sub-Category]],1,SEARCH("/",Table1[[#This Row],[Category and Sub-Category]],1)-1))</f>
        <v>photography</v>
      </c>
      <c r="R1548" t="str">
        <f>TRIM(MID(Table1[[#This Row],[Category and Sub-Category]],SEARCH("/",Table1[[#This Row],[Category and Sub-Category]],1)+1,LEN(Table1[[#This Row],[Category and Sub-Category]])))</f>
        <v>nature</v>
      </c>
      <c r="S1548" s="8">
        <f>DATE(1970,1,1)+(Table1[[#This Row],[launched_at]]/(24*60*60))</f>
        <v>41839.212951388887</v>
      </c>
      <c r="T1548" s="8">
        <f>DATE(1970,1,1)+(Table1[[#This Row],[deadline]]/(24*60*60))</f>
        <v>41899.212951388887</v>
      </c>
      <c r="U1548">
        <f>_xlfn.DAYS(Table1[[#This Row],[Date Ended Conversion]],Table1[[#This Row],[Date Created Conversion]])</f>
        <v>60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9">
        <f>IF(Table1[[#This Row],[goal]] &lt;= 0,0,Table1[[#This Row],[pledged]]/Table1[[#This Row],[goal]])</f>
        <v>0</v>
      </c>
      <c r="P1549" s="7">
        <f>IF(Table1[[#This Row],[backers_count]] &lt;= 0,0,Table1[[#This Row],[pledged]]/Table1[[#This Row],[backers_count]])</f>
        <v>0</v>
      </c>
      <c r="Q1549" t="str">
        <f>TRIM(MID(Table1[[#This Row],[Category and Sub-Category]],1,SEARCH("/",Table1[[#This Row],[Category and Sub-Category]],1)-1))</f>
        <v>photography</v>
      </c>
      <c r="R1549" t="str">
        <f>TRIM(MID(Table1[[#This Row],[Category and Sub-Category]],SEARCH("/",Table1[[#This Row],[Category and Sub-Category]],1)+1,LEN(Table1[[#This Row],[Category and Sub-Category]])))</f>
        <v>nature</v>
      </c>
      <c r="S1549" s="8">
        <f>DATE(1970,1,1)+(Table1[[#This Row],[launched_at]]/(24*60*60))</f>
        <v>42782.426875000005</v>
      </c>
      <c r="T1549" s="8">
        <f>DATE(1970,1,1)+(Table1[[#This Row],[deadline]]/(24*60*60))</f>
        <v>42789.426875000005</v>
      </c>
      <c r="U1549">
        <f>_xlfn.DAYS(Table1[[#This Row],[Date Ended Conversion]],Table1[[#This Row],[Date Created Conversion]])</f>
        <v>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9">
        <f>IF(Table1[[#This Row],[goal]] &lt;= 0,0,Table1[[#This Row],[pledged]]/Table1[[#This Row],[goal]])</f>
        <v>8.5714285714285715E-2</v>
      </c>
      <c r="P1550" s="7">
        <f>IF(Table1[[#This Row],[backers_count]] &lt;= 0,0,Table1[[#This Row],[pledged]]/Table1[[#This Row],[backers_count]])</f>
        <v>60</v>
      </c>
      <c r="Q1550" t="str">
        <f>TRIM(MID(Table1[[#This Row],[Category and Sub-Category]],1,SEARCH("/",Table1[[#This Row],[Category and Sub-Category]],1)-1))</f>
        <v>photography</v>
      </c>
      <c r="R1550" t="str">
        <f>TRIM(MID(Table1[[#This Row],[Category and Sub-Category]],SEARCH("/",Table1[[#This Row],[Category and Sub-Category]],1)+1,LEN(Table1[[#This Row],[Category and Sub-Category]])))</f>
        <v>nature</v>
      </c>
      <c r="S1550" s="8">
        <f>DATE(1970,1,1)+(Table1[[#This Row],[launched_at]]/(24*60*60))</f>
        <v>42286.88217592593</v>
      </c>
      <c r="T1550" s="8">
        <f>DATE(1970,1,1)+(Table1[[#This Row],[deadline]]/(24*60*60))</f>
        <v>42316.923842592594</v>
      </c>
      <c r="U1550">
        <f>_xlfn.DAYS(Table1[[#This Row],[Date Ended Conversion]],Table1[[#This Row],[Date Created Conversion]])</f>
        <v>30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9">
        <f>IF(Table1[[#This Row],[goal]] &lt;= 0,0,Table1[[#This Row],[pledged]]/Table1[[#This Row],[goal]])</f>
        <v>0.34</v>
      </c>
      <c r="P1551" s="7">
        <f>IF(Table1[[#This Row],[backers_count]] &lt;= 0,0,Table1[[#This Row],[pledged]]/Table1[[#This Row],[backers_count]])</f>
        <v>28.333333333333332</v>
      </c>
      <c r="Q1551" t="str">
        <f>TRIM(MID(Table1[[#This Row],[Category and Sub-Category]],1,SEARCH("/",Table1[[#This Row],[Category and Sub-Category]],1)-1))</f>
        <v>photography</v>
      </c>
      <c r="R1551" t="str">
        <f>TRIM(MID(Table1[[#This Row],[Category and Sub-Category]],SEARCH("/",Table1[[#This Row],[Category and Sub-Category]],1)+1,LEN(Table1[[#This Row],[Category and Sub-Category]])))</f>
        <v>nature</v>
      </c>
      <c r="S1551" s="8">
        <f>DATE(1970,1,1)+(Table1[[#This Row],[launched_at]]/(24*60*60))</f>
        <v>42281.136099537034</v>
      </c>
      <c r="T1551" s="8">
        <f>DATE(1970,1,1)+(Table1[[#This Row],[deadline]]/(24*60*60))</f>
        <v>42311.177766203706</v>
      </c>
      <c r="U1551">
        <f>_xlfn.DAYS(Table1[[#This Row],[Date Ended Conversion]],Table1[[#This Row],[Date Created Conversion]])</f>
        <v>30</v>
      </c>
    </row>
    <row r="1552" spans="1:21" ht="43.5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9">
        <f>IF(Table1[[#This Row],[goal]] &lt;= 0,0,Table1[[#This Row],[pledged]]/Table1[[#This Row],[goal]])</f>
        <v>0.13466666666666666</v>
      </c>
      <c r="P1552" s="7">
        <f>IF(Table1[[#This Row],[backers_count]] &lt;= 0,0,Table1[[#This Row],[pledged]]/Table1[[#This Row],[backers_count]])</f>
        <v>14.428571428571429</v>
      </c>
      <c r="Q1552" t="str">
        <f>TRIM(MID(Table1[[#This Row],[Category and Sub-Category]],1,SEARCH("/",Table1[[#This Row],[Category and Sub-Category]],1)-1))</f>
        <v>photography</v>
      </c>
      <c r="R1552" t="str">
        <f>TRIM(MID(Table1[[#This Row],[Category and Sub-Category]],SEARCH("/",Table1[[#This Row],[Category and Sub-Category]],1)+1,LEN(Table1[[#This Row],[Category and Sub-Category]])))</f>
        <v>nature</v>
      </c>
      <c r="S1552" s="8">
        <f>DATE(1970,1,1)+(Table1[[#This Row],[launched_at]]/(24*60*60))</f>
        <v>42472.449467592596</v>
      </c>
      <c r="T1552" s="8">
        <f>DATE(1970,1,1)+(Table1[[#This Row],[deadline]]/(24*60*60))</f>
        <v>42502.449467592596</v>
      </c>
      <c r="U1552">
        <f>_xlfn.DAYS(Table1[[#This Row],[Date Ended Conversion]],Table1[[#This Row],[Date Created Conversion]])</f>
        <v>30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9">
        <f>IF(Table1[[#This Row],[goal]] &lt;= 0,0,Table1[[#This Row],[pledged]]/Table1[[#This Row],[goal]])</f>
        <v>0</v>
      </c>
      <c r="P1553" s="7">
        <f>IF(Table1[[#This Row],[backers_count]] &lt;= 0,0,Table1[[#This Row],[pledged]]/Table1[[#This Row],[backers_count]])</f>
        <v>0</v>
      </c>
      <c r="Q1553" t="str">
        <f>TRIM(MID(Table1[[#This Row],[Category and Sub-Category]],1,SEARCH("/",Table1[[#This Row],[Category and Sub-Category]],1)-1))</f>
        <v>photography</v>
      </c>
      <c r="R1553" t="str">
        <f>TRIM(MID(Table1[[#This Row],[Category and Sub-Category]],SEARCH("/",Table1[[#This Row],[Category and Sub-Category]],1)+1,LEN(Table1[[#This Row],[Category and Sub-Category]])))</f>
        <v>nature</v>
      </c>
      <c r="S1553" s="8">
        <f>DATE(1970,1,1)+(Table1[[#This Row],[launched_at]]/(24*60*60))</f>
        <v>42121.824525462958</v>
      </c>
      <c r="T1553" s="8">
        <f>DATE(1970,1,1)+(Table1[[#This Row],[deadline]]/(24*60*60))</f>
        <v>42151.824525462958</v>
      </c>
      <c r="U1553">
        <f>_xlfn.DAYS(Table1[[#This Row],[Date Ended Conversion]],Table1[[#This Row],[Date Created Conversion]])</f>
        <v>30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9">
        <f>IF(Table1[[#This Row],[goal]] &lt;= 0,0,Table1[[#This Row],[pledged]]/Table1[[#This Row],[goal]])</f>
        <v>0.49186046511627907</v>
      </c>
      <c r="P1554" s="7">
        <f>IF(Table1[[#This Row],[backers_count]] &lt;= 0,0,Table1[[#This Row],[pledged]]/Table1[[#This Row],[backers_count]])</f>
        <v>132.1875</v>
      </c>
      <c r="Q1554" t="str">
        <f>TRIM(MID(Table1[[#This Row],[Category and Sub-Category]],1,SEARCH("/",Table1[[#This Row],[Category and Sub-Category]],1)-1))</f>
        <v>photography</v>
      </c>
      <c r="R1554" t="str">
        <f>TRIM(MID(Table1[[#This Row],[Category and Sub-Category]],SEARCH("/",Table1[[#This Row],[Category and Sub-Category]],1)+1,LEN(Table1[[#This Row],[Category and Sub-Category]])))</f>
        <v>nature</v>
      </c>
      <c r="S1554" s="8">
        <f>DATE(1970,1,1)+(Table1[[#This Row],[launched_at]]/(24*60*60))</f>
        <v>41892.688750000001</v>
      </c>
      <c r="T1554" s="8">
        <f>DATE(1970,1,1)+(Table1[[#This Row],[deadline]]/(24*60*60))</f>
        <v>41913.165972222225</v>
      </c>
      <c r="U1554">
        <f>_xlfn.DAYS(Table1[[#This Row],[Date Ended Conversion]],Table1[[#This Row],[Date Created Conversion]])</f>
        <v>21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9">
        <f>IF(Table1[[#This Row],[goal]] &lt;= 0,0,Table1[[#This Row],[pledged]]/Table1[[#This Row],[goal]])</f>
        <v>0</v>
      </c>
      <c r="P1555" s="7">
        <f>IF(Table1[[#This Row],[backers_count]] &lt;= 0,0,Table1[[#This Row],[pledged]]/Table1[[#This Row],[backers_count]])</f>
        <v>0</v>
      </c>
      <c r="Q1555" t="str">
        <f>TRIM(MID(Table1[[#This Row],[Category and Sub-Category]],1,SEARCH("/",Table1[[#This Row],[Category and Sub-Category]],1)-1))</f>
        <v>photography</v>
      </c>
      <c r="R1555" t="str">
        <f>TRIM(MID(Table1[[#This Row],[Category and Sub-Category]],SEARCH("/",Table1[[#This Row],[Category and Sub-Category]],1)+1,LEN(Table1[[#This Row],[Category and Sub-Category]])))</f>
        <v>nature</v>
      </c>
      <c r="S1555" s="8">
        <f>DATE(1970,1,1)+(Table1[[#This Row],[launched_at]]/(24*60*60))</f>
        <v>42219.282951388886</v>
      </c>
      <c r="T1555" s="8">
        <f>DATE(1970,1,1)+(Table1[[#This Row],[deadline]]/(24*60*60))</f>
        <v>42249.282951388886</v>
      </c>
      <c r="U1555">
        <f>_xlfn.DAYS(Table1[[#This Row],[Date Ended Conversion]],Table1[[#This Row],[Date Created Conversion]])</f>
        <v>30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9">
        <f>IF(Table1[[#This Row],[goal]] &lt;= 0,0,Table1[[#This Row],[pledged]]/Table1[[#This Row],[goal]])</f>
        <v>0</v>
      </c>
      <c r="P1556" s="7">
        <f>IF(Table1[[#This Row],[backers_count]] &lt;= 0,0,Table1[[#This Row],[pledged]]/Table1[[#This Row],[backers_count]])</f>
        <v>0</v>
      </c>
      <c r="Q1556" t="str">
        <f>TRIM(MID(Table1[[#This Row],[Category and Sub-Category]],1,SEARCH("/",Table1[[#This Row],[Category and Sub-Category]],1)-1))</f>
        <v>photography</v>
      </c>
      <c r="R1556" t="str">
        <f>TRIM(MID(Table1[[#This Row],[Category and Sub-Category]],SEARCH("/",Table1[[#This Row],[Category and Sub-Category]],1)+1,LEN(Table1[[#This Row],[Category and Sub-Category]])))</f>
        <v>nature</v>
      </c>
      <c r="S1556" s="8">
        <f>DATE(1970,1,1)+(Table1[[#This Row],[launched_at]]/(24*60*60))</f>
        <v>42188.252199074079</v>
      </c>
      <c r="T1556" s="8">
        <f>DATE(1970,1,1)+(Table1[[#This Row],[deadline]]/(24*60*60))</f>
        <v>42218.252199074079</v>
      </c>
      <c r="U1556">
        <f>_xlfn.DAYS(Table1[[#This Row],[Date Ended Conversion]],Table1[[#This Row],[Date Created Conversion]])</f>
        <v>30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9">
        <f>IF(Table1[[#This Row],[goal]] &lt;= 0,0,Table1[[#This Row],[pledged]]/Table1[[#This Row],[goal]])</f>
        <v>0</v>
      </c>
      <c r="P1557" s="7">
        <f>IF(Table1[[#This Row],[backers_count]] &lt;= 0,0,Table1[[#This Row],[pledged]]/Table1[[#This Row],[backers_count]])</f>
        <v>0</v>
      </c>
      <c r="Q1557" t="str">
        <f>TRIM(MID(Table1[[#This Row],[Category and Sub-Category]],1,SEARCH("/",Table1[[#This Row],[Category and Sub-Category]],1)-1))</f>
        <v>photography</v>
      </c>
      <c r="R1557" t="str">
        <f>TRIM(MID(Table1[[#This Row],[Category and Sub-Category]],SEARCH("/",Table1[[#This Row],[Category and Sub-Category]],1)+1,LEN(Table1[[#This Row],[Category and Sub-Category]])))</f>
        <v>nature</v>
      </c>
      <c r="S1557" s="8">
        <f>DATE(1970,1,1)+(Table1[[#This Row],[launched_at]]/(24*60*60))</f>
        <v>42241.613796296297</v>
      </c>
      <c r="T1557" s="8">
        <f>DATE(1970,1,1)+(Table1[[#This Row],[deadline]]/(24*60*60))</f>
        <v>42264.708333333328</v>
      </c>
      <c r="U1557">
        <f>_xlfn.DAYS(Table1[[#This Row],[Date Ended Conversion]],Table1[[#This Row],[Date Created Conversion]])</f>
        <v>23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9">
        <f>IF(Table1[[#This Row],[goal]] &lt;= 0,0,Table1[[#This Row],[pledged]]/Table1[[#This Row],[goal]])</f>
        <v>0.45133333333333331</v>
      </c>
      <c r="P1558" s="7">
        <f>IF(Table1[[#This Row],[backers_count]] &lt;= 0,0,Table1[[#This Row],[pledged]]/Table1[[#This Row],[backers_count]])</f>
        <v>56.416666666666664</v>
      </c>
      <c r="Q1558" t="str">
        <f>TRIM(MID(Table1[[#This Row],[Category and Sub-Category]],1,SEARCH("/",Table1[[#This Row],[Category and Sub-Category]],1)-1))</f>
        <v>photography</v>
      </c>
      <c r="R1558" t="str">
        <f>TRIM(MID(Table1[[#This Row],[Category and Sub-Category]],SEARCH("/",Table1[[#This Row],[Category and Sub-Category]],1)+1,LEN(Table1[[#This Row],[Category and Sub-Category]])))</f>
        <v>nature</v>
      </c>
      <c r="S1558" s="8">
        <f>DATE(1970,1,1)+(Table1[[#This Row],[launched_at]]/(24*60*60))</f>
        <v>42525.153055555551</v>
      </c>
      <c r="T1558" s="8">
        <f>DATE(1970,1,1)+(Table1[[#This Row],[deadline]]/(24*60*60))</f>
        <v>42555.153055555551</v>
      </c>
      <c r="U1558">
        <f>_xlfn.DAYS(Table1[[#This Row],[Date Ended Conversion]],Table1[[#This Row],[Date Created Conversion]])</f>
        <v>30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9">
        <f>IF(Table1[[#This Row],[goal]] &lt;= 0,0,Table1[[#This Row],[pledged]]/Table1[[#This Row],[goal]])</f>
        <v>0.04</v>
      </c>
      <c r="P1559" s="7">
        <f>IF(Table1[[#This Row],[backers_count]] &lt;= 0,0,Table1[[#This Row],[pledged]]/Table1[[#This Row],[backers_count]])</f>
        <v>100</v>
      </c>
      <c r="Q1559" t="str">
        <f>TRIM(MID(Table1[[#This Row],[Category and Sub-Category]],1,SEARCH("/",Table1[[#This Row],[Category and Sub-Category]],1)-1))</f>
        <v>photography</v>
      </c>
      <c r="R1559" t="str">
        <f>TRIM(MID(Table1[[#This Row],[Category and Sub-Category]],SEARCH("/",Table1[[#This Row],[Category and Sub-Category]],1)+1,LEN(Table1[[#This Row],[Category and Sub-Category]])))</f>
        <v>nature</v>
      </c>
      <c r="S1559" s="8">
        <f>DATE(1970,1,1)+(Table1[[#This Row],[launched_at]]/(24*60*60))</f>
        <v>41871.65315972222</v>
      </c>
      <c r="T1559" s="8">
        <f>DATE(1970,1,1)+(Table1[[#This Row],[deadline]]/(24*60*60))</f>
        <v>41902.65315972222</v>
      </c>
      <c r="U1559">
        <f>_xlfn.DAYS(Table1[[#This Row],[Date Ended Conversion]],Table1[[#This Row],[Date Created Conversion]])</f>
        <v>31</v>
      </c>
    </row>
    <row r="1560" spans="1:21" ht="29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9">
        <f>IF(Table1[[#This Row],[goal]] &lt;= 0,0,Table1[[#This Row],[pledged]]/Table1[[#This Row],[goal]])</f>
        <v>4.6666666666666669E-2</v>
      </c>
      <c r="P1560" s="7">
        <f>IF(Table1[[#This Row],[backers_count]] &lt;= 0,0,Table1[[#This Row],[pledged]]/Table1[[#This Row],[backers_count]])</f>
        <v>11.666666666666666</v>
      </c>
      <c r="Q1560" t="str">
        <f>TRIM(MID(Table1[[#This Row],[Category and Sub-Category]],1,SEARCH("/",Table1[[#This Row],[Category and Sub-Category]],1)-1))</f>
        <v>photography</v>
      </c>
      <c r="R1560" t="str">
        <f>TRIM(MID(Table1[[#This Row],[Category and Sub-Category]],SEARCH("/",Table1[[#This Row],[Category and Sub-Category]],1)+1,LEN(Table1[[#This Row],[Category and Sub-Category]])))</f>
        <v>nature</v>
      </c>
      <c r="S1560" s="8">
        <f>DATE(1970,1,1)+(Table1[[#This Row],[launched_at]]/(24*60*60))</f>
        <v>42185.397673611107</v>
      </c>
      <c r="T1560" s="8">
        <f>DATE(1970,1,1)+(Table1[[#This Row],[deadline]]/(24*60*60))</f>
        <v>42244.508333333331</v>
      </c>
      <c r="U1560">
        <f>_xlfn.DAYS(Table1[[#This Row],[Date Ended Conversion]],Table1[[#This Row],[Date Created Conversion]])</f>
        <v>59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9">
        <f>IF(Table1[[#This Row],[goal]] &lt;= 0,0,Table1[[#This Row],[pledged]]/Table1[[#This Row],[goal]])</f>
        <v>3.3333333333333335E-3</v>
      </c>
      <c r="P1561" s="7">
        <f>IF(Table1[[#This Row],[backers_count]] &lt;= 0,0,Table1[[#This Row],[pledged]]/Table1[[#This Row],[backers_count]])</f>
        <v>50</v>
      </c>
      <c r="Q1561" t="str">
        <f>TRIM(MID(Table1[[#This Row],[Category and Sub-Category]],1,SEARCH("/",Table1[[#This Row],[Category and Sub-Category]],1)-1))</f>
        <v>photography</v>
      </c>
      <c r="R1561" t="str">
        <f>TRIM(MID(Table1[[#This Row],[Category and Sub-Category]],SEARCH("/",Table1[[#This Row],[Category and Sub-Category]],1)+1,LEN(Table1[[#This Row],[Category and Sub-Category]])))</f>
        <v>nature</v>
      </c>
      <c r="S1561" s="8">
        <f>DATE(1970,1,1)+(Table1[[#This Row],[launched_at]]/(24*60*60))</f>
        <v>42108.053229166668</v>
      </c>
      <c r="T1561" s="8">
        <f>DATE(1970,1,1)+(Table1[[#This Row],[deadline]]/(24*60*60))</f>
        <v>42123.053229166668</v>
      </c>
      <c r="U1561">
        <f>_xlfn.DAYS(Table1[[#This Row],[Date Ended Conversion]],Table1[[#This Row],[Date Created Conversion]])</f>
        <v>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9">
        <f>IF(Table1[[#This Row],[goal]] &lt;= 0,0,Table1[[#This Row],[pledged]]/Table1[[#This Row],[goal]])</f>
        <v>3.7600000000000001E-2</v>
      </c>
      <c r="P1562" s="7">
        <f>IF(Table1[[#This Row],[backers_count]] &lt;= 0,0,Table1[[#This Row],[pledged]]/Table1[[#This Row],[backers_count]])</f>
        <v>23.5</v>
      </c>
      <c r="Q1562" t="str">
        <f>TRIM(MID(Table1[[#This Row],[Category and Sub-Category]],1,SEARCH("/",Table1[[#This Row],[Category and Sub-Category]],1)-1))</f>
        <v>photography</v>
      </c>
      <c r="R1562" t="str">
        <f>TRIM(MID(Table1[[#This Row],[Category and Sub-Category]],SEARCH("/",Table1[[#This Row],[Category and Sub-Category]],1)+1,LEN(Table1[[#This Row],[Category and Sub-Category]])))</f>
        <v>nature</v>
      </c>
      <c r="S1562" s="8">
        <f>DATE(1970,1,1)+(Table1[[#This Row],[launched_at]]/(24*60*60))</f>
        <v>41936.020752314813</v>
      </c>
      <c r="T1562" s="8">
        <f>DATE(1970,1,1)+(Table1[[#This Row],[deadline]]/(24*60*60))</f>
        <v>41956.062418981484</v>
      </c>
      <c r="U1562">
        <f>_xlfn.DAYS(Table1[[#This Row],[Date Ended Conversion]],Table1[[#This Row],[Date Created Conversion]])</f>
        <v>20</v>
      </c>
    </row>
    <row r="1563" spans="1:21" ht="43.5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9">
        <f>IF(Table1[[#This Row],[goal]] &lt;= 0,0,Table1[[#This Row],[pledged]]/Table1[[#This Row],[goal]])</f>
        <v>6.7000000000000002E-3</v>
      </c>
      <c r="P1563" s="7">
        <f>IF(Table1[[#This Row],[backers_count]] &lt;= 0,0,Table1[[#This Row],[pledged]]/Table1[[#This Row],[backers_count]])</f>
        <v>67</v>
      </c>
      <c r="Q1563" t="str">
        <f>TRIM(MID(Table1[[#This Row],[Category and Sub-Category]],1,SEARCH("/",Table1[[#This Row],[Category and Sub-Category]],1)-1))</f>
        <v>publishing</v>
      </c>
      <c r="R1563" t="str">
        <f>TRIM(MID(Table1[[#This Row],[Category and Sub-Category]],SEARCH("/",Table1[[#This Row],[Category and Sub-Category]],1)+1,LEN(Table1[[#This Row],[Category and Sub-Category]])))</f>
        <v>art books</v>
      </c>
      <c r="S1563" s="8">
        <f>DATE(1970,1,1)+(Table1[[#This Row],[launched_at]]/(24*60*60))</f>
        <v>41555.041701388887</v>
      </c>
      <c r="T1563" s="8">
        <f>DATE(1970,1,1)+(Table1[[#This Row],[deadline]]/(24*60*60))</f>
        <v>41585.083368055552</v>
      </c>
      <c r="U1563">
        <f>_xlfn.DAYS(Table1[[#This Row],[Date Ended Conversion]],Table1[[#This Row],[Date Created Conversion]])</f>
        <v>30</v>
      </c>
    </row>
    <row r="1564" spans="1:21" ht="43.5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9">
        <f>IF(Table1[[#This Row],[goal]] &lt;= 0,0,Table1[[#This Row],[pledged]]/Table1[[#This Row],[goal]])</f>
        <v>0</v>
      </c>
      <c r="P1564" s="7">
        <f>IF(Table1[[#This Row],[backers_count]] &lt;= 0,0,Table1[[#This Row],[pledged]]/Table1[[#This Row],[backers_count]])</f>
        <v>0</v>
      </c>
      <c r="Q1564" t="str">
        <f>TRIM(MID(Table1[[#This Row],[Category and Sub-Category]],1,SEARCH("/",Table1[[#This Row],[Category and Sub-Category]],1)-1))</f>
        <v>publishing</v>
      </c>
      <c r="R1564" t="str">
        <f>TRIM(MID(Table1[[#This Row],[Category and Sub-Category]],SEARCH("/",Table1[[#This Row],[Category and Sub-Category]],1)+1,LEN(Table1[[#This Row],[Category and Sub-Category]])))</f>
        <v>art books</v>
      </c>
      <c r="S1564" s="8">
        <f>DATE(1970,1,1)+(Table1[[#This Row],[launched_at]]/(24*60*60))</f>
        <v>40079.566157407404</v>
      </c>
      <c r="T1564" s="8">
        <f>DATE(1970,1,1)+(Table1[[#This Row],[deadline]]/(24*60*60))</f>
        <v>40149.034722222219</v>
      </c>
      <c r="U1564">
        <f>_xlfn.DAYS(Table1[[#This Row],[Date Ended Conversion]],Table1[[#This Row],[Date Created Conversion]])</f>
        <v>70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9">
        <f>IF(Table1[[#This Row],[goal]] &lt;= 0,0,Table1[[#This Row],[pledged]]/Table1[[#This Row],[goal]])</f>
        <v>1.4166666666666666E-2</v>
      </c>
      <c r="P1565" s="7">
        <f>IF(Table1[[#This Row],[backers_count]] &lt;= 0,0,Table1[[#This Row],[pledged]]/Table1[[#This Row],[backers_count]])</f>
        <v>42.5</v>
      </c>
      <c r="Q1565" t="str">
        <f>TRIM(MID(Table1[[#This Row],[Category and Sub-Category]],1,SEARCH("/",Table1[[#This Row],[Category and Sub-Category]],1)-1))</f>
        <v>publishing</v>
      </c>
      <c r="R1565" t="str">
        <f>TRIM(MID(Table1[[#This Row],[Category and Sub-Category]],SEARCH("/",Table1[[#This Row],[Category and Sub-Category]],1)+1,LEN(Table1[[#This Row],[Category and Sub-Category]])))</f>
        <v>art books</v>
      </c>
      <c r="S1565" s="8">
        <f>DATE(1970,1,1)+(Table1[[#This Row],[launched_at]]/(24*60*60))</f>
        <v>41652.742488425924</v>
      </c>
      <c r="T1565" s="8">
        <f>DATE(1970,1,1)+(Table1[[#This Row],[deadline]]/(24*60*60))</f>
        <v>41712.700821759259</v>
      </c>
      <c r="U1565">
        <f>_xlfn.DAYS(Table1[[#This Row],[Date Ended Conversion]],Table1[[#This Row],[Date Created Conversion]])</f>
        <v>60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9">
        <f>IF(Table1[[#This Row],[goal]] &lt;= 0,0,Table1[[#This Row],[pledged]]/Table1[[#This Row],[goal]])</f>
        <v>1E-3</v>
      </c>
      <c r="P1566" s="7">
        <f>IF(Table1[[#This Row],[backers_count]] &lt;= 0,0,Table1[[#This Row],[pledged]]/Table1[[#This Row],[backers_count]])</f>
        <v>10</v>
      </c>
      <c r="Q1566" t="str">
        <f>TRIM(MID(Table1[[#This Row],[Category and Sub-Category]],1,SEARCH("/",Table1[[#This Row],[Category and Sub-Category]],1)-1))</f>
        <v>publishing</v>
      </c>
      <c r="R1566" t="str">
        <f>TRIM(MID(Table1[[#This Row],[Category and Sub-Category]],SEARCH("/",Table1[[#This Row],[Category and Sub-Category]],1)+1,LEN(Table1[[#This Row],[Category and Sub-Category]])))</f>
        <v>art books</v>
      </c>
      <c r="S1566" s="8">
        <f>DATE(1970,1,1)+(Table1[[#This Row],[launched_at]]/(24*60*60))</f>
        <v>42121.367002314815</v>
      </c>
      <c r="T1566" s="8">
        <f>DATE(1970,1,1)+(Table1[[#This Row],[deadline]]/(24*60*60))</f>
        <v>42152.836805555555</v>
      </c>
      <c r="U1566">
        <f>_xlfn.DAYS(Table1[[#This Row],[Date Ended Conversion]],Table1[[#This Row],[Date Created Conversion]])</f>
        <v>31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9">
        <f>IF(Table1[[#This Row],[goal]] &lt;= 0,0,Table1[[#This Row],[pledged]]/Table1[[#This Row],[goal]])</f>
        <v>2.5000000000000001E-2</v>
      </c>
      <c r="P1567" s="7">
        <f>IF(Table1[[#This Row],[backers_count]] &lt;= 0,0,Table1[[#This Row],[pledged]]/Table1[[#This Row],[backers_count]])</f>
        <v>100</v>
      </c>
      <c r="Q1567" t="str">
        <f>TRIM(MID(Table1[[#This Row],[Category and Sub-Category]],1,SEARCH("/",Table1[[#This Row],[Category and Sub-Category]],1)-1))</f>
        <v>publishing</v>
      </c>
      <c r="R1567" t="str">
        <f>TRIM(MID(Table1[[#This Row],[Category and Sub-Category]],SEARCH("/",Table1[[#This Row],[Category and Sub-Category]],1)+1,LEN(Table1[[#This Row],[Category and Sub-Category]])))</f>
        <v>art books</v>
      </c>
      <c r="S1567" s="8">
        <f>DATE(1970,1,1)+(Table1[[#This Row],[launched_at]]/(24*60*60))</f>
        <v>40672.729872685188</v>
      </c>
      <c r="T1567" s="8">
        <f>DATE(1970,1,1)+(Table1[[#This Row],[deadline]]/(24*60*60))</f>
        <v>40702.729872685188</v>
      </c>
      <c r="U1567">
        <f>_xlfn.DAYS(Table1[[#This Row],[Date Ended Conversion]],Table1[[#This Row],[Date Created Conversion]])</f>
        <v>30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9">
        <f>IF(Table1[[#This Row],[goal]] &lt;= 0,0,Table1[[#This Row],[pledged]]/Table1[[#This Row],[goal]])</f>
        <v>0.21249999999999999</v>
      </c>
      <c r="P1568" s="7">
        <f>IF(Table1[[#This Row],[backers_count]] &lt;= 0,0,Table1[[#This Row],[pledged]]/Table1[[#This Row],[backers_count]])</f>
        <v>108.05084745762711</v>
      </c>
      <c r="Q1568" t="str">
        <f>TRIM(MID(Table1[[#This Row],[Category and Sub-Category]],1,SEARCH("/",Table1[[#This Row],[Category and Sub-Category]],1)-1))</f>
        <v>publishing</v>
      </c>
      <c r="R1568" t="str">
        <f>TRIM(MID(Table1[[#This Row],[Category and Sub-Category]],SEARCH("/",Table1[[#This Row],[Category and Sub-Category]],1)+1,LEN(Table1[[#This Row],[Category and Sub-Category]])))</f>
        <v>art books</v>
      </c>
      <c r="S1568" s="8">
        <f>DATE(1970,1,1)+(Table1[[#This Row],[launched_at]]/(24*60*60))</f>
        <v>42549.916712962964</v>
      </c>
      <c r="T1568" s="8">
        <f>DATE(1970,1,1)+(Table1[[#This Row],[deadline]]/(24*60*60))</f>
        <v>42578.916666666672</v>
      </c>
      <c r="U1568">
        <f>_xlfn.DAYS(Table1[[#This Row],[Date Ended Conversion]],Table1[[#This Row],[Date Created Conversion]])</f>
        <v>29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9">
        <f>IF(Table1[[#This Row],[goal]] &lt;= 0,0,Table1[[#This Row],[pledged]]/Table1[[#This Row],[goal]])</f>
        <v>4.1176470588235294E-2</v>
      </c>
      <c r="P1569" s="7">
        <f>IF(Table1[[#This Row],[backers_count]] &lt;= 0,0,Table1[[#This Row],[pledged]]/Table1[[#This Row],[backers_count]])</f>
        <v>26.923076923076923</v>
      </c>
      <c r="Q1569" t="str">
        <f>TRIM(MID(Table1[[#This Row],[Category and Sub-Category]],1,SEARCH("/",Table1[[#This Row],[Category and Sub-Category]],1)-1))</f>
        <v>publishing</v>
      </c>
      <c r="R1569" t="str">
        <f>TRIM(MID(Table1[[#This Row],[Category and Sub-Category]],SEARCH("/",Table1[[#This Row],[Category and Sub-Category]],1)+1,LEN(Table1[[#This Row],[Category and Sub-Category]])))</f>
        <v>art books</v>
      </c>
      <c r="S1569" s="8">
        <f>DATE(1970,1,1)+(Table1[[#This Row],[launched_at]]/(24*60*60))</f>
        <v>41671.93686342593</v>
      </c>
      <c r="T1569" s="8">
        <f>DATE(1970,1,1)+(Table1[[#This Row],[deadline]]/(24*60*60))</f>
        <v>41687</v>
      </c>
      <c r="U1569">
        <f>_xlfn.DAYS(Table1[[#This Row],[Date Ended Conversion]],Table1[[#This Row],[Date Created Conversion]])</f>
        <v>16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9">
        <f>IF(Table1[[#This Row],[goal]] &lt;= 0,0,Table1[[#This Row],[pledged]]/Table1[[#This Row],[goal]])</f>
        <v>0.13639999999999999</v>
      </c>
      <c r="P1570" s="7">
        <f>IF(Table1[[#This Row],[backers_count]] &lt;= 0,0,Table1[[#This Row],[pledged]]/Table1[[#This Row],[backers_count]])</f>
        <v>155</v>
      </c>
      <c r="Q1570" t="str">
        <f>TRIM(MID(Table1[[#This Row],[Category and Sub-Category]],1,SEARCH("/",Table1[[#This Row],[Category and Sub-Category]],1)-1))</f>
        <v>publishing</v>
      </c>
      <c r="R1570" t="str">
        <f>TRIM(MID(Table1[[#This Row],[Category and Sub-Category]],SEARCH("/",Table1[[#This Row],[Category and Sub-Category]],1)+1,LEN(Table1[[#This Row],[Category and Sub-Category]])))</f>
        <v>art books</v>
      </c>
      <c r="S1570" s="8">
        <f>DATE(1970,1,1)+(Table1[[#This Row],[launched_at]]/(24*60*60))</f>
        <v>41962.062326388885</v>
      </c>
      <c r="T1570" s="8">
        <f>DATE(1970,1,1)+(Table1[[#This Row],[deadline]]/(24*60*60))</f>
        <v>41997.062326388885</v>
      </c>
      <c r="U1570">
        <f>_xlfn.DAYS(Table1[[#This Row],[Date Ended Conversion]],Table1[[#This Row],[Date Created Conversion]])</f>
        <v>35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9">
        <f>IF(Table1[[#This Row],[goal]] &lt;= 0,0,Table1[[#This Row],[pledged]]/Table1[[#This Row],[goal]])</f>
        <v>0</v>
      </c>
      <c r="P1571" s="7">
        <f>IF(Table1[[#This Row],[backers_count]] &lt;= 0,0,Table1[[#This Row],[pledged]]/Table1[[#This Row],[backers_count]])</f>
        <v>0</v>
      </c>
      <c r="Q1571" t="str">
        <f>TRIM(MID(Table1[[#This Row],[Category and Sub-Category]],1,SEARCH("/",Table1[[#This Row],[Category and Sub-Category]],1)-1))</f>
        <v>publishing</v>
      </c>
      <c r="R1571" t="str">
        <f>TRIM(MID(Table1[[#This Row],[Category and Sub-Category]],SEARCH("/",Table1[[#This Row],[Category and Sub-Category]],1)+1,LEN(Table1[[#This Row],[Category and Sub-Category]])))</f>
        <v>art books</v>
      </c>
      <c r="S1571" s="8">
        <f>DATE(1970,1,1)+(Table1[[#This Row],[launched_at]]/(24*60*60))</f>
        <v>41389.679560185185</v>
      </c>
      <c r="T1571" s="8">
        <f>DATE(1970,1,1)+(Table1[[#This Row],[deadline]]/(24*60*60))</f>
        <v>41419.679560185185</v>
      </c>
      <c r="U1571">
        <f>_xlfn.DAYS(Table1[[#This Row],[Date Ended Conversion]],Table1[[#This Row],[Date Created Conversion]])</f>
        <v>30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9">
        <f>IF(Table1[[#This Row],[goal]] &lt;= 0,0,Table1[[#This Row],[pledged]]/Table1[[#This Row],[goal]])</f>
        <v>0.41399999999999998</v>
      </c>
      <c r="P1572" s="7">
        <f>IF(Table1[[#This Row],[backers_count]] &lt;= 0,0,Table1[[#This Row],[pledged]]/Table1[[#This Row],[backers_count]])</f>
        <v>47.769230769230766</v>
      </c>
      <c r="Q1572" t="str">
        <f>TRIM(MID(Table1[[#This Row],[Category and Sub-Category]],1,SEARCH("/",Table1[[#This Row],[Category and Sub-Category]],1)-1))</f>
        <v>publishing</v>
      </c>
      <c r="R1572" t="str">
        <f>TRIM(MID(Table1[[#This Row],[Category and Sub-Category]],SEARCH("/",Table1[[#This Row],[Category and Sub-Category]],1)+1,LEN(Table1[[#This Row],[Category and Sub-Category]])))</f>
        <v>art books</v>
      </c>
      <c r="S1572" s="8">
        <f>DATE(1970,1,1)+(Table1[[#This Row],[launched_at]]/(24*60*60))</f>
        <v>42438.813449074078</v>
      </c>
      <c r="T1572" s="8">
        <f>DATE(1970,1,1)+(Table1[[#This Row],[deadline]]/(24*60*60))</f>
        <v>42468.771782407406</v>
      </c>
      <c r="U1572">
        <f>_xlfn.DAYS(Table1[[#This Row],[Date Ended Conversion]],Table1[[#This Row],[Date Created Conversion]])</f>
        <v>30</v>
      </c>
    </row>
    <row r="1573" spans="1:21" ht="43.5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9">
        <f>IF(Table1[[#This Row],[goal]] &lt;= 0,0,Table1[[#This Row],[pledged]]/Table1[[#This Row],[goal]])</f>
        <v>6.6115702479338841E-3</v>
      </c>
      <c r="P1573" s="7">
        <f>IF(Table1[[#This Row],[backers_count]] &lt;= 0,0,Table1[[#This Row],[pledged]]/Table1[[#This Row],[backers_count]])</f>
        <v>20</v>
      </c>
      <c r="Q1573" t="str">
        <f>TRIM(MID(Table1[[#This Row],[Category and Sub-Category]],1,SEARCH("/",Table1[[#This Row],[Category and Sub-Category]],1)-1))</f>
        <v>publishing</v>
      </c>
      <c r="R1573" t="str">
        <f>TRIM(MID(Table1[[#This Row],[Category and Sub-Category]],SEARCH("/",Table1[[#This Row],[Category and Sub-Category]],1)+1,LEN(Table1[[#This Row],[Category and Sub-Category]])))</f>
        <v>art books</v>
      </c>
      <c r="S1573" s="8">
        <f>DATE(1970,1,1)+(Table1[[#This Row],[launched_at]]/(24*60*60))</f>
        <v>42144.769479166665</v>
      </c>
      <c r="T1573" s="8">
        <f>DATE(1970,1,1)+(Table1[[#This Row],[deadline]]/(24*60*60))</f>
        <v>42174.769479166665</v>
      </c>
      <c r="U1573">
        <f>_xlfn.DAYS(Table1[[#This Row],[Date Ended Conversion]],Table1[[#This Row],[Date Created Conversion]])</f>
        <v>30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9">
        <f>IF(Table1[[#This Row],[goal]] &lt;= 0,0,Table1[[#This Row],[pledged]]/Table1[[#This Row],[goal]])</f>
        <v>0.05</v>
      </c>
      <c r="P1574" s="7">
        <f>IF(Table1[[#This Row],[backers_count]] &lt;= 0,0,Table1[[#This Row],[pledged]]/Table1[[#This Row],[backers_count]])</f>
        <v>41.666666666666664</v>
      </c>
      <c r="Q1574" t="str">
        <f>TRIM(MID(Table1[[#This Row],[Category and Sub-Category]],1,SEARCH("/",Table1[[#This Row],[Category and Sub-Category]],1)-1))</f>
        <v>publishing</v>
      </c>
      <c r="R1574" t="str">
        <f>TRIM(MID(Table1[[#This Row],[Category and Sub-Category]],SEARCH("/",Table1[[#This Row],[Category and Sub-Category]],1)+1,LEN(Table1[[#This Row],[Category and Sub-Category]])))</f>
        <v>art books</v>
      </c>
      <c r="S1574" s="8">
        <f>DATE(1970,1,1)+(Table1[[#This Row],[launched_at]]/(24*60*60))</f>
        <v>42404.033090277779</v>
      </c>
      <c r="T1574" s="8">
        <f>DATE(1970,1,1)+(Table1[[#This Row],[deadline]]/(24*60*60))</f>
        <v>42428.999305555553</v>
      </c>
      <c r="U1574">
        <f>_xlfn.DAYS(Table1[[#This Row],[Date Ended Conversion]],Table1[[#This Row],[Date Created Conversion]])</f>
        <v>24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9">
        <f>IF(Table1[[#This Row],[goal]] &lt;= 0,0,Table1[[#This Row],[pledged]]/Table1[[#This Row],[goal]])</f>
        <v>2.4777777777777777E-2</v>
      </c>
      <c r="P1575" s="7">
        <f>IF(Table1[[#This Row],[backers_count]] &lt;= 0,0,Table1[[#This Row],[pledged]]/Table1[[#This Row],[backers_count]])</f>
        <v>74.333333333333329</v>
      </c>
      <c r="Q1575" t="str">
        <f>TRIM(MID(Table1[[#This Row],[Category and Sub-Category]],1,SEARCH("/",Table1[[#This Row],[Category and Sub-Category]],1)-1))</f>
        <v>publishing</v>
      </c>
      <c r="R1575" t="str">
        <f>TRIM(MID(Table1[[#This Row],[Category and Sub-Category]],SEARCH("/",Table1[[#This Row],[Category and Sub-Category]],1)+1,LEN(Table1[[#This Row],[Category and Sub-Category]])))</f>
        <v>art books</v>
      </c>
      <c r="S1575" s="8">
        <f>DATE(1970,1,1)+(Table1[[#This Row],[launched_at]]/(24*60*60))</f>
        <v>42786.000023148154</v>
      </c>
      <c r="T1575" s="8">
        <f>DATE(1970,1,1)+(Table1[[#This Row],[deadline]]/(24*60*60))</f>
        <v>42826.165972222225</v>
      </c>
      <c r="U1575">
        <f>_xlfn.DAYS(Table1[[#This Row],[Date Ended Conversion]],Table1[[#This Row],[Date Created Conversion]])</f>
        <v>40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9">
        <f>IF(Table1[[#This Row],[goal]] &lt;= 0,0,Table1[[#This Row],[pledged]]/Table1[[#This Row],[goal]])</f>
        <v>5.0599999999999999E-2</v>
      </c>
      <c r="P1576" s="7">
        <f>IF(Table1[[#This Row],[backers_count]] &lt;= 0,0,Table1[[#This Row],[pledged]]/Table1[[#This Row],[backers_count]])</f>
        <v>84.333333333333329</v>
      </c>
      <c r="Q1576" t="str">
        <f>TRIM(MID(Table1[[#This Row],[Category and Sub-Category]],1,SEARCH("/",Table1[[#This Row],[Category and Sub-Category]],1)-1))</f>
        <v>publishing</v>
      </c>
      <c r="R1576" t="str">
        <f>TRIM(MID(Table1[[#This Row],[Category and Sub-Category]],SEARCH("/",Table1[[#This Row],[Category and Sub-Category]],1)+1,LEN(Table1[[#This Row],[Category and Sub-Category]])))</f>
        <v>art books</v>
      </c>
      <c r="S1576" s="8">
        <f>DATE(1970,1,1)+(Table1[[#This Row],[launched_at]]/(24*60*60))</f>
        <v>42017.927418981482</v>
      </c>
      <c r="T1576" s="8">
        <f>DATE(1970,1,1)+(Table1[[#This Row],[deadline]]/(24*60*60))</f>
        <v>42052.927418981482</v>
      </c>
      <c r="U1576">
        <f>_xlfn.DAYS(Table1[[#This Row],[Date Ended Conversion]],Table1[[#This Row],[Date Created Conversion]])</f>
        <v>35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9">
        <f>IF(Table1[[#This Row],[goal]] &lt;= 0,0,Table1[[#This Row],[pledged]]/Table1[[#This Row],[goal]])</f>
        <v>0.2291</v>
      </c>
      <c r="P1577" s="7">
        <f>IF(Table1[[#This Row],[backers_count]] &lt;= 0,0,Table1[[#This Row],[pledged]]/Table1[[#This Row],[backers_count]])</f>
        <v>65.457142857142856</v>
      </c>
      <c r="Q1577" t="str">
        <f>TRIM(MID(Table1[[#This Row],[Category and Sub-Category]],1,SEARCH("/",Table1[[#This Row],[Category and Sub-Category]],1)-1))</f>
        <v>publishing</v>
      </c>
      <c r="R1577" t="str">
        <f>TRIM(MID(Table1[[#This Row],[Category and Sub-Category]],SEARCH("/",Table1[[#This Row],[Category and Sub-Category]],1)+1,LEN(Table1[[#This Row],[Category and Sub-Category]])))</f>
        <v>art books</v>
      </c>
      <c r="S1577" s="8">
        <f>DATE(1970,1,1)+(Table1[[#This Row],[launched_at]]/(24*60*60))</f>
        <v>41799.524259259255</v>
      </c>
      <c r="T1577" s="8">
        <f>DATE(1970,1,1)+(Table1[[#This Row],[deadline]]/(24*60*60))</f>
        <v>41829.524259259255</v>
      </c>
      <c r="U1577">
        <f>_xlfn.DAYS(Table1[[#This Row],[Date Ended Conversion]],Table1[[#This Row],[Date Created Conversion]])</f>
        <v>30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9">
        <f>IF(Table1[[#This Row],[goal]] &lt;= 0,0,Table1[[#This Row],[pledged]]/Table1[[#This Row],[goal]])</f>
        <v>0.13</v>
      </c>
      <c r="P1578" s="7">
        <f>IF(Table1[[#This Row],[backers_count]] &lt;= 0,0,Table1[[#This Row],[pledged]]/Table1[[#This Row],[backers_count]])</f>
        <v>65</v>
      </c>
      <c r="Q1578" t="str">
        <f>TRIM(MID(Table1[[#This Row],[Category and Sub-Category]],1,SEARCH("/",Table1[[#This Row],[Category and Sub-Category]],1)-1))</f>
        <v>publishing</v>
      </c>
      <c r="R1578" t="str">
        <f>TRIM(MID(Table1[[#This Row],[Category and Sub-Category]],SEARCH("/",Table1[[#This Row],[Category and Sub-Category]],1)+1,LEN(Table1[[#This Row],[Category and Sub-Category]])))</f>
        <v>art books</v>
      </c>
      <c r="S1578" s="8">
        <f>DATE(1970,1,1)+(Table1[[#This Row],[launched_at]]/(24*60*60))</f>
        <v>42140.879259259258</v>
      </c>
      <c r="T1578" s="8">
        <f>DATE(1970,1,1)+(Table1[[#This Row],[deadline]]/(24*60*60))</f>
        <v>42185.879259259258</v>
      </c>
      <c r="U1578">
        <f>_xlfn.DAYS(Table1[[#This Row],[Date Ended Conversion]],Table1[[#This Row],[Date Created Conversion]])</f>
        <v>45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9">
        <f>IF(Table1[[#This Row],[goal]] &lt;= 0,0,Table1[[#This Row],[pledged]]/Table1[[#This Row],[goal]])</f>
        <v>5.4999999999999997E-3</v>
      </c>
      <c r="P1579" s="7">
        <f>IF(Table1[[#This Row],[backers_count]] &lt;= 0,0,Table1[[#This Row],[pledged]]/Table1[[#This Row],[backers_count]])</f>
        <v>27.5</v>
      </c>
      <c r="Q1579" t="str">
        <f>TRIM(MID(Table1[[#This Row],[Category and Sub-Category]],1,SEARCH("/",Table1[[#This Row],[Category and Sub-Category]],1)-1))</f>
        <v>publishing</v>
      </c>
      <c r="R1579" t="str">
        <f>TRIM(MID(Table1[[#This Row],[Category and Sub-Category]],SEARCH("/",Table1[[#This Row],[Category and Sub-Category]],1)+1,LEN(Table1[[#This Row],[Category and Sub-Category]])))</f>
        <v>art books</v>
      </c>
      <c r="S1579" s="8">
        <f>DATE(1970,1,1)+(Table1[[#This Row],[launched_at]]/(24*60*60))</f>
        <v>41054.847777777773</v>
      </c>
      <c r="T1579" s="8">
        <f>DATE(1970,1,1)+(Table1[[#This Row],[deadline]]/(24*60*60))</f>
        <v>41114.847777777773</v>
      </c>
      <c r="U1579">
        <f>_xlfn.DAYS(Table1[[#This Row],[Date Ended Conversion]],Table1[[#This Row],[Date Created Conversion]])</f>
        <v>60</v>
      </c>
    </row>
    <row r="1580" spans="1:21" ht="43.5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9">
        <f>IF(Table1[[#This Row],[goal]] &lt;= 0,0,Table1[[#This Row],[pledged]]/Table1[[#This Row],[goal]])</f>
        <v>0.10806536636794939</v>
      </c>
      <c r="P1580" s="7">
        <f>IF(Table1[[#This Row],[backers_count]] &lt;= 0,0,Table1[[#This Row],[pledged]]/Table1[[#This Row],[backers_count]])</f>
        <v>51.25</v>
      </c>
      <c r="Q1580" t="str">
        <f>TRIM(MID(Table1[[#This Row],[Category and Sub-Category]],1,SEARCH("/",Table1[[#This Row],[Category and Sub-Category]],1)-1))</f>
        <v>publishing</v>
      </c>
      <c r="R1580" t="str">
        <f>TRIM(MID(Table1[[#This Row],[Category and Sub-Category]],SEARCH("/",Table1[[#This Row],[Category and Sub-Category]],1)+1,LEN(Table1[[#This Row],[Category and Sub-Category]])))</f>
        <v>art books</v>
      </c>
      <c r="S1580" s="8">
        <f>DATE(1970,1,1)+(Table1[[#This Row],[launched_at]]/(24*60*60))</f>
        <v>40399.065868055557</v>
      </c>
      <c r="T1580" s="8">
        <f>DATE(1970,1,1)+(Table1[[#This Row],[deadline]]/(24*60*60))</f>
        <v>40423.083333333336</v>
      </c>
      <c r="U1580">
        <f>_xlfn.DAYS(Table1[[#This Row],[Date Ended Conversion]],Table1[[#This Row],[Date Created Conversion]])</f>
        <v>24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9">
        <f>IF(Table1[[#This Row],[goal]] &lt;= 0,0,Table1[[#This Row],[pledged]]/Table1[[#This Row],[goal]])</f>
        <v>8.4008400840084006E-3</v>
      </c>
      <c r="P1581" s="7">
        <f>IF(Table1[[#This Row],[backers_count]] &lt;= 0,0,Table1[[#This Row],[pledged]]/Table1[[#This Row],[backers_count]])</f>
        <v>14</v>
      </c>
      <c r="Q1581" t="str">
        <f>TRIM(MID(Table1[[#This Row],[Category and Sub-Category]],1,SEARCH("/",Table1[[#This Row],[Category and Sub-Category]],1)-1))</f>
        <v>publishing</v>
      </c>
      <c r="R1581" t="str">
        <f>TRIM(MID(Table1[[#This Row],[Category and Sub-Category]],SEARCH("/",Table1[[#This Row],[Category and Sub-Category]],1)+1,LEN(Table1[[#This Row],[Category and Sub-Category]])))</f>
        <v>art books</v>
      </c>
      <c r="S1581" s="8">
        <f>DATE(1970,1,1)+(Table1[[#This Row],[launched_at]]/(24*60*60))</f>
        <v>41481.996423611112</v>
      </c>
      <c r="T1581" s="8">
        <f>DATE(1970,1,1)+(Table1[[#This Row],[deadline]]/(24*60*60))</f>
        <v>41514.996423611112</v>
      </c>
      <c r="U1581">
        <f>_xlfn.DAYS(Table1[[#This Row],[Date Ended Conversion]],Table1[[#This Row],[Date Created Conversion]])</f>
        <v>33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9">
        <f>IF(Table1[[#This Row],[goal]] &lt;= 0,0,Table1[[#This Row],[pledged]]/Table1[[#This Row],[goal]])</f>
        <v>0</v>
      </c>
      <c r="P1582" s="7">
        <f>IF(Table1[[#This Row],[backers_count]] &lt;= 0,0,Table1[[#This Row],[pledged]]/Table1[[#This Row],[backers_count]])</f>
        <v>0</v>
      </c>
      <c r="Q1582" t="str">
        <f>TRIM(MID(Table1[[#This Row],[Category and Sub-Category]],1,SEARCH("/",Table1[[#This Row],[Category and Sub-Category]],1)-1))</f>
        <v>publishing</v>
      </c>
      <c r="R1582" t="str">
        <f>TRIM(MID(Table1[[#This Row],[Category and Sub-Category]],SEARCH("/",Table1[[#This Row],[Category and Sub-Category]],1)+1,LEN(Table1[[#This Row],[Category and Sub-Category]])))</f>
        <v>art books</v>
      </c>
      <c r="S1582" s="8">
        <f>DATE(1970,1,1)+(Table1[[#This Row],[launched_at]]/(24*60*60))</f>
        <v>40990.050069444442</v>
      </c>
      <c r="T1582" s="8">
        <f>DATE(1970,1,1)+(Table1[[#This Row],[deadline]]/(24*60*60))</f>
        <v>41050.050069444442</v>
      </c>
      <c r="U1582">
        <f>_xlfn.DAYS(Table1[[#This Row],[Date Ended Conversion]],Table1[[#This Row],[Date Created Conversion]])</f>
        <v>60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9">
        <f>IF(Table1[[#This Row],[goal]] &lt;= 0,0,Table1[[#This Row],[pledged]]/Table1[[#This Row],[goal]])</f>
        <v>5.0000000000000001E-3</v>
      </c>
      <c r="P1583" s="7">
        <f>IF(Table1[[#This Row],[backers_count]] &lt;= 0,0,Table1[[#This Row],[pledged]]/Table1[[#This Row],[backers_count]])</f>
        <v>5</v>
      </c>
      <c r="Q1583" t="str">
        <f>TRIM(MID(Table1[[#This Row],[Category and Sub-Category]],1,SEARCH("/",Table1[[#This Row],[Category and Sub-Category]],1)-1))</f>
        <v>photography</v>
      </c>
      <c r="R1583" t="str">
        <f>TRIM(MID(Table1[[#This Row],[Category and Sub-Category]],SEARCH("/",Table1[[#This Row],[Category and Sub-Category]],1)+1,LEN(Table1[[#This Row],[Category and Sub-Category]])))</f>
        <v>places</v>
      </c>
      <c r="S1583" s="8">
        <f>DATE(1970,1,1)+(Table1[[#This Row],[launched_at]]/(24*60*60))</f>
        <v>42325.448958333334</v>
      </c>
      <c r="T1583" s="8">
        <f>DATE(1970,1,1)+(Table1[[#This Row],[deadline]]/(24*60*60))</f>
        <v>42357.448958333334</v>
      </c>
      <c r="U1583">
        <f>_xlfn.DAYS(Table1[[#This Row],[Date Ended Conversion]],Table1[[#This Row],[Date Created Conversion]])</f>
        <v>32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9">
        <f>IF(Table1[[#This Row],[goal]] &lt;= 0,0,Table1[[#This Row],[pledged]]/Table1[[#This Row],[goal]])</f>
        <v>9.2999999999999999E-2</v>
      </c>
      <c r="P1584" s="7">
        <f>IF(Table1[[#This Row],[backers_count]] &lt;= 0,0,Table1[[#This Row],[pledged]]/Table1[[#This Row],[backers_count]])</f>
        <v>31</v>
      </c>
      <c r="Q1584" t="str">
        <f>TRIM(MID(Table1[[#This Row],[Category and Sub-Category]],1,SEARCH("/",Table1[[#This Row],[Category and Sub-Category]],1)-1))</f>
        <v>photography</v>
      </c>
      <c r="R1584" t="str">
        <f>TRIM(MID(Table1[[#This Row],[Category and Sub-Category]],SEARCH("/",Table1[[#This Row],[Category and Sub-Category]],1)+1,LEN(Table1[[#This Row],[Category and Sub-Category]])))</f>
        <v>places</v>
      </c>
      <c r="S1584" s="8">
        <f>DATE(1970,1,1)+(Table1[[#This Row],[launched_at]]/(24*60*60))</f>
        <v>42246.789965277778</v>
      </c>
      <c r="T1584" s="8">
        <f>DATE(1970,1,1)+(Table1[[#This Row],[deadline]]/(24*60*60))</f>
        <v>42303.888888888891</v>
      </c>
      <c r="U1584">
        <f>_xlfn.DAYS(Table1[[#This Row],[Date Ended Conversion]],Table1[[#This Row],[Date Created Conversion]])</f>
        <v>57</v>
      </c>
    </row>
    <row r="1585" spans="1:21" ht="43.5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9">
        <f>IF(Table1[[#This Row],[goal]] &lt;= 0,0,Table1[[#This Row],[pledged]]/Table1[[#This Row],[goal]])</f>
        <v>7.5000000000000002E-4</v>
      </c>
      <c r="P1585" s="7">
        <f>IF(Table1[[#This Row],[backers_count]] &lt;= 0,0,Table1[[#This Row],[pledged]]/Table1[[#This Row],[backers_count]])</f>
        <v>15</v>
      </c>
      <c r="Q1585" t="str">
        <f>TRIM(MID(Table1[[#This Row],[Category and Sub-Category]],1,SEARCH("/",Table1[[#This Row],[Category and Sub-Category]],1)-1))</f>
        <v>photography</v>
      </c>
      <c r="R1585" t="str">
        <f>TRIM(MID(Table1[[#This Row],[Category and Sub-Category]],SEARCH("/",Table1[[#This Row],[Category and Sub-Category]],1)+1,LEN(Table1[[#This Row],[Category and Sub-Category]])))</f>
        <v>places</v>
      </c>
      <c r="S1585" s="8">
        <f>DATE(1970,1,1)+(Table1[[#This Row],[launched_at]]/(24*60*60))</f>
        <v>41877.904988425929</v>
      </c>
      <c r="T1585" s="8">
        <f>DATE(1970,1,1)+(Table1[[#This Row],[deadline]]/(24*60*60))</f>
        <v>41907.904988425929</v>
      </c>
      <c r="U1585">
        <f>_xlfn.DAYS(Table1[[#This Row],[Date Ended Conversion]],Table1[[#This Row],[Date Created Conversion]])</f>
        <v>30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9">
        <f>IF(Table1[[#This Row],[goal]] &lt;= 0,0,Table1[[#This Row],[pledged]]/Table1[[#This Row],[goal]])</f>
        <v>0</v>
      </c>
      <c r="P1586" s="7">
        <f>IF(Table1[[#This Row],[backers_count]] &lt;= 0,0,Table1[[#This Row],[pledged]]/Table1[[#This Row],[backers_count]])</f>
        <v>0</v>
      </c>
      <c r="Q1586" t="str">
        <f>TRIM(MID(Table1[[#This Row],[Category and Sub-Category]],1,SEARCH("/",Table1[[#This Row],[Category and Sub-Category]],1)-1))</f>
        <v>photography</v>
      </c>
      <c r="R1586" t="str">
        <f>TRIM(MID(Table1[[#This Row],[Category and Sub-Category]],SEARCH("/",Table1[[#This Row],[Category and Sub-Category]],1)+1,LEN(Table1[[#This Row],[Category and Sub-Category]])))</f>
        <v>places</v>
      </c>
      <c r="S1586" s="8">
        <f>DATE(1970,1,1)+(Table1[[#This Row],[launched_at]]/(24*60*60))</f>
        <v>41779.649317129632</v>
      </c>
      <c r="T1586" s="8">
        <f>DATE(1970,1,1)+(Table1[[#This Row],[deadline]]/(24*60*60))</f>
        <v>41789.649317129632</v>
      </c>
      <c r="U1586">
        <f>_xlfn.DAYS(Table1[[#This Row],[Date Ended Conversion]],Table1[[#This Row],[Date Created Conversion]])</f>
        <v>10</v>
      </c>
    </row>
    <row r="1587" spans="1:21" ht="43.5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9">
        <f>IF(Table1[[#This Row],[goal]] &lt;= 0,0,Table1[[#This Row],[pledged]]/Table1[[#This Row],[goal]])</f>
        <v>0.79</v>
      </c>
      <c r="P1587" s="7">
        <f>IF(Table1[[#This Row],[backers_count]] &lt;= 0,0,Table1[[#This Row],[pledged]]/Table1[[#This Row],[backers_count]])</f>
        <v>131.66666666666666</v>
      </c>
      <c r="Q1587" t="str">
        <f>TRIM(MID(Table1[[#This Row],[Category and Sub-Category]],1,SEARCH("/",Table1[[#This Row],[Category and Sub-Category]],1)-1))</f>
        <v>photography</v>
      </c>
      <c r="R1587" t="str">
        <f>TRIM(MID(Table1[[#This Row],[Category and Sub-Category]],SEARCH("/",Table1[[#This Row],[Category and Sub-Category]],1)+1,LEN(Table1[[#This Row],[Category and Sub-Category]])))</f>
        <v>places</v>
      </c>
      <c r="S1587" s="8">
        <f>DATE(1970,1,1)+(Table1[[#This Row],[launched_at]]/(24*60*60))</f>
        <v>42707.895462962959</v>
      </c>
      <c r="T1587" s="8">
        <f>DATE(1970,1,1)+(Table1[[#This Row],[deadline]]/(24*60*60))</f>
        <v>42729.458333333328</v>
      </c>
      <c r="U1587">
        <f>_xlfn.DAYS(Table1[[#This Row],[Date Ended Conversion]],Table1[[#This Row],[Date Created Conversion]])</f>
        <v>22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9">
        <f>IF(Table1[[#This Row],[goal]] &lt;= 0,0,Table1[[#This Row],[pledged]]/Table1[[#This Row],[goal]])</f>
        <v>0</v>
      </c>
      <c r="P1588" s="7">
        <f>IF(Table1[[#This Row],[backers_count]] &lt;= 0,0,Table1[[#This Row],[pledged]]/Table1[[#This Row],[backers_count]])</f>
        <v>0</v>
      </c>
      <c r="Q1588" t="str">
        <f>TRIM(MID(Table1[[#This Row],[Category and Sub-Category]],1,SEARCH("/",Table1[[#This Row],[Category and Sub-Category]],1)-1))</f>
        <v>photography</v>
      </c>
      <c r="R1588" t="str">
        <f>TRIM(MID(Table1[[#This Row],[Category and Sub-Category]],SEARCH("/",Table1[[#This Row],[Category and Sub-Category]],1)+1,LEN(Table1[[#This Row],[Category and Sub-Category]])))</f>
        <v>places</v>
      </c>
      <c r="S1588" s="8">
        <f>DATE(1970,1,1)+(Table1[[#This Row],[launched_at]]/(24*60*60))</f>
        <v>42069.104421296295</v>
      </c>
      <c r="T1588" s="8">
        <f>DATE(1970,1,1)+(Table1[[#This Row],[deadline]]/(24*60*60))</f>
        <v>42099.062754629631</v>
      </c>
      <c r="U1588">
        <f>_xlfn.DAYS(Table1[[#This Row],[Date Ended Conversion]],Table1[[#This Row],[Date Created Conversion]])</f>
        <v>30</v>
      </c>
    </row>
    <row r="1589" spans="1:21" ht="43.5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9">
        <f>IF(Table1[[#This Row],[goal]] &lt;= 0,0,Table1[[#This Row],[pledged]]/Table1[[#This Row],[goal]])</f>
        <v>1.3333333333333334E-4</v>
      </c>
      <c r="P1589" s="7">
        <f>IF(Table1[[#This Row],[backers_count]] &lt;= 0,0,Table1[[#This Row],[pledged]]/Table1[[#This Row],[backers_count]])</f>
        <v>1</v>
      </c>
      <c r="Q1589" t="str">
        <f>TRIM(MID(Table1[[#This Row],[Category and Sub-Category]],1,SEARCH("/",Table1[[#This Row],[Category and Sub-Category]],1)-1))</f>
        <v>photography</v>
      </c>
      <c r="R1589" t="str">
        <f>TRIM(MID(Table1[[#This Row],[Category and Sub-Category]],SEARCH("/",Table1[[#This Row],[Category and Sub-Category]],1)+1,LEN(Table1[[#This Row],[Category and Sub-Category]])))</f>
        <v>places</v>
      </c>
      <c r="S1589" s="8">
        <f>DATE(1970,1,1)+(Table1[[#This Row],[launched_at]]/(24*60*60))</f>
        <v>41956.950983796298</v>
      </c>
      <c r="T1589" s="8">
        <f>DATE(1970,1,1)+(Table1[[#This Row],[deadline]]/(24*60*60))</f>
        <v>41986.950983796298</v>
      </c>
      <c r="U1589">
        <f>_xlfn.DAYS(Table1[[#This Row],[Date Ended Conversion]],Table1[[#This Row],[Date Created Conversion]])</f>
        <v>30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9">
        <f>IF(Table1[[#This Row],[goal]] &lt;= 0,0,Table1[[#This Row],[pledged]]/Table1[[#This Row],[goal]])</f>
        <v>0</v>
      </c>
      <c r="P1590" s="7">
        <f>IF(Table1[[#This Row],[backers_count]] &lt;= 0,0,Table1[[#This Row],[pledged]]/Table1[[#This Row],[backers_count]])</f>
        <v>0</v>
      </c>
      <c r="Q1590" t="str">
        <f>TRIM(MID(Table1[[#This Row],[Category and Sub-Category]],1,SEARCH("/",Table1[[#This Row],[Category and Sub-Category]],1)-1))</f>
        <v>photography</v>
      </c>
      <c r="R1590" t="str">
        <f>TRIM(MID(Table1[[#This Row],[Category and Sub-Category]],SEARCH("/",Table1[[#This Row],[Category and Sub-Category]],1)+1,LEN(Table1[[#This Row],[Category and Sub-Category]])))</f>
        <v>places</v>
      </c>
      <c r="S1590" s="8">
        <f>DATE(1970,1,1)+(Table1[[#This Row],[launched_at]]/(24*60*60))</f>
        <v>42005.24998842593</v>
      </c>
      <c r="T1590" s="8">
        <f>DATE(1970,1,1)+(Table1[[#This Row],[deadline]]/(24*60*60))</f>
        <v>42035.841666666667</v>
      </c>
      <c r="U1590">
        <f>_xlfn.DAYS(Table1[[#This Row],[Date Ended Conversion]],Table1[[#This Row],[Date Created Conversion]])</f>
        <v>30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9">
        <f>IF(Table1[[#This Row],[goal]] &lt;= 0,0,Table1[[#This Row],[pledged]]/Table1[[#This Row],[goal]])</f>
        <v>0</v>
      </c>
      <c r="P1591" s="7">
        <f>IF(Table1[[#This Row],[backers_count]] &lt;= 0,0,Table1[[#This Row],[pledged]]/Table1[[#This Row],[backers_count]])</f>
        <v>0</v>
      </c>
      <c r="Q1591" t="str">
        <f>TRIM(MID(Table1[[#This Row],[Category and Sub-Category]],1,SEARCH("/",Table1[[#This Row],[Category and Sub-Category]],1)-1))</f>
        <v>photography</v>
      </c>
      <c r="R1591" t="str">
        <f>TRIM(MID(Table1[[#This Row],[Category and Sub-Category]],SEARCH("/",Table1[[#This Row],[Category and Sub-Category]],1)+1,LEN(Table1[[#This Row],[Category and Sub-Category]])))</f>
        <v>places</v>
      </c>
      <c r="S1591" s="8">
        <f>DATE(1970,1,1)+(Table1[[#This Row],[launched_at]]/(24*60*60))</f>
        <v>42256.984791666662</v>
      </c>
      <c r="T1591" s="8">
        <f>DATE(1970,1,1)+(Table1[[#This Row],[deadline]]/(24*60*60))</f>
        <v>42286.984791666662</v>
      </c>
      <c r="U1591">
        <f>_xlfn.DAYS(Table1[[#This Row],[Date Ended Conversion]],Table1[[#This Row],[Date Created Conversion]])</f>
        <v>30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9">
        <f>IF(Table1[[#This Row],[goal]] &lt;= 0,0,Table1[[#This Row],[pledged]]/Table1[[#This Row],[goal]])</f>
        <v>1.7000000000000001E-2</v>
      </c>
      <c r="P1592" s="7">
        <f>IF(Table1[[#This Row],[backers_count]] &lt;= 0,0,Table1[[#This Row],[pledged]]/Table1[[#This Row],[backers_count]])</f>
        <v>510</v>
      </c>
      <c r="Q1592" t="str">
        <f>TRIM(MID(Table1[[#This Row],[Category and Sub-Category]],1,SEARCH("/",Table1[[#This Row],[Category and Sub-Category]],1)-1))</f>
        <v>photography</v>
      </c>
      <c r="R1592" t="str">
        <f>TRIM(MID(Table1[[#This Row],[Category and Sub-Category]],SEARCH("/",Table1[[#This Row],[Category and Sub-Category]],1)+1,LEN(Table1[[#This Row],[Category and Sub-Category]])))</f>
        <v>places</v>
      </c>
      <c r="S1592" s="8">
        <f>DATE(1970,1,1)+(Table1[[#This Row],[launched_at]]/(24*60*60))</f>
        <v>42240.857222222221</v>
      </c>
      <c r="T1592" s="8">
        <f>DATE(1970,1,1)+(Table1[[#This Row],[deadline]]/(24*60*60))</f>
        <v>42270.857222222221</v>
      </c>
      <c r="U1592">
        <f>_xlfn.DAYS(Table1[[#This Row],[Date Ended Conversion]],Table1[[#This Row],[Date Created Conversion]])</f>
        <v>30</v>
      </c>
    </row>
    <row r="1593" spans="1:21" ht="43.5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9">
        <f>IF(Table1[[#This Row],[goal]] &lt;= 0,0,Table1[[#This Row],[pledged]]/Table1[[#This Row],[goal]])</f>
        <v>0.29228571428571426</v>
      </c>
      <c r="P1593" s="7">
        <f>IF(Table1[[#This Row],[backers_count]] &lt;= 0,0,Table1[[#This Row],[pledged]]/Table1[[#This Row],[backers_count]])</f>
        <v>44.478260869565219</v>
      </c>
      <c r="Q1593" t="str">
        <f>TRIM(MID(Table1[[#This Row],[Category and Sub-Category]],1,SEARCH("/",Table1[[#This Row],[Category and Sub-Category]],1)-1))</f>
        <v>photography</v>
      </c>
      <c r="R1593" t="str">
        <f>TRIM(MID(Table1[[#This Row],[Category and Sub-Category]],SEARCH("/",Table1[[#This Row],[Category and Sub-Category]],1)+1,LEN(Table1[[#This Row],[Category and Sub-Category]])))</f>
        <v>places</v>
      </c>
      <c r="S1593" s="8">
        <f>DATE(1970,1,1)+(Table1[[#This Row],[launched_at]]/(24*60*60))</f>
        <v>42433.726168981477</v>
      </c>
      <c r="T1593" s="8">
        <f>DATE(1970,1,1)+(Table1[[#This Row],[deadline]]/(24*60*60))</f>
        <v>42463.68450231482</v>
      </c>
      <c r="U1593">
        <f>_xlfn.DAYS(Table1[[#This Row],[Date Ended Conversion]],Table1[[#This Row],[Date Created Conversion]])</f>
        <v>30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9">
        <f>IF(Table1[[#This Row],[goal]] &lt;= 0,0,Table1[[#This Row],[pledged]]/Table1[[#This Row],[goal]])</f>
        <v>0</v>
      </c>
      <c r="P1594" s="7">
        <f>IF(Table1[[#This Row],[backers_count]] &lt;= 0,0,Table1[[#This Row],[pledged]]/Table1[[#This Row],[backers_count]])</f>
        <v>0</v>
      </c>
      <c r="Q1594" t="str">
        <f>TRIM(MID(Table1[[#This Row],[Category and Sub-Category]],1,SEARCH("/",Table1[[#This Row],[Category and Sub-Category]],1)-1))</f>
        <v>photography</v>
      </c>
      <c r="R1594" t="str">
        <f>TRIM(MID(Table1[[#This Row],[Category and Sub-Category]],SEARCH("/",Table1[[#This Row],[Category and Sub-Category]],1)+1,LEN(Table1[[#This Row],[Category and Sub-Category]])))</f>
        <v>places</v>
      </c>
      <c r="S1594" s="8">
        <f>DATE(1970,1,1)+(Table1[[#This Row],[launched_at]]/(24*60*60))</f>
        <v>42046.072743055556</v>
      </c>
      <c r="T1594" s="8">
        <f>DATE(1970,1,1)+(Table1[[#This Row],[deadline]]/(24*60*60))</f>
        <v>42091.031076388885</v>
      </c>
      <c r="U1594">
        <f>_xlfn.DAYS(Table1[[#This Row],[Date Ended Conversion]],Table1[[#This Row],[Date Created Conversion]])</f>
        <v>45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9">
        <f>IF(Table1[[#This Row],[goal]] &lt;= 0,0,Table1[[#This Row],[pledged]]/Table1[[#This Row],[goal]])</f>
        <v>1.3636363636363637E-4</v>
      </c>
      <c r="P1595" s="7">
        <f>IF(Table1[[#This Row],[backers_count]] &lt;= 0,0,Table1[[#This Row],[pledged]]/Table1[[#This Row],[backers_count]])</f>
        <v>1</v>
      </c>
      <c r="Q1595" t="str">
        <f>TRIM(MID(Table1[[#This Row],[Category and Sub-Category]],1,SEARCH("/",Table1[[#This Row],[Category and Sub-Category]],1)-1))</f>
        <v>photography</v>
      </c>
      <c r="R1595" t="str">
        <f>TRIM(MID(Table1[[#This Row],[Category and Sub-Category]],SEARCH("/",Table1[[#This Row],[Category and Sub-Category]],1)+1,LEN(Table1[[#This Row],[Category and Sub-Category]])))</f>
        <v>places</v>
      </c>
      <c r="S1595" s="8">
        <f>DATE(1970,1,1)+(Table1[[#This Row],[launched_at]]/(24*60*60))</f>
        <v>42033.845543981486</v>
      </c>
      <c r="T1595" s="8">
        <f>DATE(1970,1,1)+(Table1[[#This Row],[deadline]]/(24*60*60))</f>
        <v>42063.845543981486</v>
      </c>
      <c r="U1595">
        <f>_xlfn.DAYS(Table1[[#This Row],[Date Ended Conversion]],Table1[[#This Row],[Date Created Conversion]])</f>
        <v>30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9">
        <f>IF(Table1[[#This Row],[goal]] &lt;= 0,0,Table1[[#This Row],[pledged]]/Table1[[#This Row],[goal]])</f>
        <v>0.20499999999999999</v>
      </c>
      <c r="P1596" s="7">
        <f>IF(Table1[[#This Row],[backers_count]] &lt;= 0,0,Table1[[#This Row],[pledged]]/Table1[[#This Row],[backers_count]])</f>
        <v>20.5</v>
      </c>
      <c r="Q1596" t="str">
        <f>TRIM(MID(Table1[[#This Row],[Category and Sub-Category]],1,SEARCH("/",Table1[[#This Row],[Category and Sub-Category]],1)-1))</f>
        <v>photography</v>
      </c>
      <c r="R1596" t="str">
        <f>TRIM(MID(Table1[[#This Row],[Category and Sub-Category]],SEARCH("/",Table1[[#This Row],[Category and Sub-Category]],1)+1,LEN(Table1[[#This Row],[Category and Sub-Category]])))</f>
        <v>places</v>
      </c>
      <c r="S1596" s="8">
        <f>DATE(1970,1,1)+(Table1[[#This Row],[launched_at]]/(24*60*60))</f>
        <v>42445.712754629625</v>
      </c>
      <c r="T1596" s="8">
        <f>DATE(1970,1,1)+(Table1[[#This Row],[deadline]]/(24*60*60))</f>
        <v>42505.681250000001</v>
      </c>
      <c r="U1596">
        <f>_xlfn.DAYS(Table1[[#This Row],[Date Ended Conversion]],Table1[[#This Row],[Date Created Conversion]])</f>
        <v>60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9">
        <f>IF(Table1[[#This Row],[goal]] &lt;= 0,0,Table1[[#This Row],[pledged]]/Table1[[#This Row],[goal]])</f>
        <v>2.8E-3</v>
      </c>
      <c r="P1597" s="7">
        <f>IF(Table1[[#This Row],[backers_count]] &lt;= 0,0,Table1[[#This Row],[pledged]]/Table1[[#This Row],[backers_count]])</f>
        <v>40</v>
      </c>
      <c r="Q1597" t="str">
        <f>TRIM(MID(Table1[[#This Row],[Category and Sub-Category]],1,SEARCH("/",Table1[[#This Row],[Category and Sub-Category]],1)-1))</f>
        <v>photography</v>
      </c>
      <c r="R1597" t="str">
        <f>TRIM(MID(Table1[[#This Row],[Category and Sub-Category]],SEARCH("/",Table1[[#This Row],[Category and Sub-Category]],1)+1,LEN(Table1[[#This Row],[Category and Sub-Category]])))</f>
        <v>places</v>
      </c>
      <c r="S1597" s="8">
        <f>DATE(1970,1,1)+(Table1[[#This Row],[launched_at]]/(24*60*60))</f>
        <v>41780.050092592595</v>
      </c>
      <c r="T1597" s="8">
        <f>DATE(1970,1,1)+(Table1[[#This Row],[deadline]]/(24*60*60))</f>
        <v>41808.842361111107</v>
      </c>
      <c r="U1597">
        <f>_xlfn.DAYS(Table1[[#This Row],[Date Ended Conversion]],Table1[[#This Row],[Date Created Conversion]])</f>
        <v>28</v>
      </c>
    </row>
    <row r="1598" spans="1:21" ht="29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9">
        <f>IF(Table1[[#This Row],[goal]] &lt;= 0,0,Table1[[#This Row],[pledged]]/Table1[[#This Row],[goal]])</f>
        <v>2.3076923076923078E-2</v>
      </c>
      <c r="P1598" s="7">
        <f>IF(Table1[[#This Row],[backers_count]] &lt;= 0,0,Table1[[#This Row],[pledged]]/Table1[[#This Row],[backers_count]])</f>
        <v>25</v>
      </c>
      <c r="Q1598" t="str">
        <f>TRIM(MID(Table1[[#This Row],[Category and Sub-Category]],1,SEARCH("/",Table1[[#This Row],[Category and Sub-Category]],1)-1))</f>
        <v>photography</v>
      </c>
      <c r="R1598" t="str">
        <f>TRIM(MID(Table1[[#This Row],[Category and Sub-Category]],SEARCH("/",Table1[[#This Row],[Category and Sub-Category]],1)+1,LEN(Table1[[#This Row],[Category and Sub-Category]])))</f>
        <v>places</v>
      </c>
      <c r="S1598" s="8">
        <f>DATE(1970,1,1)+(Table1[[#This Row],[launched_at]]/(24*60*60))</f>
        <v>41941.430196759262</v>
      </c>
      <c r="T1598" s="8">
        <f>DATE(1970,1,1)+(Table1[[#This Row],[deadline]]/(24*60*60))</f>
        <v>41986.471863425926</v>
      </c>
      <c r="U1598">
        <f>_xlfn.DAYS(Table1[[#This Row],[Date Ended Conversion]],Table1[[#This Row],[Date Created Conversion]])</f>
        <v>45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9">
        <f>IF(Table1[[#This Row],[goal]] &lt;= 0,0,Table1[[#This Row],[pledged]]/Table1[[#This Row],[goal]])</f>
        <v>0</v>
      </c>
      <c r="P1599" s="7">
        <f>IF(Table1[[#This Row],[backers_count]] &lt;= 0,0,Table1[[#This Row],[pledged]]/Table1[[#This Row],[backers_count]])</f>
        <v>0</v>
      </c>
      <c r="Q1599" t="str">
        <f>TRIM(MID(Table1[[#This Row],[Category and Sub-Category]],1,SEARCH("/",Table1[[#This Row],[Category and Sub-Category]],1)-1))</f>
        <v>photography</v>
      </c>
      <c r="R1599" t="str">
        <f>TRIM(MID(Table1[[#This Row],[Category and Sub-Category]],SEARCH("/",Table1[[#This Row],[Category and Sub-Category]],1)+1,LEN(Table1[[#This Row],[Category and Sub-Category]])))</f>
        <v>places</v>
      </c>
      <c r="S1599" s="8">
        <f>DATE(1970,1,1)+(Table1[[#This Row],[launched_at]]/(24*60*60))</f>
        <v>42603.354131944448</v>
      </c>
      <c r="T1599" s="8">
        <f>DATE(1970,1,1)+(Table1[[#This Row],[deadline]]/(24*60*60))</f>
        <v>42633.354131944448</v>
      </c>
      <c r="U1599">
        <f>_xlfn.DAYS(Table1[[#This Row],[Date Ended Conversion]],Table1[[#This Row],[Date Created Conversion]])</f>
        <v>30</v>
      </c>
    </row>
    <row r="1600" spans="1:21" ht="43.5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9">
        <f>IF(Table1[[#This Row],[goal]] &lt;= 0,0,Table1[[#This Row],[pledged]]/Table1[[#This Row],[goal]])</f>
        <v>1.25E-3</v>
      </c>
      <c r="P1600" s="7">
        <f>IF(Table1[[#This Row],[backers_count]] &lt;= 0,0,Table1[[#This Row],[pledged]]/Table1[[#This Row],[backers_count]])</f>
        <v>1</v>
      </c>
      <c r="Q1600" t="str">
        <f>TRIM(MID(Table1[[#This Row],[Category and Sub-Category]],1,SEARCH("/",Table1[[#This Row],[Category and Sub-Category]],1)-1))</f>
        <v>photography</v>
      </c>
      <c r="R1600" t="str">
        <f>TRIM(MID(Table1[[#This Row],[Category and Sub-Category]],SEARCH("/",Table1[[#This Row],[Category and Sub-Category]],1)+1,LEN(Table1[[#This Row],[Category and Sub-Category]])))</f>
        <v>places</v>
      </c>
      <c r="S1600" s="8">
        <f>DATE(1970,1,1)+(Table1[[#This Row],[launched_at]]/(24*60*60))</f>
        <v>42151.667337962965</v>
      </c>
      <c r="T1600" s="8">
        <f>DATE(1970,1,1)+(Table1[[#This Row],[deadline]]/(24*60*60))</f>
        <v>42211.667337962965</v>
      </c>
      <c r="U1600">
        <f>_xlfn.DAYS(Table1[[#This Row],[Date Ended Conversion]],Table1[[#This Row],[Date Created Conversion]])</f>
        <v>60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9">
        <f>IF(Table1[[#This Row],[goal]] &lt;= 0,0,Table1[[#This Row],[pledged]]/Table1[[#This Row],[goal]])</f>
        <v>0</v>
      </c>
      <c r="P1601" s="7">
        <f>IF(Table1[[#This Row],[backers_count]] &lt;= 0,0,Table1[[#This Row],[pledged]]/Table1[[#This Row],[backers_count]])</f>
        <v>0</v>
      </c>
      <c r="Q1601" t="str">
        <f>TRIM(MID(Table1[[#This Row],[Category and Sub-Category]],1,SEARCH("/",Table1[[#This Row],[Category and Sub-Category]],1)-1))</f>
        <v>photography</v>
      </c>
      <c r="R1601" t="str">
        <f>TRIM(MID(Table1[[#This Row],[Category and Sub-Category]],SEARCH("/",Table1[[#This Row],[Category and Sub-Category]],1)+1,LEN(Table1[[#This Row],[Category and Sub-Category]])))</f>
        <v>places</v>
      </c>
      <c r="S1601" s="8">
        <f>DATE(1970,1,1)+(Table1[[#This Row],[launched_at]]/(24*60*60))</f>
        <v>42438.53907407407</v>
      </c>
      <c r="T1601" s="8">
        <f>DATE(1970,1,1)+(Table1[[#This Row],[deadline]]/(24*60*60))</f>
        <v>42468.497407407413</v>
      </c>
      <c r="U1601">
        <f>_xlfn.DAYS(Table1[[#This Row],[Date Ended Conversion]],Table1[[#This Row],[Date Created Conversion]])</f>
        <v>30</v>
      </c>
    </row>
    <row r="1602" spans="1:21" ht="43.5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9">
        <f>IF(Table1[[#This Row],[goal]] &lt;= 0,0,Table1[[#This Row],[pledged]]/Table1[[#This Row],[goal]])</f>
        <v>7.3400000000000007E-2</v>
      </c>
      <c r="P1602" s="7">
        <f>IF(Table1[[#This Row],[backers_count]] &lt;= 0,0,Table1[[#This Row],[pledged]]/Table1[[#This Row],[backers_count]])</f>
        <v>40.777777777777779</v>
      </c>
      <c r="Q1602" t="str">
        <f>TRIM(MID(Table1[[#This Row],[Category and Sub-Category]],1,SEARCH("/",Table1[[#This Row],[Category and Sub-Category]],1)-1))</f>
        <v>photography</v>
      </c>
      <c r="R1602" t="str">
        <f>TRIM(MID(Table1[[#This Row],[Category and Sub-Category]],SEARCH("/",Table1[[#This Row],[Category and Sub-Category]],1)+1,LEN(Table1[[#This Row],[Category and Sub-Category]])))</f>
        <v>places</v>
      </c>
      <c r="S1602" s="8">
        <f>DATE(1970,1,1)+(Table1[[#This Row],[launched_at]]/(24*60*60))</f>
        <v>41791.057314814811</v>
      </c>
      <c r="T1602" s="8">
        <f>DATE(1970,1,1)+(Table1[[#This Row],[deadline]]/(24*60*60))</f>
        <v>41835.21597222222</v>
      </c>
      <c r="U1602">
        <f>_xlfn.DAYS(Table1[[#This Row],[Date Ended Conversion]],Table1[[#This Row],[Date Created Conversion]])</f>
        <v>44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9">
        <f>IF(Table1[[#This Row],[goal]] &lt;= 0,0,Table1[[#This Row],[pledged]]/Table1[[#This Row],[goal]])</f>
        <v>1.082492</v>
      </c>
      <c r="P1603" s="7">
        <f>IF(Table1[[#This Row],[backers_count]] &lt;= 0,0,Table1[[#This Row],[pledged]]/Table1[[#This Row],[backers_count]])</f>
        <v>48.325535714285714</v>
      </c>
      <c r="Q1603" t="str">
        <f>TRIM(MID(Table1[[#This Row],[Category and Sub-Category]],1,SEARCH("/",Table1[[#This Row],[Category and Sub-Category]],1)-1))</f>
        <v>music</v>
      </c>
      <c r="R1603" t="str">
        <f>TRIM(MID(Table1[[#This Row],[Category and Sub-Category]],SEARCH("/",Table1[[#This Row],[Category and Sub-Category]],1)+1,LEN(Table1[[#This Row],[Category and Sub-Category]])))</f>
        <v>rock</v>
      </c>
      <c r="S1603" s="8">
        <f>DATE(1970,1,1)+(Table1[[#This Row],[launched_at]]/(24*60*60))</f>
        <v>40638.092974537038</v>
      </c>
      <c r="T1603" s="8">
        <f>DATE(1970,1,1)+(Table1[[#This Row],[deadline]]/(24*60*60))</f>
        <v>40668.092974537038</v>
      </c>
      <c r="U1603">
        <f>_xlfn.DAYS(Table1[[#This Row],[Date Ended Conversion]],Table1[[#This Row],[Date Created Conversion]])</f>
        <v>30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9">
        <f>IF(Table1[[#This Row],[goal]] &lt;= 0,0,Table1[[#This Row],[pledged]]/Table1[[#This Row],[goal]])</f>
        <v>1.0016666666666667</v>
      </c>
      <c r="P1604" s="7">
        <f>IF(Table1[[#This Row],[backers_count]] &lt;= 0,0,Table1[[#This Row],[pledged]]/Table1[[#This Row],[backers_count]])</f>
        <v>46.953125</v>
      </c>
      <c r="Q1604" t="str">
        <f>TRIM(MID(Table1[[#This Row],[Category and Sub-Category]],1,SEARCH("/",Table1[[#This Row],[Category and Sub-Category]],1)-1))</f>
        <v>music</v>
      </c>
      <c r="R1604" t="str">
        <f>TRIM(MID(Table1[[#This Row],[Category and Sub-Category]],SEARCH("/",Table1[[#This Row],[Category and Sub-Category]],1)+1,LEN(Table1[[#This Row],[Category and Sub-Category]])))</f>
        <v>rock</v>
      </c>
      <c r="S1604" s="8">
        <f>DATE(1970,1,1)+(Table1[[#This Row],[launched_at]]/(24*60*60))</f>
        <v>40788.297650462962</v>
      </c>
      <c r="T1604" s="8">
        <f>DATE(1970,1,1)+(Table1[[#This Row],[deadline]]/(24*60*60))</f>
        <v>40830.958333333336</v>
      </c>
      <c r="U1604">
        <f>_xlfn.DAYS(Table1[[#This Row],[Date Ended Conversion]],Table1[[#This Row],[Date Created Conversion]])</f>
        <v>42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9">
        <f>IF(Table1[[#This Row],[goal]] &lt;= 0,0,Table1[[#This Row],[pledged]]/Table1[[#This Row],[goal]])</f>
        <v>1.0003299999999999</v>
      </c>
      <c r="P1605" s="7">
        <f>IF(Table1[[#This Row],[backers_count]] &lt;= 0,0,Table1[[#This Row],[pledged]]/Table1[[#This Row],[backers_count]])</f>
        <v>66.688666666666663</v>
      </c>
      <c r="Q1605" t="str">
        <f>TRIM(MID(Table1[[#This Row],[Category and Sub-Category]],1,SEARCH("/",Table1[[#This Row],[Category and Sub-Category]],1)-1))</f>
        <v>music</v>
      </c>
      <c r="R1605" t="str">
        <f>TRIM(MID(Table1[[#This Row],[Category and Sub-Category]],SEARCH("/",Table1[[#This Row],[Category and Sub-Category]],1)+1,LEN(Table1[[#This Row],[Category and Sub-Category]])))</f>
        <v>rock</v>
      </c>
      <c r="S1605" s="8">
        <f>DATE(1970,1,1)+(Table1[[#This Row],[launched_at]]/(24*60*60))</f>
        <v>40876.169664351852</v>
      </c>
      <c r="T1605" s="8">
        <f>DATE(1970,1,1)+(Table1[[#This Row],[deadline]]/(24*60*60))</f>
        <v>40936.169664351852</v>
      </c>
      <c r="U1605">
        <f>_xlfn.DAYS(Table1[[#This Row],[Date Ended Conversion]],Table1[[#This Row],[Date Created Conversion]])</f>
        <v>60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9">
        <f>IF(Table1[[#This Row],[goal]] &lt;= 0,0,Table1[[#This Row],[pledged]]/Table1[[#This Row],[goal]])</f>
        <v>1.2210714285714286</v>
      </c>
      <c r="P1606" s="7">
        <f>IF(Table1[[#This Row],[backers_count]] &lt;= 0,0,Table1[[#This Row],[pledged]]/Table1[[#This Row],[backers_count]])</f>
        <v>48.842857142857142</v>
      </c>
      <c r="Q1606" t="str">
        <f>TRIM(MID(Table1[[#This Row],[Category and Sub-Category]],1,SEARCH("/",Table1[[#This Row],[Category and Sub-Category]],1)-1))</f>
        <v>music</v>
      </c>
      <c r="R1606" t="str">
        <f>TRIM(MID(Table1[[#This Row],[Category and Sub-Category]],SEARCH("/",Table1[[#This Row],[Category and Sub-Category]],1)+1,LEN(Table1[[#This Row],[Category and Sub-Category]])))</f>
        <v>rock</v>
      </c>
      <c r="S1606" s="8">
        <f>DATE(1970,1,1)+(Table1[[#This Row],[launched_at]]/(24*60*60))</f>
        <v>40945.845312500001</v>
      </c>
      <c r="T1606" s="8">
        <f>DATE(1970,1,1)+(Table1[[#This Row],[deadline]]/(24*60*60))</f>
        <v>40985.803645833337</v>
      </c>
      <c r="U1606">
        <f>_xlfn.DAYS(Table1[[#This Row],[Date Ended Conversion]],Table1[[#This Row],[Date Created Conversion]])</f>
        <v>40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9">
        <f>IF(Table1[[#This Row],[goal]] &lt;= 0,0,Table1[[#This Row],[pledged]]/Table1[[#This Row],[goal]])</f>
        <v>1.0069333333333335</v>
      </c>
      <c r="P1607" s="7">
        <f>IF(Table1[[#This Row],[backers_count]] &lt;= 0,0,Table1[[#This Row],[pledged]]/Table1[[#This Row],[backers_count]])</f>
        <v>137.30909090909091</v>
      </c>
      <c r="Q1607" t="str">
        <f>TRIM(MID(Table1[[#This Row],[Category and Sub-Category]],1,SEARCH("/",Table1[[#This Row],[Category and Sub-Category]],1)-1))</f>
        <v>music</v>
      </c>
      <c r="R1607" t="str">
        <f>TRIM(MID(Table1[[#This Row],[Category and Sub-Category]],SEARCH("/",Table1[[#This Row],[Category and Sub-Category]],1)+1,LEN(Table1[[#This Row],[Category and Sub-Category]])))</f>
        <v>rock</v>
      </c>
      <c r="S1607" s="8">
        <f>DATE(1970,1,1)+(Table1[[#This Row],[launched_at]]/(24*60*60))</f>
        <v>40747.012881944444</v>
      </c>
      <c r="T1607" s="8">
        <f>DATE(1970,1,1)+(Table1[[#This Row],[deadline]]/(24*60*60))</f>
        <v>40756.291666666664</v>
      </c>
      <c r="U1607">
        <f>_xlfn.DAYS(Table1[[#This Row],[Date Ended Conversion]],Table1[[#This Row],[Date Created Conversion]])</f>
        <v>9</v>
      </c>
    </row>
    <row r="1608" spans="1:21" ht="43.5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9">
        <f>IF(Table1[[#This Row],[goal]] &lt;= 0,0,Table1[[#This Row],[pledged]]/Table1[[#This Row],[goal]])</f>
        <v>1.01004125</v>
      </c>
      <c r="P1608" s="7">
        <f>IF(Table1[[#This Row],[backers_count]] &lt;= 0,0,Table1[[#This Row],[pledged]]/Table1[[#This Row],[backers_count]])</f>
        <v>87.829673913043479</v>
      </c>
      <c r="Q1608" t="str">
        <f>TRIM(MID(Table1[[#This Row],[Category and Sub-Category]],1,SEARCH("/",Table1[[#This Row],[Category and Sub-Category]],1)-1))</f>
        <v>music</v>
      </c>
      <c r="R1608" t="str">
        <f>TRIM(MID(Table1[[#This Row],[Category and Sub-Category]],SEARCH("/",Table1[[#This Row],[Category and Sub-Category]],1)+1,LEN(Table1[[#This Row],[Category and Sub-Category]])))</f>
        <v>rock</v>
      </c>
      <c r="S1608" s="8">
        <f>DATE(1970,1,1)+(Table1[[#This Row],[launched_at]]/(24*60*60))</f>
        <v>40536.111550925925</v>
      </c>
      <c r="T1608" s="8">
        <f>DATE(1970,1,1)+(Table1[[#This Row],[deadline]]/(24*60*60))</f>
        <v>40626.069884259261</v>
      </c>
      <c r="U1608">
        <f>_xlfn.DAYS(Table1[[#This Row],[Date Ended Conversion]],Table1[[#This Row],[Date Created Conversion]])</f>
        <v>90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9">
        <f>IF(Table1[[#This Row],[goal]] &lt;= 0,0,Table1[[#This Row],[pledged]]/Table1[[#This Row],[goal]])</f>
        <v>1.4511000000000001</v>
      </c>
      <c r="P1609" s="7">
        <f>IF(Table1[[#This Row],[backers_count]] &lt;= 0,0,Table1[[#This Row],[pledged]]/Table1[[#This Row],[backers_count]])</f>
        <v>70.785365853658533</v>
      </c>
      <c r="Q1609" t="str">
        <f>TRIM(MID(Table1[[#This Row],[Category and Sub-Category]],1,SEARCH("/",Table1[[#This Row],[Category and Sub-Category]],1)-1))</f>
        <v>music</v>
      </c>
      <c r="R1609" t="str">
        <f>TRIM(MID(Table1[[#This Row],[Category and Sub-Category]],SEARCH("/",Table1[[#This Row],[Category and Sub-Category]],1)+1,LEN(Table1[[#This Row],[Category and Sub-Category]])))</f>
        <v>rock</v>
      </c>
      <c r="S1609" s="8">
        <f>DATE(1970,1,1)+(Table1[[#This Row],[launched_at]]/(24*60*60))</f>
        <v>41053.80846064815</v>
      </c>
      <c r="T1609" s="8">
        <f>DATE(1970,1,1)+(Table1[[#This Row],[deadline]]/(24*60*60))</f>
        <v>41074.80846064815</v>
      </c>
      <c r="U1609">
        <f>_xlfn.DAYS(Table1[[#This Row],[Date Ended Conversion]],Table1[[#This Row],[Date Created Conversion]])</f>
        <v>21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9">
        <f>IF(Table1[[#This Row],[goal]] &lt;= 0,0,Table1[[#This Row],[pledged]]/Table1[[#This Row],[goal]])</f>
        <v>1.0125</v>
      </c>
      <c r="P1610" s="7">
        <f>IF(Table1[[#This Row],[backers_count]] &lt;= 0,0,Table1[[#This Row],[pledged]]/Table1[[#This Row],[backers_count]])</f>
        <v>52.826086956521742</v>
      </c>
      <c r="Q1610" t="str">
        <f>TRIM(MID(Table1[[#This Row],[Category and Sub-Category]],1,SEARCH("/",Table1[[#This Row],[Category and Sub-Category]],1)-1))</f>
        <v>music</v>
      </c>
      <c r="R1610" t="str">
        <f>TRIM(MID(Table1[[#This Row],[Category and Sub-Category]],SEARCH("/",Table1[[#This Row],[Category and Sub-Category]],1)+1,LEN(Table1[[#This Row],[Category and Sub-Category]])))</f>
        <v>rock</v>
      </c>
      <c r="S1610" s="8">
        <f>DATE(1970,1,1)+(Table1[[#This Row],[launched_at]]/(24*60*60))</f>
        <v>41607.83085648148</v>
      </c>
      <c r="T1610" s="8">
        <f>DATE(1970,1,1)+(Table1[[#This Row],[deadline]]/(24*60*60))</f>
        <v>41640.226388888885</v>
      </c>
      <c r="U1610">
        <f>_xlfn.DAYS(Table1[[#This Row],[Date Ended Conversion]],Table1[[#This Row],[Date Created Conversion]])</f>
        <v>33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9">
        <f>IF(Table1[[#This Row],[goal]] &lt;= 0,0,Table1[[#This Row],[pledged]]/Table1[[#This Row],[goal]])</f>
        <v>1.1833333333333333</v>
      </c>
      <c r="P1611" s="7">
        <f>IF(Table1[[#This Row],[backers_count]] &lt;= 0,0,Table1[[#This Row],[pledged]]/Table1[[#This Row],[backers_count]])</f>
        <v>443.75</v>
      </c>
      <c r="Q1611" t="str">
        <f>TRIM(MID(Table1[[#This Row],[Category and Sub-Category]],1,SEARCH("/",Table1[[#This Row],[Category and Sub-Category]],1)-1))</f>
        <v>music</v>
      </c>
      <c r="R1611" t="str">
        <f>TRIM(MID(Table1[[#This Row],[Category and Sub-Category]],SEARCH("/",Table1[[#This Row],[Category and Sub-Category]],1)+1,LEN(Table1[[#This Row],[Category and Sub-Category]])))</f>
        <v>rock</v>
      </c>
      <c r="S1611" s="8">
        <f>DATE(1970,1,1)+(Table1[[#This Row],[launched_at]]/(24*60*60))</f>
        <v>40796.001261574071</v>
      </c>
      <c r="T1611" s="8">
        <f>DATE(1970,1,1)+(Table1[[#This Row],[deadline]]/(24*60*60))</f>
        <v>40849.333333333336</v>
      </c>
      <c r="U1611">
        <f>_xlfn.DAYS(Table1[[#This Row],[Date Ended Conversion]],Table1[[#This Row],[Date Created Conversion]])</f>
        <v>53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9">
        <f>IF(Table1[[#This Row],[goal]] &lt;= 0,0,Table1[[#This Row],[pledged]]/Table1[[#This Row],[goal]])</f>
        <v>2.7185000000000001</v>
      </c>
      <c r="P1612" s="7">
        <f>IF(Table1[[#This Row],[backers_count]] &lt;= 0,0,Table1[[#This Row],[pledged]]/Table1[[#This Row],[backers_count]])</f>
        <v>48.544642857142854</v>
      </c>
      <c r="Q1612" t="str">
        <f>TRIM(MID(Table1[[#This Row],[Category and Sub-Category]],1,SEARCH("/",Table1[[#This Row],[Category and Sub-Category]],1)-1))</f>
        <v>music</v>
      </c>
      <c r="R1612" t="str">
        <f>TRIM(MID(Table1[[#This Row],[Category and Sub-Category]],SEARCH("/",Table1[[#This Row],[Category and Sub-Category]],1)+1,LEN(Table1[[#This Row],[Category and Sub-Category]])))</f>
        <v>rock</v>
      </c>
      <c r="S1612" s="8">
        <f>DATE(1970,1,1)+(Table1[[#This Row],[launched_at]]/(24*60*60))</f>
        <v>41228.924884259257</v>
      </c>
      <c r="T1612" s="8">
        <f>DATE(1970,1,1)+(Table1[[#This Row],[deadline]]/(24*60*60))</f>
        <v>41258.924884259257</v>
      </c>
      <c r="U1612">
        <f>_xlfn.DAYS(Table1[[#This Row],[Date Ended Conversion]],Table1[[#This Row],[Date Created Conversion]])</f>
        <v>30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9">
        <f>IF(Table1[[#This Row],[goal]] &lt;= 0,0,Table1[[#This Row],[pledged]]/Table1[[#This Row],[goal]])</f>
        <v>1.25125</v>
      </c>
      <c r="P1613" s="7">
        <f>IF(Table1[[#This Row],[backers_count]] &lt;= 0,0,Table1[[#This Row],[pledged]]/Table1[[#This Row],[backers_count]])</f>
        <v>37.074074074074076</v>
      </c>
      <c r="Q1613" t="str">
        <f>TRIM(MID(Table1[[#This Row],[Category and Sub-Category]],1,SEARCH("/",Table1[[#This Row],[Category and Sub-Category]],1)-1))</f>
        <v>music</v>
      </c>
      <c r="R1613" t="str">
        <f>TRIM(MID(Table1[[#This Row],[Category and Sub-Category]],SEARCH("/",Table1[[#This Row],[Category and Sub-Category]],1)+1,LEN(Table1[[#This Row],[Category and Sub-Category]])))</f>
        <v>rock</v>
      </c>
      <c r="S1613" s="8">
        <f>DATE(1970,1,1)+(Table1[[#This Row],[launched_at]]/(24*60*60))</f>
        <v>41409.00037037037</v>
      </c>
      <c r="T1613" s="8">
        <f>DATE(1970,1,1)+(Table1[[#This Row],[deadline]]/(24*60*60))</f>
        <v>41430.00037037037</v>
      </c>
      <c r="U1613">
        <f>_xlfn.DAYS(Table1[[#This Row],[Date Ended Conversion]],Table1[[#This Row],[Date Created Conversion]])</f>
        <v>21</v>
      </c>
    </row>
    <row r="1614" spans="1:21" ht="29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9">
        <f>IF(Table1[[#This Row],[goal]] &lt;= 0,0,Table1[[#This Row],[pledged]]/Table1[[#This Row],[goal]])</f>
        <v>1.1000000000000001</v>
      </c>
      <c r="P1614" s="7">
        <f>IF(Table1[[#This Row],[backers_count]] &lt;= 0,0,Table1[[#This Row],[pledged]]/Table1[[#This Row],[backers_count]])</f>
        <v>50</v>
      </c>
      <c r="Q1614" t="str">
        <f>TRIM(MID(Table1[[#This Row],[Category and Sub-Category]],1,SEARCH("/",Table1[[#This Row],[Category and Sub-Category]],1)-1))</f>
        <v>music</v>
      </c>
      <c r="R1614" t="str">
        <f>TRIM(MID(Table1[[#This Row],[Category and Sub-Category]],SEARCH("/",Table1[[#This Row],[Category and Sub-Category]],1)+1,LEN(Table1[[#This Row],[Category and Sub-Category]])))</f>
        <v>rock</v>
      </c>
      <c r="S1614" s="8">
        <f>DATE(1970,1,1)+(Table1[[#This Row],[launched_at]]/(24*60*60))</f>
        <v>41246.874814814815</v>
      </c>
      <c r="T1614" s="8">
        <f>DATE(1970,1,1)+(Table1[[#This Row],[deadline]]/(24*60*60))</f>
        <v>41276.874814814815</v>
      </c>
      <c r="U1614">
        <f>_xlfn.DAYS(Table1[[#This Row],[Date Ended Conversion]],Table1[[#This Row],[Date Created Conversion]])</f>
        <v>30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9">
        <f>IF(Table1[[#This Row],[goal]] &lt;= 0,0,Table1[[#This Row],[pledged]]/Table1[[#This Row],[goal]])</f>
        <v>1.0149999999999999</v>
      </c>
      <c r="P1615" s="7">
        <f>IF(Table1[[#This Row],[backers_count]] &lt;= 0,0,Table1[[#This Row],[pledged]]/Table1[[#This Row],[backers_count]])</f>
        <v>39.03846153846154</v>
      </c>
      <c r="Q1615" t="str">
        <f>TRIM(MID(Table1[[#This Row],[Category and Sub-Category]],1,SEARCH("/",Table1[[#This Row],[Category and Sub-Category]],1)-1))</f>
        <v>music</v>
      </c>
      <c r="R1615" t="str">
        <f>TRIM(MID(Table1[[#This Row],[Category and Sub-Category]],SEARCH("/",Table1[[#This Row],[Category and Sub-Category]],1)+1,LEN(Table1[[#This Row],[Category and Sub-Category]])))</f>
        <v>rock</v>
      </c>
      <c r="S1615" s="8">
        <f>DATE(1970,1,1)+(Table1[[#This Row],[launched_at]]/(24*60*60))</f>
        <v>41082.069467592592</v>
      </c>
      <c r="T1615" s="8">
        <f>DATE(1970,1,1)+(Table1[[#This Row],[deadline]]/(24*60*60))</f>
        <v>41112.069467592592</v>
      </c>
      <c r="U1615">
        <f>_xlfn.DAYS(Table1[[#This Row],[Date Ended Conversion]],Table1[[#This Row],[Date Created Conversion]])</f>
        <v>30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9">
        <f>IF(Table1[[#This Row],[goal]] &lt;= 0,0,Table1[[#This Row],[pledged]]/Table1[[#This Row],[goal]])</f>
        <v>1.0269999999999999</v>
      </c>
      <c r="P1616" s="7">
        <f>IF(Table1[[#This Row],[backers_count]] &lt;= 0,0,Table1[[#This Row],[pledged]]/Table1[[#This Row],[backers_count]])</f>
        <v>66.688311688311686</v>
      </c>
      <c r="Q1616" t="str">
        <f>TRIM(MID(Table1[[#This Row],[Category and Sub-Category]],1,SEARCH("/",Table1[[#This Row],[Category and Sub-Category]],1)-1))</f>
        <v>music</v>
      </c>
      <c r="R1616" t="str">
        <f>TRIM(MID(Table1[[#This Row],[Category and Sub-Category]],SEARCH("/",Table1[[#This Row],[Category and Sub-Category]],1)+1,LEN(Table1[[#This Row],[Category and Sub-Category]])))</f>
        <v>rock</v>
      </c>
      <c r="S1616" s="8">
        <f>DATE(1970,1,1)+(Table1[[#This Row],[launched_at]]/(24*60*60))</f>
        <v>41794.981122685189</v>
      </c>
      <c r="T1616" s="8">
        <f>DATE(1970,1,1)+(Table1[[#This Row],[deadline]]/(24*60*60))</f>
        <v>41854.708333333336</v>
      </c>
      <c r="U1616">
        <f>_xlfn.DAYS(Table1[[#This Row],[Date Ended Conversion]],Table1[[#This Row],[Date Created Conversion]])</f>
        <v>60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9">
        <f>IF(Table1[[#This Row],[goal]] &lt;= 0,0,Table1[[#This Row],[pledged]]/Table1[[#This Row],[goal]])</f>
        <v>1.1412500000000001</v>
      </c>
      <c r="P1617" s="7">
        <f>IF(Table1[[#This Row],[backers_count]] &lt;= 0,0,Table1[[#This Row],[pledged]]/Table1[[#This Row],[backers_count]])</f>
        <v>67.132352941176464</v>
      </c>
      <c r="Q1617" t="str">
        <f>TRIM(MID(Table1[[#This Row],[Category and Sub-Category]],1,SEARCH("/",Table1[[#This Row],[Category and Sub-Category]],1)-1))</f>
        <v>music</v>
      </c>
      <c r="R1617" t="str">
        <f>TRIM(MID(Table1[[#This Row],[Category and Sub-Category]],SEARCH("/",Table1[[#This Row],[Category and Sub-Category]],1)+1,LEN(Table1[[#This Row],[Category and Sub-Category]])))</f>
        <v>rock</v>
      </c>
      <c r="S1617" s="8">
        <f>DATE(1970,1,1)+(Table1[[#This Row],[launched_at]]/(24*60*60))</f>
        <v>40845.050879629627</v>
      </c>
      <c r="T1617" s="8">
        <f>DATE(1970,1,1)+(Table1[[#This Row],[deadline]]/(24*60*60))</f>
        <v>40890.092546296299</v>
      </c>
      <c r="U1617">
        <f>_xlfn.DAYS(Table1[[#This Row],[Date Ended Conversion]],Table1[[#This Row],[Date Created Conversion]])</f>
        <v>45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9">
        <f>IF(Table1[[#This Row],[goal]] &lt;= 0,0,Table1[[#This Row],[pledged]]/Table1[[#This Row],[goal]])</f>
        <v>1.042</v>
      </c>
      <c r="P1618" s="7">
        <f>IF(Table1[[#This Row],[backers_count]] &lt;= 0,0,Table1[[#This Row],[pledged]]/Table1[[#This Row],[backers_count]])</f>
        <v>66.369426751592357</v>
      </c>
      <c r="Q1618" t="str">
        <f>TRIM(MID(Table1[[#This Row],[Category and Sub-Category]],1,SEARCH("/",Table1[[#This Row],[Category and Sub-Category]],1)-1))</f>
        <v>music</v>
      </c>
      <c r="R1618" t="str">
        <f>TRIM(MID(Table1[[#This Row],[Category and Sub-Category]],SEARCH("/",Table1[[#This Row],[Category and Sub-Category]],1)+1,LEN(Table1[[#This Row],[Category and Sub-Category]])))</f>
        <v>rock</v>
      </c>
      <c r="S1618" s="8">
        <f>DATE(1970,1,1)+(Table1[[#This Row],[launched_at]]/(24*60*60))</f>
        <v>41194.715520833335</v>
      </c>
      <c r="T1618" s="8">
        <f>DATE(1970,1,1)+(Table1[[#This Row],[deadline]]/(24*60*60))</f>
        <v>41235.916666666664</v>
      </c>
      <c r="U1618">
        <f>_xlfn.DAYS(Table1[[#This Row],[Date Ended Conversion]],Table1[[#This Row],[Date Created Conversion]])</f>
        <v>41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9">
        <f>IF(Table1[[#This Row],[goal]] &lt;= 0,0,Table1[[#This Row],[pledged]]/Table1[[#This Row],[goal]])</f>
        <v>1.4585714285714286</v>
      </c>
      <c r="P1619" s="7">
        <f>IF(Table1[[#This Row],[backers_count]] &lt;= 0,0,Table1[[#This Row],[pledged]]/Table1[[#This Row],[backers_count]])</f>
        <v>64.620253164556956</v>
      </c>
      <c r="Q1619" t="str">
        <f>TRIM(MID(Table1[[#This Row],[Category and Sub-Category]],1,SEARCH("/",Table1[[#This Row],[Category and Sub-Category]],1)-1))</f>
        <v>music</v>
      </c>
      <c r="R1619" t="str">
        <f>TRIM(MID(Table1[[#This Row],[Category and Sub-Category]],SEARCH("/",Table1[[#This Row],[Category and Sub-Category]],1)+1,LEN(Table1[[#This Row],[Category and Sub-Category]])))</f>
        <v>rock</v>
      </c>
      <c r="S1619" s="8">
        <f>DATE(1970,1,1)+(Table1[[#This Row],[launched_at]]/(24*60*60))</f>
        <v>41546.664212962962</v>
      </c>
      <c r="T1619" s="8">
        <f>DATE(1970,1,1)+(Table1[[#This Row],[deadline]]/(24*60*60))</f>
        <v>41579.791666666664</v>
      </c>
      <c r="U1619">
        <f>_xlfn.DAYS(Table1[[#This Row],[Date Ended Conversion]],Table1[[#This Row],[Date Created Conversion]])</f>
        <v>33</v>
      </c>
    </row>
    <row r="1620" spans="1:21" ht="29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9">
        <f>IF(Table1[[#This Row],[goal]] &lt;= 0,0,Table1[[#This Row],[pledged]]/Table1[[#This Row],[goal]])</f>
        <v>1.0506666666666666</v>
      </c>
      <c r="P1620" s="7">
        <f>IF(Table1[[#This Row],[backers_count]] &lt;= 0,0,Table1[[#This Row],[pledged]]/Table1[[#This Row],[backers_count]])</f>
        <v>58.370370370370374</v>
      </c>
      <c r="Q1620" t="str">
        <f>TRIM(MID(Table1[[#This Row],[Category and Sub-Category]],1,SEARCH("/",Table1[[#This Row],[Category and Sub-Category]],1)-1))</f>
        <v>music</v>
      </c>
      <c r="R1620" t="str">
        <f>TRIM(MID(Table1[[#This Row],[Category and Sub-Category]],SEARCH("/",Table1[[#This Row],[Category and Sub-Category]],1)+1,LEN(Table1[[#This Row],[Category and Sub-Category]])))</f>
        <v>rock</v>
      </c>
      <c r="S1620" s="8">
        <f>DATE(1970,1,1)+(Table1[[#This Row],[launched_at]]/(24*60*60))</f>
        <v>41301.654340277775</v>
      </c>
      <c r="T1620" s="8">
        <f>DATE(1970,1,1)+(Table1[[#This Row],[deadline]]/(24*60*60))</f>
        <v>41341.654340277775</v>
      </c>
      <c r="U1620">
        <f>_xlfn.DAYS(Table1[[#This Row],[Date Ended Conversion]],Table1[[#This Row],[Date Created Conversion]])</f>
        <v>40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9">
        <f>IF(Table1[[#This Row],[goal]] &lt;= 0,0,Table1[[#This Row],[pledged]]/Table1[[#This Row],[goal]])</f>
        <v>1.3333333333333333</v>
      </c>
      <c r="P1621" s="7">
        <f>IF(Table1[[#This Row],[backers_count]] &lt;= 0,0,Table1[[#This Row],[pledged]]/Table1[[#This Row],[backers_count]])</f>
        <v>86.956521739130437</v>
      </c>
      <c r="Q1621" t="str">
        <f>TRIM(MID(Table1[[#This Row],[Category and Sub-Category]],1,SEARCH("/",Table1[[#This Row],[Category and Sub-Category]],1)-1))</f>
        <v>music</v>
      </c>
      <c r="R1621" t="str">
        <f>TRIM(MID(Table1[[#This Row],[Category and Sub-Category]],SEARCH("/",Table1[[#This Row],[Category and Sub-Category]],1)+1,LEN(Table1[[#This Row],[Category and Sub-Category]])))</f>
        <v>rock</v>
      </c>
      <c r="S1621" s="8">
        <f>DATE(1970,1,1)+(Table1[[#This Row],[launched_at]]/(24*60*60))</f>
        <v>41876.186180555553</v>
      </c>
      <c r="T1621" s="8">
        <f>DATE(1970,1,1)+(Table1[[#This Row],[deadline]]/(24*60*60))</f>
        <v>41897.186180555553</v>
      </c>
      <c r="U1621">
        <f>_xlfn.DAYS(Table1[[#This Row],[Date Ended Conversion]],Table1[[#This Row],[Date Created Conversion]])</f>
        <v>21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9">
        <f>IF(Table1[[#This Row],[goal]] &lt;= 0,0,Table1[[#This Row],[pledged]]/Table1[[#This Row],[goal]])</f>
        <v>1.1299999999999999</v>
      </c>
      <c r="P1622" s="7">
        <f>IF(Table1[[#This Row],[backers_count]] &lt;= 0,0,Table1[[#This Row],[pledged]]/Table1[[#This Row],[backers_count]])</f>
        <v>66.470588235294116</v>
      </c>
      <c r="Q1622" t="str">
        <f>TRIM(MID(Table1[[#This Row],[Category and Sub-Category]],1,SEARCH("/",Table1[[#This Row],[Category and Sub-Category]],1)-1))</f>
        <v>music</v>
      </c>
      <c r="R1622" t="str">
        <f>TRIM(MID(Table1[[#This Row],[Category and Sub-Category]],SEARCH("/",Table1[[#This Row],[Category and Sub-Category]],1)+1,LEN(Table1[[#This Row],[Category and Sub-Category]])))</f>
        <v>rock</v>
      </c>
      <c r="S1622" s="8">
        <f>DATE(1970,1,1)+(Table1[[#This Row],[launched_at]]/(24*60*60))</f>
        <v>41321.339583333334</v>
      </c>
      <c r="T1622" s="8">
        <f>DATE(1970,1,1)+(Table1[[#This Row],[deadline]]/(24*60*60))</f>
        <v>41328.339583333334</v>
      </c>
      <c r="U1622">
        <f>_xlfn.DAYS(Table1[[#This Row],[Date Ended Conversion]],Table1[[#This Row],[Date Created Conversion]])</f>
        <v>7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9">
        <f>IF(Table1[[#This Row],[goal]] &lt;= 0,0,Table1[[#This Row],[pledged]]/Table1[[#This Row],[goal]])</f>
        <v>1.212</v>
      </c>
      <c r="P1623" s="7">
        <f>IF(Table1[[#This Row],[backers_count]] &lt;= 0,0,Table1[[#This Row],[pledged]]/Table1[[#This Row],[backers_count]])</f>
        <v>163.78378378378378</v>
      </c>
      <c r="Q1623" t="str">
        <f>TRIM(MID(Table1[[#This Row],[Category and Sub-Category]],1,SEARCH("/",Table1[[#This Row],[Category and Sub-Category]],1)-1))</f>
        <v>music</v>
      </c>
      <c r="R1623" t="str">
        <f>TRIM(MID(Table1[[#This Row],[Category and Sub-Category]],SEARCH("/",Table1[[#This Row],[Category and Sub-Category]],1)+1,LEN(Table1[[#This Row],[Category and Sub-Category]])))</f>
        <v>rock</v>
      </c>
      <c r="S1623" s="8">
        <f>DATE(1970,1,1)+(Table1[[#This Row],[launched_at]]/(24*60*60))</f>
        <v>41003.60665509259</v>
      </c>
      <c r="T1623" s="8">
        <f>DATE(1970,1,1)+(Table1[[#This Row],[deadline]]/(24*60*60))</f>
        <v>41057.165972222225</v>
      </c>
      <c r="U1623">
        <f>_xlfn.DAYS(Table1[[#This Row],[Date Ended Conversion]],Table1[[#This Row],[Date Created Conversion]])</f>
        <v>54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9">
        <f>IF(Table1[[#This Row],[goal]] &lt;= 0,0,Table1[[#This Row],[pledged]]/Table1[[#This Row],[goal]])</f>
        <v>1.0172463768115942</v>
      </c>
      <c r="P1624" s="7">
        <f>IF(Table1[[#This Row],[backers_count]] &lt;= 0,0,Table1[[#This Row],[pledged]]/Table1[[#This Row],[backers_count]])</f>
        <v>107.98461538461538</v>
      </c>
      <c r="Q1624" t="str">
        <f>TRIM(MID(Table1[[#This Row],[Category and Sub-Category]],1,SEARCH("/",Table1[[#This Row],[Category and Sub-Category]],1)-1))</f>
        <v>music</v>
      </c>
      <c r="R1624" t="str">
        <f>TRIM(MID(Table1[[#This Row],[Category and Sub-Category]],SEARCH("/",Table1[[#This Row],[Category and Sub-Category]],1)+1,LEN(Table1[[#This Row],[Category and Sub-Category]])))</f>
        <v>rock</v>
      </c>
      <c r="S1624" s="8">
        <f>DATE(1970,1,1)+(Table1[[#This Row],[launched_at]]/(24*60*60))</f>
        <v>41950.294837962967</v>
      </c>
      <c r="T1624" s="8">
        <f>DATE(1970,1,1)+(Table1[[#This Row],[deadline]]/(24*60*60))</f>
        <v>41990.332638888889</v>
      </c>
      <c r="U1624">
        <f>_xlfn.DAYS(Table1[[#This Row],[Date Ended Conversion]],Table1[[#This Row],[Date Created Conversion]])</f>
        <v>40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9">
        <f>IF(Table1[[#This Row],[goal]] &lt;= 0,0,Table1[[#This Row],[pledged]]/Table1[[#This Row],[goal]])</f>
        <v>1.0106666666666666</v>
      </c>
      <c r="P1625" s="7">
        <f>IF(Table1[[#This Row],[backers_count]] &lt;= 0,0,Table1[[#This Row],[pledged]]/Table1[[#This Row],[backers_count]])</f>
        <v>42.111111111111114</v>
      </c>
      <c r="Q1625" t="str">
        <f>TRIM(MID(Table1[[#This Row],[Category and Sub-Category]],1,SEARCH("/",Table1[[#This Row],[Category and Sub-Category]],1)-1))</f>
        <v>music</v>
      </c>
      <c r="R1625" t="str">
        <f>TRIM(MID(Table1[[#This Row],[Category and Sub-Category]],SEARCH("/",Table1[[#This Row],[Category and Sub-Category]],1)+1,LEN(Table1[[#This Row],[Category and Sub-Category]])))</f>
        <v>rock</v>
      </c>
      <c r="S1625" s="8">
        <f>DATE(1970,1,1)+(Table1[[#This Row],[launched_at]]/(24*60*60))</f>
        <v>41453.688530092593</v>
      </c>
      <c r="T1625" s="8">
        <f>DATE(1970,1,1)+(Table1[[#This Row],[deadline]]/(24*60*60))</f>
        <v>41513.688530092593</v>
      </c>
      <c r="U1625">
        <f>_xlfn.DAYS(Table1[[#This Row],[Date Ended Conversion]],Table1[[#This Row],[Date Created Conversion]])</f>
        <v>60</v>
      </c>
    </row>
    <row r="1626" spans="1:21" ht="29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9">
        <f>IF(Table1[[#This Row],[goal]] &lt;= 0,0,Table1[[#This Row],[pledged]]/Table1[[#This Row],[goal]])</f>
        <v>1.18</v>
      </c>
      <c r="P1626" s="7">
        <f>IF(Table1[[#This Row],[backers_count]] &lt;= 0,0,Table1[[#This Row],[pledged]]/Table1[[#This Row],[backers_count]])</f>
        <v>47.2</v>
      </c>
      <c r="Q1626" t="str">
        <f>TRIM(MID(Table1[[#This Row],[Category and Sub-Category]],1,SEARCH("/",Table1[[#This Row],[Category and Sub-Category]],1)-1))</f>
        <v>music</v>
      </c>
      <c r="R1626" t="str">
        <f>TRIM(MID(Table1[[#This Row],[Category and Sub-Category]],SEARCH("/",Table1[[#This Row],[Category and Sub-Category]],1)+1,LEN(Table1[[#This Row],[Category and Sub-Category]])))</f>
        <v>rock</v>
      </c>
      <c r="S1626" s="8">
        <f>DATE(1970,1,1)+(Table1[[#This Row],[launched_at]]/(24*60*60))</f>
        <v>41243.367303240739</v>
      </c>
      <c r="T1626" s="8">
        <f>DATE(1970,1,1)+(Table1[[#This Row],[deadline]]/(24*60*60))</f>
        <v>41283.367303240739</v>
      </c>
      <c r="U1626">
        <f>_xlfn.DAYS(Table1[[#This Row],[Date Ended Conversion]],Table1[[#This Row],[Date Created Conversion]])</f>
        <v>40</v>
      </c>
    </row>
    <row r="1627" spans="1:21" ht="43.5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9">
        <f>IF(Table1[[#This Row],[goal]] &lt;= 0,0,Table1[[#This Row],[pledged]]/Table1[[#This Row],[goal]])</f>
        <v>1.5533333333333332</v>
      </c>
      <c r="P1627" s="7">
        <f>IF(Table1[[#This Row],[backers_count]] &lt;= 0,0,Table1[[#This Row],[pledged]]/Table1[[#This Row],[backers_count]])</f>
        <v>112.01923076923077</v>
      </c>
      <c r="Q1627" t="str">
        <f>TRIM(MID(Table1[[#This Row],[Category and Sub-Category]],1,SEARCH("/",Table1[[#This Row],[Category and Sub-Category]],1)-1))</f>
        <v>music</v>
      </c>
      <c r="R1627" t="str">
        <f>TRIM(MID(Table1[[#This Row],[Category and Sub-Category]],SEARCH("/",Table1[[#This Row],[Category and Sub-Category]],1)+1,LEN(Table1[[#This Row],[Category and Sub-Category]])))</f>
        <v>rock</v>
      </c>
      <c r="S1627" s="8">
        <f>DATE(1970,1,1)+(Table1[[#This Row],[launched_at]]/(24*60*60))</f>
        <v>41135.699687500004</v>
      </c>
      <c r="T1627" s="8">
        <f>DATE(1970,1,1)+(Table1[[#This Row],[deadline]]/(24*60*60))</f>
        <v>41163.699687500004</v>
      </c>
      <c r="U1627">
        <f>_xlfn.DAYS(Table1[[#This Row],[Date Ended Conversion]],Table1[[#This Row],[Date Created Conversion]])</f>
        <v>28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9">
        <f>IF(Table1[[#This Row],[goal]] &lt;= 0,0,Table1[[#This Row],[pledged]]/Table1[[#This Row],[goal]])</f>
        <v>1.0118750000000001</v>
      </c>
      <c r="P1628" s="7">
        <f>IF(Table1[[#This Row],[backers_count]] &lt;= 0,0,Table1[[#This Row],[pledged]]/Table1[[#This Row],[backers_count]])</f>
        <v>74.953703703703709</v>
      </c>
      <c r="Q1628" t="str">
        <f>TRIM(MID(Table1[[#This Row],[Category and Sub-Category]],1,SEARCH("/",Table1[[#This Row],[Category and Sub-Category]],1)-1))</f>
        <v>music</v>
      </c>
      <c r="R1628" t="str">
        <f>TRIM(MID(Table1[[#This Row],[Category and Sub-Category]],SEARCH("/",Table1[[#This Row],[Category and Sub-Category]],1)+1,LEN(Table1[[#This Row],[Category and Sub-Category]])))</f>
        <v>rock</v>
      </c>
      <c r="S1628" s="8">
        <f>DATE(1970,1,1)+(Table1[[#This Row],[launched_at]]/(24*60*60))</f>
        <v>41579.847997685181</v>
      </c>
      <c r="T1628" s="8">
        <f>DATE(1970,1,1)+(Table1[[#This Row],[deadline]]/(24*60*60))</f>
        <v>41609.889664351853</v>
      </c>
      <c r="U1628">
        <f>_xlfn.DAYS(Table1[[#This Row],[Date Ended Conversion]],Table1[[#This Row],[Date Created Conversion]])</f>
        <v>30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9">
        <f>IF(Table1[[#This Row],[goal]] &lt;= 0,0,Table1[[#This Row],[pledged]]/Table1[[#This Row],[goal]])</f>
        <v>1.17</v>
      </c>
      <c r="P1629" s="7">
        <f>IF(Table1[[#This Row],[backers_count]] &lt;= 0,0,Table1[[#This Row],[pledged]]/Table1[[#This Row],[backers_count]])</f>
        <v>61.578947368421055</v>
      </c>
      <c r="Q1629" t="str">
        <f>TRIM(MID(Table1[[#This Row],[Category and Sub-Category]],1,SEARCH("/",Table1[[#This Row],[Category and Sub-Category]],1)-1))</f>
        <v>music</v>
      </c>
      <c r="R1629" t="str">
        <f>TRIM(MID(Table1[[#This Row],[Category and Sub-Category]],SEARCH("/",Table1[[#This Row],[Category and Sub-Category]],1)+1,LEN(Table1[[#This Row],[Category and Sub-Category]])))</f>
        <v>rock</v>
      </c>
      <c r="S1629" s="8">
        <f>DATE(1970,1,1)+(Table1[[#This Row],[launched_at]]/(24*60*60))</f>
        <v>41205.707048611112</v>
      </c>
      <c r="T1629" s="8">
        <f>DATE(1970,1,1)+(Table1[[#This Row],[deadline]]/(24*60*60))</f>
        <v>41239.207638888889</v>
      </c>
      <c r="U1629">
        <f>_xlfn.DAYS(Table1[[#This Row],[Date Ended Conversion]],Table1[[#This Row],[Date Created Conversion]])</f>
        <v>34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9">
        <f>IF(Table1[[#This Row],[goal]] &lt;= 0,0,Table1[[#This Row],[pledged]]/Table1[[#This Row],[goal]])</f>
        <v>1.00925</v>
      </c>
      <c r="P1630" s="7">
        <f>IF(Table1[[#This Row],[backers_count]] &lt;= 0,0,Table1[[#This Row],[pledged]]/Table1[[#This Row],[backers_count]])</f>
        <v>45.875</v>
      </c>
      <c r="Q1630" t="str">
        <f>TRIM(MID(Table1[[#This Row],[Category and Sub-Category]],1,SEARCH("/",Table1[[#This Row],[Category and Sub-Category]],1)-1))</f>
        <v>music</v>
      </c>
      <c r="R1630" t="str">
        <f>TRIM(MID(Table1[[#This Row],[Category and Sub-Category]],SEARCH("/",Table1[[#This Row],[Category and Sub-Category]],1)+1,LEN(Table1[[#This Row],[Category and Sub-Category]])))</f>
        <v>rock</v>
      </c>
      <c r="S1630" s="8">
        <f>DATE(1970,1,1)+(Table1[[#This Row],[launched_at]]/(24*60*60))</f>
        <v>41774.737060185187</v>
      </c>
      <c r="T1630" s="8">
        <f>DATE(1970,1,1)+(Table1[[#This Row],[deadline]]/(24*60*60))</f>
        <v>41807.737060185187</v>
      </c>
      <c r="U1630">
        <f>_xlfn.DAYS(Table1[[#This Row],[Date Ended Conversion]],Table1[[#This Row],[Date Created Conversion]])</f>
        <v>33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9">
        <f>IF(Table1[[#This Row],[goal]] &lt;= 0,0,Table1[[#This Row],[pledged]]/Table1[[#This Row],[goal]])</f>
        <v>1.0366666666666666</v>
      </c>
      <c r="P1631" s="7">
        <f>IF(Table1[[#This Row],[backers_count]] &lt;= 0,0,Table1[[#This Row],[pledged]]/Table1[[#This Row],[backers_count]])</f>
        <v>75.853658536585371</v>
      </c>
      <c r="Q1631" t="str">
        <f>TRIM(MID(Table1[[#This Row],[Category and Sub-Category]],1,SEARCH("/",Table1[[#This Row],[Category and Sub-Category]],1)-1))</f>
        <v>music</v>
      </c>
      <c r="R1631" t="str">
        <f>TRIM(MID(Table1[[#This Row],[Category and Sub-Category]],SEARCH("/",Table1[[#This Row],[Category and Sub-Category]],1)+1,LEN(Table1[[#This Row],[Category and Sub-Category]])))</f>
        <v>rock</v>
      </c>
      <c r="S1631" s="8">
        <f>DATE(1970,1,1)+(Table1[[#This Row],[launched_at]]/(24*60*60))</f>
        <v>41645.867280092592</v>
      </c>
      <c r="T1631" s="8">
        <f>DATE(1970,1,1)+(Table1[[#This Row],[deadline]]/(24*60*60))</f>
        <v>41690.867280092592</v>
      </c>
      <c r="U1631">
        <f>_xlfn.DAYS(Table1[[#This Row],[Date Ended Conversion]],Table1[[#This Row],[Date Created Conversion]])</f>
        <v>45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9">
        <f>IF(Table1[[#This Row],[goal]] &lt;= 0,0,Table1[[#This Row],[pledged]]/Table1[[#This Row],[goal]])</f>
        <v>2.6524999999999999</v>
      </c>
      <c r="P1632" s="7">
        <f>IF(Table1[[#This Row],[backers_count]] &lt;= 0,0,Table1[[#This Row],[pledged]]/Table1[[#This Row],[backers_count]])</f>
        <v>84.206349206349202</v>
      </c>
      <c r="Q1632" t="str">
        <f>TRIM(MID(Table1[[#This Row],[Category and Sub-Category]],1,SEARCH("/",Table1[[#This Row],[Category and Sub-Category]],1)-1))</f>
        <v>music</v>
      </c>
      <c r="R1632" t="str">
        <f>TRIM(MID(Table1[[#This Row],[Category and Sub-Category]],SEARCH("/",Table1[[#This Row],[Category and Sub-Category]],1)+1,LEN(Table1[[#This Row],[Category and Sub-Category]])))</f>
        <v>rock</v>
      </c>
      <c r="S1632" s="8">
        <f>DATE(1970,1,1)+(Table1[[#This Row],[launched_at]]/(24*60*60))</f>
        <v>40939.837673611109</v>
      </c>
      <c r="T1632" s="8">
        <f>DATE(1970,1,1)+(Table1[[#This Row],[deadline]]/(24*60*60))</f>
        <v>40970.290972222225</v>
      </c>
      <c r="U1632">
        <f>_xlfn.DAYS(Table1[[#This Row],[Date Ended Conversion]],Table1[[#This Row],[Date Created Conversion]])</f>
        <v>31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9">
        <f>IF(Table1[[#This Row],[goal]] &lt;= 0,0,Table1[[#This Row],[pledged]]/Table1[[#This Row],[goal]])</f>
        <v>1.5590999999999999</v>
      </c>
      <c r="P1633" s="7">
        <f>IF(Table1[[#This Row],[backers_count]] &lt;= 0,0,Table1[[#This Row],[pledged]]/Table1[[#This Row],[backers_count]])</f>
        <v>117.22556390977444</v>
      </c>
      <c r="Q1633" t="str">
        <f>TRIM(MID(Table1[[#This Row],[Category and Sub-Category]],1,SEARCH("/",Table1[[#This Row],[Category and Sub-Category]],1)-1))</f>
        <v>music</v>
      </c>
      <c r="R1633" t="str">
        <f>TRIM(MID(Table1[[#This Row],[Category and Sub-Category]],SEARCH("/",Table1[[#This Row],[Category and Sub-Category]],1)+1,LEN(Table1[[#This Row],[Category and Sub-Category]])))</f>
        <v>rock</v>
      </c>
      <c r="S1633" s="8">
        <f>DATE(1970,1,1)+(Table1[[#This Row],[launched_at]]/(24*60*60))</f>
        <v>41164.859502314815</v>
      </c>
      <c r="T1633" s="8">
        <f>DATE(1970,1,1)+(Table1[[#This Row],[deadline]]/(24*60*60))</f>
        <v>41194.859502314815</v>
      </c>
      <c r="U1633">
        <f>_xlfn.DAYS(Table1[[#This Row],[Date Ended Conversion]],Table1[[#This Row],[Date Created Conversion]])</f>
        <v>30</v>
      </c>
    </row>
    <row r="1634" spans="1:21" ht="43.5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9">
        <f>IF(Table1[[#This Row],[goal]] &lt;= 0,0,Table1[[#This Row],[pledged]]/Table1[[#This Row],[goal]])</f>
        <v>1.0162500000000001</v>
      </c>
      <c r="P1634" s="7">
        <f>IF(Table1[[#This Row],[backers_count]] &lt;= 0,0,Table1[[#This Row],[pledged]]/Table1[[#This Row],[backers_count]])</f>
        <v>86.489361702127653</v>
      </c>
      <c r="Q1634" t="str">
        <f>TRIM(MID(Table1[[#This Row],[Category and Sub-Category]],1,SEARCH("/",Table1[[#This Row],[Category and Sub-Category]],1)-1))</f>
        <v>music</v>
      </c>
      <c r="R1634" t="str">
        <f>TRIM(MID(Table1[[#This Row],[Category and Sub-Category]],SEARCH("/",Table1[[#This Row],[Category and Sub-Category]],1)+1,LEN(Table1[[#This Row],[Category and Sub-Category]])))</f>
        <v>rock</v>
      </c>
      <c r="S1634" s="8">
        <f>DATE(1970,1,1)+(Table1[[#This Row],[launched_at]]/(24*60*60))</f>
        <v>40750.340902777782</v>
      </c>
      <c r="T1634" s="8">
        <f>DATE(1970,1,1)+(Table1[[#This Row],[deadline]]/(24*60*60))</f>
        <v>40810.340902777782</v>
      </c>
      <c r="U1634">
        <f>_xlfn.DAYS(Table1[[#This Row],[Date Ended Conversion]],Table1[[#This Row],[Date Created Conversion]])</f>
        <v>60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9">
        <f>IF(Table1[[#This Row],[goal]] &lt;= 0,0,Table1[[#This Row],[pledged]]/Table1[[#This Row],[goal]])</f>
        <v>1</v>
      </c>
      <c r="P1635" s="7">
        <f>IF(Table1[[#This Row],[backers_count]] &lt;= 0,0,Table1[[#This Row],[pledged]]/Table1[[#This Row],[backers_count]])</f>
        <v>172.41379310344828</v>
      </c>
      <c r="Q1635" t="str">
        <f>TRIM(MID(Table1[[#This Row],[Category and Sub-Category]],1,SEARCH("/",Table1[[#This Row],[Category and Sub-Category]],1)-1))</f>
        <v>music</v>
      </c>
      <c r="R1635" t="str">
        <f>TRIM(MID(Table1[[#This Row],[Category and Sub-Category]],SEARCH("/",Table1[[#This Row],[Category and Sub-Category]],1)+1,LEN(Table1[[#This Row],[Category and Sub-Category]])))</f>
        <v>rock</v>
      </c>
      <c r="S1635" s="8">
        <f>DATE(1970,1,1)+(Table1[[#This Row],[launched_at]]/(24*60*60))</f>
        <v>40896.883750000001</v>
      </c>
      <c r="T1635" s="8">
        <f>DATE(1970,1,1)+(Table1[[#This Row],[deadline]]/(24*60*60))</f>
        <v>40924.208333333336</v>
      </c>
      <c r="U1635">
        <f>_xlfn.DAYS(Table1[[#This Row],[Date Ended Conversion]],Table1[[#This Row],[Date Created Conversion]])</f>
        <v>28</v>
      </c>
    </row>
    <row r="1636" spans="1:21" ht="29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9">
        <f>IF(Table1[[#This Row],[goal]] &lt;= 0,0,Table1[[#This Row],[pledged]]/Table1[[#This Row],[goal]])</f>
        <v>1.0049999999999999</v>
      </c>
      <c r="P1636" s="7">
        <f>IF(Table1[[#This Row],[backers_count]] &lt;= 0,0,Table1[[#This Row],[pledged]]/Table1[[#This Row],[backers_count]])</f>
        <v>62.8125</v>
      </c>
      <c r="Q1636" t="str">
        <f>TRIM(MID(Table1[[#This Row],[Category and Sub-Category]],1,SEARCH("/",Table1[[#This Row],[Category and Sub-Category]],1)-1))</f>
        <v>music</v>
      </c>
      <c r="R1636" t="str">
        <f>TRIM(MID(Table1[[#This Row],[Category and Sub-Category]],SEARCH("/",Table1[[#This Row],[Category and Sub-Category]],1)+1,LEN(Table1[[#This Row],[Category and Sub-Category]])))</f>
        <v>rock</v>
      </c>
      <c r="S1636" s="8">
        <f>DATE(1970,1,1)+(Table1[[#This Row],[launched_at]]/(24*60*60))</f>
        <v>40658.189826388887</v>
      </c>
      <c r="T1636" s="8">
        <f>DATE(1970,1,1)+(Table1[[#This Row],[deadline]]/(24*60*60))</f>
        <v>40696.249305555553</v>
      </c>
      <c r="U1636">
        <f>_xlfn.DAYS(Table1[[#This Row],[Date Ended Conversion]],Table1[[#This Row],[Date Created Conversion]])</f>
        <v>38</v>
      </c>
    </row>
    <row r="1637" spans="1:21" ht="43.5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9">
        <f>IF(Table1[[#This Row],[goal]] &lt;= 0,0,Table1[[#This Row],[pledged]]/Table1[[#This Row],[goal]])</f>
        <v>1.2529999999999999</v>
      </c>
      <c r="P1637" s="7">
        <f>IF(Table1[[#This Row],[backers_count]] &lt;= 0,0,Table1[[#This Row],[pledged]]/Table1[[#This Row],[backers_count]])</f>
        <v>67.729729729729726</v>
      </c>
      <c r="Q1637" t="str">
        <f>TRIM(MID(Table1[[#This Row],[Category and Sub-Category]],1,SEARCH("/",Table1[[#This Row],[Category and Sub-Category]],1)-1))</f>
        <v>music</v>
      </c>
      <c r="R1637" t="str">
        <f>TRIM(MID(Table1[[#This Row],[Category and Sub-Category]],SEARCH("/",Table1[[#This Row],[Category and Sub-Category]],1)+1,LEN(Table1[[#This Row],[Category and Sub-Category]])))</f>
        <v>rock</v>
      </c>
      <c r="S1637" s="8">
        <f>DATE(1970,1,1)+(Table1[[#This Row],[launched_at]]/(24*60*60))</f>
        <v>42502.868761574078</v>
      </c>
      <c r="T1637" s="8">
        <f>DATE(1970,1,1)+(Table1[[#This Row],[deadline]]/(24*60*60))</f>
        <v>42562.868761574078</v>
      </c>
      <c r="U1637">
        <f>_xlfn.DAYS(Table1[[#This Row],[Date Ended Conversion]],Table1[[#This Row],[Date Created Conversion]])</f>
        <v>60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9">
        <f>IF(Table1[[#This Row],[goal]] &lt;= 0,0,Table1[[#This Row],[pledged]]/Table1[[#This Row],[goal]])</f>
        <v>1.0355555555555556</v>
      </c>
      <c r="P1638" s="7">
        <f>IF(Table1[[#This Row],[backers_count]] &lt;= 0,0,Table1[[#This Row],[pledged]]/Table1[[#This Row],[backers_count]])</f>
        <v>53.5632183908046</v>
      </c>
      <c r="Q1638" t="str">
        <f>TRIM(MID(Table1[[#This Row],[Category and Sub-Category]],1,SEARCH("/",Table1[[#This Row],[Category and Sub-Category]],1)-1))</f>
        <v>music</v>
      </c>
      <c r="R1638" t="str">
        <f>TRIM(MID(Table1[[#This Row],[Category and Sub-Category]],SEARCH("/",Table1[[#This Row],[Category and Sub-Category]],1)+1,LEN(Table1[[#This Row],[Category and Sub-Category]])))</f>
        <v>rock</v>
      </c>
      <c r="S1638" s="8">
        <f>DATE(1970,1,1)+(Table1[[#This Row],[launched_at]]/(24*60*60))</f>
        <v>40663.08666666667</v>
      </c>
      <c r="T1638" s="8">
        <f>DATE(1970,1,1)+(Table1[[#This Row],[deadline]]/(24*60*60))</f>
        <v>40706.166666666664</v>
      </c>
      <c r="U1638">
        <f>_xlfn.DAYS(Table1[[#This Row],[Date Ended Conversion]],Table1[[#This Row],[Date Created Conversion]])</f>
        <v>43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9">
        <f>IF(Table1[[#This Row],[goal]] &lt;= 0,0,Table1[[#This Row],[pledged]]/Table1[[#This Row],[goal]])</f>
        <v>1.038</v>
      </c>
      <c r="P1639" s="7">
        <f>IF(Table1[[#This Row],[backers_count]] &lt;= 0,0,Table1[[#This Row],[pledged]]/Table1[[#This Row],[backers_count]])</f>
        <v>34.6</v>
      </c>
      <c r="Q1639" t="str">
        <f>TRIM(MID(Table1[[#This Row],[Category and Sub-Category]],1,SEARCH("/",Table1[[#This Row],[Category and Sub-Category]],1)-1))</f>
        <v>music</v>
      </c>
      <c r="R1639" t="str">
        <f>TRIM(MID(Table1[[#This Row],[Category and Sub-Category]],SEARCH("/",Table1[[#This Row],[Category and Sub-Category]],1)+1,LEN(Table1[[#This Row],[Category and Sub-Category]])))</f>
        <v>rock</v>
      </c>
      <c r="S1639" s="8">
        <f>DATE(1970,1,1)+(Table1[[#This Row],[launched_at]]/(24*60*60))</f>
        <v>40122.751620370371</v>
      </c>
      <c r="T1639" s="8">
        <f>DATE(1970,1,1)+(Table1[[#This Row],[deadline]]/(24*60*60))</f>
        <v>40178.985416666663</v>
      </c>
      <c r="U1639">
        <f>_xlfn.DAYS(Table1[[#This Row],[Date Ended Conversion]],Table1[[#This Row],[Date Created Conversion]])</f>
        <v>56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9">
        <f>IF(Table1[[#This Row],[goal]] &lt;= 0,0,Table1[[#This Row],[pledged]]/Table1[[#This Row],[goal]])</f>
        <v>1.05</v>
      </c>
      <c r="P1640" s="7">
        <f>IF(Table1[[#This Row],[backers_count]] &lt;= 0,0,Table1[[#This Row],[pledged]]/Table1[[#This Row],[backers_count]])</f>
        <v>38.888888888888886</v>
      </c>
      <c r="Q1640" t="str">
        <f>TRIM(MID(Table1[[#This Row],[Category and Sub-Category]],1,SEARCH("/",Table1[[#This Row],[Category and Sub-Category]],1)-1))</f>
        <v>music</v>
      </c>
      <c r="R1640" t="str">
        <f>TRIM(MID(Table1[[#This Row],[Category and Sub-Category]],SEARCH("/",Table1[[#This Row],[Category and Sub-Category]],1)+1,LEN(Table1[[#This Row],[Category and Sub-Category]])))</f>
        <v>rock</v>
      </c>
      <c r="S1640" s="8">
        <f>DATE(1970,1,1)+(Table1[[#This Row],[launched_at]]/(24*60*60))</f>
        <v>41288.68712962963</v>
      </c>
      <c r="T1640" s="8">
        <f>DATE(1970,1,1)+(Table1[[#This Row],[deadline]]/(24*60*60))</f>
        <v>41333.892361111109</v>
      </c>
      <c r="U1640">
        <f>_xlfn.DAYS(Table1[[#This Row],[Date Ended Conversion]],Table1[[#This Row],[Date Created Conversion]])</f>
        <v>45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9">
        <f>IF(Table1[[#This Row],[goal]] &lt;= 0,0,Table1[[#This Row],[pledged]]/Table1[[#This Row],[goal]])</f>
        <v>1</v>
      </c>
      <c r="P1641" s="7">
        <f>IF(Table1[[#This Row],[backers_count]] &lt;= 0,0,Table1[[#This Row],[pledged]]/Table1[[#This Row],[backers_count]])</f>
        <v>94.736842105263165</v>
      </c>
      <c r="Q1641" t="str">
        <f>TRIM(MID(Table1[[#This Row],[Category and Sub-Category]],1,SEARCH("/",Table1[[#This Row],[Category and Sub-Category]],1)-1))</f>
        <v>music</v>
      </c>
      <c r="R1641" t="str">
        <f>TRIM(MID(Table1[[#This Row],[Category and Sub-Category]],SEARCH("/",Table1[[#This Row],[Category and Sub-Category]],1)+1,LEN(Table1[[#This Row],[Category and Sub-Category]])))</f>
        <v>rock</v>
      </c>
      <c r="S1641" s="8">
        <f>DATE(1970,1,1)+(Table1[[#This Row],[launched_at]]/(24*60*60))</f>
        <v>40941.652372685188</v>
      </c>
      <c r="T1641" s="8">
        <f>DATE(1970,1,1)+(Table1[[#This Row],[deadline]]/(24*60*60))</f>
        <v>40971.652372685188</v>
      </c>
      <c r="U1641">
        <f>_xlfn.DAYS(Table1[[#This Row],[Date Ended Conversion]],Table1[[#This Row],[Date Created Conversion]])</f>
        <v>30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9">
        <f>IF(Table1[[#This Row],[goal]] &lt;= 0,0,Table1[[#This Row],[pledged]]/Table1[[#This Row],[goal]])</f>
        <v>1.6986000000000001</v>
      </c>
      <c r="P1642" s="7">
        <f>IF(Table1[[#This Row],[backers_count]] &lt;= 0,0,Table1[[#This Row],[pledged]]/Table1[[#This Row],[backers_count]])</f>
        <v>39.967058823529413</v>
      </c>
      <c r="Q1642" t="str">
        <f>TRIM(MID(Table1[[#This Row],[Category and Sub-Category]],1,SEARCH("/",Table1[[#This Row],[Category and Sub-Category]],1)-1))</f>
        <v>music</v>
      </c>
      <c r="R1642" t="str">
        <f>TRIM(MID(Table1[[#This Row],[Category and Sub-Category]],SEARCH("/",Table1[[#This Row],[Category and Sub-Category]],1)+1,LEN(Table1[[#This Row],[Category and Sub-Category]])))</f>
        <v>rock</v>
      </c>
      <c r="S1642" s="8">
        <f>DATE(1970,1,1)+(Table1[[#This Row],[launched_at]]/(24*60*60))</f>
        <v>40379.23096064815</v>
      </c>
      <c r="T1642" s="8">
        <f>DATE(1970,1,1)+(Table1[[#This Row],[deadline]]/(24*60*60))</f>
        <v>40393.082638888889</v>
      </c>
      <c r="U1642">
        <f>_xlfn.DAYS(Table1[[#This Row],[Date Ended Conversion]],Table1[[#This Row],[Date Created Conversion]])</f>
        <v>14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9">
        <f>IF(Table1[[#This Row],[goal]] &lt;= 0,0,Table1[[#This Row],[pledged]]/Table1[[#This Row],[goal]])</f>
        <v>1.014</v>
      </c>
      <c r="P1643" s="7">
        <f>IF(Table1[[#This Row],[backers_count]] &lt;= 0,0,Table1[[#This Row],[pledged]]/Table1[[#This Row],[backers_count]])</f>
        <v>97.5</v>
      </c>
      <c r="Q1643" t="str">
        <f>TRIM(MID(Table1[[#This Row],[Category and Sub-Category]],1,SEARCH("/",Table1[[#This Row],[Category and Sub-Category]],1)-1))</f>
        <v>music</v>
      </c>
      <c r="R1643" t="str">
        <f>TRIM(MID(Table1[[#This Row],[Category and Sub-Category]],SEARCH("/",Table1[[#This Row],[Category and Sub-Category]],1)+1,LEN(Table1[[#This Row],[Category and Sub-Category]])))</f>
        <v>pop</v>
      </c>
      <c r="S1643" s="8">
        <f>DATE(1970,1,1)+(Table1[[#This Row],[launched_at]]/(24*60*60))</f>
        <v>41962.596574074079</v>
      </c>
      <c r="T1643" s="8">
        <f>DATE(1970,1,1)+(Table1[[#This Row],[deadline]]/(24*60*60))</f>
        <v>41992.596574074079</v>
      </c>
      <c r="U1643">
        <f>_xlfn.DAYS(Table1[[#This Row],[Date Ended Conversion]],Table1[[#This Row],[Date Created Conversion]])</f>
        <v>30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9">
        <f>IF(Table1[[#This Row],[goal]] &lt;= 0,0,Table1[[#This Row],[pledged]]/Table1[[#This Row],[goal]])</f>
        <v>1</v>
      </c>
      <c r="P1644" s="7">
        <f>IF(Table1[[#This Row],[backers_count]] &lt;= 0,0,Table1[[#This Row],[pledged]]/Table1[[#This Row],[backers_count]])</f>
        <v>42.857142857142854</v>
      </c>
      <c r="Q1644" t="str">
        <f>TRIM(MID(Table1[[#This Row],[Category and Sub-Category]],1,SEARCH("/",Table1[[#This Row],[Category and Sub-Category]],1)-1))</f>
        <v>music</v>
      </c>
      <c r="R1644" t="str">
        <f>TRIM(MID(Table1[[#This Row],[Category and Sub-Category]],SEARCH("/",Table1[[#This Row],[Category and Sub-Category]],1)+1,LEN(Table1[[#This Row],[Category and Sub-Category]])))</f>
        <v>pop</v>
      </c>
      <c r="S1644" s="8">
        <f>DATE(1970,1,1)+(Table1[[#This Row],[launched_at]]/(24*60*60))</f>
        <v>40688.024618055555</v>
      </c>
      <c r="T1644" s="8">
        <f>DATE(1970,1,1)+(Table1[[#This Row],[deadline]]/(24*60*60))</f>
        <v>40708.024618055555</v>
      </c>
      <c r="U1644">
        <f>_xlfn.DAYS(Table1[[#This Row],[Date Ended Conversion]],Table1[[#This Row],[Date Created Conversion]])</f>
        <v>20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9">
        <f>IF(Table1[[#This Row],[goal]] &lt;= 0,0,Table1[[#This Row],[pledged]]/Table1[[#This Row],[goal]])</f>
        <v>1.2470000000000001</v>
      </c>
      <c r="P1645" s="7">
        <f>IF(Table1[[#This Row],[backers_count]] &lt;= 0,0,Table1[[#This Row],[pledged]]/Table1[[#This Row],[backers_count]])</f>
        <v>168.51351351351352</v>
      </c>
      <c r="Q1645" t="str">
        <f>TRIM(MID(Table1[[#This Row],[Category and Sub-Category]],1,SEARCH("/",Table1[[#This Row],[Category and Sub-Category]],1)-1))</f>
        <v>music</v>
      </c>
      <c r="R1645" t="str">
        <f>TRIM(MID(Table1[[#This Row],[Category and Sub-Category]],SEARCH("/",Table1[[#This Row],[Category and Sub-Category]],1)+1,LEN(Table1[[#This Row],[Category and Sub-Category]])))</f>
        <v>pop</v>
      </c>
      <c r="S1645" s="8">
        <f>DATE(1970,1,1)+(Table1[[#This Row],[launched_at]]/(24*60*60))</f>
        <v>41146.824212962965</v>
      </c>
      <c r="T1645" s="8">
        <f>DATE(1970,1,1)+(Table1[[#This Row],[deadline]]/(24*60*60))</f>
        <v>41176.824212962965</v>
      </c>
      <c r="U1645">
        <f>_xlfn.DAYS(Table1[[#This Row],[Date Ended Conversion]],Table1[[#This Row],[Date Created Conversion]])</f>
        <v>30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9">
        <f>IF(Table1[[#This Row],[goal]] &lt;= 0,0,Table1[[#This Row],[pledged]]/Table1[[#This Row],[goal]])</f>
        <v>1.095</v>
      </c>
      <c r="P1646" s="7">
        <f>IF(Table1[[#This Row],[backers_count]] &lt;= 0,0,Table1[[#This Row],[pledged]]/Table1[[#This Row],[backers_count]])</f>
        <v>85.546875</v>
      </c>
      <c r="Q1646" t="str">
        <f>TRIM(MID(Table1[[#This Row],[Category and Sub-Category]],1,SEARCH("/",Table1[[#This Row],[Category and Sub-Category]],1)-1))</f>
        <v>music</v>
      </c>
      <c r="R1646" t="str">
        <f>TRIM(MID(Table1[[#This Row],[Category and Sub-Category]],SEARCH("/",Table1[[#This Row],[Category and Sub-Category]],1)+1,LEN(Table1[[#This Row],[Category and Sub-Category]])))</f>
        <v>pop</v>
      </c>
      <c r="S1646" s="8">
        <f>DATE(1970,1,1)+(Table1[[#This Row],[launched_at]]/(24*60*60))</f>
        <v>41175.05972222222</v>
      </c>
      <c r="T1646" s="8">
        <f>DATE(1970,1,1)+(Table1[[#This Row],[deadline]]/(24*60*60))</f>
        <v>41235.101388888885</v>
      </c>
      <c r="U1646">
        <f>_xlfn.DAYS(Table1[[#This Row],[Date Ended Conversion]],Table1[[#This Row],[Date Created Conversion]])</f>
        <v>60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9">
        <f>IF(Table1[[#This Row],[goal]] &lt;= 0,0,Table1[[#This Row],[pledged]]/Table1[[#This Row],[goal]])</f>
        <v>1.1080000000000001</v>
      </c>
      <c r="P1647" s="7">
        <f>IF(Table1[[#This Row],[backers_count]] &lt;= 0,0,Table1[[#This Row],[pledged]]/Table1[[#This Row],[backers_count]])</f>
        <v>554</v>
      </c>
      <c r="Q1647" t="str">
        <f>TRIM(MID(Table1[[#This Row],[Category and Sub-Category]],1,SEARCH("/",Table1[[#This Row],[Category and Sub-Category]],1)-1))</f>
        <v>music</v>
      </c>
      <c r="R1647" t="str">
        <f>TRIM(MID(Table1[[#This Row],[Category and Sub-Category]],SEARCH("/",Table1[[#This Row],[Category and Sub-Category]],1)+1,LEN(Table1[[#This Row],[Category and Sub-Category]])))</f>
        <v>pop</v>
      </c>
      <c r="S1647" s="8">
        <f>DATE(1970,1,1)+(Table1[[#This Row],[launched_at]]/(24*60*60))</f>
        <v>41521.617361111115</v>
      </c>
      <c r="T1647" s="8">
        <f>DATE(1970,1,1)+(Table1[[#This Row],[deadline]]/(24*60*60))</f>
        <v>41535.617361111115</v>
      </c>
      <c r="U1647">
        <f>_xlfn.DAYS(Table1[[#This Row],[Date Ended Conversion]],Table1[[#This Row],[Date Created Conversion]])</f>
        <v>14</v>
      </c>
    </row>
    <row r="1648" spans="1:21" ht="43.5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9">
        <f>IF(Table1[[#This Row],[goal]] &lt;= 0,0,Table1[[#This Row],[pledged]]/Table1[[#This Row],[goal]])</f>
        <v>1.1020000000000001</v>
      </c>
      <c r="P1648" s="7">
        <f>IF(Table1[[#This Row],[backers_count]] &lt;= 0,0,Table1[[#This Row],[pledged]]/Table1[[#This Row],[backers_count]])</f>
        <v>26.554216867469879</v>
      </c>
      <c r="Q1648" t="str">
        <f>TRIM(MID(Table1[[#This Row],[Category and Sub-Category]],1,SEARCH("/",Table1[[#This Row],[Category and Sub-Category]],1)-1))</f>
        <v>music</v>
      </c>
      <c r="R1648" t="str">
        <f>TRIM(MID(Table1[[#This Row],[Category and Sub-Category]],SEARCH("/",Table1[[#This Row],[Category and Sub-Category]],1)+1,LEN(Table1[[#This Row],[Category and Sub-Category]])))</f>
        <v>pop</v>
      </c>
      <c r="S1648" s="8">
        <f>DATE(1970,1,1)+(Table1[[#This Row],[launched_at]]/(24*60*60))</f>
        <v>41833.450266203705</v>
      </c>
      <c r="T1648" s="8">
        <f>DATE(1970,1,1)+(Table1[[#This Row],[deadline]]/(24*60*60))</f>
        <v>41865.757638888885</v>
      </c>
      <c r="U1648">
        <f>_xlfn.DAYS(Table1[[#This Row],[Date Ended Conversion]],Table1[[#This Row],[Date Created Conversion]])</f>
        <v>32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9">
        <f>IF(Table1[[#This Row],[goal]] &lt;= 0,0,Table1[[#This Row],[pledged]]/Table1[[#This Row],[goal]])</f>
        <v>1.0471999999999999</v>
      </c>
      <c r="P1649" s="7">
        <f>IF(Table1[[#This Row],[backers_count]] &lt;= 0,0,Table1[[#This Row],[pledged]]/Table1[[#This Row],[backers_count]])</f>
        <v>113.82608695652173</v>
      </c>
      <c r="Q1649" t="str">
        <f>TRIM(MID(Table1[[#This Row],[Category and Sub-Category]],1,SEARCH("/",Table1[[#This Row],[Category and Sub-Category]],1)-1))</f>
        <v>music</v>
      </c>
      <c r="R1649" t="str">
        <f>TRIM(MID(Table1[[#This Row],[Category and Sub-Category]],SEARCH("/",Table1[[#This Row],[Category and Sub-Category]],1)+1,LEN(Table1[[#This Row],[Category and Sub-Category]])))</f>
        <v>pop</v>
      </c>
      <c r="S1649" s="8">
        <f>DATE(1970,1,1)+(Table1[[#This Row],[launched_at]]/(24*60*60))</f>
        <v>41039.409456018519</v>
      </c>
      <c r="T1649" s="8">
        <f>DATE(1970,1,1)+(Table1[[#This Row],[deadline]]/(24*60*60))</f>
        <v>41069.409456018519</v>
      </c>
      <c r="U1649">
        <f>_xlfn.DAYS(Table1[[#This Row],[Date Ended Conversion]],Table1[[#This Row],[Date Created Conversion]])</f>
        <v>30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9">
        <f>IF(Table1[[#This Row],[goal]] &lt;= 0,0,Table1[[#This Row],[pledged]]/Table1[[#This Row],[goal]])</f>
        <v>1.2526086956521738</v>
      </c>
      <c r="P1650" s="7">
        <f>IF(Table1[[#This Row],[backers_count]] &lt;= 0,0,Table1[[#This Row],[pledged]]/Table1[[#This Row],[backers_count]])</f>
        <v>32.011111111111113</v>
      </c>
      <c r="Q1650" t="str">
        <f>TRIM(MID(Table1[[#This Row],[Category and Sub-Category]],1,SEARCH("/",Table1[[#This Row],[Category and Sub-Category]],1)-1))</f>
        <v>music</v>
      </c>
      <c r="R1650" t="str">
        <f>TRIM(MID(Table1[[#This Row],[Category and Sub-Category]],SEARCH("/",Table1[[#This Row],[Category and Sub-Category]],1)+1,LEN(Table1[[#This Row],[Category and Sub-Category]])))</f>
        <v>pop</v>
      </c>
      <c r="S1650" s="8">
        <f>DATE(1970,1,1)+(Table1[[#This Row],[launched_at]]/(24*60*60))</f>
        <v>40592.704652777778</v>
      </c>
      <c r="T1650" s="8">
        <f>DATE(1970,1,1)+(Table1[[#This Row],[deadline]]/(24*60*60))</f>
        <v>40622.662986111114</v>
      </c>
      <c r="U1650">
        <f>_xlfn.DAYS(Table1[[#This Row],[Date Ended Conversion]],Table1[[#This Row],[Date Created Conversion]])</f>
        <v>30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9">
        <f>IF(Table1[[#This Row],[goal]] &lt;= 0,0,Table1[[#This Row],[pledged]]/Table1[[#This Row],[goal]])</f>
        <v>1.0058763157894737</v>
      </c>
      <c r="P1651" s="7">
        <f>IF(Table1[[#This Row],[backers_count]] &lt;= 0,0,Table1[[#This Row],[pledged]]/Table1[[#This Row],[backers_count]])</f>
        <v>47.189259259259259</v>
      </c>
      <c r="Q1651" t="str">
        <f>TRIM(MID(Table1[[#This Row],[Category and Sub-Category]],1,SEARCH("/",Table1[[#This Row],[Category and Sub-Category]],1)-1))</f>
        <v>music</v>
      </c>
      <c r="R1651" t="str">
        <f>TRIM(MID(Table1[[#This Row],[Category and Sub-Category]],SEARCH("/",Table1[[#This Row],[Category and Sub-Category]],1)+1,LEN(Table1[[#This Row],[Category and Sub-Category]])))</f>
        <v>pop</v>
      </c>
      <c r="S1651" s="8">
        <f>DATE(1970,1,1)+(Table1[[#This Row],[launched_at]]/(24*60*60))</f>
        <v>41737.684664351851</v>
      </c>
      <c r="T1651" s="8">
        <f>DATE(1970,1,1)+(Table1[[#This Row],[deadline]]/(24*60*60))</f>
        <v>41782.684664351851</v>
      </c>
      <c r="U1651">
        <f>_xlfn.DAYS(Table1[[#This Row],[Date Ended Conversion]],Table1[[#This Row],[Date Created Conversion]])</f>
        <v>45</v>
      </c>
    </row>
    <row r="1652" spans="1:21" ht="29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9">
        <f>IF(Table1[[#This Row],[goal]] &lt;= 0,0,Table1[[#This Row],[pledged]]/Table1[[#This Row],[goal]])</f>
        <v>1.4155</v>
      </c>
      <c r="P1652" s="7">
        <f>IF(Table1[[#This Row],[backers_count]] &lt;= 0,0,Table1[[#This Row],[pledged]]/Table1[[#This Row],[backers_count]])</f>
        <v>88.46875</v>
      </c>
      <c r="Q1652" t="str">
        <f>TRIM(MID(Table1[[#This Row],[Category and Sub-Category]],1,SEARCH("/",Table1[[#This Row],[Category and Sub-Category]],1)-1))</f>
        <v>music</v>
      </c>
      <c r="R1652" t="str">
        <f>TRIM(MID(Table1[[#This Row],[Category and Sub-Category]],SEARCH("/",Table1[[#This Row],[Category and Sub-Category]],1)+1,LEN(Table1[[#This Row],[Category and Sub-Category]])))</f>
        <v>pop</v>
      </c>
      <c r="S1652" s="8">
        <f>DATE(1970,1,1)+(Table1[[#This Row],[launched_at]]/(24*60*60))</f>
        <v>41526.435613425929</v>
      </c>
      <c r="T1652" s="8">
        <f>DATE(1970,1,1)+(Table1[[#This Row],[deadline]]/(24*60*60))</f>
        <v>41556.435613425929</v>
      </c>
      <c r="U1652">
        <f>_xlfn.DAYS(Table1[[#This Row],[Date Ended Conversion]],Table1[[#This Row],[Date Created Conversion]])</f>
        <v>30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9">
        <f>IF(Table1[[#This Row],[goal]] &lt;= 0,0,Table1[[#This Row],[pledged]]/Table1[[#This Row],[goal]])</f>
        <v>1.0075000000000001</v>
      </c>
      <c r="P1653" s="7">
        <f>IF(Table1[[#This Row],[backers_count]] &lt;= 0,0,Table1[[#This Row],[pledged]]/Table1[[#This Row],[backers_count]])</f>
        <v>100.75</v>
      </c>
      <c r="Q1653" t="str">
        <f>TRIM(MID(Table1[[#This Row],[Category and Sub-Category]],1,SEARCH("/",Table1[[#This Row],[Category and Sub-Category]],1)-1))</f>
        <v>music</v>
      </c>
      <c r="R1653" t="str">
        <f>TRIM(MID(Table1[[#This Row],[Category and Sub-Category]],SEARCH("/",Table1[[#This Row],[Category and Sub-Category]],1)+1,LEN(Table1[[#This Row],[Category and Sub-Category]])))</f>
        <v>pop</v>
      </c>
      <c r="S1653" s="8">
        <f>DATE(1970,1,1)+(Table1[[#This Row],[launched_at]]/(24*60*60))</f>
        <v>40625.900694444441</v>
      </c>
      <c r="T1653" s="8">
        <f>DATE(1970,1,1)+(Table1[[#This Row],[deadline]]/(24*60*60))</f>
        <v>40659.290972222225</v>
      </c>
      <c r="U1653">
        <f>_xlfn.DAYS(Table1[[#This Row],[Date Ended Conversion]],Table1[[#This Row],[Date Created Conversion]])</f>
        <v>34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9">
        <f>IF(Table1[[#This Row],[goal]] &lt;= 0,0,Table1[[#This Row],[pledged]]/Table1[[#This Row],[goal]])</f>
        <v>1.0066666666666666</v>
      </c>
      <c r="P1654" s="7">
        <f>IF(Table1[[#This Row],[backers_count]] &lt;= 0,0,Table1[[#This Row],[pledged]]/Table1[[#This Row],[backers_count]])</f>
        <v>64.714285714285708</v>
      </c>
      <c r="Q1654" t="str">
        <f>TRIM(MID(Table1[[#This Row],[Category and Sub-Category]],1,SEARCH("/",Table1[[#This Row],[Category and Sub-Category]],1)-1))</f>
        <v>music</v>
      </c>
      <c r="R1654" t="str">
        <f>TRIM(MID(Table1[[#This Row],[Category and Sub-Category]],SEARCH("/",Table1[[#This Row],[Category and Sub-Category]],1)+1,LEN(Table1[[#This Row],[Category and Sub-Category]])))</f>
        <v>pop</v>
      </c>
      <c r="S1654" s="8">
        <f>DATE(1970,1,1)+(Table1[[#This Row],[launched_at]]/(24*60*60))</f>
        <v>41572.492974537039</v>
      </c>
      <c r="T1654" s="8">
        <f>DATE(1970,1,1)+(Table1[[#This Row],[deadline]]/(24*60*60))</f>
        <v>41602.534641203703</v>
      </c>
      <c r="U1654">
        <f>_xlfn.DAYS(Table1[[#This Row],[Date Ended Conversion]],Table1[[#This Row],[Date Created Conversion]])</f>
        <v>30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9">
        <f>IF(Table1[[#This Row],[goal]] &lt;= 0,0,Table1[[#This Row],[pledged]]/Table1[[#This Row],[goal]])</f>
        <v>1.7423040000000001</v>
      </c>
      <c r="P1655" s="7">
        <f>IF(Table1[[#This Row],[backers_count]] &lt;= 0,0,Table1[[#This Row],[pledged]]/Table1[[#This Row],[backers_count]])</f>
        <v>51.854285714285716</v>
      </c>
      <c r="Q1655" t="str">
        <f>TRIM(MID(Table1[[#This Row],[Category and Sub-Category]],1,SEARCH("/",Table1[[#This Row],[Category and Sub-Category]],1)-1))</f>
        <v>music</v>
      </c>
      <c r="R1655" t="str">
        <f>TRIM(MID(Table1[[#This Row],[Category and Sub-Category]],SEARCH("/",Table1[[#This Row],[Category and Sub-Category]],1)+1,LEN(Table1[[#This Row],[Category and Sub-Category]])))</f>
        <v>pop</v>
      </c>
      <c r="S1655" s="8">
        <f>DATE(1970,1,1)+(Table1[[#This Row],[launched_at]]/(24*60*60))</f>
        <v>40626.834444444445</v>
      </c>
      <c r="T1655" s="8">
        <f>DATE(1970,1,1)+(Table1[[#This Row],[deadline]]/(24*60*60))</f>
        <v>40657.834444444445</v>
      </c>
      <c r="U1655">
        <f>_xlfn.DAYS(Table1[[#This Row],[Date Ended Conversion]],Table1[[#This Row],[Date Created Conversion]])</f>
        <v>31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9">
        <f>IF(Table1[[#This Row],[goal]] &lt;= 0,0,Table1[[#This Row],[pledged]]/Table1[[#This Row],[goal]])</f>
        <v>1.199090909090909</v>
      </c>
      <c r="P1656" s="7">
        <f>IF(Table1[[#This Row],[backers_count]] &lt;= 0,0,Table1[[#This Row],[pledged]]/Table1[[#This Row],[backers_count]])</f>
        <v>38.794117647058826</v>
      </c>
      <c r="Q1656" t="str">
        <f>TRIM(MID(Table1[[#This Row],[Category and Sub-Category]],1,SEARCH("/",Table1[[#This Row],[Category and Sub-Category]],1)-1))</f>
        <v>music</v>
      </c>
      <c r="R1656" t="str">
        <f>TRIM(MID(Table1[[#This Row],[Category and Sub-Category]],SEARCH("/",Table1[[#This Row],[Category and Sub-Category]],1)+1,LEN(Table1[[#This Row],[Category and Sub-Category]])))</f>
        <v>pop</v>
      </c>
      <c r="S1656" s="8">
        <f>DATE(1970,1,1)+(Table1[[#This Row],[launched_at]]/(24*60*60))</f>
        <v>40987.890740740739</v>
      </c>
      <c r="T1656" s="8">
        <f>DATE(1970,1,1)+(Table1[[#This Row],[deadline]]/(24*60*60))</f>
        <v>41017.890740740739</v>
      </c>
      <c r="U1656">
        <f>_xlfn.DAYS(Table1[[#This Row],[Date Ended Conversion]],Table1[[#This Row],[Date Created Conversion]])</f>
        <v>30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9">
        <f>IF(Table1[[#This Row],[goal]] &lt;= 0,0,Table1[[#This Row],[pledged]]/Table1[[#This Row],[goal]])</f>
        <v>1.4286666666666668</v>
      </c>
      <c r="P1657" s="7">
        <f>IF(Table1[[#This Row],[backers_count]] &lt;= 0,0,Table1[[#This Row],[pledged]]/Table1[[#This Row],[backers_count]])</f>
        <v>44.645833333333336</v>
      </c>
      <c r="Q1657" t="str">
        <f>TRIM(MID(Table1[[#This Row],[Category and Sub-Category]],1,SEARCH("/",Table1[[#This Row],[Category and Sub-Category]],1)-1))</f>
        <v>music</v>
      </c>
      <c r="R1657" t="str">
        <f>TRIM(MID(Table1[[#This Row],[Category and Sub-Category]],SEARCH("/",Table1[[#This Row],[Category and Sub-Category]],1)+1,LEN(Table1[[#This Row],[Category and Sub-Category]])))</f>
        <v>pop</v>
      </c>
      <c r="S1657" s="8">
        <f>DATE(1970,1,1)+(Table1[[#This Row],[launched_at]]/(24*60*60))</f>
        <v>40974.791898148149</v>
      </c>
      <c r="T1657" s="8">
        <f>DATE(1970,1,1)+(Table1[[#This Row],[deadline]]/(24*60*60))</f>
        <v>41004.750231481477</v>
      </c>
      <c r="U1657">
        <f>_xlfn.DAYS(Table1[[#This Row],[Date Ended Conversion]],Table1[[#This Row],[Date Created Conversion]])</f>
        <v>30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9">
        <f>IF(Table1[[#This Row],[goal]] &lt;= 0,0,Table1[[#This Row],[pledged]]/Table1[[#This Row],[goal]])</f>
        <v>1.0033493333333334</v>
      </c>
      <c r="P1658" s="7">
        <f>IF(Table1[[#This Row],[backers_count]] &lt;= 0,0,Table1[[#This Row],[pledged]]/Table1[[#This Row],[backers_count]])</f>
        <v>156.77333333333334</v>
      </c>
      <c r="Q1658" t="str">
        <f>TRIM(MID(Table1[[#This Row],[Category and Sub-Category]],1,SEARCH("/",Table1[[#This Row],[Category and Sub-Category]],1)-1))</f>
        <v>music</v>
      </c>
      <c r="R1658" t="str">
        <f>TRIM(MID(Table1[[#This Row],[Category and Sub-Category]],SEARCH("/",Table1[[#This Row],[Category and Sub-Category]],1)+1,LEN(Table1[[#This Row],[Category and Sub-Category]])))</f>
        <v>pop</v>
      </c>
      <c r="S1658" s="8">
        <f>DATE(1970,1,1)+(Table1[[#This Row],[launched_at]]/(24*60*60))</f>
        <v>41226.928842592592</v>
      </c>
      <c r="T1658" s="8">
        <f>DATE(1970,1,1)+(Table1[[#This Row],[deadline]]/(24*60*60))</f>
        <v>41256.928842592592</v>
      </c>
      <c r="U1658">
        <f>_xlfn.DAYS(Table1[[#This Row],[Date Ended Conversion]],Table1[[#This Row],[Date Created Conversion]])</f>
        <v>30</v>
      </c>
    </row>
    <row r="1659" spans="1:21" ht="43.5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9">
        <f>IF(Table1[[#This Row],[goal]] &lt;= 0,0,Table1[[#This Row],[pledged]]/Table1[[#This Row],[goal]])</f>
        <v>1.0493380000000001</v>
      </c>
      <c r="P1659" s="7">
        <f>IF(Table1[[#This Row],[backers_count]] &lt;= 0,0,Table1[[#This Row],[pledged]]/Table1[[#This Row],[backers_count]])</f>
        <v>118.70339366515837</v>
      </c>
      <c r="Q1659" t="str">
        <f>TRIM(MID(Table1[[#This Row],[Category and Sub-Category]],1,SEARCH("/",Table1[[#This Row],[Category and Sub-Category]],1)-1))</f>
        <v>music</v>
      </c>
      <c r="R1659" t="str">
        <f>TRIM(MID(Table1[[#This Row],[Category and Sub-Category]],SEARCH("/",Table1[[#This Row],[Category and Sub-Category]],1)+1,LEN(Table1[[#This Row],[Category and Sub-Category]])))</f>
        <v>pop</v>
      </c>
      <c r="S1659" s="8">
        <f>DATE(1970,1,1)+(Table1[[#This Row],[launched_at]]/(24*60*60))</f>
        <v>41023.782037037039</v>
      </c>
      <c r="T1659" s="8">
        <f>DATE(1970,1,1)+(Table1[[#This Row],[deadline]]/(24*60*60))</f>
        <v>41053.782037037039</v>
      </c>
      <c r="U1659">
        <f>_xlfn.DAYS(Table1[[#This Row],[Date Ended Conversion]],Table1[[#This Row],[Date Created Conversion]])</f>
        <v>30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9">
        <f>IF(Table1[[#This Row],[goal]] &lt;= 0,0,Table1[[#This Row],[pledged]]/Table1[[#This Row],[goal]])</f>
        <v>1.3223333333333334</v>
      </c>
      <c r="P1660" s="7">
        <f>IF(Table1[[#This Row],[backers_count]] &lt;= 0,0,Table1[[#This Row],[pledged]]/Table1[[#This Row],[backers_count]])</f>
        <v>74.149532710280369</v>
      </c>
      <c r="Q1660" t="str">
        <f>TRIM(MID(Table1[[#This Row],[Category and Sub-Category]],1,SEARCH("/",Table1[[#This Row],[Category and Sub-Category]],1)-1))</f>
        <v>music</v>
      </c>
      <c r="R1660" t="str">
        <f>TRIM(MID(Table1[[#This Row],[Category and Sub-Category]],SEARCH("/",Table1[[#This Row],[Category and Sub-Category]],1)+1,LEN(Table1[[#This Row],[Category and Sub-Category]])))</f>
        <v>pop</v>
      </c>
      <c r="S1660" s="8">
        <f>DATE(1970,1,1)+(Table1[[#This Row],[launched_at]]/(24*60*60))</f>
        <v>41223.22184027778</v>
      </c>
      <c r="T1660" s="8">
        <f>DATE(1970,1,1)+(Table1[[#This Row],[deadline]]/(24*60*60))</f>
        <v>41261.597222222219</v>
      </c>
      <c r="U1660">
        <f>_xlfn.DAYS(Table1[[#This Row],[Date Ended Conversion]],Table1[[#This Row],[Date Created Conversion]])</f>
        <v>38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9">
        <f>IF(Table1[[#This Row],[goal]] &lt;= 0,0,Table1[[#This Row],[pledged]]/Table1[[#This Row],[goal]])</f>
        <v>1.1279999999999999</v>
      </c>
      <c r="P1661" s="7">
        <f>IF(Table1[[#This Row],[backers_count]] &lt;= 0,0,Table1[[#This Row],[pledged]]/Table1[[#This Row],[backers_count]])</f>
        <v>12.533333333333333</v>
      </c>
      <c r="Q1661" t="str">
        <f>TRIM(MID(Table1[[#This Row],[Category and Sub-Category]],1,SEARCH("/",Table1[[#This Row],[Category and Sub-Category]],1)-1))</f>
        <v>music</v>
      </c>
      <c r="R1661" t="str">
        <f>TRIM(MID(Table1[[#This Row],[Category and Sub-Category]],SEARCH("/",Table1[[#This Row],[Category and Sub-Category]],1)+1,LEN(Table1[[#This Row],[Category and Sub-Category]])))</f>
        <v>pop</v>
      </c>
      <c r="S1661" s="8">
        <f>DATE(1970,1,1)+(Table1[[#This Row],[launched_at]]/(24*60*60))</f>
        <v>41596.913437499999</v>
      </c>
      <c r="T1661" s="8">
        <f>DATE(1970,1,1)+(Table1[[#This Row],[deadline]]/(24*60*60))</f>
        <v>41625.5</v>
      </c>
      <c r="U1661">
        <f>_xlfn.DAYS(Table1[[#This Row],[Date Ended Conversion]],Table1[[#This Row],[Date Created Conversion]])</f>
        <v>29</v>
      </c>
    </row>
    <row r="1662" spans="1:21" ht="43.5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9">
        <f>IF(Table1[[#This Row],[goal]] &lt;= 0,0,Table1[[#This Row],[pledged]]/Table1[[#This Row],[goal]])</f>
        <v>12.5375</v>
      </c>
      <c r="P1662" s="7">
        <f>IF(Table1[[#This Row],[backers_count]] &lt;= 0,0,Table1[[#This Row],[pledged]]/Table1[[#This Row],[backers_count]])</f>
        <v>27.861111111111111</v>
      </c>
      <c r="Q1662" t="str">
        <f>TRIM(MID(Table1[[#This Row],[Category and Sub-Category]],1,SEARCH("/",Table1[[#This Row],[Category and Sub-Category]],1)-1))</f>
        <v>music</v>
      </c>
      <c r="R1662" t="str">
        <f>TRIM(MID(Table1[[#This Row],[Category and Sub-Category]],SEARCH("/",Table1[[#This Row],[Category and Sub-Category]],1)+1,LEN(Table1[[#This Row],[Category and Sub-Category]])))</f>
        <v>pop</v>
      </c>
      <c r="S1662" s="8">
        <f>DATE(1970,1,1)+(Table1[[#This Row],[launched_at]]/(24*60*60))</f>
        <v>42459.693865740745</v>
      </c>
      <c r="T1662" s="8">
        <f>DATE(1970,1,1)+(Table1[[#This Row],[deadline]]/(24*60*60))</f>
        <v>42490.915972222225</v>
      </c>
      <c r="U1662">
        <f>_xlfn.DAYS(Table1[[#This Row],[Date Ended Conversion]],Table1[[#This Row],[Date Created Conversion]])</f>
        <v>31</v>
      </c>
    </row>
    <row r="1663" spans="1:21" ht="58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9">
        <f>IF(Table1[[#This Row],[goal]] &lt;= 0,0,Table1[[#This Row],[pledged]]/Table1[[#This Row],[goal]])</f>
        <v>1.0250632911392406</v>
      </c>
      <c r="P1663" s="7">
        <f>IF(Table1[[#This Row],[backers_count]] &lt;= 0,0,Table1[[#This Row],[pledged]]/Table1[[#This Row],[backers_count]])</f>
        <v>80.178217821782184</v>
      </c>
      <c r="Q1663" t="str">
        <f>TRIM(MID(Table1[[#This Row],[Category and Sub-Category]],1,SEARCH("/",Table1[[#This Row],[Category and Sub-Category]],1)-1))</f>
        <v>music</v>
      </c>
      <c r="R1663" t="str">
        <f>TRIM(MID(Table1[[#This Row],[Category and Sub-Category]],SEARCH("/",Table1[[#This Row],[Category and Sub-Category]],1)+1,LEN(Table1[[#This Row],[Category and Sub-Category]])))</f>
        <v>pop</v>
      </c>
      <c r="S1663" s="8">
        <f>DATE(1970,1,1)+(Table1[[#This Row],[launched_at]]/(24*60*60))</f>
        <v>42343.998043981483</v>
      </c>
      <c r="T1663" s="8">
        <f>DATE(1970,1,1)+(Table1[[#This Row],[deadline]]/(24*60*60))</f>
        <v>42386.875</v>
      </c>
      <c r="U1663">
        <f>_xlfn.DAYS(Table1[[#This Row],[Date Ended Conversion]],Table1[[#This Row],[Date Created Conversion]])</f>
        <v>43</v>
      </c>
    </row>
    <row r="1664" spans="1:21" ht="43.5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9">
        <f>IF(Table1[[#This Row],[goal]] &lt;= 0,0,Table1[[#This Row],[pledged]]/Table1[[#This Row],[goal]])</f>
        <v>1.026375</v>
      </c>
      <c r="P1664" s="7">
        <f>IF(Table1[[#This Row],[backers_count]] &lt;= 0,0,Table1[[#This Row],[pledged]]/Table1[[#This Row],[backers_count]])</f>
        <v>132.43548387096774</v>
      </c>
      <c r="Q1664" t="str">
        <f>TRIM(MID(Table1[[#This Row],[Category and Sub-Category]],1,SEARCH("/",Table1[[#This Row],[Category and Sub-Category]],1)-1))</f>
        <v>music</v>
      </c>
      <c r="R1664" t="str">
        <f>TRIM(MID(Table1[[#This Row],[Category and Sub-Category]],SEARCH("/",Table1[[#This Row],[Category and Sub-Category]],1)+1,LEN(Table1[[#This Row],[Category and Sub-Category]])))</f>
        <v>pop</v>
      </c>
      <c r="S1664" s="8">
        <f>DATE(1970,1,1)+(Table1[[#This Row],[launched_at]]/(24*60*60))</f>
        <v>40848.198333333334</v>
      </c>
      <c r="T1664" s="8">
        <f>DATE(1970,1,1)+(Table1[[#This Row],[deadline]]/(24*60*60))</f>
        <v>40908.239999999998</v>
      </c>
      <c r="U1664">
        <f>_xlfn.DAYS(Table1[[#This Row],[Date Ended Conversion]],Table1[[#This Row],[Date Created Conversion]])</f>
        <v>60</v>
      </c>
    </row>
    <row r="1665" spans="1:21" ht="29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9">
        <f>IF(Table1[[#This Row],[goal]] &lt;= 0,0,Table1[[#This Row],[pledged]]/Table1[[#This Row],[goal]])</f>
        <v>1.08</v>
      </c>
      <c r="P1665" s="7">
        <f>IF(Table1[[#This Row],[backers_count]] &lt;= 0,0,Table1[[#This Row],[pledged]]/Table1[[#This Row],[backers_count]])</f>
        <v>33.75</v>
      </c>
      <c r="Q1665" t="str">
        <f>TRIM(MID(Table1[[#This Row],[Category and Sub-Category]],1,SEARCH("/",Table1[[#This Row],[Category and Sub-Category]],1)-1))</f>
        <v>music</v>
      </c>
      <c r="R1665" t="str">
        <f>TRIM(MID(Table1[[#This Row],[Category and Sub-Category]],SEARCH("/",Table1[[#This Row],[Category and Sub-Category]],1)+1,LEN(Table1[[#This Row],[Category and Sub-Category]])))</f>
        <v>pop</v>
      </c>
      <c r="S1665" s="8">
        <f>DATE(1970,1,1)+(Table1[[#This Row],[launched_at]]/(24*60*60))</f>
        <v>42006.02207175926</v>
      </c>
      <c r="T1665" s="8">
        <f>DATE(1970,1,1)+(Table1[[#This Row],[deadline]]/(24*60*60))</f>
        <v>42036.02207175926</v>
      </c>
      <c r="U1665">
        <f>_xlfn.DAYS(Table1[[#This Row],[Date Ended Conversion]],Table1[[#This Row],[Date Created Conversion]])</f>
        <v>30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9">
        <f>IF(Table1[[#This Row],[goal]] &lt;= 0,0,Table1[[#This Row],[pledged]]/Table1[[#This Row],[goal]])</f>
        <v>1.2240879999999998</v>
      </c>
      <c r="P1666" s="7">
        <f>IF(Table1[[#This Row],[backers_count]] &lt;= 0,0,Table1[[#This Row],[pledged]]/Table1[[#This Row],[backers_count]])</f>
        <v>34.384494382022467</v>
      </c>
      <c r="Q1666" t="str">
        <f>TRIM(MID(Table1[[#This Row],[Category and Sub-Category]],1,SEARCH("/",Table1[[#This Row],[Category and Sub-Category]],1)-1))</f>
        <v>music</v>
      </c>
      <c r="R1666" t="str">
        <f>TRIM(MID(Table1[[#This Row],[Category and Sub-Category]],SEARCH("/",Table1[[#This Row],[Category and Sub-Category]],1)+1,LEN(Table1[[#This Row],[Category and Sub-Category]])))</f>
        <v>pop</v>
      </c>
      <c r="S1666" s="8">
        <f>DATE(1970,1,1)+(Table1[[#This Row],[launched_at]]/(24*60*60))</f>
        <v>40939.761782407411</v>
      </c>
      <c r="T1666" s="8">
        <f>DATE(1970,1,1)+(Table1[[#This Row],[deadline]]/(24*60*60))</f>
        <v>40984.165972222225</v>
      </c>
      <c r="U1666">
        <f>_xlfn.DAYS(Table1[[#This Row],[Date Ended Conversion]],Table1[[#This Row],[Date Created Conversion]])</f>
        <v>45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9">
        <f>IF(Table1[[#This Row],[goal]] &lt;= 0,0,Table1[[#This Row],[pledged]]/Table1[[#This Row],[goal]])</f>
        <v>1.1945714285714286</v>
      </c>
      <c r="P1667" s="7">
        <f>IF(Table1[[#This Row],[backers_count]] &lt;= 0,0,Table1[[#This Row],[pledged]]/Table1[[#This Row],[backers_count]])</f>
        <v>44.956989247311824</v>
      </c>
      <c r="Q1667" t="str">
        <f>TRIM(MID(Table1[[#This Row],[Category and Sub-Category]],1,SEARCH("/",Table1[[#This Row],[Category and Sub-Category]],1)-1))</f>
        <v>music</v>
      </c>
      <c r="R1667" t="str">
        <f>TRIM(MID(Table1[[#This Row],[Category and Sub-Category]],SEARCH("/",Table1[[#This Row],[Category and Sub-Category]],1)+1,LEN(Table1[[#This Row],[Category and Sub-Category]])))</f>
        <v>pop</v>
      </c>
      <c r="S1667" s="8">
        <f>DATE(1970,1,1)+(Table1[[#This Row],[launched_at]]/(24*60*60))</f>
        <v>40564.649456018517</v>
      </c>
      <c r="T1667" s="8">
        <f>DATE(1970,1,1)+(Table1[[#This Row],[deadline]]/(24*60*60))</f>
        <v>40596.125</v>
      </c>
      <c r="U1667">
        <f>_xlfn.DAYS(Table1[[#This Row],[Date Ended Conversion]],Table1[[#This Row],[Date Created Conversion]])</f>
        <v>32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9">
        <f>IF(Table1[[#This Row],[goal]] &lt;= 0,0,Table1[[#This Row],[pledged]]/Table1[[#This Row],[goal]])</f>
        <v>1.6088</v>
      </c>
      <c r="P1668" s="7">
        <f>IF(Table1[[#This Row],[backers_count]] &lt;= 0,0,Table1[[#This Row],[pledged]]/Table1[[#This Row],[backers_count]])</f>
        <v>41.04081632653061</v>
      </c>
      <c r="Q1668" t="str">
        <f>TRIM(MID(Table1[[#This Row],[Category and Sub-Category]],1,SEARCH("/",Table1[[#This Row],[Category and Sub-Category]],1)-1))</f>
        <v>music</v>
      </c>
      <c r="R1668" t="str">
        <f>TRIM(MID(Table1[[#This Row],[Category and Sub-Category]],SEARCH("/",Table1[[#This Row],[Category and Sub-Category]],1)+1,LEN(Table1[[#This Row],[Category and Sub-Category]])))</f>
        <v>pop</v>
      </c>
      <c r="S1668" s="8">
        <f>DATE(1970,1,1)+(Table1[[#This Row],[launched_at]]/(24*60*60))</f>
        <v>41331.253159722226</v>
      </c>
      <c r="T1668" s="8">
        <f>DATE(1970,1,1)+(Table1[[#This Row],[deadline]]/(24*60*60))</f>
        <v>41361.211493055554</v>
      </c>
      <c r="U1668">
        <f>_xlfn.DAYS(Table1[[#This Row],[Date Ended Conversion]],Table1[[#This Row],[Date Created Conversion]])</f>
        <v>30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9">
        <f>IF(Table1[[#This Row],[goal]] &lt;= 0,0,Table1[[#This Row],[pledged]]/Table1[[#This Row],[goal]])</f>
        <v>1.2685294117647059</v>
      </c>
      <c r="P1669" s="7">
        <f>IF(Table1[[#This Row],[backers_count]] &lt;= 0,0,Table1[[#This Row],[pledged]]/Table1[[#This Row],[backers_count]])</f>
        <v>52.597560975609753</v>
      </c>
      <c r="Q1669" t="str">
        <f>TRIM(MID(Table1[[#This Row],[Category and Sub-Category]],1,SEARCH("/",Table1[[#This Row],[Category and Sub-Category]],1)-1))</f>
        <v>music</v>
      </c>
      <c r="R1669" t="str">
        <f>TRIM(MID(Table1[[#This Row],[Category and Sub-Category]],SEARCH("/",Table1[[#This Row],[Category and Sub-Category]],1)+1,LEN(Table1[[#This Row],[Category and Sub-Category]])))</f>
        <v>pop</v>
      </c>
      <c r="S1669" s="8">
        <f>DATE(1970,1,1)+(Table1[[#This Row],[launched_at]]/(24*60*60))</f>
        <v>41682.0705787037</v>
      </c>
      <c r="T1669" s="8">
        <f>DATE(1970,1,1)+(Table1[[#This Row],[deadline]]/(24*60*60))</f>
        <v>41709.290972222225</v>
      </c>
      <c r="U1669">
        <f>_xlfn.DAYS(Table1[[#This Row],[Date Ended Conversion]],Table1[[#This Row],[Date Created Conversion]])</f>
        <v>27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9">
        <f>IF(Table1[[#This Row],[goal]] &lt;= 0,0,Table1[[#This Row],[pledged]]/Table1[[#This Row],[goal]])</f>
        <v>1.026375</v>
      </c>
      <c r="P1670" s="7">
        <f>IF(Table1[[#This Row],[backers_count]] &lt;= 0,0,Table1[[#This Row],[pledged]]/Table1[[#This Row],[backers_count]])</f>
        <v>70.784482758620683</v>
      </c>
      <c r="Q1670" t="str">
        <f>TRIM(MID(Table1[[#This Row],[Category and Sub-Category]],1,SEARCH("/",Table1[[#This Row],[Category and Sub-Category]],1)-1))</f>
        <v>music</v>
      </c>
      <c r="R1670" t="str">
        <f>TRIM(MID(Table1[[#This Row],[Category and Sub-Category]],SEARCH("/",Table1[[#This Row],[Category and Sub-Category]],1)+1,LEN(Table1[[#This Row],[Category and Sub-Category]])))</f>
        <v>pop</v>
      </c>
      <c r="S1670" s="8">
        <f>DATE(1970,1,1)+(Table1[[#This Row],[launched_at]]/(24*60*60))</f>
        <v>40845.149756944447</v>
      </c>
      <c r="T1670" s="8">
        <f>DATE(1970,1,1)+(Table1[[#This Row],[deadline]]/(24*60*60))</f>
        <v>40875.191423611112</v>
      </c>
      <c r="U1670">
        <f>_xlfn.DAYS(Table1[[#This Row],[Date Ended Conversion]],Table1[[#This Row],[Date Created Conversion]])</f>
        <v>30</v>
      </c>
    </row>
    <row r="1671" spans="1:21" ht="43.5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9">
        <f>IF(Table1[[#This Row],[goal]] &lt;= 0,0,Table1[[#This Row],[pledged]]/Table1[[#This Row],[goal]])</f>
        <v>1.3975</v>
      </c>
      <c r="P1671" s="7">
        <f>IF(Table1[[#This Row],[backers_count]] &lt;= 0,0,Table1[[#This Row],[pledged]]/Table1[[#This Row],[backers_count]])</f>
        <v>53.75</v>
      </c>
      <c r="Q1671" t="str">
        <f>TRIM(MID(Table1[[#This Row],[Category and Sub-Category]],1,SEARCH("/",Table1[[#This Row],[Category and Sub-Category]],1)-1))</f>
        <v>music</v>
      </c>
      <c r="R1671" t="str">
        <f>TRIM(MID(Table1[[#This Row],[Category and Sub-Category]],SEARCH("/",Table1[[#This Row],[Category and Sub-Category]],1)+1,LEN(Table1[[#This Row],[Category and Sub-Category]])))</f>
        <v>pop</v>
      </c>
      <c r="S1671" s="8">
        <f>DATE(1970,1,1)+(Table1[[#This Row],[launched_at]]/(24*60*60))</f>
        <v>42461.885138888887</v>
      </c>
      <c r="T1671" s="8">
        <f>DATE(1970,1,1)+(Table1[[#This Row],[deadline]]/(24*60*60))</f>
        <v>42521.885138888887</v>
      </c>
      <c r="U1671">
        <f>_xlfn.DAYS(Table1[[#This Row],[Date Ended Conversion]],Table1[[#This Row],[Date Created Conversion]])</f>
        <v>60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9">
        <f>IF(Table1[[#This Row],[goal]] &lt;= 0,0,Table1[[#This Row],[pledged]]/Table1[[#This Row],[goal]])</f>
        <v>1.026</v>
      </c>
      <c r="P1672" s="7">
        <f>IF(Table1[[#This Row],[backers_count]] &lt;= 0,0,Table1[[#This Row],[pledged]]/Table1[[#This Row],[backers_count]])</f>
        <v>44.608695652173914</v>
      </c>
      <c r="Q1672" t="str">
        <f>TRIM(MID(Table1[[#This Row],[Category and Sub-Category]],1,SEARCH("/",Table1[[#This Row],[Category and Sub-Category]],1)-1))</f>
        <v>music</v>
      </c>
      <c r="R1672" t="str">
        <f>TRIM(MID(Table1[[#This Row],[Category and Sub-Category]],SEARCH("/",Table1[[#This Row],[Category and Sub-Category]],1)+1,LEN(Table1[[#This Row],[Category and Sub-Category]])))</f>
        <v>pop</v>
      </c>
      <c r="S1672" s="8">
        <f>DATE(1970,1,1)+(Table1[[#This Row],[launched_at]]/(24*60*60))</f>
        <v>40313.930543981478</v>
      </c>
      <c r="T1672" s="8">
        <f>DATE(1970,1,1)+(Table1[[#This Row],[deadline]]/(24*60*60))</f>
        <v>40364.166666666664</v>
      </c>
      <c r="U1672">
        <f>_xlfn.DAYS(Table1[[#This Row],[Date Ended Conversion]],Table1[[#This Row],[Date Created Conversion]])</f>
        <v>51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9">
        <f>IF(Table1[[#This Row],[goal]] &lt;= 0,0,Table1[[#This Row],[pledged]]/Table1[[#This Row],[goal]])</f>
        <v>1.0067349999999999</v>
      </c>
      <c r="P1673" s="7">
        <f>IF(Table1[[#This Row],[backers_count]] &lt;= 0,0,Table1[[#This Row],[pledged]]/Table1[[#This Row],[backers_count]])</f>
        <v>26.148961038961041</v>
      </c>
      <c r="Q1673" t="str">
        <f>TRIM(MID(Table1[[#This Row],[Category and Sub-Category]],1,SEARCH("/",Table1[[#This Row],[Category and Sub-Category]],1)-1))</f>
        <v>music</v>
      </c>
      <c r="R1673" t="str">
        <f>TRIM(MID(Table1[[#This Row],[Category and Sub-Category]],SEARCH("/",Table1[[#This Row],[Category and Sub-Category]],1)+1,LEN(Table1[[#This Row],[Category and Sub-Category]])))</f>
        <v>pop</v>
      </c>
      <c r="S1673" s="8">
        <f>DATE(1970,1,1)+(Table1[[#This Row],[launched_at]]/(24*60*60))</f>
        <v>42553.54414351852</v>
      </c>
      <c r="T1673" s="8">
        <f>DATE(1970,1,1)+(Table1[[#This Row],[deadline]]/(24*60*60))</f>
        <v>42583.54414351852</v>
      </c>
      <c r="U1673">
        <f>_xlfn.DAYS(Table1[[#This Row],[Date Ended Conversion]],Table1[[#This Row],[Date Created Conversion]])</f>
        <v>30</v>
      </c>
    </row>
    <row r="1674" spans="1:21" ht="29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9">
        <f>IF(Table1[[#This Row],[goal]] &lt;= 0,0,Table1[[#This Row],[pledged]]/Table1[[#This Row],[goal]])</f>
        <v>1.1294117647058823</v>
      </c>
      <c r="P1674" s="7">
        <f>IF(Table1[[#This Row],[backers_count]] &lt;= 0,0,Table1[[#This Row],[pledged]]/Table1[[#This Row],[backers_count]])</f>
        <v>39.183673469387756</v>
      </c>
      <c r="Q1674" t="str">
        <f>TRIM(MID(Table1[[#This Row],[Category and Sub-Category]],1,SEARCH("/",Table1[[#This Row],[Category and Sub-Category]],1)-1))</f>
        <v>music</v>
      </c>
      <c r="R1674" t="str">
        <f>TRIM(MID(Table1[[#This Row],[Category and Sub-Category]],SEARCH("/",Table1[[#This Row],[Category and Sub-Category]],1)+1,LEN(Table1[[#This Row],[Category and Sub-Category]])))</f>
        <v>pop</v>
      </c>
      <c r="S1674" s="8">
        <f>DATE(1970,1,1)+(Table1[[#This Row],[launched_at]]/(24*60*60))</f>
        <v>41034.656597222223</v>
      </c>
      <c r="T1674" s="8">
        <f>DATE(1970,1,1)+(Table1[[#This Row],[deadline]]/(24*60*60))</f>
        <v>41064.656597222223</v>
      </c>
      <c r="U1674">
        <f>_xlfn.DAYS(Table1[[#This Row],[Date Ended Conversion]],Table1[[#This Row],[Date Created Conversion]])</f>
        <v>30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9">
        <f>IF(Table1[[#This Row],[goal]] &lt;= 0,0,Table1[[#This Row],[pledged]]/Table1[[#This Row],[goal]])</f>
        <v>1.2809523809523808</v>
      </c>
      <c r="P1675" s="7">
        <f>IF(Table1[[#This Row],[backers_count]] &lt;= 0,0,Table1[[#This Row],[pledged]]/Table1[[#This Row],[backers_count]])</f>
        <v>45.593220338983052</v>
      </c>
      <c r="Q1675" t="str">
        <f>TRIM(MID(Table1[[#This Row],[Category and Sub-Category]],1,SEARCH("/",Table1[[#This Row],[Category and Sub-Category]],1)-1))</f>
        <v>music</v>
      </c>
      <c r="R1675" t="str">
        <f>TRIM(MID(Table1[[#This Row],[Category and Sub-Category]],SEARCH("/",Table1[[#This Row],[Category and Sub-Category]],1)+1,LEN(Table1[[#This Row],[Category and Sub-Category]])))</f>
        <v>pop</v>
      </c>
      <c r="S1675" s="8">
        <f>DATE(1970,1,1)+(Table1[[#This Row],[launched_at]]/(24*60*60))</f>
        <v>42039.878379629634</v>
      </c>
      <c r="T1675" s="8">
        <f>DATE(1970,1,1)+(Table1[[#This Row],[deadline]]/(24*60*60))</f>
        <v>42069.878379629634</v>
      </c>
      <c r="U1675">
        <f>_xlfn.DAYS(Table1[[#This Row],[Date Ended Conversion]],Table1[[#This Row],[Date Created Conversion]])</f>
        <v>30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9">
        <f>IF(Table1[[#This Row],[goal]] &lt;= 0,0,Table1[[#This Row],[pledged]]/Table1[[#This Row],[goal]])</f>
        <v>2.0169999999999999</v>
      </c>
      <c r="P1676" s="7">
        <f>IF(Table1[[#This Row],[backers_count]] &lt;= 0,0,Table1[[#This Row],[pledged]]/Table1[[#This Row],[backers_count]])</f>
        <v>89.247787610619469</v>
      </c>
      <c r="Q1676" t="str">
        <f>TRIM(MID(Table1[[#This Row],[Category and Sub-Category]],1,SEARCH("/",Table1[[#This Row],[Category and Sub-Category]],1)-1))</f>
        <v>music</v>
      </c>
      <c r="R1676" t="str">
        <f>TRIM(MID(Table1[[#This Row],[Category and Sub-Category]],SEARCH("/",Table1[[#This Row],[Category and Sub-Category]],1)+1,LEN(Table1[[#This Row],[Category and Sub-Category]])))</f>
        <v>pop</v>
      </c>
      <c r="S1676" s="8">
        <f>DATE(1970,1,1)+(Table1[[#This Row],[launched_at]]/(24*60*60))</f>
        <v>42569.605393518519</v>
      </c>
      <c r="T1676" s="8">
        <f>DATE(1970,1,1)+(Table1[[#This Row],[deadline]]/(24*60*60))</f>
        <v>42600.290972222225</v>
      </c>
      <c r="U1676">
        <f>_xlfn.DAYS(Table1[[#This Row],[Date Ended Conversion]],Table1[[#This Row],[Date Created Conversion]])</f>
        <v>31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9">
        <f>IF(Table1[[#This Row],[goal]] &lt;= 0,0,Table1[[#This Row],[pledged]]/Table1[[#This Row],[goal]])</f>
        <v>1.37416</v>
      </c>
      <c r="P1677" s="7">
        <f>IF(Table1[[#This Row],[backers_count]] &lt;= 0,0,Table1[[#This Row],[pledged]]/Table1[[#This Row],[backers_count]])</f>
        <v>40.416470588235299</v>
      </c>
      <c r="Q1677" t="str">
        <f>TRIM(MID(Table1[[#This Row],[Category and Sub-Category]],1,SEARCH("/",Table1[[#This Row],[Category and Sub-Category]],1)-1))</f>
        <v>music</v>
      </c>
      <c r="R1677" t="str">
        <f>TRIM(MID(Table1[[#This Row],[Category and Sub-Category]],SEARCH("/",Table1[[#This Row],[Category and Sub-Category]],1)+1,LEN(Table1[[#This Row],[Category and Sub-Category]])))</f>
        <v>pop</v>
      </c>
      <c r="S1677" s="8">
        <f>DATE(1970,1,1)+(Table1[[#This Row],[launched_at]]/(24*60*60))</f>
        <v>40802.733101851853</v>
      </c>
      <c r="T1677" s="8">
        <f>DATE(1970,1,1)+(Table1[[#This Row],[deadline]]/(24*60*60))</f>
        <v>40832.918749999997</v>
      </c>
      <c r="U1677">
        <f>_xlfn.DAYS(Table1[[#This Row],[Date Ended Conversion]],Table1[[#This Row],[Date Created Conversion]])</f>
        <v>30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9">
        <f>IF(Table1[[#This Row],[goal]] &lt;= 0,0,Table1[[#This Row],[pledged]]/Table1[[#This Row],[goal]])</f>
        <v>1.1533333333333333</v>
      </c>
      <c r="P1678" s="7">
        <f>IF(Table1[[#This Row],[backers_count]] &lt;= 0,0,Table1[[#This Row],[pledged]]/Table1[[#This Row],[backers_count]])</f>
        <v>82.38095238095238</v>
      </c>
      <c r="Q1678" t="str">
        <f>TRIM(MID(Table1[[#This Row],[Category and Sub-Category]],1,SEARCH("/",Table1[[#This Row],[Category and Sub-Category]],1)-1))</f>
        <v>music</v>
      </c>
      <c r="R1678" t="str">
        <f>TRIM(MID(Table1[[#This Row],[Category and Sub-Category]],SEARCH("/",Table1[[#This Row],[Category and Sub-Category]],1)+1,LEN(Table1[[#This Row],[Category and Sub-Category]])))</f>
        <v>pop</v>
      </c>
      <c r="S1678" s="8">
        <f>DATE(1970,1,1)+(Table1[[#This Row],[launched_at]]/(24*60*60))</f>
        <v>40973.726238425923</v>
      </c>
      <c r="T1678" s="8">
        <f>DATE(1970,1,1)+(Table1[[#This Row],[deadline]]/(24*60*60))</f>
        <v>41020.165972222225</v>
      </c>
      <c r="U1678">
        <f>_xlfn.DAYS(Table1[[#This Row],[Date Ended Conversion]],Table1[[#This Row],[Date Created Conversion]])</f>
        <v>47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9">
        <f>IF(Table1[[#This Row],[goal]] &lt;= 0,0,Table1[[#This Row],[pledged]]/Table1[[#This Row],[goal]])</f>
        <v>1.1166666666666667</v>
      </c>
      <c r="P1679" s="7">
        <f>IF(Table1[[#This Row],[backers_count]] &lt;= 0,0,Table1[[#This Row],[pledged]]/Table1[[#This Row],[backers_count]])</f>
        <v>159.52380952380952</v>
      </c>
      <c r="Q1679" t="str">
        <f>TRIM(MID(Table1[[#This Row],[Category and Sub-Category]],1,SEARCH("/",Table1[[#This Row],[Category and Sub-Category]],1)-1))</f>
        <v>music</v>
      </c>
      <c r="R1679" t="str">
        <f>TRIM(MID(Table1[[#This Row],[Category and Sub-Category]],SEARCH("/",Table1[[#This Row],[Category and Sub-Category]],1)+1,LEN(Table1[[#This Row],[Category and Sub-Category]])))</f>
        <v>pop</v>
      </c>
      <c r="S1679" s="8">
        <f>DATE(1970,1,1)+(Table1[[#This Row],[launched_at]]/(24*60*60))</f>
        <v>42416.407129629632</v>
      </c>
      <c r="T1679" s="8">
        <f>DATE(1970,1,1)+(Table1[[#This Row],[deadline]]/(24*60*60))</f>
        <v>42476.249305555553</v>
      </c>
      <c r="U1679">
        <f>_xlfn.DAYS(Table1[[#This Row],[Date Ended Conversion]],Table1[[#This Row],[Date Created Conversion]])</f>
        <v>60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9">
        <f>IF(Table1[[#This Row],[goal]] &lt;= 0,0,Table1[[#This Row],[pledged]]/Table1[[#This Row],[goal]])</f>
        <v>1.1839999999999999</v>
      </c>
      <c r="P1680" s="7">
        <f>IF(Table1[[#This Row],[backers_count]] &lt;= 0,0,Table1[[#This Row],[pledged]]/Table1[[#This Row],[backers_count]])</f>
        <v>36.244897959183675</v>
      </c>
      <c r="Q1680" t="str">
        <f>TRIM(MID(Table1[[#This Row],[Category and Sub-Category]],1,SEARCH("/",Table1[[#This Row],[Category and Sub-Category]],1)-1))</f>
        <v>music</v>
      </c>
      <c r="R1680" t="str">
        <f>TRIM(MID(Table1[[#This Row],[Category and Sub-Category]],SEARCH("/",Table1[[#This Row],[Category and Sub-Category]],1)+1,LEN(Table1[[#This Row],[Category and Sub-Category]])))</f>
        <v>pop</v>
      </c>
      <c r="S1680" s="8">
        <f>DATE(1970,1,1)+(Table1[[#This Row],[launched_at]]/(24*60*60))</f>
        <v>41662.854988425926</v>
      </c>
      <c r="T1680" s="8">
        <f>DATE(1970,1,1)+(Table1[[#This Row],[deadline]]/(24*60*60))</f>
        <v>41676.854988425926</v>
      </c>
      <c r="U1680">
        <f>_xlfn.DAYS(Table1[[#This Row],[Date Ended Conversion]],Table1[[#This Row],[Date Created Conversion]])</f>
        <v>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9">
        <f>IF(Table1[[#This Row],[goal]] &lt;= 0,0,Table1[[#This Row],[pledged]]/Table1[[#This Row],[goal]])</f>
        <v>1.75</v>
      </c>
      <c r="P1681" s="7">
        <f>IF(Table1[[#This Row],[backers_count]] &lt;= 0,0,Table1[[#This Row],[pledged]]/Table1[[#This Row],[backers_count]])</f>
        <v>62.5</v>
      </c>
      <c r="Q1681" t="str">
        <f>TRIM(MID(Table1[[#This Row],[Category and Sub-Category]],1,SEARCH("/",Table1[[#This Row],[Category and Sub-Category]],1)-1))</f>
        <v>music</v>
      </c>
      <c r="R1681" t="str">
        <f>TRIM(MID(Table1[[#This Row],[Category and Sub-Category]],SEARCH("/",Table1[[#This Row],[Category and Sub-Category]],1)+1,LEN(Table1[[#This Row],[Category and Sub-Category]])))</f>
        <v>pop</v>
      </c>
      <c r="S1681" s="8">
        <f>DATE(1970,1,1)+(Table1[[#This Row],[launched_at]]/(24*60*60))</f>
        <v>40723.068807870368</v>
      </c>
      <c r="T1681" s="8">
        <f>DATE(1970,1,1)+(Table1[[#This Row],[deadline]]/(24*60*60))</f>
        <v>40746.068807870368</v>
      </c>
      <c r="U1681">
        <f>_xlfn.DAYS(Table1[[#This Row],[Date Ended Conversion]],Table1[[#This Row],[Date Created Conversion]])</f>
        <v>23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9">
        <f>IF(Table1[[#This Row],[goal]] &lt;= 0,0,Table1[[#This Row],[pledged]]/Table1[[#This Row],[goal]])</f>
        <v>1.175</v>
      </c>
      <c r="P1682" s="7">
        <f>IF(Table1[[#This Row],[backers_count]] &lt;= 0,0,Table1[[#This Row],[pledged]]/Table1[[#This Row],[backers_count]])</f>
        <v>47</v>
      </c>
      <c r="Q1682" t="str">
        <f>TRIM(MID(Table1[[#This Row],[Category and Sub-Category]],1,SEARCH("/",Table1[[#This Row],[Category and Sub-Category]],1)-1))</f>
        <v>music</v>
      </c>
      <c r="R1682" t="str">
        <f>TRIM(MID(Table1[[#This Row],[Category and Sub-Category]],SEARCH("/",Table1[[#This Row],[Category and Sub-Category]],1)+1,LEN(Table1[[#This Row],[Category and Sub-Category]])))</f>
        <v>pop</v>
      </c>
      <c r="S1682" s="8">
        <f>DATE(1970,1,1)+(Table1[[#This Row],[launched_at]]/(24*60*60))</f>
        <v>41802.757719907408</v>
      </c>
      <c r="T1682" s="8">
        <f>DATE(1970,1,1)+(Table1[[#This Row],[deadline]]/(24*60*60))</f>
        <v>41832.757719907408</v>
      </c>
      <c r="U1682">
        <f>_xlfn.DAYS(Table1[[#This Row],[Date Ended Conversion]],Table1[[#This Row],[Date Created Conversion]])</f>
        <v>30</v>
      </c>
    </row>
    <row r="1683" spans="1:21" ht="43.5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9">
        <f>IF(Table1[[#This Row],[goal]] &lt;= 0,0,Table1[[#This Row],[pledged]]/Table1[[#This Row],[goal]])</f>
        <v>1.0142212307692309</v>
      </c>
      <c r="P1683" s="7">
        <f>IF(Table1[[#This Row],[backers_count]] &lt;= 0,0,Table1[[#This Row],[pledged]]/Table1[[#This Row],[backers_count]])</f>
        <v>74.575090497737563</v>
      </c>
      <c r="Q1683" t="str">
        <f>TRIM(MID(Table1[[#This Row],[Category and Sub-Category]],1,SEARCH("/",Table1[[#This Row],[Category and Sub-Category]],1)-1))</f>
        <v>music</v>
      </c>
      <c r="R1683" t="str">
        <f>TRIM(MID(Table1[[#This Row],[Category and Sub-Category]],SEARCH("/",Table1[[#This Row],[Category and Sub-Category]],1)+1,LEN(Table1[[#This Row],[Category and Sub-Category]])))</f>
        <v>faith</v>
      </c>
      <c r="S1683" s="8">
        <f>DATE(1970,1,1)+(Table1[[#This Row],[launched_at]]/(24*60*60))</f>
        <v>42774.121342592596</v>
      </c>
      <c r="T1683" s="8">
        <f>DATE(1970,1,1)+(Table1[[#This Row],[deadline]]/(24*60*60))</f>
        <v>42823.083333333328</v>
      </c>
      <c r="U1683">
        <f>_xlfn.DAYS(Table1[[#This Row],[Date Ended Conversion]],Table1[[#This Row],[Date Created Conversion]])</f>
        <v>49</v>
      </c>
    </row>
    <row r="1684" spans="1:21" ht="29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9">
        <f>IF(Table1[[#This Row],[goal]] &lt;= 0,0,Table1[[#This Row],[pledged]]/Table1[[#This Row],[goal]])</f>
        <v>0</v>
      </c>
      <c r="P1684" s="7">
        <f>IF(Table1[[#This Row],[backers_count]] &lt;= 0,0,Table1[[#This Row],[pledged]]/Table1[[#This Row],[backers_count]])</f>
        <v>0</v>
      </c>
      <c r="Q1684" t="str">
        <f>TRIM(MID(Table1[[#This Row],[Category and Sub-Category]],1,SEARCH("/",Table1[[#This Row],[Category and Sub-Category]],1)-1))</f>
        <v>music</v>
      </c>
      <c r="R1684" t="str">
        <f>TRIM(MID(Table1[[#This Row],[Category and Sub-Category]],SEARCH("/",Table1[[#This Row],[Category and Sub-Category]],1)+1,LEN(Table1[[#This Row],[Category and Sub-Category]])))</f>
        <v>faith</v>
      </c>
      <c r="S1684" s="8">
        <f>DATE(1970,1,1)+(Table1[[#This Row],[launched_at]]/(24*60*60))</f>
        <v>42779.21365740741</v>
      </c>
      <c r="T1684" s="8">
        <f>DATE(1970,1,1)+(Table1[[#This Row],[deadline]]/(24*60*60))</f>
        <v>42839.171990740739</v>
      </c>
      <c r="U1684">
        <f>_xlfn.DAYS(Table1[[#This Row],[Date Ended Conversion]],Table1[[#This Row],[Date Created Conversion]])</f>
        <v>60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9">
        <f>IF(Table1[[#This Row],[goal]] &lt;= 0,0,Table1[[#This Row],[pledged]]/Table1[[#This Row],[goal]])</f>
        <v>0.21714285714285714</v>
      </c>
      <c r="P1685" s="7">
        <f>IF(Table1[[#This Row],[backers_count]] &lt;= 0,0,Table1[[#This Row],[pledged]]/Table1[[#This Row],[backers_count]])</f>
        <v>76</v>
      </c>
      <c r="Q1685" t="str">
        <f>TRIM(MID(Table1[[#This Row],[Category and Sub-Category]],1,SEARCH("/",Table1[[#This Row],[Category and Sub-Category]],1)-1))</f>
        <v>music</v>
      </c>
      <c r="R1685" t="str">
        <f>TRIM(MID(Table1[[#This Row],[Category and Sub-Category]],SEARCH("/",Table1[[#This Row],[Category and Sub-Category]],1)+1,LEN(Table1[[#This Row],[Category and Sub-Category]])))</f>
        <v>faith</v>
      </c>
      <c r="S1685" s="8">
        <f>DATE(1970,1,1)+(Table1[[#This Row],[launched_at]]/(24*60*60))</f>
        <v>42808.781689814816</v>
      </c>
      <c r="T1685" s="8">
        <f>DATE(1970,1,1)+(Table1[[#This Row],[deadline]]/(24*60*60))</f>
        <v>42832.781689814816</v>
      </c>
      <c r="U1685">
        <f>_xlfn.DAYS(Table1[[#This Row],[Date Ended Conversion]],Table1[[#This Row],[Date Created Conversion]])</f>
        <v>24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9">
        <f>IF(Table1[[#This Row],[goal]] &lt;= 0,0,Table1[[#This Row],[pledged]]/Table1[[#This Row],[goal]])</f>
        <v>1.0912500000000001</v>
      </c>
      <c r="P1686" s="7">
        <f>IF(Table1[[#This Row],[backers_count]] &lt;= 0,0,Table1[[#This Row],[pledged]]/Table1[[#This Row],[backers_count]])</f>
        <v>86.43564356435644</v>
      </c>
      <c r="Q1686" t="str">
        <f>TRIM(MID(Table1[[#This Row],[Category and Sub-Category]],1,SEARCH("/",Table1[[#This Row],[Category and Sub-Category]],1)-1))</f>
        <v>music</v>
      </c>
      <c r="R1686" t="str">
        <f>TRIM(MID(Table1[[#This Row],[Category and Sub-Category]],SEARCH("/",Table1[[#This Row],[Category and Sub-Category]],1)+1,LEN(Table1[[#This Row],[Category and Sub-Category]])))</f>
        <v>faith</v>
      </c>
      <c r="S1686" s="8">
        <f>DATE(1970,1,1)+(Table1[[#This Row],[launched_at]]/(24*60*60))</f>
        <v>42783.815289351856</v>
      </c>
      <c r="T1686" s="8">
        <f>DATE(1970,1,1)+(Table1[[#This Row],[deadline]]/(24*60*60))</f>
        <v>42811.773622685185</v>
      </c>
      <c r="U1686">
        <f>_xlfn.DAYS(Table1[[#This Row],[Date Ended Conversion]],Table1[[#This Row],[Date Created Conversion]])</f>
        <v>28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9">
        <f>IF(Table1[[#This Row],[goal]] &lt;= 0,0,Table1[[#This Row],[pledged]]/Table1[[#This Row],[goal]])</f>
        <v>1.0285714285714285</v>
      </c>
      <c r="P1687" s="7">
        <f>IF(Table1[[#This Row],[backers_count]] &lt;= 0,0,Table1[[#This Row],[pledged]]/Table1[[#This Row],[backers_count]])</f>
        <v>24</v>
      </c>
      <c r="Q1687" t="str">
        <f>TRIM(MID(Table1[[#This Row],[Category and Sub-Category]],1,SEARCH("/",Table1[[#This Row],[Category and Sub-Category]],1)-1))</f>
        <v>music</v>
      </c>
      <c r="R1687" t="str">
        <f>TRIM(MID(Table1[[#This Row],[Category and Sub-Category]],SEARCH("/",Table1[[#This Row],[Category and Sub-Category]],1)+1,LEN(Table1[[#This Row],[Category and Sub-Category]])))</f>
        <v>faith</v>
      </c>
      <c r="S1687" s="8">
        <f>DATE(1970,1,1)+(Table1[[#This Row],[launched_at]]/(24*60*60))</f>
        <v>42788.2502662037</v>
      </c>
      <c r="T1687" s="8">
        <f>DATE(1970,1,1)+(Table1[[#This Row],[deadline]]/(24*60*60))</f>
        <v>42818.208599537036</v>
      </c>
      <c r="U1687">
        <f>_xlfn.DAYS(Table1[[#This Row],[Date Ended Conversion]],Table1[[#This Row],[Date Created Conversion]])</f>
        <v>30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9">
        <f>IF(Table1[[#This Row],[goal]] &lt;= 0,0,Table1[[#This Row],[pledged]]/Table1[[#This Row],[goal]])</f>
        <v>3.5999999999999999E-3</v>
      </c>
      <c r="P1688" s="7">
        <f>IF(Table1[[#This Row],[backers_count]] &lt;= 0,0,Table1[[#This Row],[pledged]]/Table1[[#This Row],[backers_count]])</f>
        <v>18</v>
      </c>
      <c r="Q1688" t="str">
        <f>TRIM(MID(Table1[[#This Row],[Category and Sub-Category]],1,SEARCH("/",Table1[[#This Row],[Category and Sub-Category]],1)-1))</f>
        <v>music</v>
      </c>
      <c r="R1688" t="str">
        <f>TRIM(MID(Table1[[#This Row],[Category and Sub-Category]],SEARCH("/",Table1[[#This Row],[Category and Sub-Category]],1)+1,LEN(Table1[[#This Row],[Category and Sub-Category]])))</f>
        <v>faith</v>
      </c>
      <c r="S1688" s="8">
        <f>DATE(1970,1,1)+(Table1[[#This Row],[launched_at]]/(24*60*60))</f>
        <v>42792.843969907408</v>
      </c>
      <c r="T1688" s="8">
        <f>DATE(1970,1,1)+(Table1[[#This Row],[deadline]]/(24*60*60))</f>
        <v>42852.802303240736</v>
      </c>
      <c r="U1688">
        <f>_xlfn.DAYS(Table1[[#This Row],[Date Ended Conversion]],Table1[[#This Row],[Date Created Conversion]])</f>
        <v>60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9">
        <f>IF(Table1[[#This Row],[goal]] &lt;= 0,0,Table1[[#This Row],[pledged]]/Table1[[#This Row],[goal]])</f>
        <v>0.3125</v>
      </c>
      <c r="P1689" s="7">
        <f>IF(Table1[[#This Row],[backers_count]] &lt;= 0,0,Table1[[#This Row],[pledged]]/Table1[[#This Row],[backers_count]])</f>
        <v>80.128205128205124</v>
      </c>
      <c r="Q1689" t="str">
        <f>TRIM(MID(Table1[[#This Row],[Category and Sub-Category]],1,SEARCH("/",Table1[[#This Row],[Category and Sub-Category]],1)-1))</f>
        <v>music</v>
      </c>
      <c r="R1689" t="str">
        <f>TRIM(MID(Table1[[#This Row],[Category and Sub-Category]],SEARCH("/",Table1[[#This Row],[Category and Sub-Category]],1)+1,LEN(Table1[[#This Row],[Category and Sub-Category]])))</f>
        <v>faith</v>
      </c>
      <c r="S1689" s="8">
        <f>DATE(1970,1,1)+(Table1[[#This Row],[launched_at]]/(24*60*60))</f>
        <v>42802.046817129631</v>
      </c>
      <c r="T1689" s="8">
        <f>DATE(1970,1,1)+(Table1[[#This Row],[deadline]]/(24*60*60))</f>
        <v>42835.84375</v>
      </c>
      <c r="U1689">
        <f>_xlfn.DAYS(Table1[[#This Row],[Date Ended Conversion]],Table1[[#This Row],[Date Created Conversion]])</f>
        <v>33</v>
      </c>
    </row>
    <row r="1690" spans="1:21" ht="43.5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9">
        <f>IF(Table1[[#This Row],[goal]] &lt;= 0,0,Table1[[#This Row],[pledged]]/Table1[[#This Row],[goal]])</f>
        <v>0.443</v>
      </c>
      <c r="P1690" s="7">
        <f>IF(Table1[[#This Row],[backers_count]] &lt;= 0,0,Table1[[#This Row],[pledged]]/Table1[[#This Row],[backers_count]])</f>
        <v>253.14285714285714</v>
      </c>
      <c r="Q1690" t="str">
        <f>TRIM(MID(Table1[[#This Row],[Category and Sub-Category]],1,SEARCH("/",Table1[[#This Row],[Category and Sub-Category]],1)-1))</f>
        <v>music</v>
      </c>
      <c r="R1690" t="str">
        <f>TRIM(MID(Table1[[#This Row],[Category and Sub-Category]],SEARCH("/",Table1[[#This Row],[Category and Sub-Category]],1)+1,LEN(Table1[[#This Row],[Category and Sub-Category]])))</f>
        <v>faith</v>
      </c>
      <c r="S1690" s="8">
        <f>DATE(1970,1,1)+(Table1[[#This Row],[launched_at]]/(24*60*60))</f>
        <v>42804.534652777773</v>
      </c>
      <c r="T1690" s="8">
        <f>DATE(1970,1,1)+(Table1[[#This Row],[deadline]]/(24*60*60))</f>
        <v>42834.492986111116</v>
      </c>
      <c r="U1690">
        <f>_xlfn.DAYS(Table1[[#This Row],[Date Ended Conversion]],Table1[[#This Row],[Date Created Conversion]])</f>
        <v>30</v>
      </c>
    </row>
    <row r="1691" spans="1:2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9">
        <f>IF(Table1[[#This Row],[goal]] &lt;= 0,0,Table1[[#This Row],[pledged]]/Table1[[#This Row],[goal]])</f>
        <v>1</v>
      </c>
      <c r="P1691" s="7">
        <f>IF(Table1[[#This Row],[backers_count]] &lt;= 0,0,Table1[[#This Row],[pledged]]/Table1[[#This Row],[backers_count]])</f>
        <v>171.42857142857142</v>
      </c>
      <c r="Q1691" t="str">
        <f>TRIM(MID(Table1[[#This Row],[Category and Sub-Category]],1,SEARCH("/",Table1[[#This Row],[Category and Sub-Category]],1)-1))</f>
        <v>music</v>
      </c>
      <c r="R1691" t="str">
        <f>TRIM(MID(Table1[[#This Row],[Category and Sub-Category]],SEARCH("/",Table1[[#This Row],[Category and Sub-Category]],1)+1,LEN(Table1[[#This Row],[Category and Sub-Category]])))</f>
        <v>faith</v>
      </c>
      <c r="S1691" s="8">
        <f>DATE(1970,1,1)+(Table1[[#This Row],[launched_at]]/(24*60*60))</f>
        <v>42780.942476851851</v>
      </c>
      <c r="T1691" s="8">
        <f>DATE(1970,1,1)+(Table1[[#This Row],[deadline]]/(24*60*60))</f>
        <v>42810.900810185187</v>
      </c>
      <c r="U1691">
        <f>_xlfn.DAYS(Table1[[#This Row],[Date Ended Conversion]],Table1[[#This Row],[Date Created Conversion]])</f>
        <v>30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9">
        <f>IF(Table1[[#This Row],[goal]] &lt;= 0,0,Table1[[#This Row],[pledged]]/Table1[[#This Row],[goal]])</f>
        <v>0.254</v>
      </c>
      <c r="P1692" s="7">
        <f>IF(Table1[[#This Row],[backers_count]] &lt;= 0,0,Table1[[#This Row],[pledged]]/Table1[[#This Row],[backers_count]])</f>
        <v>57.727272727272727</v>
      </c>
      <c r="Q1692" t="str">
        <f>TRIM(MID(Table1[[#This Row],[Category and Sub-Category]],1,SEARCH("/",Table1[[#This Row],[Category and Sub-Category]],1)-1))</f>
        <v>music</v>
      </c>
      <c r="R1692" t="str">
        <f>TRIM(MID(Table1[[#This Row],[Category and Sub-Category]],SEARCH("/",Table1[[#This Row],[Category and Sub-Category]],1)+1,LEN(Table1[[#This Row],[Category and Sub-Category]])))</f>
        <v>faith</v>
      </c>
      <c r="S1692" s="8">
        <f>DATE(1970,1,1)+(Table1[[#This Row],[launched_at]]/(24*60*60))</f>
        <v>42801.43104166667</v>
      </c>
      <c r="T1692" s="8">
        <f>DATE(1970,1,1)+(Table1[[#This Row],[deadline]]/(24*60*60))</f>
        <v>42831.389374999999</v>
      </c>
      <c r="U1692">
        <f>_xlfn.DAYS(Table1[[#This Row],[Date Ended Conversion]],Table1[[#This Row],[Date Created Conversion]])</f>
        <v>30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9">
        <f>IF(Table1[[#This Row],[goal]] &lt;= 0,0,Table1[[#This Row],[pledged]]/Table1[[#This Row],[goal]])</f>
        <v>0.33473333333333333</v>
      </c>
      <c r="P1693" s="7">
        <f>IF(Table1[[#This Row],[backers_count]] &lt;= 0,0,Table1[[#This Row],[pledged]]/Table1[[#This Row],[backers_count]])</f>
        <v>264.26315789473682</v>
      </c>
      <c r="Q1693" t="str">
        <f>TRIM(MID(Table1[[#This Row],[Category and Sub-Category]],1,SEARCH("/",Table1[[#This Row],[Category and Sub-Category]],1)-1))</f>
        <v>music</v>
      </c>
      <c r="R1693" t="str">
        <f>TRIM(MID(Table1[[#This Row],[Category and Sub-Category]],SEARCH("/",Table1[[#This Row],[Category and Sub-Category]],1)+1,LEN(Table1[[#This Row],[Category and Sub-Category]])))</f>
        <v>faith</v>
      </c>
      <c r="S1693" s="8">
        <f>DATE(1970,1,1)+(Table1[[#This Row],[launched_at]]/(24*60*60))</f>
        <v>42795.701481481483</v>
      </c>
      <c r="T1693" s="8">
        <f>DATE(1970,1,1)+(Table1[[#This Row],[deadline]]/(24*60*60))</f>
        <v>42828.041666666672</v>
      </c>
      <c r="U1693">
        <f>_xlfn.DAYS(Table1[[#This Row],[Date Ended Conversion]],Table1[[#This Row],[Date Created Conversion]])</f>
        <v>33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9">
        <f>IF(Table1[[#This Row],[goal]] &lt;= 0,0,Table1[[#This Row],[pledged]]/Table1[[#This Row],[goal]])</f>
        <v>0.47799999999999998</v>
      </c>
      <c r="P1694" s="7">
        <f>IF(Table1[[#This Row],[backers_count]] &lt;= 0,0,Table1[[#This Row],[pledged]]/Table1[[#This Row],[backers_count]])</f>
        <v>159.33333333333334</v>
      </c>
      <c r="Q1694" t="str">
        <f>TRIM(MID(Table1[[#This Row],[Category and Sub-Category]],1,SEARCH("/",Table1[[#This Row],[Category and Sub-Category]],1)-1))</f>
        <v>music</v>
      </c>
      <c r="R1694" t="str">
        <f>TRIM(MID(Table1[[#This Row],[Category and Sub-Category]],SEARCH("/",Table1[[#This Row],[Category and Sub-Category]],1)+1,LEN(Table1[[#This Row],[Category and Sub-Category]])))</f>
        <v>faith</v>
      </c>
      <c r="S1694" s="8">
        <f>DATE(1970,1,1)+(Table1[[#This Row],[launched_at]]/(24*60*60))</f>
        <v>42788.151238425926</v>
      </c>
      <c r="T1694" s="8">
        <f>DATE(1970,1,1)+(Table1[[#This Row],[deadline]]/(24*60*60))</f>
        <v>42820.999305555553</v>
      </c>
      <c r="U1694">
        <f>_xlfn.DAYS(Table1[[#This Row],[Date Ended Conversion]],Table1[[#This Row],[Date Created Conversion]])</f>
        <v>32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9">
        <f>IF(Table1[[#This Row],[goal]] &lt;= 0,0,Table1[[#This Row],[pledged]]/Table1[[#This Row],[goal]])</f>
        <v>9.3333333333333338E-2</v>
      </c>
      <c r="P1695" s="7">
        <f>IF(Table1[[#This Row],[backers_count]] &lt;= 0,0,Table1[[#This Row],[pledged]]/Table1[[#This Row],[backers_count]])</f>
        <v>35</v>
      </c>
      <c r="Q1695" t="str">
        <f>TRIM(MID(Table1[[#This Row],[Category and Sub-Category]],1,SEARCH("/",Table1[[#This Row],[Category and Sub-Category]],1)-1))</f>
        <v>music</v>
      </c>
      <c r="R1695" t="str">
        <f>TRIM(MID(Table1[[#This Row],[Category and Sub-Category]],SEARCH("/",Table1[[#This Row],[Category and Sub-Category]],1)+1,LEN(Table1[[#This Row],[Category and Sub-Category]])))</f>
        <v>faith</v>
      </c>
      <c r="S1695" s="8">
        <f>DATE(1970,1,1)+(Table1[[#This Row],[launched_at]]/(24*60*60))</f>
        <v>42803.920277777783</v>
      </c>
      <c r="T1695" s="8">
        <f>DATE(1970,1,1)+(Table1[[#This Row],[deadline]]/(24*60*60))</f>
        <v>42834.833333333328</v>
      </c>
      <c r="U1695">
        <f>_xlfn.DAYS(Table1[[#This Row],[Date Ended Conversion]],Table1[[#This Row],[Date Created Conversion]])</f>
        <v>31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9">
        <f>IF(Table1[[#This Row],[goal]] &lt;= 0,0,Table1[[#This Row],[pledged]]/Table1[[#This Row],[goal]])</f>
        <v>5.0000000000000001E-4</v>
      </c>
      <c r="P1696" s="7">
        <f>IF(Table1[[#This Row],[backers_count]] &lt;= 0,0,Table1[[#This Row],[pledged]]/Table1[[#This Row],[backers_count]])</f>
        <v>5</v>
      </c>
      <c r="Q1696" t="str">
        <f>TRIM(MID(Table1[[#This Row],[Category and Sub-Category]],1,SEARCH("/",Table1[[#This Row],[Category and Sub-Category]],1)-1))</f>
        <v>music</v>
      </c>
      <c r="R1696" t="str">
        <f>TRIM(MID(Table1[[#This Row],[Category and Sub-Category]],SEARCH("/",Table1[[#This Row],[Category and Sub-Category]],1)+1,LEN(Table1[[#This Row],[Category and Sub-Category]])))</f>
        <v>faith</v>
      </c>
      <c r="S1696" s="8">
        <f>DATE(1970,1,1)+(Table1[[#This Row],[launched_at]]/(24*60*60))</f>
        <v>42791.669837962967</v>
      </c>
      <c r="T1696" s="8">
        <f>DATE(1970,1,1)+(Table1[[#This Row],[deadline]]/(24*60*60))</f>
        <v>42821.191666666666</v>
      </c>
      <c r="U1696">
        <f>_xlfn.DAYS(Table1[[#This Row],[Date Ended Conversion]],Table1[[#This Row],[Date Created Conversion]])</f>
        <v>30</v>
      </c>
    </row>
    <row r="1697" spans="1:21" ht="43.5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9">
        <f>IF(Table1[[#This Row],[goal]] &lt;= 0,0,Table1[[#This Row],[pledged]]/Table1[[#This Row],[goal]])</f>
        <v>0.11708333333333333</v>
      </c>
      <c r="P1697" s="7">
        <f>IF(Table1[[#This Row],[backers_count]] &lt;= 0,0,Table1[[#This Row],[pledged]]/Table1[[#This Row],[backers_count]])</f>
        <v>61.086956521739133</v>
      </c>
      <c r="Q1697" t="str">
        <f>TRIM(MID(Table1[[#This Row],[Category and Sub-Category]],1,SEARCH("/",Table1[[#This Row],[Category and Sub-Category]],1)-1))</f>
        <v>music</v>
      </c>
      <c r="R1697" t="str">
        <f>TRIM(MID(Table1[[#This Row],[Category and Sub-Category]],SEARCH("/",Table1[[#This Row],[Category and Sub-Category]],1)+1,LEN(Table1[[#This Row],[Category and Sub-Category]])))</f>
        <v>faith</v>
      </c>
      <c r="S1697" s="8">
        <f>DATE(1970,1,1)+(Table1[[#This Row],[launched_at]]/(24*60*60))</f>
        <v>42801.031412037039</v>
      </c>
      <c r="T1697" s="8">
        <f>DATE(1970,1,1)+(Table1[[#This Row],[deadline]]/(24*60*60))</f>
        <v>42835.041666666672</v>
      </c>
      <c r="U1697">
        <f>_xlfn.DAYS(Table1[[#This Row],[Date Ended Conversion]],Table1[[#This Row],[Date Created Conversion]])</f>
        <v>34</v>
      </c>
    </row>
    <row r="1698" spans="1:21" ht="43.5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9">
        <f>IF(Table1[[#This Row],[goal]] &lt;= 0,0,Table1[[#This Row],[pledged]]/Table1[[#This Row],[goal]])</f>
        <v>0</v>
      </c>
      <c r="P1698" s="7">
        <f>IF(Table1[[#This Row],[backers_count]] &lt;= 0,0,Table1[[#This Row],[pledged]]/Table1[[#This Row],[backers_count]])</f>
        <v>0</v>
      </c>
      <c r="Q1698" t="str">
        <f>TRIM(MID(Table1[[#This Row],[Category and Sub-Category]],1,SEARCH("/",Table1[[#This Row],[Category and Sub-Category]],1)-1))</f>
        <v>music</v>
      </c>
      <c r="R1698" t="str">
        <f>TRIM(MID(Table1[[#This Row],[Category and Sub-Category]],SEARCH("/",Table1[[#This Row],[Category and Sub-Category]],1)+1,LEN(Table1[[#This Row],[Category and Sub-Category]])))</f>
        <v>faith</v>
      </c>
      <c r="S1698" s="8">
        <f>DATE(1970,1,1)+(Table1[[#This Row],[launched_at]]/(24*60*60))</f>
        <v>42796.069571759261</v>
      </c>
      <c r="T1698" s="8">
        <f>DATE(1970,1,1)+(Table1[[#This Row],[deadline]]/(24*60*60))</f>
        <v>42826.027905092589</v>
      </c>
      <c r="U1698">
        <f>_xlfn.DAYS(Table1[[#This Row],[Date Ended Conversion]],Table1[[#This Row],[Date Created Conversion]])</f>
        <v>30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9">
        <f>IF(Table1[[#This Row],[goal]] &lt;= 0,0,Table1[[#This Row],[pledged]]/Table1[[#This Row],[goal]])</f>
        <v>0.20208000000000001</v>
      </c>
      <c r="P1699" s="7">
        <f>IF(Table1[[#This Row],[backers_count]] &lt;= 0,0,Table1[[#This Row],[pledged]]/Table1[[#This Row],[backers_count]])</f>
        <v>114.81818181818181</v>
      </c>
      <c r="Q1699" t="str">
        <f>TRIM(MID(Table1[[#This Row],[Category and Sub-Category]],1,SEARCH("/",Table1[[#This Row],[Category and Sub-Category]],1)-1))</f>
        <v>music</v>
      </c>
      <c r="R1699" t="str">
        <f>TRIM(MID(Table1[[#This Row],[Category and Sub-Category]],SEARCH("/",Table1[[#This Row],[Category and Sub-Category]],1)+1,LEN(Table1[[#This Row],[Category and Sub-Category]])))</f>
        <v>faith</v>
      </c>
      <c r="S1699" s="8">
        <f>DATE(1970,1,1)+(Table1[[#This Row],[launched_at]]/(24*60*60))</f>
        <v>42805.032962962963</v>
      </c>
      <c r="T1699" s="8">
        <f>DATE(1970,1,1)+(Table1[[#This Row],[deadline]]/(24*60*60))</f>
        <v>42834.991296296299</v>
      </c>
      <c r="U1699">
        <f>_xlfn.DAYS(Table1[[#This Row],[Date Ended Conversion]],Table1[[#This Row],[Date Created Conversion]])</f>
        <v>29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9">
        <f>IF(Table1[[#This Row],[goal]] &lt;= 0,0,Table1[[#This Row],[pledged]]/Table1[[#This Row],[goal]])</f>
        <v>0</v>
      </c>
      <c r="P1700" s="7">
        <f>IF(Table1[[#This Row],[backers_count]] &lt;= 0,0,Table1[[#This Row],[pledged]]/Table1[[#This Row],[backers_count]])</f>
        <v>0</v>
      </c>
      <c r="Q1700" t="str">
        <f>TRIM(MID(Table1[[#This Row],[Category and Sub-Category]],1,SEARCH("/",Table1[[#This Row],[Category and Sub-Category]],1)-1))</f>
        <v>music</v>
      </c>
      <c r="R1700" t="str">
        <f>TRIM(MID(Table1[[#This Row],[Category and Sub-Category]],SEARCH("/",Table1[[#This Row],[Category and Sub-Category]],1)+1,LEN(Table1[[#This Row],[Category and Sub-Category]])))</f>
        <v>faith</v>
      </c>
      <c r="S1700" s="8">
        <f>DATE(1970,1,1)+(Table1[[#This Row],[launched_at]]/(24*60*60))</f>
        <v>42796.207870370374</v>
      </c>
      <c r="T1700" s="8">
        <f>DATE(1970,1,1)+(Table1[[#This Row],[deadline]]/(24*60*60))</f>
        <v>42820.147916666669</v>
      </c>
      <c r="U1700">
        <f>_xlfn.DAYS(Table1[[#This Row],[Date Ended Conversion]],Table1[[#This Row],[Date Created Conversion]])</f>
        <v>24</v>
      </c>
    </row>
    <row r="1701" spans="1:21" ht="43.5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9">
        <f>IF(Table1[[#This Row],[goal]] &lt;= 0,0,Table1[[#This Row],[pledged]]/Table1[[#This Row],[goal]])</f>
        <v>4.2311459353574929E-2</v>
      </c>
      <c r="P1701" s="7">
        <f>IF(Table1[[#This Row],[backers_count]] &lt;= 0,0,Table1[[#This Row],[pledged]]/Table1[[#This Row],[backers_count]])</f>
        <v>54</v>
      </c>
      <c r="Q1701" t="str">
        <f>TRIM(MID(Table1[[#This Row],[Category and Sub-Category]],1,SEARCH("/",Table1[[#This Row],[Category and Sub-Category]],1)-1))</f>
        <v>music</v>
      </c>
      <c r="R1701" t="str">
        <f>TRIM(MID(Table1[[#This Row],[Category and Sub-Category]],SEARCH("/",Table1[[#This Row],[Category and Sub-Category]],1)+1,LEN(Table1[[#This Row],[Category and Sub-Category]])))</f>
        <v>faith</v>
      </c>
      <c r="S1701" s="8">
        <f>DATE(1970,1,1)+(Table1[[#This Row],[launched_at]]/(24*60*60))</f>
        <v>42806.863946759258</v>
      </c>
      <c r="T1701" s="8">
        <f>DATE(1970,1,1)+(Table1[[#This Row],[deadline]]/(24*60*60))</f>
        <v>42836.863946759258</v>
      </c>
      <c r="U1701">
        <f>_xlfn.DAYS(Table1[[#This Row],[Date Ended Conversion]],Table1[[#This Row],[Date Created Conversion]])</f>
        <v>30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9">
        <f>IF(Table1[[#This Row],[goal]] &lt;= 0,0,Table1[[#This Row],[pledged]]/Table1[[#This Row],[goal]])</f>
        <v>0.2606</v>
      </c>
      <c r="P1702" s="7">
        <f>IF(Table1[[#This Row],[backers_count]] &lt;= 0,0,Table1[[#This Row],[pledged]]/Table1[[#This Row],[backers_count]])</f>
        <v>65.974683544303801</v>
      </c>
      <c r="Q1702" t="str">
        <f>TRIM(MID(Table1[[#This Row],[Category and Sub-Category]],1,SEARCH("/",Table1[[#This Row],[Category and Sub-Category]],1)-1))</f>
        <v>music</v>
      </c>
      <c r="R1702" t="str">
        <f>TRIM(MID(Table1[[#This Row],[Category and Sub-Category]],SEARCH("/",Table1[[#This Row],[Category and Sub-Category]],1)+1,LEN(Table1[[#This Row],[Category and Sub-Category]])))</f>
        <v>faith</v>
      </c>
      <c r="S1702" s="8">
        <f>DATE(1970,1,1)+(Table1[[#This Row],[launched_at]]/(24*60*60))</f>
        <v>42796.071643518517</v>
      </c>
      <c r="T1702" s="8">
        <f>DATE(1970,1,1)+(Table1[[#This Row],[deadline]]/(24*60*60))</f>
        <v>42826.166666666672</v>
      </c>
      <c r="U1702">
        <f>_xlfn.DAYS(Table1[[#This Row],[Date Ended Conversion]],Table1[[#This Row],[Date Created Conversion]])</f>
        <v>30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9">
        <f>IF(Table1[[#This Row],[goal]] &lt;= 0,0,Table1[[#This Row],[pledged]]/Table1[[#This Row],[goal]])</f>
        <v>1.9801980198019802E-3</v>
      </c>
      <c r="P1703" s="7">
        <f>IF(Table1[[#This Row],[backers_count]] &lt;= 0,0,Table1[[#This Row],[pledged]]/Table1[[#This Row],[backers_count]])</f>
        <v>5</v>
      </c>
      <c r="Q1703" t="str">
        <f>TRIM(MID(Table1[[#This Row],[Category and Sub-Category]],1,SEARCH("/",Table1[[#This Row],[Category and Sub-Category]],1)-1))</f>
        <v>music</v>
      </c>
      <c r="R1703" t="str">
        <f>TRIM(MID(Table1[[#This Row],[Category and Sub-Category]],SEARCH("/",Table1[[#This Row],[Category and Sub-Category]],1)+1,LEN(Table1[[#This Row],[Category and Sub-Category]])))</f>
        <v>faith</v>
      </c>
      <c r="S1703" s="8">
        <f>DATE(1970,1,1)+(Table1[[#This Row],[launched_at]]/(24*60*60))</f>
        <v>41989.664409722223</v>
      </c>
      <c r="T1703" s="8">
        <f>DATE(1970,1,1)+(Table1[[#This Row],[deadline]]/(24*60*60))</f>
        <v>42019.664409722223</v>
      </c>
      <c r="U1703">
        <f>_xlfn.DAYS(Table1[[#This Row],[Date Ended Conversion]],Table1[[#This Row],[Date Created Conversion]])</f>
        <v>30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9">
        <f>IF(Table1[[#This Row],[goal]] &lt;= 0,0,Table1[[#This Row],[pledged]]/Table1[[#This Row],[goal]])</f>
        <v>6.0606060606060605E-5</v>
      </c>
      <c r="P1704" s="7">
        <f>IF(Table1[[#This Row],[backers_count]] &lt;= 0,0,Table1[[#This Row],[pledged]]/Table1[[#This Row],[backers_count]])</f>
        <v>1</v>
      </c>
      <c r="Q1704" t="str">
        <f>TRIM(MID(Table1[[#This Row],[Category and Sub-Category]],1,SEARCH("/",Table1[[#This Row],[Category and Sub-Category]],1)-1))</f>
        <v>music</v>
      </c>
      <c r="R1704" t="str">
        <f>TRIM(MID(Table1[[#This Row],[Category and Sub-Category]],SEARCH("/",Table1[[#This Row],[Category and Sub-Category]],1)+1,LEN(Table1[[#This Row],[Category and Sub-Category]])))</f>
        <v>faith</v>
      </c>
      <c r="S1704" s="8">
        <f>DATE(1970,1,1)+(Table1[[#This Row],[launched_at]]/(24*60*60))</f>
        <v>42063.869791666672</v>
      </c>
      <c r="T1704" s="8">
        <f>DATE(1970,1,1)+(Table1[[#This Row],[deadline]]/(24*60*60))</f>
        <v>42093.828125</v>
      </c>
      <c r="U1704">
        <f>_xlfn.DAYS(Table1[[#This Row],[Date Ended Conversion]],Table1[[#This Row],[Date Created Conversion]])</f>
        <v>30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9">
        <f>IF(Table1[[#This Row],[goal]] &lt;= 0,0,Table1[[#This Row],[pledged]]/Table1[[#This Row],[goal]])</f>
        <v>1.0200000000000001E-2</v>
      </c>
      <c r="P1705" s="7">
        <f>IF(Table1[[#This Row],[backers_count]] &lt;= 0,0,Table1[[#This Row],[pledged]]/Table1[[#This Row],[backers_count]])</f>
        <v>25.5</v>
      </c>
      <c r="Q1705" t="str">
        <f>TRIM(MID(Table1[[#This Row],[Category and Sub-Category]],1,SEARCH("/",Table1[[#This Row],[Category and Sub-Category]],1)-1))</f>
        <v>music</v>
      </c>
      <c r="R1705" t="str">
        <f>TRIM(MID(Table1[[#This Row],[Category and Sub-Category]],SEARCH("/",Table1[[#This Row],[Category and Sub-Category]],1)+1,LEN(Table1[[#This Row],[Category and Sub-Category]])))</f>
        <v>faith</v>
      </c>
      <c r="S1705" s="8">
        <f>DATE(1970,1,1)+(Table1[[#This Row],[launched_at]]/(24*60*60))</f>
        <v>42187.281678240739</v>
      </c>
      <c r="T1705" s="8">
        <f>DATE(1970,1,1)+(Table1[[#This Row],[deadline]]/(24*60*60))</f>
        <v>42247.281678240739</v>
      </c>
      <c r="U1705">
        <f>_xlfn.DAYS(Table1[[#This Row],[Date Ended Conversion]],Table1[[#This Row],[Date Created Conversion]])</f>
        <v>60</v>
      </c>
    </row>
    <row r="1706" spans="1:21" ht="29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9">
        <f>IF(Table1[[#This Row],[goal]] &lt;= 0,0,Table1[[#This Row],[pledged]]/Table1[[#This Row],[goal]])</f>
        <v>0.65100000000000002</v>
      </c>
      <c r="P1706" s="7">
        <f>IF(Table1[[#This Row],[backers_count]] &lt;= 0,0,Table1[[#This Row],[pledged]]/Table1[[#This Row],[backers_count]])</f>
        <v>118.36363636363636</v>
      </c>
      <c r="Q1706" t="str">
        <f>TRIM(MID(Table1[[#This Row],[Category and Sub-Category]],1,SEARCH("/",Table1[[#This Row],[Category and Sub-Category]],1)-1))</f>
        <v>music</v>
      </c>
      <c r="R1706" t="str">
        <f>TRIM(MID(Table1[[#This Row],[Category and Sub-Category]],SEARCH("/",Table1[[#This Row],[Category and Sub-Category]],1)+1,LEN(Table1[[#This Row],[Category and Sub-Category]])))</f>
        <v>faith</v>
      </c>
      <c r="S1706" s="8">
        <f>DATE(1970,1,1)+(Table1[[#This Row],[launched_at]]/(24*60*60))</f>
        <v>42021.139733796299</v>
      </c>
      <c r="T1706" s="8">
        <f>DATE(1970,1,1)+(Table1[[#This Row],[deadline]]/(24*60*60))</f>
        <v>42051.139733796299</v>
      </c>
      <c r="U1706">
        <f>_xlfn.DAYS(Table1[[#This Row],[Date Ended Conversion]],Table1[[#This Row],[Date Created Conversion]])</f>
        <v>30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9">
        <f>IF(Table1[[#This Row],[goal]] &lt;= 0,0,Table1[[#This Row],[pledged]]/Table1[[#This Row],[goal]])</f>
        <v>0</v>
      </c>
      <c r="P1707" s="7">
        <f>IF(Table1[[#This Row],[backers_count]] &lt;= 0,0,Table1[[#This Row],[pledged]]/Table1[[#This Row],[backers_count]])</f>
        <v>0</v>
      </c>
      <c r="Q1707" t="str">
        <f>TRIM(MID(Table1[[#This Row],[Category and Sub-Category]],1,SEARCH("/",Table1[[#This Row],[Category and Sub-Category]],1)-1))</f>
        <v>music</v>
      </c>
      <c r="R1707" t="str">
        <f>TRIM(MID(Table1[[#This Row],[Category and Sub-Category]],SEARCH("/",Table1[[#This Row],[Category and Sub-Category]],1)+1,LEN(Table1[[#This Row],[Category and Sub-Category]])))</f>
        <v>faith</v>
      </c>
      <c r="S1707" s="8">
        <f>DATE(1970,1,1)+(Table1[[#This Row],[launched_at]]/(24*60*60))</f>
        <v>42245.016736111109</v>
      </c>
      <c r="T1707" s="8">
        <f>DATE(1970,1,1)+(Table1[[#This Row],[deadline]]/(24*60*60))</f>
        <v>42256.666666666672</v>
      </c>
      <c r="U1707">
        <f>_xlfn.DAYS(Table1[[#This Row],[Date Ended Conversion]],Table1[[#This Row],[Date Created Conversion]])</f>
        <v>11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9">
        <f>IF(Table1[[#This Row],[goal]] &lt;= 0,0,Table1[[#This Row],[pledged]]/Table1[[#This Row],[goal]])</f>
        <v>0</v>
      </c>
      <c r="P1708" s="7">
        <f>IF(Table1[[#This Row],[backers_count]] &lt;= 0,0,Table1[[#This Row],[pledged]]/Table1[[#This Row],[backers_count]])</f>
        <v>0</v>
      </c>
      <c r="Q1708" t="str">
        <f>TRIM(MID(Table1[[#This Row],[Category and Sub-Category]],1,SEARCH("/",Table1[[#This Row],[Category and Sub-Category]],1)-1))</f>
        <v>music</v>
      </c>
      <c r="R1708" t="str">
        <f>TRIM(MID(Table1[[#This Row],[Category and Sub-Category]],SEARCH("/",Table1[[#This Row],[Category and Sub-Category]],1)+1,LEN(Table1[[#This Row],[Category and Sub-Category]])))</f>
        <v>faith</v>
      </c>
      <c r="S1708" s="8">
        <f>DATE(1970,1,1)+(Table1[[#This Row],[launched_at]]/(24*60*60))</f>
        <v>42179.306388888886</v>
      </c>
      <c r="T1708" s="8">
        <f>DATE(1970,1,1)+(Table1[[#This Row],[deadline]]/(24*60*60))</f>
        <v>42239.306388888886</v>
      </c>
      <c r="U1708">
        <f>_xlfn.DAYS(Table1[[#This Row],[Date Ended Conversion]],Table1[[#This Row],[Date Created Conversion]])</f>
        <v>60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9">
        <f>IF(Table1[[#This Row],[goal]] &lt;= 0,0,Table1[[#This Row],[pledged]]/Table1[[#This Row],[goal]])</f>
        <v>9.74E-2</v>
      </c>
      <c r="P1709" s="7">
        <f>IF(Table1[[#This Row],[backers_count]] &lt;= 0,0,Table1[[#This Row],[pledged]]/Table1[[#This Row],[backers_count]])</f>
        <v>54.111111111111114</v>
      </c>
      <c r="Q1709" t="str">
        <f>TRIM(MID(Table1[[#This Row],[Category and Sub-Category]],1,SEARCH("/",Table1[[#This Row],[Category and Sub-Category]],1)-1))</f>
        <v>music</v>
      </c>
      <c r="R1709" t="str">
        <f>TRIM(MID(Table1[[#This Row],[Category and Sub-Category]],SEARCH("/",Table1[[#This Row],[Category and Sub-Category]],1)+1,LEN(Table1[[#This Row],[Category and Sub-Category]])))</f>
        <v>faith</v>
      </c>
      <c r="S1709" s="8">
        <f>DATE(1970,1,1)+(Table1[[#This Row],[launched_at]]/(24*60*60))</f>
        <v>42427.721006944441</v>
      </c>
      <c r="T1709" s="8">
        <f>DATE(1970,1,1)+(Table1[[#This Row],[deadline]]/(24*60*60))</f>
        <v>42457.679340277777</v>
      </c>
      <c r="U1709">
        <f>_xlfn.DAYS(Table1[[#This Row],[Date Ended Conversion]],Table1[[#This Row],[Date Created Conversion]])</f>
        <v>30</v>
      </c>
    </row>
    <row r="1710" spans="1:21" ht="43.5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9">
        <f>IF(Table1[[#This Row],[goal]] &lt;= 0,0,Table1[[#This Row],[pledged]]/Table1[[#This Row],[goal]])</f>
        <v>0</v>
      </c>
      <c r="P1710" s="7">
        <f>IF(Table1[[#This Row],[backers_count]] &lt;= 0,0,Table1[[#This Row],[pledged]]/Table1[[#This Row],[backers_count]])</f>
        <v>0</v>
      </c>
      <c r="Q1710" t="str">
        <f>TRIM(MID(Table1[[#This Row],[Category and Sub-Category]],1,SEARCH("/",Table1[[#This Row],[Category and Sub-Category]],1)-1))</f>
        <v>music</v>
      </c>
      <c r="R1710" t="str">
        <f>TRIM(MID(Table1[[#This Row],[Category and Sub-Category]],SEARCH("/",Table1[[#This Row],[Category and Sub-Category]],1)+1,LEN(Table1[[#This Row],[Category and Sub-Category]])))</f>
        <v>faith</v>
      </c>
      <c r="S1710" s="8">
        <f>DATE(1970,1,1)+(Table1[[#This Row],[launched_at]]/(24*60*60))</f>
        <v>42451.866967592592</v>
      </c>
      <c r="T1710" s="8">
        <f>DATE(1970,1,1)+(Table1[[#This Row],[deadline]]/(24*60*60))</f>
        <v>42491.866967592592</v>
      </c>
      <c r="U1710">
        <f>_xlfn.DAYS(Table1[[#This Row],[Date Ended Conversion]],Table1[[#This Row],[Date Created Conversion]])</f>
        <v>40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9">
        <f>IF(Table1[[#This Row],[goal]] &lt;= 0,0,Table1[[#This Row],[pledged]]/Table1[[#This Row],[goal]])</f>
        <v>4.8571428571428571E-2</v>
      </c>
      <c r="P1711" s="7">
        <f>IF(Table1[[#This Row],[backers_count]] &lt;= 0,0,Table1[[#This Row],[pledged]]/Table1[[#This Row],[backers_count]])</f>
        <v>21.25</v>
      </c>
      <c r="Q1711" t="str">
        <f>TRIM(MID(Table1[[#This Row],[Category and Sub-Category]],1,SEARCH("/",Table1[[#This Row],[Category and Sub-Category]],1)-1))</f>
        <v>music</v>
      </c>
      <c r="R1711" t="str">
        <f>TRIM(MID(Table1[[#This Row],[Category and Sub-Category]],SEARCH("/",Table1[[#This Row],[Category and Sub-Category]],1)+1,LEN(Table1[[#This Row],[Category and Sub-Category]])))</f>
        <v>faith</v>
      </c>
      <c r="S1711" s="8">
        <f>DATE(1970,1,1)+(Table1[[#This Row],[launched_at]]/(24*60*60))</f>
        <v>41841.563819444447</v>
      </c>
      <c r="T1711" s="8">
        <f>DATE(1970,1,1)+(Table1[[#This Row],[deadline]]/(24*60*60))</f>
        <v>41882.818749999999</v>
      </c>
      <c r="U1711">
        <f>_xlfn.DAYS(Table1[[#This Row],[Date Ended Conversion]],Table1[[#This Row],[Date Created Conversion]])</f>
        <v>41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9">
        <f>IF(Table1[[#This Row],[goal]] &lt;= 0,0,Table1[[#This Row],[pledged]]/Table1[[#This Row],[goal]])</f>
        <v>6.7999999999999996E-3</v>
      </c>
      <c r="P1712" s="7">
        <f>IF(Table1[[#This Row],[backers_count]] &lt;= 0,0,Table1[[#This Row],[pledged]]/Table1[[#This Row],[backers_count]])</f>
        <v>34</v>
      </c>
      <c r="Q1712" t="str">
        <f>TRIM(MID(Table1[[#This Row],[Category and Sub-Category]],1,SEARCH("/",Table1[[#This Row],[Category and Sub-Category]],1)-1))</f>
        <v>music</v>
      </c>
      <c r="R1712" t="str">
        <f>TRIM(MID(Table1[[#This Row],[Category and Sub-Category]],SEARCH("/",Table1[[#This Row],[Category and Sub-Category]],1)+1,LEN(Table1[[#This Row],[Category and Sub-Category]])))</f>
        <v>faith</v>
      </c>
      <c r="S1712" s="8">
        <f>DATE(1970,1,1)+(Table1[[#This Row],[launched_at]]/(24*60*60))</f>
        <v>42341.591296296298</v>
      </c>
      <c r="T1712" s="8">
        <f>DATE(1970,1,1)+(Table1[[#This Row],[deadline]]/(24*60*60))</f>
        <v>42387.541666666672</v>
      </c>
      <c r="U1712">
        <f>_xlfn.DAYS(Table1[[#This Row],[Date Ended Conversion]],Table1[[#This Row],[Date Created Conversion]])</f>
        <v>46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9">
        <f>IF(Table1[[#This Row],[goal]] &lt;= 0,0,Table1[[#This Row],[pledged]]/Table1[[#This Row],[goal]])</f>
        <v>0.105</v>
      </c>
      <c r="P1713" s="7">
        <f>IF(Table1[[#This Row],[backers_count]] &lt;= 0,0,Table1[[#This Row],[pledged]]/Table1[[#This Row],[backers_count]])</f>
        <v>525</v>
      </c>
      <c r="Q1713" t="str">
        <f>TRIM(MID(Table1[[#This Row],[Category and Sub-Category]],1,SEARCH("/",Table1[[#This Row],[Category and Sub-Category]],1)-1))</f>
        <v>music</v>
      </c>
      <c r="R1713" t="str">
        <f>TRIM(MID(Table1[[#This Row],[Category and Sub-Category]],SEARCH("/",Table1[[#This Row],[Category and Sub-Category]],1)+1,LEN(Table1[[#This Row],[Category and Sub-Category]])))</f>
        <v>faith</v>
      </c>
      <c r="S1713" s="8">
        <f>DATE(1970,1,1)+(Table1[[#This Row],[launched_at]]/(24*60*60))</f>
        <v>41852.646226851852</v>
      </c>
      <c r="T1713" s="8">
        <f>DATE(1970,1,1)+(Table1[[#This Row],[deadline]]/(24*60*60))</f>
        <v>41883.646226851852</v>
      </c>
      <c r="U1713">
        <f>_xlfn.DAYS(Table1[[#This Row],[Date Ended Conversion]],Table1[[#This Row],[Date Created Conversion]])</f>
        <v>31</v>
      </c>
    </row>
    <row r="1714" spans="1:21" ht="43.5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9">
        <f>IF(Table1[[#This Row],[goal]] &lt;= 0,0,Table1[[#This Row],[pledged]]/Table1[[#This Row],[goal]])</f>
        <v>0</v>
      </c>
      <c r="P1714" s="7">
        <f>IF(Table1[[#This Row],[backers_count]] &lt;= 0,0,Table1[[#This Row],[pledged]]/Table1[[#This Row],[backers_count]])</f>
        <v>0</v>
      </c>
      <c r="Q1714" t="str">
        <f>TRIM(MID(Table1[[#This Row],[Category and Sub-Category]],1,SEARCH("/",Table1[[#This Row],[Category and Sub-Category]],1)-1))</f>
        <v>music</v>
      </c>
      <c r="R1714" t="str">
        <f>TRIM(MID(Table1[[#This Row],[Category and Sub-Category]],SEARCH("/",Table1[[#This Row],[Category and Sub-Category]],1)+1,LEN(Table1[[#This Row],[Category and Sub-Category]])))</f>
        <v>faith</v>
      </c>
      <c r="S1714" s="8">
        <f>DATE(1970,1,1)+(Table1[[#This Row],[launched_at]]/(24*60*60))</f>
        <v>42125.913807870369</v>
      </c>
      <c r="T1714" s="8">
        <f>DATE(1970,1,1)+(Table1[[#This Row],[deadline]]/(24*60*60))</f>
        <v>42185.913807870369</v>
      </c>
      <c r="U1714">
        <f>_xlfn.DAYS(Table1[[#This Row],[Date Ended Conversion]],Table1[[#This Row],[Date Created Conversion]])</f>
        <v>60</v>
      </c>
    </row>
    <row r="1715" spans="1:21" ht="43.5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9">
        <f>IF(Table1[[#This Row],[goal]] &lt;= 0,0,Table1[[#This Row],[pledged]]/Table1[[#This Row],[goal]])</f>
        <v>1.6666666666666666E-2</v>
      </c>
      <c r="P1715" s="7">
        <f>IF(Table1[[#This Row],[backers_count]] &lt;= 0,0,Table1[[#This Row],[pledged]]/Table1[[#This Row],[backers_count]])</f>
        <v>50</v>
      </c>
      <c r="Q1715" t="str">
        <f>TRIM(MID(Table1[[#This Row],[Category and Sub-Category]],1,SEARCH("/",Table1[[#This Row],[Category and Sub-Category]],1)-1))</f>
        <v>music</v>
      </c>
      <c r="R1715" t="str">
        <f>TRIM(MID(Table1[[#This Row],[Category and Sub-Category]],SEARCH("/",Table1[[#This Row],[Category and Sub-Category]],1)+1,LEN(Table1[[#This Row],[Category and Sub-Category]])))</f>
        <v>faith</v>
      </c>
      <c r="S1715" s="8">
        <f>DATE(1970,1,1)+(Table1[[#This Row],[launched_at]]/(24*60*60))</f>
        <v>41887.801064814819</v>
      </c>
      <c r="T1715" s="8">
        <f>DATE(1970,1,1)+(Table1[[#This Row],[deadline]]/(24*60*60))</f>
        <v>41917.801064814819</v>
      </c>
      <c r="U1715">
        <f>_xlfn.DAYS(Table1[[#This Row],[Date Ended Conversion]],Table1[[#This Row],[Date Created Conversion]])</f>
        <v>30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9">
        <f>IF(Table1[[#This Row],[goal]] &lt;= 0,0,Table1[[#This Row],[pledged]]/Table1[[#This Row],[goal]])</f>
        <v>7.868E-2</v>
      </c>
      <c r="P1716" s="7">
        <f>IF(Table1[[#This Row],[backers_count]] &lt;= 0,0,Table1[[#This Row],[pledged]]/Table1[[#This Row],[backers_count]])</f>
        <v>115.70588235294117</v>
      </c>
      <c r="Q1716" t="str">
        <f>TRIM(MID(Table1[[#This Row],[Category and Sub-Category]],1,SEARCH("/",Table1[[#This Row],[Category and Sub-Category]],1)-1))</f>
        <v>music</v>
      </c>
      <c r="R1716" t="str">
        <f>TRIM(MID(Table1[[#This Row],[Category and Sub-Category]],SEARCH("/",Table1[[#This Row],[Category and Sub-Category]],1)+1,LEN(Table1[[#This Row],[Category and Sub-Category]])))</f>
        <v>faith</v>
      </c>
      <c r="S1716" s="8">
        <f>DATE(1970,1,1)+(Table1[[#This Row],[launched_at]]/(24*60*60))</f>
        <v>42095.918530092589</v>
      </c>
      <c r="T1716" s="8">
        <f>DATE(1970,1,1)+(Table1[[#This Row],[deadline]]/(24*60*60))</f>
        <v>42125.918530092589</v>
      </c>
      <c r="U1716">
        <f>_xlfn.DAYS(Table1[[#This Row],[Date Ended Conversion]],Table1[[#This Row],[Date Created Conversion]])</f>
        <v>30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9">
        <f>IF(Table1[[#This Row],[goal]] &lt;= 0,0,Table1[[#This Row],[pledged]]/Table1[[#This Row],[goal]])</f>
        <v>2.2000000000000001E-3</v>
      </c>
      <c r="P1717" s="7">
        <f>IF(Table1[[#This Row],[backers_count]] &lt;= 0,0,Table1[[#This Row],[pledged]]/Table1[[#This Row],[backers_count]])</f>
        <v>5.5</v>
      </c>
      <c r="Q1717" t="str">
        <f>TRIM(MID(Table1[[#This Row],[Category and Sub-Category]],1,SEARCH("/",Table1[[#This Row],[Category and Sub-Category]],1)-1))</f>
        <v>music</v>
      </c>
      <c r="R1717" t="str">
        <f>TRIM(MID(Table1[[#This Row],[Category and Sub-Category]],SEARCH("/",Table1[[#This Row],[Category and Sub-Category]],1)+1,LEN(Table1[[#This Row],[Category and Sub-Category]])))</f>
        <v>faith</v>
      </c>
      <c r="S1717" s="8">
        <f>DATE(1970,1,1)+(Table1[[#This Row],[launched_at]]/(24*60*60))</f>
        <v>42064.217418981483</v>
      </c>
      <c r="T1717" s="8">
        <f>DATE(1970,1,1)+(Table1[[#This Row],[deadline]]/(24*60*60))</f>
        <v>42094.140277777777</v>
      </c>
      <c r="U1717">
        <f>_xlfn.DAYS(Table1[[#This Row],[Date Ended Conversion]],Table1[[#This Row],[Date Created Conversion]])</f>
        <v>30</v>
      </c>
    </row>
    <row r="1718" spans="1:21" ht="43.5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9">
        <f>IF(Table1[[#This Row],[goal]] &lt;= 0,0,Table1[[#This Row],[pledged]]/Table1[[#This Row],[goal]])</f>
        <v>7.4999999999999997E-2</v>
      </c>
      <c r="P1718" s="7">
        <f>IF(Table1[[#This Row],[backers_count]] &lt;= 0,0,Table1[[#This Row],[pledged]]/Table1[[#This Row],[backers_count]])</f>
        <v>50</v>
      </c>
      <c r="Q1718" t="str">
        <f>TRIM(MID(Table1[[#This Row],[Category and Sub-Category]],1,SEARCH("/",Table1[[#This Row],[Category and Sub-Category]],1)-1))</f>
        <v>music</v>
      </c>
      <c r="R1718" t="str">
        <f>TRIM(MID(Table1[[#This Row],[Category and Sub-Category]],SEARCH("/",Table1[[#This Row],[Category and Sub-Category]],1)+1,LEN(Table1[[#This Row],[Category and Sub-Category]])))</f>
        <v>faith</v>
      </c>
      <c r="S1718" s="8">
        <f>DATE(1970,1,1)+(Table1[[#This Row],[launched_at]]/(24*60*60))</f>
        <v>42673.577534722222</v>
      </c>
      <c r="T1718" s="8">
        <f>DATE(1970,1,1)+(Table1[[#This Row],[deadline]]/(24*60*60))</f>
        <v>42713.619201388894</v>
      </c>
      <c r="U1718">
        <f>_xlfn.DAYS(Table1[[#This Row],[Date Ended Conversion]],Table1[[#This Row],[Date Created Conversion]])</f>
        <v>40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9">
        <f>IF(Table1[[#This Row],[goal]] &lt;= 0,0,Table1[[#This Row],[pledged]]/Table1[[#This Row],[goal]])</f>
        <v>0.42725880551301687</v>
      </c>
      <c r="P1719" s="7">
        <f>IF(Table1[[#This Row],[backers_count]] &lt;= 0,0,Table1[[#This Row],[pledged]]/Table1[[#This Row],[backers_count]])</f>
        <v>34.024390243902438</v>
      </c>
      <c r="Q1719" t="str">
        <f>TRIM(MID(Table1[[#This Row],[Category and Sub-Category]],1,SEARCH("/",Table1[[#This Row],[Category and Sub-Category]],1)-1))</f>
        <v>music</v>
      </c>
      <c r="R1719" t="str">
        <f>TRIM(MID(Table1[[#This Row],[Category and Sub-Category]],SEARCH("/",Table1[[#This Row],[Category and Sub-Category]],1)+1,LEN(Table1[[#This Row],[Category and Sub-Category]])))</f>
        <v>faith</v>
      </c>
      <c r="S1719" s="8">
        <f>DATE(1970,1,1)+(Table1[[#This Row],[launched_at]]/(24*60*60))</f>
        <v>42460.981921296298</v>
      </c>
      <c r="T1719" s="8">
        <f>DATE(1970,1,1)+(Table1[[#This Row],[deadline]]/(24*60*60))</f>
        <v>42481.166666666672</v>
      </c>
      <c r="U1719">
        <f>_xlfn.DAYS(Table1[[#This Row],[Date Ended Conversion]],Table1[[#This Row],[Date Created Conversion]])</f>
        <v>21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9">
        <f>IF(Table1[[#This Row],[goal]] &lt;= 0,0,Table1[[#This Row],[pledged]]/Table1[[#This Row],[goal]])</f>
        <v>2.142857142857143E-3</v>
      </c>
      <c r="P1720" s="7">
        <f>IF(Table1[[#This Row],[backers_count]] &lt;= 0,0,Table1[[#This Row],[pledged]]/Table1[[#This Row],[backers_count]])</f>
        <v>37.5</v>
      </c>
      <c r="Q1720" t="str">
        <f>TRIM(MID(Table1[[#This Row],[Category and Sub-Category]],1,SEARCH("/",Table1[[#This Row],[Category and Sub-Category]],1)-1))</f>
        <v>music</v>
      </c>
      <c r="R1720" t="str">
        <f>TRIM(MID(Table1[[#This Row],[Category and Sub-Category]],SEARCH("/",Table1[[#This Row],[Category and Sub-Category]],1)+1,LEN(Table1[[#This Row],[Category and Sub-Category]])))</f>
        <v>faith</v>
      </c>
      <c r="S1720" s="8">
        <f>DATE(1970,1,1)+(Table1[[#This Row],[launched_at]]/(24*60*60))</f>
        <v>42460.610520833332</v>
      </c>
      <c r="T1720" s="8">
        <f>DATE(1970,1,1)+(Table1[[#This Row],[deadline]]/(24*60*60))</f>
        <v>42504.207638888889</v>
      </c>
      <c r="U1720">
        <f>_xlfn.DAYS(Table1[[#This Row],[Date Ended Conversion]],Table1[[#This Row],[Date Created Conversion]])</f>
        <v>44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9">
        <f>IF(Table1[[#This Row],[goal]] &lt;= 0,0,Table1[[#This Row],[pledged]]/Table1[[#This Row],[goal]])</f>
        <v>8.7500000000000008E-3</v>
      </c>
      <c r="P1721" s="7">
        <f>IF(Table1[[#This Row],[backers_count]] &lt;= 0,0,Table1[[#This Row],[pledged]]/Table1[[#This Row],[backers_count]])</f>
        <v>11.666666666666666</v>
      </c>
      <c r="Q1721" t="str">
        <f>TRIM(MID(Table1[[#This Row],[Category and Sub-Category]],1,SEARCH("/",Table1[[#This Row],[Category and Sub-Category]],1)-1))</f>
        <v>music</v>
      </c>
      <c r="R1721" t="str">
        <f>TRIM(MID(Table1[[#This Row],[Category and Sub-Category]],SEARCH("/",Table1[[#This Row],[Category and Sub-Category]],1)+1,LEN(Table1[[#This Row],[Category and Sub-Category]])))</f>
        <v>faith</v>
      </c>
      <c r="S1721" s="8">
        <f>DATE(1970,1,1)+(Table1[[#This Row],[launched_at]]/(24*60*60))</f>
        <v>41869.534618055557</v>
      </c>
      <c r="T1721" s="8">
        <f>DATE(1970,1,1)+(Table1[[#This Row],[deadline]]/(24*60*60))</f>
        <v>41899.534618055557</v>
      </c>
      <c r="U1721">
        <f>_xlfn.DAYS(Table1[[#This Row],[Date Ended Conversion]],Table1[[#This Row],[Date Created Conversion]])</f>
        <v>30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9">
        <f>IF(Table1[[#This Row],[goal]] &lt;= 0,0,Table1[[#This Row],[pledged]]/Table1[[#This Row],[goal]])</f>
        <v>5.6250000000000001E-2</v>
      </c>
      <c r="P1722" s="7">
        <f>IF(Table1[[#This Row],[backers_count]] &lt;= 0,0,Table1[[#This Row],[pledged]]/Table1[[#This Row],[backers_count]])</f>
        <v>28.125</v>
      </c>
      <c r="Q1722" t="str">
        <f>TRIM(MID(Table1[[#This Row],[Category and Sub-Category]],1,SEARCH("/",Table1[[#This Row],[Category and Sub-Category]],1)-1))</f>
        <v>music</v>
      </c>
      <c r="R1722" t="str">
        <f>TRIM(MID(Table1[[#This Row],[Category and Sub-Category]],SEARCH("/",Table1[[#This Row],[Category and Sub-Category]],1)+1,LEN(Table1[[#This Row],[Category and Sub-Category]])))</f>
        <v>faith</v>
      </c>
      <c r="S1722" s="8">
        <f>DATE(1970,1,1)+(Table1[[#This Row],[launched_at]]/(24*60*60))</f>
        <v>41922.783229166671</v>
      </c>
      <c r="T1722" s="8">
        <f>DATE(1970,1,1)+(Table1[[#This Row],[deadline]]/(24*60*60))</f>
        <v>41952.824895833335</v>
      </c>
      <c r="U1722">
        <f>_xlfn.DAYS(Table1[[#This Row],[Date Ended Conversion]],Table1[[#This Row],[Date Created Conversion]])</f>
        <v>30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9">
        <f>IF(Table1[[#This Row],[goal]] &lt;= 0,0,Table1[[#This Row],[pledged]]/Table1[[#This Row],[goal]])</f>
        <v>0</v>
      </c>
      <c r="P1723" s="7">
        <f>IF(Table1[[#This Row],[backers_count]] &lt;= 0,0,Table1[[#This Row],[pledged]]/Table1[[#This Row],[backers_count]])</f>
        <v>0</v>
      </c>
      <c r="Q1723" t="str">
        <f>TRIM(MID(Table1[[#This Row],[Category and Sub-Category]],1,SEARCH("/",Table1[[#This Row],[Category and Sub-Category]],1)-1))</f>
        <v>music</v>
      </c>
      <c r="R1723" t="str">
        <f>TRIM(MID(Table1[[#This Row],[Category and Sub-Category]],SEARCH("/",Table1[[#This Row],[Category and Sub-Category]],1)+1,LEN(Table1[[#This Row],[Category and Sub-Category]])))</f>
        <v>faith</v>
      </c>
      <c r="S1723" s="8">
        <f>DATE(1970,1,1)+(Table1[[#This Row],[launched_at]]/(24*60*60))</f>
        <v>42319.461377314816</v>
      </c>
      <c r="T1723" s="8">
        <f>DATE(1970,1,1)+(Table1[[#This Row],[deadline]]/(24*60*60))</f>
        <v>42349.461377314816</v>
      </c>
      <c r="U1723">
        <f>_xlfn.DAYS(Table1[[#This Row],[Date Ended Conversion]],Table1[[#This Row],[Date Created Conversion]])</f>
        <v>30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9">
        <f>IF(Table1[[#This Row],[goal]] &lt;= 0,0,Table1[[#This Row],[pledged]]/Table1[[#This Row],[goal]])</f>
        <v>3.4722222222222224E-4</v>
      </c>
      <c r="P1724" s="7">
        <f>IF(Table1[[#This Row],[backers_count]] &lt;= 0,0,Table1[[#This Row],[pledged]]/Table1[[#This Row],[backers_count]])</f>
        <v>1</v>
      </c>
      <c r="Q1724" t="str">
        <f>TRIM(MID(Table1[[#This Row],[Category and Sub-Category]],1,SEARCH("/",Table1[[#This Row],[Category and Sub-Category]],1)-1))</f>
        <v>music</v>
      </c>
      <c r="R1724" t="str">
        <f>TRIM(MID(Table1[[#This Row],[Category and Sub-Category]],SEARCH("/",Table1[[#This Row],[Category and Sub-Category]],1)+1,LEN(Table1[[#This Row],[Category and Sub-Category]])))</f>
        <v>faith</v>
      </c>
      <c r="S1724" s="8">
        <f>DATE(1970,1,1)+(Table1[[#This Row],[launched_at]]/(24*60*60))</f>
        <v>42425.960983796293</v>
      </c>
      <c r="T1724" s="8">
        <f>DATE(1970,1,1)+(Table1[[#This Row],[deadline]]/(24*60*60))</f>
        <v>42463.006944444445</v>
      </c>
      <c r="U1724">
        <f>_xlfn.DAYS(Table1[[#This Row],[Date Ended Conversion]],Table1[[#This Row],[Date Created Conversion]])</f>
        <v>38</v>
      </c>
    </row>
    <row r="1725" spans="1:21" ht="43.5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9">
        <f>IF(Table1[[#This Row],[goal]] &lt;= 0,0,Table1[[#This Row],[pledged]]/Table1[[#This Row],[goal]])</f>
        <v>6.5000000000000002E-2</v>
      </c>
      <c r="P1725" s="7">
        <f>IF(Table1[[#This Row],[backers_count]] &lt;= 0,0,Table1[[#This Row],[pledged]]/Table1[[#This Row],[backers_count]])</f>
        <v>216.66666666666666</v>
      </c>
      <c r="Q1725" t="str">
        <f>TRIM(MID(Table1[[#This Row],[Category and Sub-Category]],1,SEARCH("/",Table1[[#This Row],[Category and Sub-Category]],1)-1))</f>
        <v>music</v>
      </c>
      <c r="R1725" t="str">
        <f>TRIM(MID(Table1[[#This Row],[Category and Sub-Category]],SEARCH("/",Table1[[#This Row],[Category and Sub-Category]],1)+1,LEN(Table1[[#This Row],[Category and Sub-Category]])))</f>
        <v>faith</v>
      </c>
      <c r="S1725" s="8">
        <f>DATE(1970,1,1)+(Table1[[#This Row],[launched_at]]/(24*60*60))</f>
        <v>42129.82540509259</v>
      </c>
      <c r="T1725" s="8">
        <f>DATE(1970,1,1)+(Table1[[#This Row],[deadline]]/(24*60*60))</f>
        <v>42186.25</v>
      </c>
      <c r="U1725">
        <f>_xlfn.DAYS(Table1[[#This Row],[Date Ended Conversion]],Table1[[#This Row],[Date Created Conversion]])</f>
        <v>57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9">
        <f>IF(Table1[[#This Row],[goal]] &lt;= 0,0,Table1[[#This Row],[pledged]]/Table1[[#This Row],[goal]])</f>
        <v>5.8333333333333336E-3</v>
      </c>
      <c r="P1726" s="7">
        <f>IF(Table1[[#This Row],[backers_count]] &lt;= 0,0,Table1[[#This Row],[pledged]]/Table1[[#This Row],[backers_count]])</f>
        <v>8.75</v>
      </c>
      <c r="Q1726" t="str">
        <f>TRIM(MID(Table1[[#This Row],[Category and Sub-Category]],1,SEARCH("/",Table1[[#This Row],[Category and Sub-Category]],1)-1))</f>
        <v>music</v>
      </c>
      <c r="R1726" t="str">
        <f>TRIM(MID(Table1[[#This Row],[Category and Sub-Category]],SEARCH("/",Table1[[#This Row],[Category and Sub-Category]],1)+1,LEN(Table1[[#This Row],[Category and Sub-Category]])))</f>
        <v>faith</v>
      </c>
      <c r="S1726" s="8">
        <f>DATE(1970,1,1)+(Table1[[#This Row],[launched_at]]/(24*60*60))</f>
        <v>41912.932430555556</v>
      </c>
      <c r="T1726" s="8">
        <f>DATE(1970,1,1)+(Table1[[#This Row],[deadline]]/(24*60*60))</f>
        <v>41942.932430555556</v>
      </c>
      <c r="U1726">
        <f>_xlfn.DAYS(Table1[[#This Row],[Date Ended Conversion]],Table1[[#This Row],[Date Created Conversion]])</f>
        <v>30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9">
        <f>IF(Table1[[#This Row],[goal]] &lt;= 0,0,Table1[[#This Row],[pledged]]/Table1[[#This Row],[goal]])</f>
        <v>0.10181818181818182</v>
      </c>
      <c r="P1727" s="7">
        <f>IF(Table1[[#This Row],[backers_count]] &lt;= 0,0,Table1[[#This Row],[pledged]]/Table1[[#This Row],[backers_count]])</f>
        <v>62.222222222222221</v>
      </c>
      <c r="Q1727" t="str">
        <f>TRIM(MID(Table1[[#This Row],[Category and Sub-Category]],1,SEARCH("/",Table1[[#This Row],[Category and Sub-Category]],1)-1))</f>
        <v>music</v>
      </c>
      <c r="R1727" t="str">
        <f>TRIM(MID(Table1[[#This Row],[Category and Sub-Category]],SEARCH("/",Table1[[#This Row],[Category and Sub-Category]],1)+1,LEN(Table1[[#This Row],[Category and Sub-Category]])))</f>
        <v>faith</v>
      </c>
      <c r="S1727" s="8">
        <f>DATE(1970,1,1)+(Table1[[#This Row],[launched_at]]/(24*60*60))</f>
        <v>41845.968159722222</v>
      </c>
      <c r="T1727" s="8">
        <f>DATE(1970,1,1)+(Table1[[#This Row],[deadline]]/(24*60*60))</f>
        <v>41875.968159722222</v>
      </c>
      <c r="U1727">
        <f>_xlfn.DAYS(Table1[[#This Row],[Date Ended Conversion]],Table1[[#This Row],[Date Created Conversion]])</f>
        <v>30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9">
        <f>IF(Table1[[#This Row],[goal]] &lt;= 0,0,Table1[[#This Row],[pledged]]/Table1[[#This Row],[goal]])</f>
        <v>0.33784615384615385</v>
      </c>
      <c r="P1728" s="7">
        <f>IF(Table1[[#This Row],[backers_count]] &lt;= 0,0,Table1[[#This Row],[pledged]]/Table1[[#This Row],[backers_count]])</f>
        <v>137.25</v>
      </c>
      <c r="Q1728" t="str">
        <f>TRIM(MID(Table1[[#This Row],[Category and Sub-Category]],1,SEARCH("/",Table1[[#This Row],[Category and Sub-Category]],1)-1))</f>
        <v>music</v>
      </c>
      <c r="R1728" t="str">
        <f>TRIM(MID(Table1[[#This Row],[Category and Sub-Category]],SEARCH("/",Table1[[#This Row],[Category and Sub-Category]],1)+1,LEN(Table1[[#This Row],[Category and Sub-Category]])))</f>
        <v>faith</v>
      </c>
      <c r="S1728" s="8">
        <f>DATE(1970,1,1)+(Table1[[#This Row],[launched_at]]/(24*60*60))</f>
        <v>41788.919722222221</v>
      </c>
      <c r="T1728" s="8">
        <f>DATE(1970,1,1)+(Table1[[#This Row],[deadline]]/(24*60*60))</f>
        <v>41817.919722222221</v>
      </c>
      <c r="U1728">
        <f>_xlfn.DAYS(Table1[[#This Row],[Date Ended Conversion]],Table1[[#This Row],[Date Created Conversion]])</f>
        <v>29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9">
        <f>IF(Table1[[#This Row],[goal]] &lt;= 0,0,Table1[[#This Row],[pledged]]/Table1[[#This Row],[goal]])</f>
        <v>3.3333333333333332E-4</v>
      </c>
      <c r="P1729" s="7">
        <f>IF(Table1[[#This Row],[backers_count]] &lt;= 0,0,Table1[[#This Row],[pledged]]/Table1[[#This Row],[backers_count]])</f>
        <v>1</v>
      </c>
      <c r="Q1729" t="str">
        <f>TRIM(MID(Table1[[#This Row],[Category and Sub-Category]],1,SEARCH("/",Table1[[#This Row],[Category and Sub-Category]],1)-1))</f>
        <v>music</v>
      </c>
      <c r="R1729" t="str">
        <f>TRIM(MID(Table1[[#This Row],[Category and Sub-Category]],SEARCH("/",Table1[[#This Row],[Category and Sub-Category]],1)+1,LEN(Table1[[#This Row],[Category and Sub-Category]])))</f>
        <v>faith</v>
      </c>
      <c r="S1729" s="8">
        <f>DATE(1970,1,1)+(Table1[[#This Row],[launched_at]]/(24*60*60))</f>
        <v>42044.927974537037</v>
      </c>
      <c r="T1729" s="8">
        <f>DATE(1970,1,1)+(Table1[[#This Row],[deadline]]/(24*60*60))</f>
        <v>42099.458333333328</v>
      </c>
      <c r="U1729">
        <f>_xlfn.DAYS(Table1[[#This Row],[Date Ended Conversion]],Table1[[#This Row],[Date Created Conversion]])</f>
        <v>55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9">
        <f>IF(Table1[[#This Row],[goal]] &lt;= 0,0,Table1[[#This Row],[pledged]]/Table1[[#This Row],[goal]])</f>
        <v>0.68400000000000005</v>
      </c>
      <c r="P1730" s="7">
        <f>IF(Table1[[#This Row],[backers_count]] &lt;= 0,0,Table1[[#This Row],[pledged]]/Table1[[#This Row],[backers_count]])</f>
        <v>122.14285714285714</v>
      </c>
      <c r="Q1730" t="str">
        <f>TRIM(MID(Table1[[#This Row],[Category and Sub-Category]],1,SEARCH("/",Table1[[#This Row],[Category and Sub-Category]],1)-1))</f>
        <v>music</v>
      </c>
      <c r="R1730" t="str">
        <f>TRIM(MID(Table1[[#This Row],[Category and Sub-Category]],SEARCH("/",Table1[[#This Row],[Category and Sub-Category]],1)+1,LEN(Table1[[#This Row],[Category and Sub-Category]])))</f>
        <v>faith</v>
      </c>
      <c r="S1730" s="8">
        <f>DATE(1970,1,1)+(Table1[[#This Row],[launched_at]]/(24*60*60))</f>
        <v>42268.625856481478</v>
      </c>
      <c r="T1730" s="8">
        <f>DATE(1970,1,1)+(Table1[[#This Row],[deadline]]/(24*60*60))</f>
        <v>42298.625856481478</v>
      </c>
      <c r="U1730">
        <f>_xlfn.DAYS(Table1[[#This Row],[Date Ended Conversion]],Table1[[#This Row],[Date Created Conversion]])</f>
        <v>30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9">
        <f>IF(Table1[[#This Row],[goal]] &lt;= 0,0,Table1[[#This Row],[pledged]]/Table1[[#This Row],[goal]])</f>
        <v>0</v>
      </c>
      <c r="P1731" s="7">
        <f>IF(Table1[[#This Row],[backers_count]] &lt;= 0,0,Table1[[#This Row],[pledged]]/Table1[[#This Row],[backers_count]])</f>
        <v>0</v>
      </c>
      <c r="Q1731" t="str">
        <f>TRIM(MID(Table1[[#This Row],[Category and Sub-Category]],1,SEARCH("/",Table1[[#This Row],[Category and Sub-Category]],1)-1))</f>
        <v>music</v>
      </c>
      <c r="R1731" t="str">
        <f>TRIM(MID(Table1[[#This Row],[Category and Sub-Category]],SEARCH("/",Table1[[#This Row],[Category and Sub-Category]],1)+1,LEN(Table1[[#This Row],[Category and Sub-Category]])))</f>
        <v>faith</v>
      </c>
      <c r="S1731" s="8">
        <f>DATE(1970,1,1)+(Table1[[#This Row],[launched_at]]/(24*60*60))</f>
        <v>42471.052152777775</v>
      </c>
      <c r="T1731" s="8">
        <f>DATE(1970,1,1)+(Table1[[#This Row],[deadline]]/(24*60*60))</f>
        <v>42531.052152777775</v>
      </c>
      <c r="U1731">
        <f>_xlfn.DAYS(Table1[[#This Row],[Date Ended Conversion]],Table1[[#This Row],[Date Created Conversion]])</f>
        <v>60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9">
        <f>IF(Table1[[#This Row],[goal]] &lt;= 0,0,Table1[[#This Row],[pledged]]/Table1[[#This Row],[goal]])</f>
        <v>0</v>
      </c>
      <c r="P1732" s="7">
        <f>IF(Table1[[#This Row],[backers_count]] &lt;= 0,0,Table1[[#This Row],[pledged]]/Table1[[#This Row],[backers_count]])</f>
        <v>0</v>
      </c>
      <c r="Q1732" t="str">
        <f>TRIM(MID(Table1[[#This Row],[Category and Sub-Category]],1,SEARCH("/",Table1[[#This Row],[Category and Sub-Category]],1)-1))</f>
        <v>music</v>
      </c>
      <c r="R1732" t="str">
        <f>TRIM(MID(Table1[[#This Row],[Category and Sub-Category]],SEARCH("/",Table1[[#This Row],[Category and Sub-Category]],1)+1,LEN(Table1[[#This Row],[Category and Sub-Category]])))</f>
        <v>faith</v>
      </c>
      <c r="S1732" s="8">
        <f>DATE(1970,1,1)+(Table1[[#This Row],[launched_at]]/(24*60*60))</f>
        <v>42272.087766203702</v>
      </c>
      <c r="T1732" s="8">
        <f>DATE(1970,1,1)+(Table1[[#This Row],[deadline]]/(24*60*60))</f>
        <v>42302.087766203702</v>
      </c>
      <c r="U1732">
        <f>_xlfn.DAYS(Table1[[#This Row],[Date Ended Conversion]],Table1[[#This Row],[Date Created Conversion]])</f>
        <v>30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9">
        <f>IF(Table1[[#This Row],[goal]] &lt;= 0,0,Table1[[#This Row],[pledged]]/Table1[[#This Row],[goal]])</f>
        <v>0</v>
      </c>
      <c r="P1733" s="7">
        <f>IF(Table1[[#This Row],[backers_count]] &lt;= 0,0,Table1[[#This Row],[pledged]]/Table1[[#This Row],[backers_count]])</f>
        <v>0</v>
      </c>
      <c r="Q1733" t="str">
        <f>TRIM(MID(Table1[[#This Row],[Category and Sub-Category]],1,SEARCH("/",Table1[[#This Row],[Category and Sub-Category]],1)-1))</f>
        <v>music</v>
      </c>
      <c r="R1733" t="str">
        <f>TRIM(MID(Table1[[#This Row],[Category and Sub-Category]],SEARCH("/",Table1[[#This Row],[Category and Sub-Category]],1)+1,LEN(Table1[[#This Row],[Category and Sub-Category]])))</f>
        <v>faith</v>
      </c>
      <c r="S1733" s="8">
        <f>DATE(1970,1,1)+(Table1[[#This Row],[launched_at]]/(24*60*60))</f>
        <v>42152.906851851847</v>
      </c>
      <c r="T1733" s="8">
        <f>DATE(1970,1,1)+(Table1[[#This Row],[deadline]]/(24*60*60))</f>
        <v>42166.625</v>
      </c>
      <c r="U1733">
        <f>_xlfn.DAYS(Table1[[#This Row],[Date Ended Conversion]],Table1[[#This Row],[Date Created Conversion]])</f>
        <v>14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9">
        <f>IF(Table1[[#This Row],[goal]] &lt;= 0,0,Table1[[#This Row],[pledged]]/Table1[[#This Row],[goal]])</f>
        <v>0</v>
      </c>
      <c r="P1734" s="7">
        <f>IF(Table1[[#This Row],[backers_count]] &lt;= 0,0,Table1[[#This Row],[pledged]]/Table1[[#This Row],[backers_count]])</f>
        <v>0</v>
      </c>
      <c r="Q1734" t="str">
        <f>TRIM(MID(Table1[[#This Row],[Category and Sub-Category]],1,SEARCH("/",Table1[[#This Row],[Category and Sub-Category]],1)-1))</f>
        <v>music</v>
      </c>
      <c r="R1734" t="str">
        <f>TRIM(MID(Table1[[#This Row],[Category and Sub-Category]],SEARCH("/",Table1[[#This Row],[Category and Sub-Category]],1)+1,LEN(Table1[[#This Row],[Category and Sub-Category]])))</f>
        <v>faith</v>
      </c>
      <c r="S1734" s="8">
        <f>DATE(1970,1,1)+(Table1[[#This Row],[launched_at]]/(24*60*60))</f>
        <v>42325.683807870373</v>
      </c>
      <c r="T1734" s="8">
        <f>DATE(1970,1,1)+(Table1[[#This Row],[deadline]]/(24*60*60))</f>
        <v>42385.208333333328</v>
      </c>
      <c r="U1734">
        <f>_xlfn.DAYS(Table1[[#This Row],[Date Ended Conversion]],Table1[[#This Row],[Date Created Conversion]])</f>
        <v>60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9">
        <f>IF(Table1[[#This Row],[goal]] &lt;= 0,0,Table1[[#This Row],[pledged]]/Table1[[#This Row],[goal]])</f>
        <v>0</v>
      </c>
      <c r="P1735" s="7">
        <f>IF(Table1[[#This Row],[backers_count]] &lt;= 0,0,Table1[[#This Row],[pledged]]/Table1[[#This Row],[backers_count]])</f>
        <v>0</v>
      </c>
      <c r="Q1735" t="str">
        <f>TRIM(MID(Table1[[#This Row],[Category and Sub-Category]],1,SEARCH("/",Table1[[#This Row],[Category and Sub-Category]],1)-1))</f>
        <v>music</v>
      </c>
      <c r="R1735" t="str">
        <f>TRIM(MID(Table1[[#This Row],[Category and Sub-Category]],SEARCH("/",Table1[[#This Row],[Category and Sub-Category]],1)+1,LEN(Table1[[#This Row],[Category and Sub-Category]])))</f>
        <v>faith</v>
      </c>
      <c r="S1735" s="8">
        <f>DATE(1970,1,1)+(Table1[[#This Row],[launched_at]]/(24*60*60))</f>
        <v>42614.675625000003</v>
      </c>
      <c r="T1735" s="8">
        <f>DATE(1970,1,1)+(Table1[[#This Row],[deadline]]/(24*60*60))</f>
        <v>42626.895833333328</v>
      </c>
      <c r="U1735">
        <f>_xlfn.DAYS(Table1[[#This Row],[Date Ended Conversion]],Table1[[#This Row],[Date Created Conversion]])</f>
        <v>12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9">
        <f>IF(Table1[[#This Row],[goal]] &lt;= 0,0,Table1[[#This Row],[pledged]]/Table1[[#This Row],[goal]])</f>
        <v>2.2222222222222223E-4</v>
      </c>
      <c r="P1736" s="7">
        <f>IF(Table1[[#This Row],[backers_count]] &lt;= 0,0,Table1[[#This Row],[pledged]]/Table1[[#This Row],[backers_count]])</f>
        <v>1</v>
      </c>
      <c r="Q1736" t="str">
        <f>TRIM(MID(Table1[[#This Row],[Category and Sub-Category]],1,SEARCH("/",Table1[[#This Row],[Category and Sub-Category]],1)-1))</f>
        <v>music</v>
      </c>
      <c r="R1736" t="str">
        <f>TRIM(MID(Table1[[#This Row],[Category and Sub-Category]],SEARCH("/",Table1[[#This Row],[Category and Sub-Category]],1)+1,LEN(Table1[[#This Row],[Category and Sub-Category]])))</f>
        <v>faith</v>
      </c>
      <c r="S1736" s="8">
        <f>DATE(1970,1,1)+(Table1[[#This Row],[launched_at]]/(24*60*60))</f>
        <v>42102.036527777775</v>
      </c>
      <c r="T1736" s="8">
        <f>DATE(1970,1,1)+(Table1[[#This Row],[deadline]]/(24*60*60))</f>
        <v>42132.036527777775</v>
      </c>
      <c r="U1736">
        <f>_xlfn.DAYS(Table1[[#This Row],[Date Ended Conversion]],Table1[[#This Row],[Date Created Conversion]])</f>
        <v>30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9">
        <f>IF(Table1[[#This Row],[goal]] &lt;= 0,0,Table1[[#This Row],[pledged]]/Table1[[#This Row],[goal]])</f>
        <v>0.11</v>
      </c>
      <c r="P1737" s="7">
        <f>IF(Table1[[#This Row],[backers_count]] &lt;= 0,0,Table1[[#This Row],[pledged]]/Table1[[#This Row],[backers_count]])</f>
        <v>55</v>
      </c>
      <c r="Q1737" t="str">
        <f>TRIM(MID(Table1[[#This Row],[Category and Sub-Category]],1,SEARCH("/",Table1[[#This Row],[Category and Sub-Category]],1)-1))</f>
        <v>music</v>
      </c>
      <c r="R1737" t="str">
        <f>TRIM(MID(Table1[[#This Row],[Category and Sub-Category]],SEARCH("/",Table1[[#This Row],[Category and Sub-Category]],1)+1,LEN(Table1[[#This Row],[Category and Sub-Category]])))</f>
        <v>faith</v>
      </c>
      <c r="S1737" s="8">
        <f>DATE(1970,1,1)+(Table1[[#This Row],[launched_at]]/(24*60*60))</f>
        <v>42559.81417824074</v>
      </c>
      <c r="T1737" s="8">
        <f>DATE(1970,1,1)+(Table1[[#This Row],[deadline]]/(24*60*60))</f>
        <v>42589.81417824074</v>
      </c>
      <c r="U1737">
        <f>_xlfn.DAYS(Table1[[#This Row],[Date Ended Conversion]],Table1[[#This Row],[Date Created Conversion]])</f>
        <v>30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9">
        <f>IF(Table1[[#This Row],[goal]] &lt;= 0,0,Table1[[#This Row],[pledged]]/Table1[[#This Row],[goal]])</f>
        <v>7.3333333333333332E-3</v>
      </c>
      <c r="P1738" s="7">
        <f>IF(Table1[[#This Row],[backers_count]] &lt;= 0,0,Table1[[#This Row],[pledged]]/Table1[[#This Row],[backers_count]])</f>
        <v>22</v>
      </c>
      <c r="Q1738" t="str">
        <f>TRIM(MID(Table1[[#This Row],[Category and Sub-Category]],1,SEARCH("/",Table1[[#This Row],[Category and Sub-Category]],1)-1))</f>
        <v>music</v>
      </c>
      <c r="R1738" t="str">
        <f>TRIM(MID(Table1[[#This Row],[Category and Sub-Category]],SEARCH("/",Table1[[#This Row],[Category and Sub-Category]],1)+1,LEN(Table1[[#This Row],[Category and Sub-Category]])))</f>
        <v>faith</v>
      </c>
      <c r="S1738" s="8">
        <f>DATE(1970,1,1)+(Table1[[#This Row],[launched_at]]/(24*60*60))</f>
        <v>42286.861493055556</v>
      </c>
      <c r="T1738" s="8">
        <f>DATE(1970,1,1)+(Table1[[#This Row],[deadline]]/(24*60*60))</f>
        <v>42316.90315972222</v>
      </c>
      <c r="U1738">
        <f>_xlfn.DAYS(Table1[[#This Row],[Date Ended Conversion]],Table1[[#This Row],[Date Created Conversion]])</f>
        <v>30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9">
        <f>IF(Table1[[#This Row],[goal]] &lt;= 0,0,Table1[[#This Row],[pledged]]/Table1[[#This Row],[goal]])</f>
        <v>0.21249999999999999</v>
      </c>
      <c r="P1739" s="7">
        <f>IF(Table1[[#This Row],[backers_count]] &lt;= 0,0,Table1[[#This Row],[pledged]]/Table1[[#This Row],[backers_count]])</f>
        <v>56.666666666666664</v>
      </c>
      <c r="Q1739" t="str">
        <f>TRIM(MID(Table1[[#This Row],[Category and Sub-Category]],1,SEARCH("/",Table1[[#This Row],[Category and Sub-Category]],1)-1))</f>
        <v>music</v>
      </c>
      <c r="R1739" t="str">
        <f>TRIM(MID(Table1[[#This Row],[Category and Sub-Category]],SEARCH("/",Table1[[#This Row],[Category and Sub-Category]],1)+1,LEN(Table1[[#This Row],[Category and Sub-Category]])))</f>
        <v>faith</v>
      </c>
      <c r="S1739" s="8">
        <f>DATE(1970,1,1)+(Table1[[#This Row],[launched_at]]/(24*60*60))</f>
        <v>42175.948981481481</v>
      </c>
      <c r="T1739" s="8">
        <f>DATE(1970,1,1)+(Table1[[#This Row],[deadline]]/(24*60*60))</f>
        <v>42205.948981481481</v>
      </c>
      <c r="U1739">
        <f>_xlfn.DAYS(Table1[[#This Row],[Date Ended Conversion]],Table1[[#This Row],[Date Created Conversion]])</f>
        <v>30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9">
        <f>IF(Table1[[#This Row],[goal]] &lt;= 0,0,Table1[[#This Row],[pledged]]/Table1[[#This Row],[goal]])</f>
        <v>4.0000000000000001E-3</v>
      </c>
      <c r="P1740" s="7">
        <f>IF(Table1[[#This Row],[backers_count]] &lt;= 0,0,Table1[[#This Row],[pledged]]/Table1[[#This Row],[backers_count]])</f>
        <v>20</v>
      </c>
      <c r="Q1740" t="str">
        <f>TRIM(MID(Table1[[#This Row],[Category and Sub-Category]],1,SEARCH("/",Table1[[#This Row],[Category and Sub-Category]],1)-1))</f>
        <v>music</v>
      </c>
      <c r="R1740" t="str">
        <f>TRIM(MID(Table1[[#This Row],[Category and Sub-Category]],SEARCH("/",Table1[[#This Row],[Category and Sub-Category]],1)+1,LEN(Table1[[#This Row],[Category and Sub-Category]])))</f>
        <v>faith</v>
      </c>
      <c r="S1740" s="8">
        <f>DATE(1970,1,1)+(Table1[[#This Row],[launched_at]]/(24*60*60))</f>
        <v>41884.874328703707</v>
      </c>
      <c r="T1740" s="8">
        <f>DATE(1970,1,1)+(Table1[[#This Row],[deadline]]/(24*60*60))</f>
        <v>41914.874328703707</v>
      </c>
      <c r="U1740">
        <f>_xlfn.DAYS(Table1[[#This Row],[Date Ended Conversion]],Table1[[#This Row],[Date Created Conversion]])</f>
        <v>30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9">
        <f>IF(Table1[[#This Row],[goal]] &lt;= 0,0,Table1[[#This Row],[pledged]]/Table1[[#This Row],[goal]])</f>
        <v>1E-3</v>
      </c>
      <c r="P1741" s="7">
        <f>IF(Table1[[#This Row],[backers_count]] &lt;= 0,0,Table1[[#This Row],[pledged]]/Table1[[#This Row],[backers_count]])</f>
        <v>1</v>
      </c>
      <c r="Q1741" t="str">
        <f>TRIM(MID(Table1[[#This Row],[Category and Sub-Category]],1,SEARCH("/",Table1[[#This Row],[Category and Sub-Category]],1)-1))</f>
        <v>music</v>
      </c>
      <c r="R1741" t="str">
        <f>TRIM(MID(Table1[[#This Row],[Category and Sub-Category]],SEARCH("/",Table1[[#This Row],[Category and Sub-Category]],1)+1,LEN(Table1[[#This Row],[Category and Sub-Category]])))</f>
        <v>faith</v>
      </c>
      <c r="S1741" s="8">
        <f>DATE(1970,1,1)+(Table1[[#This Row],[launched_at]]/(24*60*60))</f>
        <v>42435.874212962968</v>
      </c>
      <c r="T1741" s="8">
        <f>DATE(1970,1,1)+(Table1[[#This Row],[deadline]]/(24*60*60))</f>
        <v>42494.832546296297</v>
      </c>
      <c r="U1741">
        <f>_xlfn.DAYS(Table1[[#This Row],[Date Ended Conversion]],Table1[[#This Row],[Date Created Conversion]])</f>
        <v>59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9">
        <f>IF(Table1[[#This Row],[goal]] &lt;= 0,0,Table1[[#This Row],[pledged]]/Table1[[#This Row],[goal]])</f>
        <v>0</v>
      </c>
      <c r="P1742" s="7">
        <f>IF(Table1[[#This Row],[backers_count]] &lt;= 0,0,Table1[[#This Row],[pledged]]/Table1[[#This Row],[backers_count]])</f>
        <v>0</v>
      </c>
      <c r="Q1742" t="str">
        <f>TRIM(MID(Table1[[#This Row],[Category and Sub-Category]],1,SEARCH("/",Table1[[#This Row],[Category and Sub-Category]],1)-1))</f>
        <v>music</v>
      </c>
      <c r="R1742" t="str">
        <f>TRIM(MID(Table1[[#This Row],[Category and Sub-Category]],SEARCH("/",Table1[[#This Row],[Category and Sub-Category]],1)+1,LEN(Table1[[#This Row],[Category and Sub-Category]])))</f>
        <v>faith</v>
      </c>
      <c r="S1742" s="8">
        <f>DATE(1970,1,1)+(Table1[[#This Row],[launched_at]]/(24*60*60))</f>
        <v>42171.817384259259</v>
      </c>
      <c r="T1742" s="8">
        <f>DATE(1970,1,1)+(Table1[[#This Row],[deadline]]/(24*60*60))</f>
        <v>42201.817384259259</v>
      </c>
      <c r="U1742">
        <f>_xlfn.DAYS(Table1[[#This Row],[Date Ended Conversion]],Table1[[#This Row],[Date Created Conversion]])</f>
        <v>30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9">
        <f>IF(Table1[[#This Row],[goal]] &lt;= 0,0,Table1[[#This Row],[pledged]]/Table1[[#This Row],[goal]])</f>
        <v>1.1083333333333334</v>
      </c>
      <c r="P1743" s="7">
        <f>IF(Table1[[#This Row],[backers_count]] &lt;= 0,0,Table1[[#This Row],[pledged]]/Table1[[#This Row],[backers_count]])</f>
        <v>25.576923076923077</v>
      </c>
      <c r="Q1743" t="str">
        <f>TRIM(MID(Table1[[#This Row],[Category and Sub-Category]],1,SEARCH("/",Table1[[#This Row],[Category and Sub-Category]],1)-1))</f>
        <v>photography</v>
      </c>
      <c r="R1743" t="str">
        <f>TRIM(MID(Table1[[#This Row],[Category and Sub-Category]],SEARCH("/",Table1[[#This Row],[Category and Sub-Category]],1)+1,LEN(Table1[[#This Row],[Category and Sub-Category]])))</f>
        <v>photobooks</v>
      </c>
      <c r="S1743" s="8">
        <f>DATE(1970,1,1)+(Table1[[#This Row],[launched_at]]/(24*60*60))</f>
        <v>42120.628136574072</v>
      </c>
      <c r="T1743" s="8">
        <f>DATE(1970,1,1)+(Table1[[#This Row],[deadline]]/(24*60*60))</f>
        <v>42165.628136574072</v>
      </c>
      <c r="U1743">
        <f>_xlfn.DAYS(Table1[[#This Row],[Date Ended Conversion]],Table1[[#This Row],[Date Created Conversion]])</f>
        <v>45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9">
        <f>IF(Table1[[#This Row],[goal]] &lt;= 0,0,Table1[[#This Row],[pledged]]/Table1[[#This Row],[goal]])</f>
        <v>1.0874999999999999</v>
      </c>
      <c r="P1744" s="7">
        <f>IF(Table1[[#This Row],[backers_count]] &lt;= 0,0,Table1[[#This Row],[pledged]]/Table1[[#This Row],[backers_count]])</f>
        <v>63.970588235294116</v>
      </c>
      <c r="Q1744" t="str">
        <f>TRIM(MID(Table1[[#This Row],[Category and Sub-Category]],1,SEARCH("/",Table1[[#This Row],[Category and Sub-Category]],1)-1))</f>
        <v>photography</v>
      </c>
      <c r="R1744" t="str">
        <f>TRIM(MID(Table1[[#This Row],[Category and Sub-Category]],SEARCH("/",Table1[[#This Row],[Category and Sub-Category]],1)+1,LEN(Table1[[#This Row],[Category and Sub-Category]])))</f>
        <v>photobooks</v>
      </c>
      <c r="S1744" s="8">
        <f>DATE(1970,1,1)+(Table1[[#This Row],[launched_at]]/(24*60*60))</f>
        <v>42710.876967592594</v>
      </c>
      <c r="T1744" s="8">
        <f>DATE(1970,1,1)+(Table1[[#This Row],[deadline]]/(24*60*60))</f>
        <v>42742.875</v>
      </c>
      <c r="U1744">
        <f>_xlfn.DAYS(Table1[[#This Row],[Date Ended Conversion]],Table1[[#This Row],[Date Created Conversion]])</f>
        <v>32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9">
        <f>IF(Table1[[#This Row],[goal]] &lt;= 0,0,Table1[[#This Row],[pledged]]/Table1[[#This Row],[goal]])</f>
        <v>1.0041666666666667</v>
      </c>
      <c r="P1745" s="7">
        <f>IF(Table1[[#This Row],[backers_count]] &lt;= 0,0,Table1[[#This Row],[pledged]]/Table1[[#This Row],[backers_count]])</f>
        <v>89.925373134328353</v>
      </c>
      <c r="Q1745" t="str">
        <f>TRIM(MID(Table1[[#This Row],[Category and Sub-Category]],1,SEARCH("/",Table1[[#This Row],[Category and Sub-Category]],1)-1))</f>
        <v>photography</v>
      </c>
      <c r="R1745" t="str">
        <f>TRIM(MID(Table1[[#This Row],[Category and Sub-Category]],SEARCH("/",Table1[[#This Row],[Category and Sub-Category]],1)+1,LEN(Table1[[#This Row],[Category and Sub-Category]])))</f>
        <v>photobooks</v>
      </c>
      <c r="S1745" s="8">
        <f>DATE(1970,1,1)+(Table1[[#This Row],[launched_at]]/(24*60*60))</f>
        <v>42586.925636574073</v>
      </c>
      <c r="T1745" s="8">
        <f>DATE(1970,1,1)+(Table1[[#This Row],[deadline]]/(24*60*60))</f>
        <v>42609.165972222225</v>
      </c>
      <c r="U1745">
        <f>_xlfn.DAYS(Table1[[#This Row],[Date Ended Conversion]],Table1[[#This Row],[Date Created Conversion]])</f>
        <v>23</v>
      </c>
    </row>
    <row r="1746" spans="1:21" ht="43.5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9">
        <f>IF(Table1[[#This Row],[goal]] &lt;= 0,0,Table1[[#This Row],[pledged]]/Table1[[#This Row],[goal]])</f>
        <v>1.1845454545454546</v>
      </c>
      <c r="P1746" s="7">
        <f>IF(Table1[[#This Row],[backers_count]] &lt;= 0,0,Table1[[#This Row],[pledged]]/Table1[[#This Row],[backers_count]])</f>
        <v>93.071428571428569</v>
      </c>
      <c r="Q1746" t="str">
        <f>TRIM(MID(Table1[[#This Row],[Category and Sub-Category]],1,SEARCH("/",Table1[[#This Row],[Category and Sub-Category]],1)-1))</f>
        <v>photography</v>
      </c>
      <c r="R1746" t="str">
        <f>TRIM(MID(Table1[[#This Row],[Category and Sub-Category]],SEARCH("/",Table1[[#This Row],[Category and Sub-Category]],1)+1,LEN(Table1[[#This Row],[Category and Sub-Category]])))</f>
        <v>photobooks</v>
      </c>
      <c r="S1746" s="8">
        <f>DATE(1970,1,1)+(Table1[[#This Row],[launched_at]]/(24*60*60))</f>
        <v>42026.605057870373</v>
      </c>
      <c r="T1746" s="8">
        <f>DATE(1970,1,1)+(Table1[[#This Row],[deadline]]/(24*60*60))</f>
        <v>42071.563391203701</v>
      </c>
      <c r="U1746">
        <f>_xlfn.DAYS(Table1[[#This Row],[Date Ended Conversion]],Table1[[#This Row],[Date Created Conversion]])</f>
        <v>45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9">
        <f>IF(Table1[[#This Row],[goal]] &lt;= 0,0,Table1[[#This Row],[pledged]]/Table1[[#This Row],[goal]])</f>
        <v>1.1401428571428571</v>
      </c>
      <c r="P1747" s="7">
        <f>IF(Table1[[#This Row],[backers_count]] &lt;= 0,0,Table1[[#This Row],[pledged]]/Table1[[#This Row],[backers_count]])</f>
        <v>89.674157303370791</v>
      </c>
      <c r="Q1747" t="str">
        <f>TRIM(MID(Table1[[#This Row],[Category and Sub-Category]],1,SEARCH("/",Table1[[#This Row],[Category and Sub-Category]],1)-1))</f>
        <v>photography</v>
      </c>
      <c r="R1747" t="str">
        <f>TRIM(MID(Table1[[#This Row],[Category and Sub-Category]],SEARCH("/",Table1[[#This Row],[Category and Sub-Category]],1)+1,LEN(Table1[[#This Row],[Category and Sub-Category]])))</f>
        <v>photobooks</v>
      </c>
      <c r="S1747" s="8">
        <f>DATE(1970,1,1)+(Table1[[#This Row],[launched_at]]/(24*60*60))</f>
        <v>42690.259699074071</v>
      </c>
      <c r="T1747" s="8">
        <f>DATE(1970,1,1)+(Table1[[#This Row],[deadline]]/(24*60*60))</f>
        <v>42726.083333333328</v>
      </c>
      <c r="U1747">
        <f>_xlfn.DAYS(Table1[[#This Row],[Date Ended Conversion]],Table1[[#This Row],[Date Created Conversion]])</f>
        <v>36</v>
      </c>
    </row>
    <row r="1748" spans="1:21" ht="43.5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9">
        <f>IF(Table1[[#This Row],[goal]] &lt;= 0,0,Table1[[#This Row],[pledged]]/Table1[[#This Row],[goal]])</f>
        <v>1.4810000000000001</v>
      </c>
      <c r="P1748" s="7">
        <f>IF(Table1[[#This Row],[backers_count]] &lt;= 0,0,Table1[[#This Row],[pledged]]/Table1[[#This Row],[backers_count]])</f>
        <v>207.61682242990653</v>
      </c>
      <c r="Q1748" t="str">
        <f>TRIM(MID(Table1[[#This Row],[Category and Sub-Category]],1,SEARCH("/",Table1[[#This Row],[Category and Sub-Category]],1)-1))</f>
        <v>photography</v>
      </c>
      <c r="R1748" t="str">
        <f>TRIM(MID(Table1[[#This Row],[Category and Sub-Category]],SEARCH("/",Table1[[#This Row],[Category and Sub-Category]],1)+1,LEN(Table1[[#This Row],[Category and Sub-Category]])))</f>
        <v>photobooks</v>
      </c>
      <c r="S1748" s="8">
        <f>DATE(1970,1,1)+(Table1[[#This Row],[launched_at]]/(24*60*60))</f>
        <v>42668.176701388889</v>
      </c>
      <c r="T1748" s="8">
        <f>DATE(1970,1,1)+(Table1[[#This Row],[deadline]]/(24*60*60))</f>
        <v>42698.083333333328</v>
      </c>
      <c r="U1748">
        <f>_xlfn.DAYS(Table1[[#This Row],[Date Ended Conversion]],Table1[[#This Row],[Date Created Conversion]])</f>
        <v>30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9">
        <f>IF(Table1[[#This Row],[goal]] &lt;= 0,0,Table1[[#This Row],[pledged]]/Table1[[#This Row],[goal]])</f>
        <v>1.0495555555555556</v>
      </c>
      <c r="P1749" s="7">
        <f>IF(Table1[[#This Row],[backers_count]] &lt;= 0,0,Table1[[#This Row],[pledged]]/Table1[[#This Row],[backers_count]])</f>
        <v>59.408805031446541</v>
      </c>
      <c r="Q1749" t="str">
        <f>TRIM(MID(Table1[[#This Row],[Category and Sub-Category]],1,SEARCH("/",Table1[[#This Row],[Category and Sub-Category]],1)-1))</f>
        <v>photography</v>
      </c>
      <c r="R1749" t="str">
        <f>TRIM(MID(Table1[[#This Row],[Category and Sub-Category]],SEARCH("/",Table1[[#This Row],[Category and Sub-Category]],1)+1,LEN(Table1[[#This Row],[Category and Sub-Category]])))</f>
        <v>photobooks</v>
      </c>
      <c r="S1749" s="8">
        <f>DATE(1970,1,1)+(Table1[[#This Row],[launched_at]]/(24*60*60))</f>
        <v>42292.435532407406</v>
      </c>
      <c r="T1749" s="8">
        <f>DATE(1970,1,1)+(Table1[[#This Row],[deadline]]/(24*60*60))</f>
        <v>42321.625</v>
      </c>
      <c r="U1749">
        <f>_xlfn.DAYS(Table1[[#This Row],[Date Ended Conversion]],Table1[[#This Row],[Date Created Conversion]])</f>
        <v>29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9">
        <f>IF(Table1[[#This Row],[goal]] &lt;= 0,0,Table1[[#This Row],[pledged]]/Table1[[#This Row],[goal]])</f>
        <v>1.29948</v>
      </c>
      <c r="P1750" s="7">
        <f>IF(Table1[[#This Row],[backers_count]] &lt;= 0,0,Table1[[#This Row],[pledged]]/Table1[[#This Row],[backers_count]])</f>
        <v>358.97237569060775</v>
      </c>
      <c r="Q1750" t="str">
        <f>TRIM(MID(Table1[[#This Row],[Category and Sub-Category]],1,SEARCH("/",Table1[[#This Row],[Category and Sub-Category]],1)-1))</f>
        <v>photography</v>
      </c>
      <c r="R1750" t="str">
        <f>TRIM(MID(Table1[[#This Row],[Category and Sub-Category]],SEARCH("/",Table1[[#This Row],[Category and Sub-Category]],1)+1,LEN(Table1[[#This Row],[Category and Sub-Category]])))</f>
        <v>photobooks</v>
      </c>
      <c r="S1750" s="8">
        <f>DATE(1970,1,1)+(Table1[[#This Row],[launched_at]]/(24*60*60))</f>
        <v>42219.950729166667</v>
      </c>
      <c r="T1750" s="8">
        <f>DATE(1970,1,1)+(Table1[[#This Row],[deadline]]/(24*60*60))</f>
        <v>42249.950729166667</v>
      </c>
      <c r="U1750">
        <f>_xlfn.DAYS(Table1[[#This Row],[Date Ended Conversion]],Table1[[#This Row],[Date Created Conversion]])</f>
        <v>30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9">
        <f>IF(Table1[[#This Row],[goal]] &lt;= 0,0,Table1[[#This Row],[pledged]]/Table1[[#This Row],[goal]])</f>
        <v>1.2348756218905472</v>
      </c>
      <c r="P1751" s="7">
        <f>IF(Table1[[#This Row],[backers_count]] &lt;= 0,0,Table1[[#This Row],[pledged]]/Table1[[#This Row],[backers_count]])</f>
        <v>94.736641221374043</v>
      </c>
      <c r="Q1751" t="str">
        <f>TRIM(MID(Table1[[#This Row],[Category and Sub-Category]],1,SEARCH("/",Table1[[#This Row],[Category and Sub-Category]],1)-1))</f>
        <v>photography</v>
      </c>
      <c r="R1751" t="str">
        <f>TRIM(MID(Table1[[#This Row],[Category and Sub-Category]],SEARCH("/",Table1[[#This Row],[Category and Sub-Category]],1)+1,LEN(Table1[[#This Row],[Category and Sub-Category]])))</f>
        <v>photobooks</v>
      </c>
      <c r="S1751" s="8">
        <f>DATE(1970,1,1)+(Table1[[#This Row],[launched_at]]/(24*60*60))</f>
        <v>42758.975937499999</v>
      </c>
      <c r="T1751" s="8">
        <f>DATE(1970,1,1)+(Table1[[#This Row],[deadline]]/(24*60*60))</f>
        <v>42795.791666666672</v>
      </c>
      <c r="U1751">
        <f>_xlfn.DAYS(Table1[[#This Row],[Date Ended Conversion]],Table1[[#This Row],[Date Created Conversion]])</f>
        <v>37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9">
        <f>IF(Table1[[#This Row],[goal]] &lt;= 0,0,Table1[[#This Row],[pledged]]/Table1[[#This Row],[goal]])</f>
        <v>2.0162</v>
      </c>
      <c r="P1752" s="7">
        <f>IF(Table1[[#This Row],[backers_count]] &lt;= 0,0,Table1[[#This Row],[pledged]]/Table1[[#This Row],[backers_count]])</f>
        <v>80.647999999999996</v>
      </c>
      <c r="Q1752" t="str">
        <f>TRIM(MID(Table1[[#This Row],[Category and Sub-Category]],1,SEARCH("/",Table1[[#This Row],[Category and Sub-Category]],1)-1))</f>
        <v>photography</v>
      </c>
      <c r="R1752" t="str">
        <f>TRIM(MID(Table1[[#This Row],[Category and Sub-Category]],SEARCH("/",Table1[[#This Row],[Category and Sub-Category]],1)+1,LEN(Table1[[#This Row],[Category and Sub-Category]])))</f>
        <v>photobooks</v>
      </c>
      <c r="S1752" s="8">
        <f>DATE(1970,1,1)+(Table1[[#This Row],[launched_at]]/(24*60*60))</f>
        <v>42454.836851851855</v>
      </c>
      <c r="T1752" s="8">
        <f>DATE(1970,1,1)+(Table1[[#This Row],[deadline]]/(24*60*60))</f>
        <v>42479.836851851855</v>
      </c>
      <c r="U1752">
        <f>_xlfn.DAYS(Table1[[#This Row],[Date Ended Conversion]],Table1[[#This Row],[Date Created Conversion]])</f>
        <v>25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9">
        <f>IF(Table1[[#This Row],[goal]] &lt;= 0,0,Table1[[#This Row],[pledged]]/Table1[[#This Row],[goal]])</f>
        <v>1.0289999999999999</v>
      </c>
      <c r="P1753" s="7">
        <f>IF(Table1[[#This Row],[backers_count]] &lt;= 0,0,Table1[[#This Row],[pledged]]/Table1[[#This Row],[backers_count]])</f>
        <v>168.68852459016392</v>
      </c>
      <c r="Q1753" t="str">
        <f>TRIM(MID(Table1[[#This Row],[Category and Sub-Category]],1,SEARCH("/",Table1[[#This Row],[Category and Sub-Category]],1)-1))</f>
        <v>photography</v>
      </c>
      <c r="R1753" t="str">
        <f>TRIM(MID(Table1[[#This Row],[Category and Sub-Category]],SEARCH("/",Table1[[#This Row],[Category and Sub-Category]],1)+1,LEN(Table1[[#This Row],[Category and Sub-Category]])))</f>
        <v>photobooks</v>
      </c>
      <c r="S1753" s="8">
        <f>DATE(1970,1,1)+(Table1[[#This Row],[launched_at]]/(24*60*60))</f>
        <v>42052.7815162037</v>
      </c>
      <c r="T1753" s="8">
        <f>DATE(1970,1,1)+(Table1[[#This Row],[deadline]]/(24*60*60))</f>
        <v>42082.739849537036</v>
      </c>
      <c r="U1753">
        <f>_xlfn.DAYS(Table1[[#This Row],[Date Ended Conversion]],Table1[[#This Row],[Date Created Conversion]])</f>
        <v>30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9">
        <f>IF(Table1[[#This Row],[goal]] &lt;= 0,0,Table1[[#This Row],[pledged]]/Table1[[#This Row],[goal]])</f>
        <v>2.6016666666666666</v>
      </c>
      <c r="P1754" s="7">
        <f>IF(Table1[[#This Row],[backers_count]] &lt;= 0,0,Table1[[#This Row],[pledged]]/Table1[[#This Row],[backers_count]])</f>
        <v>34.68888888888889</v>
      </c>
      <c r="Q1754" t="str">
        <f>TRIM(MID(Table1[[#This Row],[Category and Sub-Category]],1,SEARCH("/",Table1[[#This Row],[Category and Sub-Category]],1)-1))</f>
        <v>photography</v>
      </c>
      <c r="R1754" t="str">
        <f>TRIM(MID(Table1[[#This Row],[Category and Sub-Category]],SEARCH("/",Table1[[#This Row],[Category and Sub-Category]],1)+1,LEN(Table1[[#This Row],[Category and Sub-Category]])))</f>
        <v>photobooks</v>
      </c>
      <c r="S1754" s="8">
        <f>DATE(1970,1,1)+(Table1[[#This Row],[launched_at]]/(24*60*60))</f>
        <v>42627.253263888888</v>
      </c>
      <c r="T1754" s="8">
        <f>DATE(1970,1,1)+(Table1[[#This Row],[deadline]]/(24*60*60))</f>
        <v>42657.253263888888</v>
      </c>
      <c r="U1754">
        <f>_xlfn.DAYS(Table1[[#This Row],[Date Ended Conversion]],Table1[[#This Row],[Date Created Conversion]])</f>
        <v>30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9">
        <f>IF(Table1[[#This Row],[goal]] &lt;= 0,0,Table1[[#This Row],[pledged]]/Table1[[#This Row],[goal]])</f>
        <v>1.08</v>
      </c>
      <c r="P1755" s="7">
        <f>IF(Table1[[#This Row],[backers_count]] &lt;= 0,0,Table1[[#This Row],[pledged]]/Table1[[#This Row],[backers_count]])</f>
        <v>462.85714285714283</v>
      </c>
      <c r="Q1755" t="str">
        <f>TRIM(MID(Table1[[#This Row],[Category and Sub-Category]],1,SEARCH("/",Table1[[#This Row],[Category and Sub-Category]],1)-1))</f>
        <v>photography</v>
      </c>
      <c r="R1755" t="str">
        <f>TRIM(MID(Table1[[#This Row],[Category and Sub-Category]],SEARCH("/",Table1[[#This Row],[Category and Sub-Category]],1)+1,LEN(Table1[[#This Row],[Category and Sub-Category]])))</f>
        <v>photobooks</v>
      </c>
      <c r="S1755" s="8">
        <f>DATE(1970,1,1)+(Table1[[#This Row],[launched_at]]/(24*60*60))</f>
        <v>42420.74962962963</v>
      </c>
      <c r="T1755" s="8">
        <f>DATE(1970,1,1)+(Table1[[#This Row],[deadline]]/(24*60*60))</f>
        <v>42450.707962962959</v>
      </c>
      <c r="U1755">
        <f>_xlfn.DAYS(Table1[[#This Row],[Date Ended Conversion]],Table1[[#This Row],[Date Created Conversion]])</f>
        <v>30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9">
        <f>IF(Table1[[#This Row],[goal]] &lt;= 0,0,Table1[[#This Row],[pledged]]/Table1[[#This Row],[goal]])</f>
        <v>1.1052941176470588</v>
      </c>
      <c r="P1756" s="7">
        <f>IF(Table1[[#This Row],[backers_count]] &lt;= 0,0,Table1[[#This Row],[pledged]]/Table1[[#This Row],[backers_count]])</f>
        <v>104.38888888888889</v>
      </c>
      <c r="Q1756" t="str">
        <f>TRIM(MID(Table1[[#This Row],[Category and Sub-Category]],1,SEARCH("/",Table1[[#This Row],[Category and Sub-Category]],1)-1))</f>
        <v>photography</v>
      </c>
      <c r="R1756" t="str">
        <f>TRIM(MID(Table1[[#This Row],[Category and Sub-Category]],SEARCH("/",Table1[[#This Row],[Category and Sub-Category]],1)+1,LEN(Table1[[#This Row],[Category and Sub-Category]])))</f>
        <v>photobooks</v>
      </c>
      <c r="S1756" s="8">
        <f>DATE(1970,1,1)+(Table1[[#This Row],[launched_at]]/(24*60*60))</f>
        <v>42067.876770833333</v>
      </c>
      <c r="T1756" s="8">
        <f>DATE(1970,1,1)+(Table1[[#This Row],[deadline]]/(24*60*60))</f>
        <v>42097.835104166668</v>
      </c>
      <c r="U1756">
        <f>_xlfn.DAYS(Table1[[#This Row],[Date Ended Conversion]],Table1[[#This Row],[Date Created Conversion]])</f>
        <v>30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9">
        <f>IF(Table1[[#This Row],[goal]] &lt;= 0,0,Table1[[#This Row],[pledged]]/Table1[[#This Row],[goal]])</f>
        <v>1.2</v>
      </c>
      <c r="P1757" s="7">
        <f>IF(Table1[[#This Row],[backers_count]] &lt;= 0,0,Table1[[#This Row],[pledged]]/Table1[[#This Row],[backers_count]])</f>
        <v>7.5</v>
      </c>
      <c r="Q1757" t="str">
        <f>TRIM(MID(Table1[[#This Row],[Category and Sub-Category]],1,SEARCH("/",Table1[[#This Row],[Category and Sub-Category]],1)-1))</f>
        <v>photography</v>
      </c>
      <c r="R1757" t="str">
        <f>TRIM(MID(Table1[[#This Row],[Category and Sub-Category]],SEARCH("/",Table1[[#This Row],[Category and Sub-Category]],1)+1,LEN(Table1[[#This Row],[Category and Sub-Category]])))</f>
        <v>photobooks</v>
      </c>
      <c r="S1757" s="8">
        <f>DATE(1970,1,1)+(Table1[[#This Row],[launched_at]]/(24*60*60))</f>
        <v>42252.788900462961</v>
      </c>
      <c r="T1757" s="8">
        <f>DATE(1970,1,1)+(Table1[[#This Row],[deadline]]/(24*60*60))</f>
        <v>42282.788900462961</v>
      </c>
      <c r="U1757">
        <f>_xlfn.DAYS(Table1[[#This Row],[Date Ended Conversion]],Table1[[#This Row],[Date Created Conversion]])</f>
        <v>30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9">
        <f>IF(Table1[[#This Row],[goal]] &lt;= 0,0,Table1[[#This Row],[pledged]]/Table1[[#This Row],[goal]])</f>
        <v>1.0282909090909091</v>
      </c>
      <c r="P1758" s="7">
        <f>IF(Table1[[#This Row],[backers_count]] &lt;= 0,0,Table1[[#This Row],[pledged]]/Table1[[#This Row],[backers_count]])</f>
        <v>47.13</v>
      </c>
      <c r="Q1758" t="str">
        <f>TRIM(MID(Table1[[#This Row],[Category and Sub-Category]],1,SEARCH("/",Table1[[#This Row],[Category and Sub-Category]],1)-1))</f>
        <v>photography</v>
      </c>
      <c r="R1758" t="str">
        <f>TRIM(MID(Table1[[#This Row],[Category and Sub-Category]],SEARCH("/",Table1[[#This Row],[Category and Sub-Category]],1)+1,LEN(Table1[[#This Row],[Category and Sub-Category]])))</f>
        <v>photobooks</v>
      </c>
      <c r="S1758" s="8">
        <f>DATE(1970,1,1)+(Table1[[#This Row],[launched_at]]/(24*60*60))</f>
        <v>42571.167465277773</v>
      </c>
      <c r="T1758" s="8">
        <f>DATE(1970,1,1)+(Table1[[#This Row],[deadline]]/(24*60*60))</f>
        <v>42611.167465277773</v>
      </c>
      <c r="U1758">
        <f>_xlfn.DAYS(Table1[[#This Row],[Date Ended Conversion]],Table1[[#This Row],[Date Created Conversion]])</f>
        <v>40</v>
      </c>
    </row>
    <row r="1759" spans="1:21" ht="29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9">
        <f>IF(Table1[[#This Row],[goal]] &lt;= 0,0,Table1[[#This Row],[pledged]]/Table1[[#This Row],[goal]])</f>
        <v>1.1599999999999999</v>
      </c>
      <c r="P1759" s="7">
        <f>IF(Table1[[#This Row],[backers_count]] &lt;= 0,0,Table1[[#This Row],[pledged]]/Table1[[#This Row],[backers_count]])</f>
        <v>414.28571428571428</v>
      </c>
      <c r="Q1759" t="str">
        <f>TRIM(MID(Table1[[#This Row],[Category and Sub-Category]],1,SEARCH("/",Table1[[#This Row],[Category and Sub-Category]],1)-1))</f>
        <v>photography</v>
      </c>
      <c r="R1759" t="str">
        <f>TRIM(MID(Table1[[#This Row],[Category and Sub-Category]],SEARCH("/",Table1[[#This Row],[Category and Sub-Category]],1)+1,LEN(Table1[[#This Row],[Category and Sub-Category]])))</f>
        <v>photobooks</v>
      </c>
      <c r="S1759" s="8">
        <f>DATE(1970,1,1)+(Table1[[#This Row],[launched_at]]/(24*60*60))</f>
        <v>42733.827349537038</v>
      </c>
      <c r="T1759" s="8">
        <f>DATE(1970,1,1)+(Table1[[#This Row],[deadline]]/(24*60*60))</f>
        <v>42763.811805555553</v>
      </c>
      <c r="U1759">
        <f>_xlfn.DAYS(Table1[[#This Row],[Date Ended Conversion]],Table1[[#This Row],[Date Created Conversion]])</f>
        <v>30</v>
      </c>
    </row>
    <row r="1760" spans="1:21" ht="43.5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9">
        <f>IF(Table1[[#This Row],[goal]] &lt;= 0,0,Table1[[#This Row],[pledged]]/Table1[[#This Row],[goal]])</f>
        <v>1.147</v>
      </c>
      <c r="P1760" s="7">
        <f>IF(Table1[[#This Row],[backers_count]] &lt;= 0,0,Table1[[#This Row],[pledged]]/Table1[[#This Row],[backers_count]])</f>
        <v>42.481481481481481</v>
      </c>
      <c r="Q1760" t="str">
        <f>TRIM(MID(Table1[[#This Row],[Category and Sub-Category]],1,SEARCH("/",Table1[[#This Row],[Category and Sub-Category]],1)-1))</f>
        <v>photography</v>
      </c>
      <c r="R1760" t="str">
        <f>TRIM(MID(Table1[[#This Row],[Category and Sub-Category]],SEARCH("/",Table1[[#This Row],[Category and Sub-Category]],1)+1,LEN(Table1[[#This Row],[Category and Sub-Category]])))</f>
        <v>photobooks</v>
      </c>
      <c r="S1760" s="8">
        <f>DATE(1970,1,1)+(Table1[[#This Row],[launched_at]]/(24*60*60))</f>
        <v>42505.955925925926</v>
      </c>
      <c r="T1760" s="8">
        <f>DATE(1970,1,1)+(Table1[[#This Row],[deadline]]/(24*60*60))</f>
        <v>42565.955925925926</v>
      </c>
      <c r="U1760">
        <f>_xlfn.DAYS(Table1[[#This Row],[Date Ended Conversion]],Table1[[#This Row],[Date Created Conversion]])</f>
        <v>60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9">
        <f>IF(Table1[[#This Row],[goal]] &lt;= 0,0,Table1[[#This Row],[pledged]]/Table1[[#This Row],[goal]])</f>
        <v>1.0660000000000001</v>
      </c>
      <c r="P1761" s="7">
        <f>IF(Table1[[#This Row],[backers_count]] &lt;= 0,0,Table1[[#This Row],[pledged]]/Table1[[#This Row],[backers_count]])</f>
        <v>108.77551020408163</v>
      </c>
      <c r="Q1761" t="str">
        <f>TRIM(MID(Table1[[#This Row],[Category and Sub-Category]],1,SEARCH("/",Table1[[#This Row],[Category and Sub-Category]],1)-1))</f>
        <v>photography</v>
      </c>
      <c r="R1761" t="str">
        <f>TRIM(MID(Table1[[#This Row],[Category and Sub-Category]],SEARCH("/",Table1[[#This Row],[Category and Sub-Category]],1)+1,LEN(Table1[[#This Row],[Category and Sub-Category]])))</f>
        <v>photobooks</v>
      </c>
      <c r="S1761" s="8">
        <f>DATE(1970,1,1)+(Table1[[#This Row],[launched_at]]/(24*60*60))</f>
        <v>42068.829039351855</v>
      </c>
      <c r="T1761" s="8">
        <f>DATE(1970,1,1)+(Table1[[#This Row],[deadline]]/(24*60*60))</f>
        <v>42088.787372685183</v>
      </c>
      <c r="U1761">
        <f>_xlfn.DAYS(Table1[[#This Row],[Date Ended Conversion]],Table1[[#This Row],[Date Created Conversion]])</f>
        <v>20</v>
      </c>
    </row>
    <row r="1762" spans="1:21" ht="43.5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9">
        <f>IF(Table1[[#This Row],[goal]] &lt;= 0,0,Table1[[#This Row],[pledged]]/Table1[[#This Row],[goal]])</f>
        <v>1.6544000000000001</v>
      </c>
      <c r="P1762" s="7">
        <f>IF(Table1[[#This Row],[backers_count]] &lt;= 0,0,Table1[[#This Row],[pledged]]/Table1[[#This Row],[backers_count]])</f>
        <v>81.098039215686271</v>
      </c>
      <c r="Q1762" t="str">
        <f>TRIM(MID(Table1[[#This Row],[Category and Sub-Category]],1,SEARCH("/",Table1[[#This Row],[Category and Sub-Category]],1)-1))</f>
        <v>photography</v>
      </c>
      <c r="R1762" t="str">
        <f>TRIM(MID(Table1[[#This Row],[Category and Sub-Category]],SEARCH("/",Table1[[#This Row],[Category and Sub-Category]],1)+1,LEN(Table1[[#This Row],[Category and Sub-Category]])))</f>
        <v>photobooks</v>
      </c>
      <c r="S1762" s="8">
        <f>DATE(1970,1,1)+(Table1[[#This Row],[launched_at]]/(24*60*60))</f>
        <v>42405.67260416667</v>
      </c>
      <c r="T1762" s="8">
        <f>DATE(1970,1,1)+(Table1[[#This Row],[deadline]]/(24*60*60))</f>
        <v>42425.67260416667</v>
      </c>
      <c r="U1762">
        <f>_xlfn.DAYS(Table1[[#This Row],[Date Ended Conversion]],Table1[[#This Row],[Date Created Conversion]])</f>
        <v>20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9">
        <f>IF(Table1[[#This Row],[goal]] &lt;= 0,0,Table1[[#This Row],[pledged]]/Table1[[#This Row],[goal]])</f>
        <v>1.55</v>
      </c>
      <c r="P1763" s="7">
        <f>IF(Table1[[#This Row],[backers_count]] &lt;= 0,0,Table1[[#This Row],[pledged]]/Table1[[#This Row],[backers_count]])</f>
        <v>51.666666666666664</v>
      </c>
      <c r="Q1763" t="str">
        <f>TRIM(MID(Table1[[#This Row],[Category and Sub-Category]],1,SEARCH("/",Table1[[#This Row],[Category and Sub-Category]],1)-1))</f>
        <v>photography</v>
      </c>
      <c r="R1763" t="str">
        <f>TRIM(MID(Table1[[#This Row],[Category and Sub-Category]],SEARCH("/",Table1[[#This Row],[Category and Sub-Category]],1)+1,LEN(Table1[[#This Row],[Category and Sub-Category]])))</f>
        <v>photobooks</v>
      </c>
      <c r="S1763" s="8">
        <f>DATE(1970,1,1)+(Table1[[#This Row],[launched_at]]/(24*60*60))</f>
        <v>42209.567824074074</v>
      </c>
      <c r="T1763" s="8">
        <f>DATE(1970,1,1)+(Table1[[#This Row],[deadline]]/(24*60*60))</f>
        <v>42259.567824074074</v>
      </c>
      <c r="U1763">
        <f>_xlfn.DAYS(Table1[[#This Row],[Date Ended Conversion]],Table1[[#This Row],[Date Created Conversion]])</f>
        <v>50</v>
      </c>
    </row>
    <row r="1764" spans="1:2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9">
        <f>IF(Table1[[#This Row],[goal]] &lt;= 0,0,Table1[[#This Row],[pledged]]/Table1[[#This Row],[goal]])</f>
        <v>8.85</v>
      </c>
      <c r="P1764" s="7">
        <f>IF(Table1[[#This Row],[backers_count]] &lt;= 0,0,Table1[[#This Row],[pledged]]/Table1[[#This Row],[backers_count]])</f>
        <v>35.4</v>
      </c>
      <c r="Q1764" t="str">
        <f>TRIM(MID(Table1[[#This Row],[Category and Sub-Category]],1,SEARCH("/",Table1[[#This Row],[Category and Sub-Category]],1)-1))</f>
        <v>photography</v>
      </c>
      <c r="R1764" t="str">
        <f>TRIM(MID(Table1[[#This Row],[Category and Sub-Category]],SEARCH("/",Table1[[#This Row],[Category and Sub-Category]],1)+1,LEN(Table1[[#This Row],[Category and Sub-Category]])))</f>
        <v>photobooks</v>
      </c>
      <c r="S1764" s="8">
        <f>DATE(1970,1,1)+(Table1[[#This Row],[launched_at]]/(24*60*60))</f>
        <v>42410.982002314813</v>
      </c>
      <c r="T1764" s="8">
        <f>DATE(1970,1,1)+(Table1[[#This Row],[deadline]]/(24*60*60))</f>
        <v>42440.982002314813</v>
      </c>
      <c r="U1764">
        <f>_xlfn.DAYS(Table1[[#This Row],[Date Ended Conversion]],Table1[[#This Row],[Date Created Conversion]])</f>
        <v>30</v>
      </c>
    </row>
    <row r="1765" spans="1:21" ht="43.5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9">
        <f>IF(Table1[[#This Row],[goal]] &lt;= 0,0,Table1[[#This Row],[pledged]]/Table1[[#This Row],[goal]])</f>
        <v>1.0190833333333333</v>
      </c>
      <c r="P1765" s="7">
        <f>IF(Table1[[#This Row],[backers_count]] &lt;= 0,0,Table1[[#This Row],[pledged]]/Table1[[#This Row],[backers_count]])</f>
        <v>103.63559322033899</v>
      </c>
      <c r="Q1765" t="str">
        <f>TRIM(MID(Table1[[#This Row],[Category and Sub-Category]],1,SEARCH("/",Table1[[#This Row],[Category and Sub-Category]],1)-1))</f>
        <v>photography</v>
      </c>
      <c r="R1765" t="str">
        <f>TRIM(MID(Table1[[#This Row],[Category and Sub-Category]],SEARCH("/",Table1[[#This Row],[Category and Sub-Category]],1)+1,LEN(Table1[[#This Row],[Category and Sub-Category]])))</f>
        <v>photobooks</v>
      </c>
      <c r="S1765" s="8">
        <f>DATE(1970,1,1)+(Table1[[#This Row],[launched_at]]/(24*60*60))</f>
        <v>42636.868518518517</v>
      </c>
      <c r="T1765" s="8">
        <f>DATE(1970,1,1)+(Table1[[#This Row],[deadline]]/(24*60*60))</f>
        <v>42666.868518518517</v>
      </c>
      <c r="U1765">
        <f>_xlfn.DAYS(Table1[[#This Row],[Date Ended Conversion]],Table1[[#This Row],[Date Created Conversion]])</f>
        <v>30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9">
        <f>IF(Table1[[#This Row],[goal]] &lt;= 0,0,Table1[[#This Row],[pledged]]/Table1[[#This Row],[goal]])</f>
        <v>0.19600000000000001</v>
      </c>
      <c r="P1766" s="7">
        <f>IF(Table1[[#This Row],[backers_count]] &lt;= 0,0,Table1[[#This Row],[pledged]]/Table1[[#This Row],[backers_count]])</f>
        <v>55.282051282051285</v>
      </c>
      <c r="Q1766" t="str">
        <f>TRIM(MID(Table1[[#This Row],[Category and Sub-Category]],1,SEARCH("/",Table1[[#This Row],[Category and Sub-Category]],1)-1))</f>
        <v>photography</v>
      </c>
      <c r="R1766" t="str">
        <f>TRIM(MID(Table1[[#This Row],[Category and Sub-Category]],SEARCH("/",Table1[[#This Row],[Category and Sub-Category]],1)+1,LEN(Table1[[#This Row],[Category and Sub-Category]])))</f>
        <v>photobooks</v>
      </c>
      <c r="S1766" s="8">
        <f>DATE(1970,1,1)+(Table1[[#This Row],[launched_at]]/(24*60*60))</f>
        <v>41825.485868055555</v>
      </c>
      <c r="T1766" s="8">
        <f>DATE(1970,1,1)+(Table1[[#This Row],[deadline]]/(24*60*60))</f>
        <v>41854.485868055555</v>
      </c>
      <c r="U1766">
        <f>_xlfn.DAYS(Table1[[#This Row],[Date Ended Conversion]],Table1[[#This Row],[Date Created Conversion]])</f>
        <v>29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9">
        <f>IF(Table1[[#This Row],[goal]] &lt;= 0,0,Table1[[#This Row],[pledged]]/Table1[[#This Row],[goal]])</f>
        <v>0.59467839999999994</v>
      </c>
      <c r="P1767" s="7">
        <f>IF(Table1[[#This Row],[backers_count]] &lt;= 0,0,Table1[[#This Row],[pledged]]/Table1[[#This Row],[backers_count]])</f>
        <v>72.16970873786407</v>
      </c>
      <c r="Q1767" t="str">
        <f>TRIM(MID(Table1[[#This Row],[Category and Sub-Category]],1,SEARCH("/",Table1[[#This Row],[Category and Sub-Category]],1)-1))</f>
        <v>photography</v>
      </c>
      <c r="R1767" t="str">
        <f>TRIM(MID(Table1[[#This Row],[Category and Sub-Category]],SEARCH("/",Table1[[#This Row],[Category and Sub-Category]],1)+1,LEN(Table1[[#This Row],[Category and Sub-Category]])))</f>
        <v>photobooks</v>
      </c>
      <c r="S1767" s="8">
        <f>DATE(1970,1,1)+(Table1[[#This Row],[launched_at]]/(24*60*60))</f>
        <v>41834.980462962965</v>
      </c>
      <c r="T1767" s="8">
        <f>DATE(1970,1,1)+(Table1[[#This Row],[deadline]]/(24*60*60))</f>
        <v>41864.980462962965</v>
      </c>
      <c r="U1767">
        <f>_xlfn.DAYS(Table1[[#This Row],[Date Ended Conversion]],Table1[[#This Row],[Date Created Conversion]])</f>
        <v>30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9">
        <f>IF(Table1[[#This Row],[goal]] &lt;= 0,0,Table1[[#This Row],[pledged]]/Table1[[#This Row],[goal]])</f>
        <v>0</v>
      </c>
      <c r="P1768" s="7">
        <f>IF(Table1[[#This Row],[backers_count]] &lt;= 0,0,Table1[[#This Row],[pledged]]/Table1[[#This Row],[backers_count]])</f>
        <v>0</v>
      </c>
      <c r="Q1768" t="str">
        <f>TRIM(MID(Table1[[#This Row],[Category and Sub-Category]],1,SEARCH("/",Table1[[#This Row],[Category and Sub-Category]],1)-1))</f>
        <v>photography</v>
      </c>
      <c r="R1768" t="str">
        <f>TRIM(MID(Table1[[#This Row],[Category and Sub-Category]],SEARCH("/",Table1[[#This Row],[Category and Sub-Category]],1)+1,LEN(Table1[[#This Row],[Category and Sub-Category]])))</f>
        <v>photobooks</v>
      </c>
      <c r="S1768" s="8">
        <f>DATE(1970,1,1)+(Table1[[#This Row],[launched_at]]/(24*60*60))</f>
        <v>41855.859814814816</v>
      </c>
      <c r="T1768" s="8">
        <f>DATE(1970,1,1)+(Table1[[#This Row],[deadline]]/(24*60*60))</f>
        <v>41876.859814814816</v>
      </c>
      <c r="U1768">
        <f>_xlfn.DAYS(Table1[[#This Row],[Date Ended Conversion]],Table1[[#This Row],[Date Created Conversion]])</f>
        <v>21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9">
        <f>IF(Table1[[#This Row],[goal]] &lt;= 0,0,Table1[[#This Row],[pledged]]/Table1[[#This Row],[goal]])</f>
        <v>0.4572</v>
      </c>
      <c r="P1769" s="7">
        <f>IF(Table1[[#This Row],[backers_count]] &lt;= 0,0,Table1[[#This Row],[pledged]]/Table1[[#This Row],[backers_count]])</f>
        <v>58.615384615384613</v>
      </c>
      <c r="Q1769" t="str">
        <f>TRIM(MID(Table1[[#This Row],[Category and Sub-Category]],1,SEARCH("/",Table1[[#This Row],[Category and Sub-Category]],1)-1))</f>
        <v>photography</v>
      </c>
      <c r="R1769" t="str">
        <f>TRIM(MID(Table1[[#This Row],[Category and Sub-Category]],SEARCH("/",Table1[[#This Row],[Category and Sub-Category]],1)+1,LEN(Table1[[#This Row],[Category and Sub-Category]])))</f>
        <v>photobooks</v>
      </c>
      <c r="S1769" s="8">
        <f>DATE(1970,1,1)+(Table1[[#This Row],[launched_at]]/(24*60*60))</f>
        <v>41824.658379629633</v>
      </c>
      <c r="T1769" s="8">
        <f>DATE(1970,1,1)+(Table1[[#This Row],[deadline]]/(24*60*60))</f>
        <v>41854.658379629633</v>
      </c>
      <c r="U1769">
        <f>_xlfn.DAYS(Table1[[#This Row],[Date Ended Conversion]],Table1[[#This Row],[Date Created Conversion]])</f>
        <v>30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9">
        <f>IF(Table1[[#This Row],[goal]] &lt;= 0,0,Table1[[#This Row],[pledged]]/Table1[[#This Row],[goal]])</f>
        <v>3.7400000000000003E-2</v>
      </c>
      <c r="P1770" s="7">
        <f>IF(Table1[[#This Row],[backers_count]] &lt;= 0,0,Table1[[#This Row],[pledged]]/Table1[[#This Row],[backers_count]])</f>
        <v>12.466666666666667</v>
      </c>
      <c r="Q1770" t="str">
        <f>TRIM(MID(Table1[[#This Row],[Category and Sub-Category]],1,SEARCH("/",Table1[[#This Row],[Category and Sub-Category]],1)-1))</f>
        <v>photography</v>
      </c>
      <c r="R1770" t="str">
        <f>TRIM(MID(Table1[[#This Row],[Category and Sub-Category]],SEARCH("/",Table1[[#This Row],[Category and Sub-Category]],1)+1,LEN(Table1[[#This Row],[Category and Sub-Category]])))</f>
        <v>photobooks</v>
      </c>
      <c r="S1770" s="8">
        <f>DATE(1970,1,1)+(Table1[[#This Row],[launched_at]]/(24*60*60))</f>
        <v>41849.560694444444</v>
      </c>
      <c r="T1770" s="8">
        <f>DATE(1970,1,1)+(Table1[[#This Row],[deadline]]/(24*60*60))</f>
        <v>41909.560694444444</v>
      </c>
      <c r="U1770">
        <f>_xlfn.DAYS(Table1[[#This Row],[Date Ended Conversion]],Table1[[#This Row],[Date Created Conversion]])</f>
        <v>60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9">
        <f>IF(Table1[[#This Row],[goal]] &lt;= 0,0,Table1[[#This Row],[pledged]]/Table1[[#This Row],[goal]])</f>
        <v>2.7025E-2</v>
      </c>
      <c r="P1771" s="7">
        <f>IF(Table1[[#This Row],[backers_count]] &lt;= 0,0,Table1[[#This Row],[pledged]]/Table1[[#This Row],[backers_count]])</f>
        <v>49.136363636363633</v>
      </c>
      <c r="Q1771" t="str">
        <f>TRIM(MID(Table1[[#This Row],[Category and Sub-Category]],1,SEARCH("/",Table1[[#This Row],[Category and Sub-Category]],1)-1))</f>
        <v>photography</v>
      </c>
      <c r="R1771" t="str">
        <f>TRIM(MID(Table1[[#This Row],[Category and Sub-Category]],SEARCH("/",Table1[[#This Row],[Category and Sub-Category]],1)+1,LEN(Table1[[#This Row],[Category and Sub-Category]])))</f>
        <v>photobooks</v>
      </c>
      <c r="S1771" s="8">
        <f>DATE(1970,1,1)+(Table1[[#This Row],[launched_at]]/(24*60*60))</f>
        <v>41987.818969907406</v>
      </c>
      <c r="T1771" s="8">
        <f>DATE(1970,1,1)+(Table1[[#This Row],[deadline]]/(24*60*60))</f>
        <v>42017.818969907406</v>
      </c>
      <c r="U1771">
        <f>_xlfn.DAYS(Table1[[#This Row],[Date Ended Conversion]],Table1[[#This Row],[Date Created Conversion]])</f>
        <v>30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9">
        <f>IF(Table1[[#This Row],[goal]] &lt;= 0,0,Table1[[#This Row],[pledged]]/Table1[[#This Row],[goal]])</f>
        <v>0.56514285714285717</v>
      </c>
      <c r="P1772" s="7">
        <f>IF(Table1[[#This Row],[backers_count]] &lt;= 0,0,Table1[[#This Row],[pledged]]/Table1[[#This Row],[backers_count]])</f>
        <v>150.5</v>
      </c>
      <c r="Q1772" t="str">
        <f>TRIM(MID(Table1[[#This Row],[Category and Sub-Category]],1,SEARCH("/",Table1[[#This Row],[Category and Sub-Category]],1)-1))</f>
        <v>photography</v>
      </c>
      <c r="R1772" t="str">
        <f>TRIM(MID(Table1[[#This Row],[Category and Sub-Category]],SEARCH("/",Table1[[#This Row],[Category and Sub-Category]],1)+1,LEN(Table1[[#This Row],[Category and Sub-Category]])))</f>
        <v>photobooks</v>
      </c>
      <c r="S1772" s="8">
        <f>DATE(1970,1,1)+(Table1[[#This Row],[launched_at]]/(24*60*60))</f>
        <v>41891.780023148152</v>
      </c>
      <c r="T1772" s="8">
        <f>DATE(1970,1,1)+(Table1[[#This Row],[deadline]]/(24*60*60))</f>
        <v>41926.780023148152</v>
      </c>
      <c r="U1772">
        <f>_xlfn.DAYS(Table1[[#This Row],[Date Ended Conversion]],Table1[[#This Row],[Date Created Conversion]])</f>
        <v>35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9">
        <f>IF(Table1[[#This Row],[goal]] &lt;= 0,0,Table1[[#This Row],[pledged]]/Table1[[#This Row],[goal]])</f>
        <v>0.21309523809523809</v>
      </c>
      <c r="P1773" s="7">
        <f>IF(Table1[[#This Row],[backers_count]] &lt;= 0,0,Table1[[#This Row],[pledged]]/Table1[[#This Row],[backers_count]])</f>
        <v>35.799999999999997</v>
      </c>
      <c r="Q1773" t="str">
        <f>TRIM(MID(Table1[[#This Row],[Category and Sub-Category]],1,SEARCH("/",Table1[[#This Row],[Category and Sub-Category]],1)-1))</f>
        <v>photography</v>
      </c>
      <c r="R1773" t="str">
        <f>TRIM(MID(Table1[[#This Row],[Category and Sub-Category]],SEARCH("/",Table1[[#This Row],[Category and Sub-Category]],1)+1,LEN(Table1[[#This Row],[Category and Sub-Category]])))</f>
        <v>photobooks</v>
      </c>
      <c r="S1773" s="8">
        <f>DATE(1970,1,1)+(Table1[[#This Row],[launched_at]]/(24*60*60))</f>
        <v>41905.979629629626</v>
      </c>
      <c r="T1773" s="8">
        <f>DATE(1970,1,1)+(Table1[[#This Row],[deadline]]/(24*60*60))</f>
        <v>41935.979629629626</v>
      </c>
      <c r="U1773">
        <f>_xlfn.DAYS(Table1[[#This Row],[Date Ended Conversion]],Table1[[#This Row],[Date Created Conversion]])</f>
        <v>30</v>
      </c>
    </row>
    <row r="1774" spans="1:21" ht="29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9">
        <f>IF(Table1[[#This Row],[goal]] &lt;= 0,0,Table1[[#This Row],[pledged]]/Table1[[#This Row],[goal]])</f>
        <v>0.156</v>
      </c>
      <c r="P1774" s="7">
        <f>IF(Table1[[#This Row],[backers_count]] &lt;= 0,0,Table1[[#This Row],[pledged]]/Table1[[#This Row],[backers_count]])</f>
        <v>45.157894736842103</v>
      </c>
      <c r="Q1774" t="str">
        <f>TRIM(MID(Table1[[#This Row],[Category and Sub-Category]],1,SEARCH("/",Table1[[#This Row],[Category and Sub-Category]],1)-1))</f>
        <v>photography</v>
      </c>
      <c r="R1774" t="str">
        <f>TRIM(MID(Table1[[#This Row],[Category and Sub-Category]],SEARCH("/",Table1[[#This Row],[Category and Sub-Category]],1)+1,LEN(Table1[[#This Row],[Category and Sub-Category]])))</f>
        <v>photobooks</v>
      </c>
      <c r="S1774" s="8">
        <f>DATE(1970,1,1)+(Table1[[#This Row],[launched_at]]/(24*60*60))</f>
        <v>41766.718009259261</v>
      </c>
      <c r="T1774" s="8">
        <f>DATE(1970,1,1)+(Table1[[#This Row],[deadline]]/(24*60*60))</f>
        <v>41826.718009259261</v>
      </c>
      <c r="U1774">
        <f>_xlfn.DAYS(Table1[[#This Row],[Date Ended Conversion]],Table1[[#This Row],[Date Created Conversion]])</f>
        <v>60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9">
        <f>IF(Table1[[#This Row],[goal]] &lt;= 0,0,Table1[[#This Row],[pledged]]/Table1[[#This Row],[goal]])</f>
        <v>6.2566666666666673E-2</v>
      </c>
      <c r="P1775" s="7">
        <f>IF(Table1[[#This Row],[backers_count]] &lt;= 0,0,Table1[[#This Row],[pledged]]/Table1[[#This Row],[backers_count]])</f>
        <v>98.78947368421052</v>
      </c>
      <c r="Q1775" t="str">
        <f>TRIM(MID(Table1[[#This Row],[Category and Sub-Category]],1,SEARCH("/",Table1[[#This Row],[Category and Sub-Category]],1)-1))</f>
        <v>photography</v>
      </c>
      <c r="R1775" t="str">
        <f>TRIM(MID(Table1[[#This Row],[Category and Sub-Category]],SEARCH("/",Table1[[#This Row],[Category and Sub-Category]],1)+1,LEN(Table1[[#This Row],[Category and Sub-Category]])))</f>
        <v>photobooks</v>
      </c>
      <c r="S1775" s="8">
        <f>DATE(1970,1,1)+(Table1[[#This Row],[launched_at]]/(24*60*60))</f>
        <v>41978.760393518518</v>
      </c>
      <c r="T1775" s="8">
        <f>DATE(1970,1,1)+(Table1[[#This Row],[deadline]]/(24*60*60))</f>
        <v>42023.760393518518</v>
      </c>
      <c r="U1775">
        <f>_xlfn.DAYS(Table1[[#This Row],[Date Ended Conversion]],Table1[[#This Row],[Date Created Conversion]])</f>
        <v>45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9">
        <f>IF(Table1[[#This Row],[goal]] &lt;= 0,0,Table1[[#This Row],[pledged]]/Table1[[#This Row],[goal]])</f>
        <v>0.4592</v>
      </c>
      <c r="P1776" s="7">
        <f>IF(Table1[[#This Row],[backers_count]] &lt;= 0,0,Table1[[#This Row],[pledged]]/Table1[[#This Row],[backers_count]])</f>
        <v>88.307692307692307</v>
      </c>
      <c r="Q1776" t="str">
        <f>TRIM(MID(Table1[[#This Row],[Category and Sub-Category]],1,SEARCH("/",Table1[[#This Row],[Category and Sub-Category]],1)-1))</f>
        <v>photography</v>
      </c>
      <c r="R1776" t="str">
        <f>TRIM(MID(Table1[[#This Row],[Category and Sub-Category]],SEARCH("/",Table1[[#This Row],[Category and Sub-Category]],1)+1,LEN(Table1[[#This Row],[Category and Sub-Category]])))</f>
        <v>photobooks</v>
      </c>
      <c r="S1776" s="8">
        <f>DATE(1970,1,1)+(Table1[[#This Row],[launched_at]]/(24*60*60))</f>
        <v>41930.218657407408</v>
      </c>
      <c r="T1776" s="8">
        <f>DATE(1970,1,1)+(Table1[[#This Row],[deadline]]/(24*60*60))</f>
        <v>41972.624305555553</v>
      </c>
      <c r="U1776">
        <f>_xlfn.DAYS(Table1[[#This Row],[Date Ended Conversion]],Table1[[#This Row],[Date Created Conversion]])</f>
        <v>42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9">
        <f>IF(Table1[[#This Row],[goal]] &lt;= 0,0,Table1[[#This Row],[pledged]]/Table1[[#This Row],[goal]])</f>
        <v>0.65101538461538466</v>
      </c>
      <c r="P1777" s="7">
        <f>IF(Table1[[#This Row],[backers_count]] &lt;= 0,0,Table1[[#This Row],[pledged]]/Table1[[#This Row],[backers_count]])</f>
        <v>170.62903225806451</v>
      </c>
      <c r="Q1777" t="str">
        <f>TRIM(MID(Table1[[#This Row],[Category and Sub-Category]],1,SEARCH("/",Table1[[#This Row],[Category and Sub-Category]],1)-1))</f>
        <v>photography</v>
      </c>
      <c r="R1777" t="str">
        <f>TRIM(MID(Table1[[#This Row],[Category and Sub-Category]],SEARCH("/",Table1[[#This Row],[Category and Sub-Category]],1)+1,LEN(Table1[[#This Row],[Category and Sub-Category]])))</f>
        <v>photobooks</v>
      </c>
      <c r="S1777" s="8">
        <f>DATE(1970,1,1)+(Table1[[#This Row],[launched_at]]/(24*60*60))</f>
        <v>41891.976388888885</v>
      </c>
      <c r="T1777" s="8">
        <f>DATE(1970,1,1)+(Table1[[#This Row],[deadline]]/(24*60*60))</f>
        <v>41936.976388888885</v>
      </c>
      <c r="U1777">
        <f>_xlfn.DAYS(Table1[[#This Row],[Date Ended Conversion]],Table1[[#This Row],[Date Created Conversion]])</f>
        <v>45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9">
        <f>IF(Table1[[#This Row],[goal]] &lt;= 0,0,Table1[[#This Row],[pledged]]/Table1[[#This Row],[goal]])</f>
        <v>6.7000000000000004E-2</v>
      </c>
      <c r="P1778" s="7">
        <f>IF(Table1[[#This Row],[backers_count]] &lt;= 0,0,Table1[[#This Row],[pledged]]/Table1[[#This Row],[backers_count]])</f>
        <v>83.75</v>
      </c>
      <c r="Q1778" t="str">
        <f>TRIM(MID(Table1[[#This Row],[Category and Sub-Category]],1,SEARCH("/",Table1[[#This Row],[Category and Sub-Category]],1)-1))</f>
        <v>photography</v>
      </c>
      <c r="R1778" t="str">
        <f>TRIM(MID(Table1[[#This Row],[Category and Sub-Category]],SEARCH("/",Table1[[#This Row],[Category and Sub-Category]],1)+1,LEN(Table1[[#This Row],[Category and Sub-Category]])))</f>
        <v>photobooks</v>
      </c>
      <c r="S1778" s="8">
        <f>DATE(1970,1,1)+(Table1[[#This Row],[launched_at]]/(24*60*60))</f>
        <v>41905.95684027778</v>
      </c>
      <c r="T1778" s="8">
        <f>DATE(1970,1,1)+(Table1[[#This Row],[deadline]]/(24*60*60))</f>
        <v>41941.95684027778</v>
      </c>
      <c r="U1778">
        <f>_xlfn.DAYS(Table1[[#This Row],[Date Ended Conversion]],Table1[[#This Row],[Date Created Conversion]])</f>
        <v>36</v>
      </c>
    </row>
    <row r="1779" spans="1:21" ht="43.5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9">
        <f>IF(Table1[[#This Row],[goal]] &lt;= 0,0,Table1[[#This Row],[pledged]]/Table1[[#This Row],[goal]])</f>
        <v>0.135625</v>
      </c>
      <c r="P1779" s="7">
        <f>IF(Table1[[#This Row],[backers_count]] &lt;= 0,0,Table1[[#This Row],[pledged]]/Table1[[#This Row],[backers_count]])</f>
        <v>65.099999999999994</v>
      </c>
      <c r="Q1779" t="str">
        <f>TRIM(MID(Table1[[#This Row],[Category and Sub-Category]],1,SEARCH("/",Table1[[#This Row],[Category and Sub-Category]],1)-1))</f>
        <v>photography</v>
      </c>
      <c r="R1779" t="str">
        <f>TRIM(MID(Table1[[#This Row],[Category and Sub-Category]],SEARCH("/",Table1[[#This Row],[Category and Sub-Category]],1)+1,LEN(Table1[[#This Row],[Category and Sub-Category]])))</f>
        <v>photobooks</v>
      </c>
      <c r="S1779" s="8">
        <f>DATE(1970,1,1)+(Table1[[#This Row],[launched_at]]/(24*60*60))</f>
        <v>42025.357094907406</v>
      </c>
      <c r="T1779" s="8">
        <f>DATE(1970,1,1)+(Table1[[#This Row],[deadline]]/(24*60*60))</f>
        <v>42055.357094907406</v>
      </c>
      <c r="U1779">
        <f>_xlfn.DAYS(Table1[[#This Row],[Date Ended Conversion]],Table1[[#This Row],[Date Created Conversion]])</f>
        <v>30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9">
        <f>IF(Table1[[#This Row],[goal]] &lt;= 0,0,Table1[[#This Row],[pledged]]/Table1[[#This Row],[goal]])</f>
        <v>1.9900000000000001E-2</v>
      </c>
      <c r="P1780" s="7">
        <f>IF(Table1[[#This Row],[backers_count]] &lt;= 0,0,Table1[[#This Row],[pledged]]/Table1[[#This Row],[backers_count]])</f>
        <v>66.333333333333329</v>
      </c>
      <c r="Q1780" t="str">
        <f>TRIM(MID(Table1[[#This Row],[Category and Sub-Category]],1,SEARCH("/",Table1[[#This Row],[Category and Sub-Category]],1)-1))</f>
        <v>photography</v>
      </c>
      <c r="R1780" t="str">
        <f>TRIM(MID(Table1[[#This Row],[Category and Sub-Category]],SEARCH("/",Table1[[#This Row],[Category and Sub-Category]],1)+1,LEN(Table1[[#This Row],[Category and Sub-Category]])))</f>
        <v>photobooks</v>
      </c>
      <c r="S1780" s="8">
        <f>DATE(1970,1,1)+(Table1[[#This Row],[launched_at]]/(24*60*60))</f>
        <v>42045.86336805555</v>
      </c>
      <c r="T1780" s="8">
        <f>DATE(1970,1,1)+(Table1[[#This Row],[deadline]]/(24*60*60))</f>
        <v>42090.821701388893</v>
      </c>
      <c r="U1780">
        <f>_xlfn.DAYS(Table1[[#This Row],[Date Ended Conversion]],Table1[[#This Row],[Date Created Conversion]])</f>
        <v>45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9">
        <f>IF(Table1[[#This Row],[goal]] &lt;= 0,0,Table1[[#This Row],[pledged]]/Table1[[#This Row],[goal]])</f>
        <v>0.36236363636363639</v>
      </c>
      <c r="P1781" s="7">
        <f>IF(Table1[[#This Row],[backers_count]] &lt;= 0,0,Table1[[#This Row],[pledged]]/Table1[[#This Row],[backers_count]])</f>
        <v>104.89473684210526</v>
      </c>
      <c r="Q1781" t="str">
        <f>TRIM(MID(Table1[[#This Row],[Category and Sub-Category]],1,SEARCH("/",Table1[[#This Row],[Category and Sub-Category]],1)-1))</f>
        <v>photography</v>
      </c>
      <c r="R1781" t="str">
        <f>TRIM(MID(Table1[[#This Row],[Category and Sub-Category]],SEARCH("/",Table1[[#This Row],[Category and Sub-Category]],1)+1,LEN(Table1[[#This Row],[Category and Sub-Category]])))</f>
        <v>photobooks</v>
      </c>
      <c r="S1781" s="8">
        <f>DATE(1970,1,1)+(Table1[[#This Row],[launched_at]]/(24*60*60))</f>
        <v>42585.691898148143</v>
      </c>
      <c r="T1781" s="8">
        <f>DATE(1970,1,1)+(Table1[[#This Row],[deadline]]/(24*60*60))</f>
        <v>42615.691898148143</v>
      </c>
      <c r="U1781">
        <f>_xlfn.DAYS(Table1[[#This Row],[Date Ended Conversion]],Table1[[#This Row],[Date Created Conversion]])</f>
        <v>30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9">
        <f>IF(Table1[[#This Row],[goal]] &lt;= 0,0,Table1[[#This Row],[pledged]]/Table1[[#This Row],[goal]])</f>
        <v>0.39743333333333336</v>
      </c>
      <c r="P1782" s="7">
        <f>IF(Table1[[#This Row],[backers_count]] &lt;= 0,0,Table1[[#This Row],[pledged]]/Table1[[#This Row],[backers_count]])</f>
        <v>78.440789473684205</v>
      </c>
      <c r="Q1782" t="str">
        <f>TRIM(MID(Table1[[#This Row],[Category and Sub-Category]],1,SEARCH("/",Table1[[#This Row],[Category and Sub-Category]],1)-1))</f>
        <v>photography</v>
      </c>
      <c r="R1782" t="str">
        <f>TRIM(MID(Table1[[#This Row],[Category and Sub-Category]],SEARCH("/",Table1[[#This Row],[Category and Sub-Category]],1)+1,LEN(Table1[[#This Row],[Category and Sub-Category]])))</f>
        <v>photobooks</v>
      </c>
      <c r="S1782" s="8">
        <f>DATE(1970,1,1)+(Table1[[#This Row],[launched_at]]/(24*60*60))</f>
        <v>42493.600810185184</v>
      </c>
      <c r="T1782" s="8">
        <f>DATE(1970,1,1)+(Table1[[#This Row],[deadline]]/(24*60*60))</f>
        <v>42553.600810185184</v>
      </c>
      <c r="U1782">
        <f>_xlfn.DAYS(Table1[[#This Row],[Date Ended Conversion]],Table1[[#This Row],[Date Created Conversion]])</f>
        <v>60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9">
        <f>IF(Table1[[#This Row],[goal]] &lt;= 0,0,Table1[[#This Row],[pledged]]/Table1[[#This Row],[goal]])</f>
        <v>0.25763636363636366</v>
      </c>
      <c r="P1783" s="7">
        <f>IF(Table1[[#This Row],[backers_count]] &lt;= 0,0,Table1[[#This Row],[pledged]]/Table1[[#This Row],[backers_count]])</f>
        <v>59.041666666666664</v>
      </c>
      <c r="Q1783" t="str">
        <f>TRIM(MID(Table1[[#This Row],[Category and Sub-Category]],1,SEARCH("/",Table1[[#This Row],[Category and Sub-Category]],1)-1))</f>
        <v>photography</v>
      </c>
      <c r="R1783" t="str">
        <f>TRIM(MID(Table1[[#This Row],[Category and Sub-Category]],SEARCH("/",Table1[[#This Row],[Category and Sub-Category]],1)+1,LEN(Table1[[#This Row],[Category and Sub-Category]])))</f>
        <v>photobooks</v>
      </c>
      <c r="S1783" s="8">
        <f>DATE(1970,1,1)+(Table1[[#This Row],[launched_at]]/(24*60*60))</f>
        <v>42597.617418981477</v>
      </c>
      <c r="T1783" s="8">
        <f>DATE(1970,1,1)+(Table1[[#This Row],[deadline]]/(24*60*60))</f>
        <v>42628.617418981477</v>
      </c>
      <c r="U1783">
        <f>_xlfn.DAYS(Table1[[#This Row],[Date Ended Conversion]],Table1[[#This Row],[Date Created Conversion]])</f>
        <v>31</v>
      </c>
    </row>
    <row r="1784" spans="1:21" ht="43.5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9">
        <f>IF(Table1[[#This Row],[goal]] &lt;= 0,0,Table1[[#This Row],[pledged]]/Table1[[#This Row],[goal]])</f>
        <v>0.15491428571428573</v>
      </c>
      <c r="P1784" s="7">
        <f>IF(Table1[[#This Row],[backers_count]] &lt;= 0,0,Table1[[#This Row],[pledged]]/Table1[[#This Row],[backers_count]])</f>
        <v>71.34210526315789</v>
      </c>
      <c r="Q1784" t="str">
        <f>TRIM(MID(Table1[[#This Row],[Category and Sub-Category]],1,SEARCH("/",Table1[[#This Row],[Category and Sub-Category]],1)-1))</f>
        <v>photography</v>
      </c>
      <c r="R1784" t="str">
        <f>TRIM(MID(Table1[[#This Row],[Category and Sub-Category]],SEARCH("/",Table1[[#This Row],[Category and Sub-Category]],1)+1,LEN(Table1[[#This Row],[Category and Sub-Category]])))</f>
        <v>photobooks</v>
      </c>
      <c r="S1784" s="8">
        <f>DATE(1970,1,1)+(Table1[[#This Row],[launched_at]]/(24*60*60))</f>
        <v>42388.575104166666</v>
      </c>
      <c r="T1784" s="8">
        <f>DATE(1970,1,1)+(Table1[[#This Row],[deadline]]/(24*60*60))</f>
        <v>42421.575104166666</v>
      </c>
      <c r="U1784">
        <f>_xlfn.DAYS(Table1[[#This Row],[Date Ended Conversion]],Table1[[#This Row],[Date Created Conversion]])</f>
        <v>33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9">
        <f>IF(Table1[[#This Row],[goal]] &lt;= 0,0,Table1[[#This Row],[pledged]]/Table1[[#This Row],[goal]])</f>
        <v>0.236925</v>
      </c>
      <c r="P1785" s="7">
        <f>IF(Table1[[#This Row],[backers_count]] &lt;= 0,0,Table1[[#This Row],[pledged]]/Table1[[#This Row],[backers_count]])</f>
        <v>51.227027027027027</v>
      </c>
      <c r="Q1785" t="str">
        <f>TRIM(MID(Table1[[#This Row],[Category and Sub-Category]],1,SEARCH("/",Table1[[#This Row],[Category and Sub-Category]],1)-1))</f>
        <v>photography</v>
      </c>
      <c r="R1785" t="str">
        <f>TRIM(MID(Table1[[#This Row],[Category and Sub-Category]],SEARCH("/",Table1[[#This Row],[Category and Sub-Category]],1)+1,LEN(Table1[[#This Row],[Category and Sub-Category]])))</f>
        <v>photobooks</v>
      </c>
      <c r="S1785" s="8">
        <f>DATE(1970,1,1)+(Table1[[#This Row],[launched_at]]/(24*60*60))</f>
        <v>42115.949976851851</v>
      </c>
      <c r="T1785" s="8">
        <f>DATE(1970,1,1)+(Table1[[#This Row],[deadline]]/(24*60*60))</f>
        <v>42145.949976851851</v>
      </c>
      <c r="U1785">
        <f>_xlfn.DAYS(Table1[[#This Row],[Date Ended Conversion]],Table1[[#This Row],[Date Created Conversion]])</f>
        <v>30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9">
        <f>IF(Table1[[#This Row],[goal]] &lt;= 0,0,Table1[[#This Row],[pledged]]/Table1[[#This Row],[goal]])</f>
        <v>0.39760000000000001</v>
      </c>
      <c r="P1786" s="7">
        <f>IF(Table1[[#This Row],[backers_count]] &lt;= 0,0,Table1[[#This Row],[pledged]]/Table1[[#This Row],[backers_count]])</f>
        <v>60.242424242424242</v>
      </c>
      <c r="Q1786" t="str">
        <f>TRIM(MID(Table1[[#This Row],[Category and Sub-Category]],1,SEARCH("/",Table1[[#This Row],[Category and Sub-Category]],1)-1))</f>
        <v>photography</v>
      </c>
      <c r="R1786" t="str">
        <f>TRIM(MID(Table1[[#This Row],[Category and Sub-Category]],SEARCH("/",Table1[[#This Row],[Category and Sub-Category]],1)+1,LEN(Table1[[#This Row],[Category and Sub-Category]])))</f>
        <v>photobooks</v>
      </c>
      <c r="S1786" s="8">
        <f>DATE(1970,1,1)+(Table1[[#This Row],[launched_at]]/(24*60*60))</f>
        <v>42003.655555555553</v>
      </c>
      <c r="T1786" s="8">
        <f>DATE(1970,1,1)+(Table1[[#This Row],[deadline]]/(24*60*60))</f>
        <v>42035.142361111109</v>
      </c>
      <c r="U1786">
        <f>_xlfn.DAYS(Table1[[#This Row],[Date Ended Conversion]],Table1[[#This Row],[Date Created Conversion]])</f>
        <v>32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9">
        <f>IF(Table1[[#This Row],[goal]] &lt;= 0,0,Table1[[#This Row],[pledged]]/Table1[[#This Row],[goal]])</f>
        <v>0.20220833333333332</v>
      </c>
      <c r="P1787" s="7">
        <f>IF(Table1[[#This Row],[backers_count]] &lt;= 0,0,Table1[[#This Row],[pledged]]/Table1[[#This Row],[backers_count]])</f>
        <v>44.935185185185183</v>
      </c>
      <c r="Q1787" t="str">
        <f>TRIM(MID(Table1[[#This Row],[Category and Sub-Category]],1,SEARCH("/",Table1[[#This Row],[Category and Sub-Category]],1)-1))</f>
        <v>photography</v>
      </c>
      <c r="R1787" t="str">
        <f>TRIM(MID(Table1[[#This Row],[Category and Sub-Category]],SEARCH("/",Table1[[#This Row],[Category and Sub-Category]],1)+1,LEN(Table1[[#This Row],[Category and Sub-Category]])))</f>
        <v>photobooks</v>
      </c>
      <c r="S1787" s="8">
        <f>DATE(1970,1,1)+(Table1[[#This Row],[launched_at]]/(24*60*60))</f>
        <v>41897.134895833333</v>
      </c>
      <c r="T1787" s="8">
        <f>DATE(1970,1,1)+(Table1[[#This Row],[deadline]]/(24*60*60))</f>
        <v>41928</v>
      </c>
      <c r="U1787">
        <f>_xlfn.DAYS(Table1[[#This Row],[Date Ended Conversion]],Table1[[#This Row],[Date Created Conversion]])</f>
        <v>31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9">
        <f>IF(Table1[[#This Row],[goal]] &lt;= 0,0,Table1[[#This Row],[pledged]]/Table1[[#This Row],[goal]])</f>
        <v>0.47631578947368419</v>
      </c>
      <c r="P1788" s="7">
        <f>IF(Table1[[#This Row],[backers_count]] &lt;= 0,0,Table1[[#This Row],[pledged]]/Table1[[#This Row],[backers_count]])</f>
        <v>31.206896551724139</v>
      </c>
      <c r="Q1788" t="str">
        <f>TRIM(MID(Table1[[#This Row],[Category and Sub-Category]],1,SEARCH("/",Table1[[#This Row],[Category and Sub-Category]],1)-1))</f>
        <v>photography</v>
      </c>
      <c r="R1788" t="str">
        <f>TRIM(MID(Table1[[#This Row],[Category and Sub-Category]],SEARCH("/",Table1[[#This Row],[Category and Sub-Category]],1)+1,LEN(Table1[[#This Row],[Category and Sub-Category]])))</f>
        <v>photobooks</v>
      </c>
      <c r="S1788" s="8">
        <f>DATE(1970,1,1)+(Table1[[#This Row],[launched_at]]/(24*60*60))</f>
        <v>41958.550659722227</v>
      </c>
      <c r="T1788" s="8">
        <f>DATE(1970,1,1)+(Table1[[#This Row],[deadline]]/(24*60*60))</f>
        <v>41988.550659722227</v>
      </c>
      <c r="U1788">
        <f>_xlfn.DAYS(Table1[[#This Row],[Date Ended Conversion]],Table1[[#This Row],[Date Created Conversion]])</f>
        <v>30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9">
        <f>IF(Table1[[#This Row],[goal]] &lt;= 0,0,Table1[[#This Row],[pledged]]/Table1[[#This Row],[goal]])</f>
        <v>0.15329999999999999</v>
      </c>
      <c r="P1789" s="7">
        <f>IF(Table1[[#This Row],[backers_count]] &lt;= 0,0,Table1[[#This Row],[pledged]]/Table1[[#This Row],[backers_count]])</f>
        <v>63.875</v>
      </c>
      <c r="Q1789" t="str">
        <f>TRIM(MID(Table1[[#This Row],[Category and Sub-Category]],1,SEARCH("/",Table1[[#This Row],[Category and Sub-Category]],1)-1))</f>
        <v>photography</v>
      </c>
      <c r="R1789" t="str">
        <f>TRIM(MID(Table1[[#This Row],[Category and Sub-Category]],SEARCH("/",Table1[[#This Row],[Category and Sub-Category]],1)+1,LEN(Table1[[#This Row],[Category and Sub-Category]])))</f>
        <v>photobooks</v>
      </c>
      <c r="S1789" s="8">
        <f>DATE(1970,1,1)+(Table1[[#This Row],[launched_at]]/(24*60*60))</f>
        <v>42068.65552083333</v>
      </c>
      <c r="T1789" s="8">
        <f>DATE(1970,1,1)+(Table1[[#This Row],[deadline]]/(24*60*60))</f>
        <v>42098.613854166666</v>
      </c>
      <c r="U1789">
        <f>_xlfn.DAYS(Table1[[#This Row],[Date Ended Conversion]],Table1[[#This Row],[Date Created Conversion]])</f>
        <v>30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9">
        <f>IF(Table1[[#This Row],[goal]] &lt;= 0,0,Table1[[#This Row],[pledged]]/Table1[[#This Row],[goal]])</f>
        <v>1.3818181818181818E-2</v>
      </c>
      <c r="P1790" s="7">
        <f>IF(Table1[[#This Row],[backers_count]] &lt;= 0,0,Table1[[#This Row],[pledged]]/Table1[[#This Row],[backers_count]])</f>
        <v>19</v>
      </c>
      <c r="Q1790" t="str">
        <f>TRIM(MID(Table1[[#This Row],[Category and Sub-Category]],1,SEARCH("/",Table1[[#This Row],[Category and Sub-Category]],1)-1))</f>
        <v>photography</v>
      </c>
      <c r="R1790" t="str">
        <f>TRIM(MID(Table1[[#This Row],[Category and Sub-Category]],SEARCH("/",Table1[[#This Row],[Category and Sub-Category]],1)+1,LEN(Table1[[#This Row],[Category and Sub-Category]])))</f>
        <v>photobooks</v>
      </c>
      <c r="S1790" s="8">
        <f>DATE(1970,1,1)+(Table1[[#This Row],[launched_at]]/(24*60*60))</f>
        <v>41913.94840277778</v>
      </c>
      <c r="T1790" s="8">
        <f>DATE(1970,1,1)+(Table1[[#This Row],[deadline]]/(24*60*60))</f>
        <v>41943.94840277778</v>
      </c>
      <c r="U1790">
        <f>_xlfn.DAYS(Table1[[#This Row],[Date Ended Conversion]],Table1[[#This Row],[Date Created Conversion]])</f>
        <v>30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9">
        <f>IF(Table1[[#This Row],[goal]] &lt;= 0,0,Table1[[#This Row],[pledged]]/Table1[[#This Row],[goal]])</f>
        <v>5.0000000000000001E-3</v>
      </c>
      <c r="P1791" s="7">
        <f>IF(Table1[[#This Row],[backers_count]] &lt;= 0,0,Table1[[#This Row],[pledged]]/Table1[[#This Row],[backers_count]])</f>
        <v>10</v>
      </c>
      <c r="Q1791" t="str">
        <f>TRIM(MID(Table1[[#This Row],[Category and Sub-Category]],1,SEARCH("/",Table1[[#This Row],[Category and Sub-Category]],1)-1))</f>
        <v>photography</v>
      </c>
      <c r="R1791" t="str">
        <f>TRIM(MID(Table1[[#This Row],[Category and Sub-Category]],SEARCH("/",Table1[[#This Row],[Category and Sub-Category]],1)+1,LEN(Table1[[#This Row],[Category and Sub-Category]])))</f>
        <v>photobooks</v>
      </c>
      <c r="S1791" s="8">
        <f>DATE(1970,1,1)+(Table1[[#This Row],[launched_at]]/(24*60*60))</f>
        <v>41956.250034722223</v>
      </c>
      <c r="T1791" s="8">
        <f>DATE(1970,1,1)+(Table1[[#This Row],[deadline]]/(24*60*60))</f>
        <v>42016.250034722223</v>
      </c>
      <c r="U1791">
        <f>_xlfn.DAYS(Table1[[#This Row],[Date Ended Conversion]],Table1[[#This Row],[Date Created Conversion]])</f>
        <v>60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9">
        <f>IF(Table1[[#This Row],[goal]] &lt;= 0,0,Table1[[#This Row],[pledged]]/Table1[[#This Row],[goal]])</f>
        <v>4.9575757575757579E-2</v>
      </c>
      <c r="P1792" s="7">
        <f>IF(Table1[[#This Row],[backers_count]] &lt;= 0,0,Table1[[#This Row],[pledged]]/Table1[[#This Row],[backers_count]])</f>
        <v>109.06666666666666</v>
      </c>
      <c r="Q1792" t="str">
        <f>TRIM(MID(Table1[[#This Row],[Category and Sub-Category]],1,SEARCH("/",Table1[[#This Row],[Category and Sub-Category]],1)-1))</f>
        <v>photography</v>
      </c>
      <c r="R1792" t="str">
        <f>TRIM(MID(Table1[[#This Row],[Category and Sub-Category]],SEARCH("/",Table1[[#This Row],[Category and Sub-Category]],1)+1,LEN(Table1[[#This Row],[Category and Sub-Category]])))</f>
        <v>photobooks</v>
      </c>
      <c r="S1792" s="8">
        <f>DATE(1970,1,1)+(Table1[[#This Row],[launched_at]]/(24*60*60))</f>
        <v>42010.674513888887</v>
      </c>
      <c r="T1792" s="8">
        <f>DATE(1970,1,1)+(Table1[[#This Row],[deadline]]/(24*60*60))</f>
        <v>42040.674513888887</v>
      </c>
      <c r="U1792">
        <f>_xlfn.DAYS(Table1[[#This Row],[Date Ended Conversion]],Table1[[#This Row],[Date Created Conversion]])</f>
        <v>30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9">
        <f>IF(Table1[[#This Row],[goal]] &lt;= 0,0,Table1[[#This Row],[pledged]]/Table1[[#This Row],[goal]])</f>
        <v>3.5666666666666666E-2</v>
      </c>
      <c r="P1793" s="7">
        <f>IF(Table1[[#This Row],[backers_count]] &lt;= 0,0,Table1[[#This Row],[pledged]]/Table1[[#This Row],[backers_count]])</f>
        <v>26.75</v>
      </c>
      <c r="Q1793" t="str">
        <f>TRIM(MID(Table1[[#This Row],[Category and Sub-Category]],1,SEARCH("/",Table1[[#This Row],[Category and Sub-Category]],1)-1))</f>
        <v>photography</v>
      </c>
      <c r="R1793" t="str">
        <f>TRIM(MID(Table1[[#This Row],[Category and Sub-Category]],SEARCH("/",Table1[[#This Row],[Category and Sub-Category]],1)+1,LEN(Table1[[#This Row],[Category and Sub-Category]])))</f>
        <v>photobooks</v>
      </c>
      <c r="S1793" s="8">
        <f>DATE(1970,1,1)+(Table1[[#This Row],[launched_at]]/(24*60*60))</f>
        <v>41973.740335648152</v>
      </c>
      <c r="T1793" s="8">
        <f>DATE(1970,1,1)+(Table1[[#This Row],[deadline]]/(24*60*60))</f>
        <v>42033.740335648152</v>
      </c>
      <c r="U1793">
        <f>_xlfn.DAYS(Table1[[#This Row],[Date Ended Conversion]],Table1[[#This Row],[Date Created Conversion]])</f>
        <v>60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9">
        <f>IF(Table1[[#This Row],[goal]] &lt;= 0,0,Table1[[#This Row],[pledged]]/Table1[[#This Row],[goal]])</f>
        <v>0.61124000000000001</v>
      </c>
      <c r="P1794" s="7">
        <f>IF(Table1[[#This Row],[backers_count]] &lt;= 0,0,Table1[[#This Row],[pledged]]/Table1[[#This Row],[backers_count]])</f>
        <v>109.93525179856115</v>
      </c>
      <c r="Q1794" t="str">
        <f>TRIM(MID(Table1[[#This Row],[Category and Sub-Category]],1,SEARCH("/",Table1[[#This Row],[Category and Sub-Category]],1)-1))</f>
        <v>photography</v>
      </c>
      <c r="R1794" t="str">
        <f>TRIM(MID(Table1[[#This Row],[Category and Sub-Category]],SEARCH("/",Table1[[#This Row],[Category and Sub-Category]],1)+1,LEN(Table1[[#This Row],[Category and Sub-Category]])))</f>
        <v>photobooks</v>
      </c>
      <c r="S1794" s="8">
        <f>DATE(1970,1,1)+(Table1[[#This Row],[launched_at]]/(24*60*60))</f>
        <v>42189.031041666662</v>
      </c>
      <c r="T1794" s="8">
        <f>DATE(1970,1,1)+(Table1[[#This Row],[deadline]]/(24*60*60))</f>
        <v>42226.290972222225</v>
      </c>
      <c r="U1794">
        <f>_xlfn.DAYS(Table1[[#This Row],[Date Ended Conversion]],Table1[[#This Row],[Date Created Conversion]])</f>
        <v>37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9">
        <f>IF(Table1[[#This Row],[goal]] &lt;= 0,0,Table1[[#This Row],[pledged]]/Table1[[#This Row],[goal]])</f>
        <v>1.3333333333333334E-2</v>
      </c>
      <c r="P1795" s="7">
        <f>IF(Table1[[#This Row],[backers_count]] &lt;= 0,0,Table1[[#This Row],[pledged]]/Table1[[#This Row],[backers_count]])</f>
        <v>20</v>
      </c>
      <c r="Q1795" t="str">
        <f>TRIM(MID(Table1[[#This Row],[Category and Sub-Category]],1,SEARCH("/",Table1[[#This Row],[Category and Sub-Category]],1)-1))</f>
        <v>photography</v>
      </c>
      <c r="R1795" t="str">
        <f>TRIM(MID(Table1[[#This Row],[Category and Sub-Category]],SEARCH("/",Table1[[#This Row],[Category and Sub-Category]],1)+1,LEN(Table1[[#This Row],[Category and Sub-Category]])))</f>
        <v>photobooks</v>
      </c>
      <c r="S1795" s="8">
        <f>DATE(1970,1,1)+(Table1[[#This Row],[launched_at]]/(24*60*60))</f>
        <v>41940.891666666663</v>
      </c>
      <c r="T1795" s="8">
        <f>DATE(1970,1,1)+(Table1[[#This Row],[deadline]]/(24*60*60))</f>
        <v>41970.933333333334</v>
      </c>
      <c r="U1795">
        <f>_xlfn.DAYS(Table1[[#This Row],[Date Ended Conversion]],Table1[[#This Row],[Date Created Conversion]])</f>
        <v>30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9">
        <f>IF(Table1[[#This Row],[goal]] &lt;= 0,0,Table1[[#This Row],[pledged]]/Table1[[#This Row],[goal]])</f>
        <v>0.11077777777777778</v>
      </c>
      <c r="P1796" s="7">
        <f>IF(Table1[[#This Row],[backers_count]] &lt;= 0,0,Table1[[#This Row],[pledged]]/Table1[[#This Row],[backers_count]])</f>
        <v>55.388888888888886</v>
      </c>
      <c r="Q1796" t="str">
        <f>TRIM(MID(Table1[[#This Row],[Category and Sub-Category]],1,SEARCH("/",Table1[[#This Row],[Category and Sub-Category]],1)-1))</f>
        <v>photography</v>
      </c>
      <c r="R1796" t="str">
        <f>TRIM(MID(Table1[[#This Row],[Category and Sub-Category]],SEARCH("/",Table1[[#This Row],[Category and Sub-Category]],1)+1,LEN(Table1[[#This Row],[Category and Sub-Category]])))</f>
        <v>photobooks</v>
      </c>
      <c r="S1796" s="8">
        <f>DATE(1970,1,1)+(Table1[[#This Row],[launched_at]]/(24*60*60))</f>
        <v>42011.551180555558</v>
      </c>
      <c r="T1796" s="8">
        <f>DATE(1970,1,1)+(Table1[[#This Row],[deadline]]/(24*60*60))</f>
        <v>42046.551180555558</v>
      </c>
      <c r="U1796">
        <f>_xlfn.DAYS(Table1[[#This Row],[Date Ended Conversion]],Table1[[#This Row],[Date Created Conversion]])</f>
        <v>35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9">
        <f>IF(Table1[[#This Row],[goal]] &lt;= 0,0,Table1[[#This Row],[pledged]]/Table1[[#This Row],[goal]])</f>
        <v>0.38735714285714284</v>
      </c>
      <c r="P1797" s="7">
        <f>IF(Table1[[#This Row],[backers_count]] &lt;= 0,0,Table1[[#This Row],[pledged]]/Table1[[#This Row],[backers_count]])</f>
        <v>133.90123456790124</v>
      </c>
      <c r="Q1797" t="str">
        <f>TRIM(MID(Table1[[#This Row],[Category and Sub-Category]],1,SEARCH("/",Table1[[#This Row],[Category and Sub-Category]],1)-1))</f>
        <v>photography</v>
      </c>
      <c r="R1797" t="str">
        <f>TRIM(MID(Table1[[#This Row],[Category and Sub-Category]],SEARCH("/",Table1[[#This Row],[Category and Sub-Category]],1)+1,LEN(Table1[[#This Row],[Category and Sub-Category]])))</f>
        <v>photobooks</v>
      </c>
      <c r="S1797" s="8">
        <f>DATE(1970,1,1)+(Table1[[#This Row],[launched_at]]/(24*60*60))</f>
        <v>42628.288668981477</v>
      </c>
      <c r="T1797" s="8">
        <f>DATE(1970,1,1)+(Table1[[#This Row],[deadline]]/(24*60*60))</f>
        <v>42657.666666666672</v>
      </c>
      <c r="U1797">
        <f>_xlfn.DAYS(Table1[[#This Row],[Date Ended Conversion]],Table1[[#This Row],[Date Created Conversion]])</f>
        <v>29</v>
      </c>
    </row>
    <row r="1798" spans="1:21" ht="43.5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9">
        <f>IF(Table1[[#This Row],[goal]] &lt;= 0,0,Table1[[#This Row],[pledged]]/Table1[[#This Row],[goal]])</f>
        <v>0.22052631578947368</v>
      </c>
      <c r="P1798" s="7">
        <f>IF(Table1[[#This Row],[backers_count]] &lt;= 0,0,Table1[[#This Row],[pledged]]/Table1[[#This Row],[backers_count]])</f>
        <v>48.720930232558139</v>
      </c>
      <c r="Q1798" t="str">
        <f>TRIM(MID(Table1[[#This Row],[Category and Sub-Category]],1,SEARCH("/",Table1[[#This Row],[Category and Sub-Category]],1)-1))</f>
        <v>photography</v>
      </c>
      <c r="R1798" t="str">
        <f>TRIM(MID(Table1[[#This Row],[Category and Sub-Category]],SEARCH("/",Table1[[#This Row],[Category and Sub-Category]],1)+1,LEN(Table1[[#This Row],[Category and Sub-Category]])))</f>
        <v>photobooks</v>
      </c>
      <c r="S1798" s="8">
        <f>DATE(1970,1,1)+(Table1[[#This Row],[launched_at]]/(24*60*60))</f>
        <v>42515.439421296294</v>
      </c>
      <c r="T1798" s="8">
        <f>DATE(1970,1,1)+(Table1[[#This Row],[deadline]]/(24*60*60))</f>
        <v>42575.439421296294</v>
      </c>
      <c r="U1798">
        <f>_xlfn.DAYS(Table1[[#This Row],[Date Ended Conversion]],Table1[[#This Row],[Date Created Conversion]])</f>
        <v>60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9">
        <f>IF(Table1[[#This Row],[goal]] &lt;= 0,0,Table1[[#This Row],[pledged]]/Table1[[#This Row],[goal]])</f>
        <v>0.67549999999999999</v>
      </c>
      <c r="P1799" s="7">
        <f>IF(Table1[[#This Row],[backers_count]] &lt;= 0,0,Table1[[#This Row],[pledged]]/Table1[[#This Row],[backers_count]])</f>
        <v>48.25</v>
      </c>
      <c r="Q1799" t="str">
        <f>TRIM(MID(Table1[[#This Row],[Category and Sub-Category]],1,SEARCH("/",Table1[[#This Row],[Category and Sub-Category]],1)-1))</f>
        <v>photography</v>
      </c>
      <c r="R1799" t="str">
        <f>TRIM(MID(Table1[[#This Row],[Category and Sub-Category]],SEARCH("/",Table1[[#This Row],[Category and Sub-Category]],1)+1,LEN(Table1[[#This Row],[Category and Sub-Category]])))</f>
        <v>photobooks</v>
      </c>
      <c r="S1799" s="8">
        <f>DATE(1970,1,1)+(Table1[[#This Row],[launched_at]]/(24*60*60))</f>
        <v>42689.56931712963</v>
      </c>
      <c r="T1799" s="8">
        <f>DATE(1970,1,1)+(Table1[[#This Row],[deadline]]/(24*60*60))</f>
        <v>42719.56931712963</v>
      </c>
      <c r="U1799">
        <f>_xlfn.DAYS(Table1[[#This Row],[Date Ended Conversion]],Table1[[#This Row],[Date Created Conversion]])</f>
        <v>30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9">
        <f>IF(Table1[[#This Row],[goal]] &lt;= 0,0,Table1[[#This Row],[pledged]]/Table1[[#This Row],[goal]])</f>
        <v>0.136375</v>
      </c>
      <c r="P1800" s="7">
        <f>IF(Table1[[#This Row],[backers_count]] &lt;= 0,0,Table1[[#This Row],[pledged]]/Table1[[#This Row],[backers_count]])</f>
        <v>58.972972972972975</v>
      </c>
      <c r="Q1800" t="str">
        <f>TRIM(MID(Table1[[#This Row],[Category and Sub-Category]],1,SEARCH("/",Table1[[#This Row],[Category and Sub-Category]],1)-1))</f>
        <v>photography</v>
      </c>
      <c r="R1800" t="str">
        <f>TRIM(MID(Table1[[#This Row],[Category and Sub-Category]],SEARCH("/",Table1[[#This Row],[Category and Sub-Category]],1)+1,LEN(Table1[[#This Row],[Category and Sub-Category]])))</f>
        <v>photobooks</v>
      </c>
      <c r="S1800" s="8">
        <f>DATE(1970,1,1)+(Table1[[#This Row],[launched_at]]/(24*60*60))</f>
        <v>42344.32677083333</v>
      </c>
      <c r="T1800" s="8">
        <f>DATE(1970,1,1)+(Table1[[#This Row],[deadline]]/(24*60*60))</f>
        <v>42404.32677083333</v>
      </c>
      <c r="U1800">
        <f>_xlfn.DAYS(Table1[[#This Row],[Date Ended Conversion]],Table1[[#This Row],[Date Created Conversion]])</f>
        <v>60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9">
        <f>IF(Table1[[#This Row],[goal]] &lt;= 0,0,Table1[[#This Row],[pledged]]/Table1[[#This Row],[goal]])</f>
        <v>1.7457500000000001E-2</v>
      </c>
      <c r="P1801" s="7">
        <f>IF(Table1[[#This Row],[backers_count]] &lt;= 0,0,Table1[[#This Row],[pledged]]/Table1[[#This Row],[backers_count]])</f>
        <v>11.638333333333334</v>
      </c>
      <c r="Q1801" t="str">
        <f>TRIM(MID(Table1[[#This Row],[Category and Sub-Category]],1,SEARCH("/",Table1[[#This Row],[Category and Sub-Category]],1)-1))</f>
        <v>photography</v>
      </c>
      <c r="R1801" t="str">
        <f>TRIM(MID(Table1[[#This Row],[Category and Sub-Category]],SEARCH("/",Table1[[#This Row],[Category and Sub-Category]],1)+1,LEN(Table1[[#This Row],[Category and Sub-Category]])))</f>
        <v>photobooks</v>
      </c>
      <c r="S1801" s="8">
        <f>DATE(1970,1,1)+(Table1[[#This Row],[launched_at]]/(24*60*60))</f>
        <v>41934.842685185184</v>
      </c>
      <c r="T1801" s="8">
        <f>DATE(1970,1,1)+(Table1[[#This Row],[deadline]]/(24*60*60))</f>
        <v>41954.884351851855</v>
      </c>
      <c r="U1801">
        <f>_xlfn.DAYS(Table1[[#This Row],[Date Ended Conversion]],Table1[[#This Row],[Date Created Conversion]])</f>
        <v>20</v>
      </c>
    </row>
    <row r="1802" spans="1:21" ht="43.5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9">
        <f>IF(Table1[[#This Row],[goal]] &lt;= 0,0,Table1[[#This Row],[pledged]]/Table1[[#This Row],[goal]])</f>
        <v>0.20449632511889321</v>
      </c>
      <c r="P1802" s="7">
        <f>IF(Table1[[#This Row],[backers_count]] &lt;= 0,0,Table1[[#This Row],[pledged]]/Table1[[#This Row],[backers_count]])</f>
        <v>83.716814159292042</v>
      </c>
      <c r="Q1802" t="str">
        <f>TRIM(MID(Table1[[#This Row],[Category and Sub-Category]],1,SEARCH("/",Table1[[#This Row],[Category and Sub-Category]],1)-1))</f>
        <v>photography</v>
      </c>
      <c r="R1802" t="str">
        <f>TRIM(MID(Table1[[#This Row],[Category and Sub-Category]],SEARCH("/",Table1[[#This Row],[Category and Sub-Category]],1)+1,LEN(Table1[[#This Row],[Category and Sub-Category]])))</f>
        <v>photobooks</v>
      </c>
      <c r="S1802" s="8">
        <f>DATE(1970,1,1)+(Table1[[#This Row],[launched_at]]/(24*60*60))</f>
        <v>42623.606134259258</v>
      </c>
      <c r="T1802" s="8">
        <f>DATE(1970,1,1)+(Table1[[#This Row],[deadline]]/(24*60*60))</f>
        <v>42653.606134259258</v>
      </c>
      <c r="U1802">
        <f>_xlfn.DAYS(Table1[[#This Row],[Date Ended Conversion]],Table1[[#This Row],[Date Created Conversion]])</f>
        <v>30</v>
      </c>
    </row>
    <row r="1803" spans="1:21" ht="43.5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9">
        <f>IF(Table1[[#This Row],[goal]] &lt;= 0,0,Table1[[#This Row],[pledged]]/Table1[[#This Row],[goal]])</f>
        <v>0.13852941176470587</v>
      </c>
      <c r="P1803" s="7">
        <f>IF(Table1[[#This Row],[backers_count]] &lt;= 0,0,Table1[[#This Row],[pledged]]/Table1[[#This Row],[backers_count]])</f>
        <v>63.648648648648646</v>
      </c>
      <c r="Q1803" t="str">
        <f>TRIM(MID(Table1[[#This Row],[Category and Sub-Category]],1,SEARCH("/",Table1[[#This Row],[Category and Sub-Category]],1)-1))</f>
        <v>photography</v>
      </c>
      <c r="R1803" t="str">
        <f>TRIM(MID(Table1[[#This Row],[Category and Sub-Category]],SEARCH("/",Table1[[#This Row],[Category and Sub-Category]],1)+1,LEN(Table1[[#This Row],[Category and Sub-Category]])))</f>
        <v>photobooks</v>
      </c>
      <c r="S1803" s="8">
        <f>DATE(1970,1,1)+(Table1[[#This Row],[launched_at]]/(24*60*60))</f>
        <v>42321.660509259258</v>
      </c>
      <c r="T1803" s="8">
        <f>DATE(1970,1,1)+(Table1[[#This Row],[deadline]]/(24*60*60))</f>
        <v>42353.506944444445</v>
      </c>
      <c r="U1803">
        <f>_xlfn.DAYS(Table1[[#This Row],[Date Ended Conversion]],Table1[[#This Row],[Date Created Conversion]])</f>
        <v>32</v>
      </c>
    </row>
    <row r="1804" spans="1:21" ht="29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9">
        <f>IF(Table1[[#This Row],[goal]] &lt;= 0,0,Table1[[#This Row],[pledged]]/Table1[[#This Row],[goal]])</f>
        <v>0.48485714285714288</v>
      </c>
      <c r="P1804" s="7">
        <f>IF(Table1[[#This Row],[backers_count]] &lt;= 0,0,Table1[[#This Row],[pledged]]/Table1[[#This Row],[backers_count]])</f>
        <v>94.277777777777771</v>
      </c>
      <c r="Q1804" t="str">
        <f>TRIM(MID(Table1[[#This Row],[Category and Sub-Category]],1,SEARCH("/",Table1[[#This Row],[Category and Sub-Category]],1)-1))</f>
        <v>photography</v>
      </c>
      <c r="R1804" t="str">
        <f>TRIM(MID(Table1[[#This Row],[Category and Sub-Category]],SEARCH("/",Table1[[#This Row],[Category and Sub-Category]],1)+1,LEN(Table1[[#This Row],[Category and Sub-Category]])))</f>
        <v>photobooks</v>
      </c>
      <c r="S1804" s="8">
        <f>DATE(1970,1,1)+(Table1[[#This Row],[launched_at]]/(24*60*60))</f>
        <v>42159.47256944445</v>
      </c>
      <c r="T1804" s="8">
        <f>DATE(1970,1,1)+(Table1[[#This Row],[deadline]]/(24*60*60))</f>
        <v>42182.915972222225</v>
      </c>
      <c r="U1804">
        <f>_xlfn.DAYS(Table1[[#This Row],[Date Ended Conversion]],Table1[[#This Row],[Date Created Conversion]])</f>
        <v>23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9">
        <f>IF(Table1[[#This Row],[goal]] &lt;= 0,0,Table1[[#This Row],[pledged]]/Table1[[#This Row],[goal]])</f>
        <v>0.308</v>
      </c>
      <c r="P1805" s="7">
        <f>IF(Table1[[#This Row],[backers_count]] &lt;= 0,0,Table1[[#This Row],[pledged]]/Table1[[#This Row],[backers_count]])</f>
        <v>71.86666666666666</v>
      </c>
      <c r="Q1805" t="str">
        <f>TRIM(MID(Table1[[#This Row],[Category and Sub-Category]],1,SEARCH("/",Table1[[#This Row],[Category and Sub-Category]],1)-1))</f>
        <v>photography</v>
      </c>
      <c r="R1805" t="str">
        <f>TRIM(MID(Table1[[#This Row],[Category and Sub-Category]],SEARCH("/",Table1[[#This Row],[Category and Sub-Category]],1)+1,LEN(Table1[[#This Row],[Category and Sub-Category]])))</f>
        <v>photobooks</v>
      </c>
      <c r="S1805" s="8">
        <f>DATE(1970,1,1)+(Table1[[#This Row],[launched_at]]/(24*60*60))</f>
        <v>42018.071550925924</v>
      </c>
      <c r="T1805" s="8">
        <f>DATE(1970,1,1)+(Table1[[#This Row],[deadline]]/(24*60*60))</f>
        <v>42049.071550925924</v>
      </c>
      <c r="U1805">
        <f>_xlfn.DAYS(Table1[[#This Row],[Date Ended Conversion]],Table1[[#This Row],[Date Created Conversion]])</f>
        <v>31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9">
        <f>IF(Table1[[#This Row],[goal]] &lt;= 0,0,Table1[[#This Row],[pledged]]/Table1[[#This Row],[goal]])</f>
        <v>0.35174193548387095</v>
      </c>
      <c r="P1806" s="7">
        <f>IF(Table1[[#This Row],[backers_count]] &lt;= 0,0,Table1[[#This Row],[pledged]]/Table1[[#This Row],[backers_count]])</f>
        <v>104.84615384615384</v>
      </c>
      <c r="Q1806" t="str">
        <f>TRIM(MID(Table1[[#This Row],[Category and Sub-Category]],1,SEARCH("/",Table1[[#This Row],[Category and Sub-Category]],1)-1))</f>
        <v>photography</v>
      </c>
      <c r="R1806" t="str">
        <f>TRIM(MID(Table1[[#This Row],[Category and Sub-Category]],SEARCH("/",Table1[[#This Row],[Category and Sub-Category]],1)+1,LEN(Table1[[#This Row],[Category and Sub-Category]])))</f>
        <v>photobooks</v>
      </c>
      <c r="S1806" s="8">
        <f>DATE(1970,1,1)+(Table1[[#This Row],[launched_at]]/(24*60*60))</f>
        <v>42282.678287037037</v>
      </c>
      <c r="T1806" s="8">
        <f>DATE(1970,1,1)+(Table1[[#This Row],[deadline]]/(24*60*60))</f>
        <v>42322.719953703709</v>
      </c>
      <c r="U1806">
        <f>_xlfn.DAYS(Table1[[#This Row],[Date Ended Conversion]],Table1[[#This Row],[Date Created Conversion]])</f>
        <v>40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9">
        <f>IF(Table1[[#This Row],[goal]] &lt;= 0,0,Table1[[#This Row],[pledged]]/Table1[[#This Row],[goal]])</f>
        <v>0.36404444444444445</v>
      </c>
      <c r="P1807" s="7">
        <f>IF(Table1[[#This Row],[backers_count]] &lt;= 0,0,Table1[[#This Row],[pledged]]/Table1[[#This Row],[backers_count]])</f>
        <v>67.139344262295083</v>
      </c>
      <c r="Q1807" t="str">
        <f>TRIM(MID(Table1[[#This Row],[Category and Sub-Category]],1,SEARCH("/",Table1[[#This Row],[Category and Sub-Category]],1)-1))</f>
        <v>photography</v>
      </c>
      <c r="R1807" t="str">
        <f>TRIM(MID(Table1[[#This Row],[Category and Sub-Category]],SEARCH("/",Table1[[#This Row],[Category and Sub-Category]],1)+1,LEN(Table1[[#This Row],[Category and Sub-Category]])))</f>
        <v>photobooks</v>
      </c>
      <c r="S1807" s="8">
        <f>DATE(1970,1,1)+(Table1[[#This Row],[launched_at]]/(24*60*60))</f>
        <v>42247.803912037038</v>
      </c>
      <c r="T1807" s="8">
        <f>DATE(1970,1,1)+(Table1[[#This Row],[deadline]]/(24*60*60))</f>
        <v>42279.75</v>
      </c>
      <c r="U1807">
        <f>_xlfn.DAYS(Table1[[#This Row],[Date Ended Conversion]],Table1[[#This Row],[Date Created Conversion]])</f>
        <v>32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9">
        <f>IF(Table1[[#This Row],[goal]] &lt;= 0,0,Table1[[#This Row],[pledged]]/Table1[[#This Row],[goal]])</f>
        <v>2.955E-2</v>
      </c>
      <c r="P1808" s="7">
        <f>IF(Table1[[#This Row],[backers_count]] &lt;= 0,0,Table1[[#This Row],[pledged]]/Table1[[#This Row],[backers_count]])</f>
        <v>73.875</v>
      </c>
      <c r="Q1808" t="str">
        <f>TRIM(MID(Table1[[#This Row],[Category and Sub-Category]],1,SEARCH("/",Table1[[#This Row],[Category and Sub-Category]],1)-1))</f>
        <v>photography</v>
      </c>
      <c r="R1808" t="str">
        <f>TRIM(MID(Table1[[#This Row],[Category and Sub-Category]],SEARCH("/",Table1[[#This Row],[Category and Sub-Category]],1)+1,LEN(Table1[[#This Row],[Category and Sub-Category]])))</f>
        <v>photobooks</v>
      </c>
      <c r="S1808" s="8">
        <f>DATE(1970,1,1)+(Table1[[#This Row],[launched_at]]/(24*60*60))</f>
        <v>41877.638298611113</v>
      </c>
      <c r="T1808" s="8">
        <f>DATE(1970,1,1)+(Table1[[#This Row],[deadline]]/(24*60*60))</f>
        <v>41912.638298611113</v>
      </c>
      <c r="U1808">
        <f>_xlfn.DAYS(Table1[[#This Row],[Date Ended Conversion]],Table1[[#This Row],[Date Created Conversion]])</f>
        <v>35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9">
        <f>IF(Table1[[#This Row],[goal]] &lt;= 0,0,Table1[[#This Row],[pledged]]/Table1[[#This Row],[goal]])</f>
        <v>0.1106</v>
      </c>
      <c r="P1809" s="7">
        <f>IF(Table1[[#This Row],[backers_count]] &lt;= 0,0,Table1[[#This Row],[pledged]]/Table1[[#This Row],[backers_count]])</f>
        <v>69.125</v>
      </c>
      <c r="Q1809" t="str">
        <f>TRIM(MID(Table1[[#This Row],[Category and Sub-Category]],1,SEARCH("/",Table1[[#This Row],[Category and Sub-Category]],1)-1))</f>
        <v>photography</v>
      </c>
      <c r="R1809" t="str">
        <f>TRIM(MID(Table1[[#This Row],[Category and Sub-Category]],SEARCH("/",Table1[[#This Row],[Category and Sub-Category]],1)+1,LEN(Table1[[#This Row],[Category and Sub-Category]])))</f>
        <v>photobooks</v>
      </c>
      <c r="S1809" s="8">
        <f>DATE(1970,1,1)+(Table1[[#This Row],[launched_at]]/(24*60*60))</f>
        <v>41880.068437499998</v>
      </c>
      <c r="T1809" s="8">
        <f>DATE(1970,1,1)+(Table1[[#This Row],[deadline]]/(24*60*60))</f>
        <v>41910.068437499998</v>
      </c>
      <c r="U1809">
        <f>_xlfn.DAYS(Table1[[#This Row],[Date Ended Conversion]],Table1[[#This Row],[Date Created Conversion]])</f>
        <v>30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9">
        <f>IF(Table1[[#This Row],[goal]] &lt;= 0,0,Table1[[#This Row],[pledged]]/Table1[[#This Row],[goal]])</f>
        <v>0.41407142857142859</v>
      </c>
      <c r="P1810" s="7">
        <f>IF(Table1[[#This Row],[backers_count]] &lt;= 0,0,Table1[[#This Row],[pledged]]/Table1[[#This Row],[backers_count]])</f>
        <v>120.77083333333333</v>
      </c>
      <c r="Q1810" t="str">
        <f>TRIM(MID(Table1[[#This Row],[Category and Sub-Category]],1,SEARCH("/",Table1[[#This Row],[Category and Sub-Category]],1)-1))</f>
        <v>photography</v>
      </c>
      <c r="R1810" t="str">
        <f>TRIM(MID(Table1[[#This Row],[Category and Sub-Category]],SEARCH("/",Table1[[#This Row],[Category and Sub-Category]],1)+1,LEN(Table1[[#This Row],[Category and Sub-Category]])))</f>
        <v>photobooks</v>
      </c>
      <c r="S1810" s="8">
        <f>DATE(1970,1,1)+(Table1[[#This Row],[launched_at]]/(24*60*60))</f>
        <v>42742.680902777778</v>
      </c>
      <c r="T1810" s="8">
        <f>DATE(1970,1,1)+(Table1[[#This Row],[deadline]]/(24*60*60))</f>
        <v>42777.680902777778</v>
      </c>
      <c r="U1810">
        <f>_xlfn.DAYS(Table1[[#This Row],[Date Ended Conversion]],Table1[[#This Row],[Date Created Conversion]])</f>
        <v>35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9">
        <f>IF(Table1[[#This Row],[goal]] &lt;= 0,0,Table1[[#This Row],[pledged]]/Table1[[#This Row],[goal]])</f>
        <v>0.10857142857142857</v>
      </c>
      <c r="P1811" s="7">
        <f>IF(Table1[[#This Row],[backers_count]] &lt;= 0,0,Table1[[#This Row],[pledged]]/Table1[[#This Row],[backers_count]])</f>
        <v>42.222222222222221</v>
      </c>
      <c r="Q1811" t="str">
        <f>TRIM(MID(Table1[[#This Row],[Category and Sub-Category]],1,SEARCH("/",Table1[[#This Row],[Category and Sub-Category]],1)-1))</f>
        <v>photography</v>
      </c>
      <c r="R1811" t="str">
        <f>TRIM(MID(Table1[[#This Row],[Category and Sub-Category]],SEARCH("/",Table1[[#This Row],[Category and Sub-Category]],1)+1,LEN(Table1[[#This Row],[Category and Sub-Category]])))</f>
        <v>photobooks</v>
      </c>
      <c r="S1811" s="8">
        <f>DATE(1970,1,1)+(Table1[[#This Row],[launched_at]]/(24*60*60))</f>
        <v>42029.907858796301</v>
      </c>
      <c r="T1811" s="8">
        <f>DATE(1970,1,1)+(Table1[[#This Row],[deadline]]/(24*60*60))</f>
        <v>42064.907858796301</v>
      </c>
      <c r="U1811">
        <f>_xlfn.DAYS(Table1[[#This Row],[Date Ended Conversion]],Table1[[#This Row],[Date Created Conversion]])</f>
        <v>35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9">
        <f>IF(Table1[[#This Row],[goal]] &lt;= 0,0,Table1[[#This Row],[pledged]]/Table1[[#This Row],[goal]])</f>
        <v>3.3333333333333333E-2</v>
      </c>
      <c r="P1812" s="7">
        <f>IF(Table1[[#This Row],[backers_count]] &lt;= 0,0,Table1[[#This Row],[pledged]]/Table1[[#This Row],[backers_count]])</f>
        <v>7.5</v>
      </c>
      <c r="Q1812" t="str">
        <f>TRIM(MID(Table1[[#This Row],[Category and Sub-Category]],1,SEARCH("/",Table1[[#This Row],[Category and Sub-Category]],1)-1))</f>
        <v>photography</v>
      </c>
      <c r="R1812" t="str">
        <f>TRIM(MID(Table1[[#This Row],[Category and Sub-Category]],SEARCH("/",Table1[[#This Row],[Category and Sub-Category]],1)+1,LEN(Table1[[#This Row],[Category and Sub-Category]])))</f>
        <v>photobooks</v>
      </c>
      <c r="S1812" s="8">
        <f>DATE(1970,1,1)+(Table1[[#This Row],[launched_at]]/(24*60*60))</f>
        <v>41860.91002314815</v>
      </c>
      <c r="T1812" s="8">
        <f>DATE(1970,1,1)+(Table1[[#This Row],[deadline]]/(24*60*60))</f>
        <v>41872.91002314815</v>
      </c>
      <c r="U1812">
        <f>_xlfn.DAYS(Table1[[#This Row],[Date Ended Conversion]],Table1[[#This Row],[Date Created Conversion]])</f>
        <v>12</v>
      </c>
    </row>
    <row r="1813" spans="1:21" ht="29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9">
        <f>IF(Table1[[#This Row],[goal]] &lt;= 0,0,Table1[[#This Row],[pledged]]/Table1[[#This Row],[goal]])</f>
        <v>7.407407407407407E-4</v>
      </c>
      <c r="P1813" s="7">
        <f>IF(Table1[[#This Row],[backers_count]] &lt;= 0,0,Table1[[#This Row],[pledged]]/Table1[[#This Row],[backers_count]])</f>
        <v>1.5384615384615385</v>
      </c>
      <c r="Q1813" t="str">
        <f>TRIM(MID(Table1[[#This Row],[Category and Sub-Category]],1,SEARCH("/",Table1[[#This Row],[Category and Sub-Category]],1)-1))</f>
        <v>photography</v>
      </c>
      <c r="R1813" t="str">
        <f>TRIM(MID(Table1[[#This Row],[Category and Sub-Category]],SEARCH("/",Table1[[#This Row],[Category and Sub-Category]],1)+1,LEN(Table1[[#This Row],[Category and Sub-Category]])))</f>
        <v>photobooks</v>
      </c>
      <c r="S1813" s="8">
        <f>DATE(1970,1,1)+(Table1[[#This Row],[launched_at]]/(24*60*60))</f>
        <v>41876.433680555558</v>
      </c>
      <c r="T1813" s="8">
        <f>DATE(1970,1,1)+(Table1[[#This Row],[deadline]]/(24*60*60))</f>
        <v>41936.166666666664</v>
      </c>
      <c r="U1813">
        <f>_xlfn.DAYS(Table1[[#This Row],[Date Ended Conversion]],Table1[[#This Row],[Date Created Conversion]])</f>
        <v>60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9">
        <f>IF(Table1[[#This Row],[goal]] &lt;= 0,0,Table1[[#This Row],[pledged]]/Table1[[#This Row],[goal]])</f>
        <v>0.13307692307692306</v>
      </c>
      <c r="P1814" s="7">
        <f>IF(Table1[[#This Row],[backers_count]] &lt;= 0,0,Table1[[#This Row],[pledged]]/Table1[[#This Row],[backers_count]])</f>
        <v>37.608695652173914</v>
      </c>
      <c r="Q1814" t="str">
        <f>TRIM(MID(Table1[[#This Row],[Category and Sub-Category]],1,SEARCH("/",Table1[[#This Row],[Category and Sub-Category]],1)-1))</f>
        <v>photography</v>
      </c>
      <c r="R1814" t="str">
        <f>TRIM(MID(Table1[[#This Row],[Category and Sub-Category]],SEARCH("/",Table1[[#This Row],[Category and Sub-Category]],1)+1,LEN(Table1[[#This Row],[Category and Sub-Category]])))</f>
        <v>photobooks</v>
      </c>
      <c r="S1814" s="8">
        <f>DATE(1970,1,1)+(Table1[[#This Row],[launched_at]]/(24*60*60))</f>
        <v>42524.318703703699</v>
      </c>
      <c r="T1814" s="8">
        <f>DATE(1970,1,1)+(Table1[[#This Row],[deadline]]/(24*60*60))</f>
        <v>42554.318703703699</v>
      </c>
      <c r="U1814">
        <f>_xlfn.DAYS(Table1[[#This Row],[Date Ended Conversion]],Table1[[#This Row],[Date Created Conversion]])</f>
        <v>30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9">
        <f>IF(Table1[[#This Row],[goal]] &lt;= 0,0,Table1[[#This Row],[pledged]]/Table1[[#This Row],[goal]])</f>
        <v>0</v>
      </c>
      <c r="P1815" s="7">
        <f>IF(Table1[[#This Row],[backers_count]] &lt;= 0,0,Table1[[#This Row],[pledged]]/Table1[[#This Row],[backers_count]])</f>
        <v>0</v>
      </c>
      <c r="Q1815" t="str">
        <f>TRIM(MID(Table1[[#This Row],[Category and Sub-Category]],1,SEARCH("/",Table1[[#This Row],[Category and Sub-Category]],1)-1))</f>
        <v>photography</v>
      </c>
      <c r="R1815" t="str">
        <f>TRIM(MID(Table1[[#This Row],[Category and Sub-Category]],SEARCH("/",Table1[[#This Row],[Category and Sub-Category]],1)+1,LEN(Table1[[#This Row],[Category and Sub-Category]])))</f>
        <v>photobooks</v>
      </c>
      <c r="S1815" s="8">
        <f>DATE(1970,1,1)+(Table1[[#This Row],[launched_at]]/(24*60*60))</f>
        <v>41829.889027777775</v>
      </c>
      <c r="T1815" s="8">
        <f>DATE(1970,1,1)+(Table1[[#This Row],[deadline]]/(24*60*60))</f>
        <v>41859.889027777775</v>
      </c>
      <c r="U1815">
        <f>_xlfn.DAYS(Table1[[#This Row],[Date Ended Conversion]],Table1[[#This Row],[Date Created Conversion]])</f>
        <v>30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9">
        <f>IF(Table1[[#This Row],[goal]] &lt;= 0,0,Table1[[#This Row],[pledged]]/Table1[[#This Row],[goal]])</f>
        <v>0.49183333333333334</v>
      </c>
      <c r="P1816" s="7">
        <f>IF(Table1[[#This Row],[backers_count]] &lt;= 0,0,Table1[[#This Row],[pledged]]/Table1[[#This Row],[backers_count]])</f>
        <v>42.157142857142858</v>
      </c>
      <c r="Q1816" t="str">
        <f>TRIM(MID(Table1[[#This Row],[Category and Sub-Category]],1,SEARCH("/",Table1[[#This Row],[Category and Sub-Category]],1)-1))</f>
        <v>photography</v>
      </c>
      <c r="R1816" t="str">
        <f>TRIM(MID(Table1[[#This Row],[Category and Sub-Category]],SEARCH("/",Table1[[#This Row],[Category and Sub-Category]],1)+1,LEN(Table1[[#This Row],[Category and Sub-Category]])))</f>
        <v>photobooks</v>
      </c>
      <c r="S1816" s="8">
        <f>DATE(1970,1,1)+(Table1[[#This Row],[launched_at]]/(24*60*60))</f>
        <v>42033.314074074078</v>
      </c>
      <c r="T1816" s="8">
        <f>DATE(1970,1,1)+(Table1[[#This Row],[deadline]]/(24*60*60))</f>
        <v>42063.314074074078</v>
      </c>
      <c r="U1816">
        <f>_xlfn.DAYS(Table1[[#This Row],[Date Ended Conversion]],Table1[[#This Row],[Date Created Conversion]])</f>
        <v>30</v>
      </c>
    </row>
    <row r="1817" spans="1:21" ht="43.5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9">
        <f>IF(Table1[[#This Row],[goal]] &lt;= 0,0,Table1[[#This Row],[pledged]]/Table1[[#This Row],[goal]])</f>
        <v>0</v>
      </c>
      <c r="P1817" s="7">
        <f>IF(Table1[[#This Row],[backers_count]] &lt;= 0,0,Table1[[#This Row],[pledged]]/Table1[[#This Row],[backers_count]])</f>
        <v>0</v>
      </c>
      <c r="Q1817" t="str">
        <f>TRIM(MID(Table1[[#This Row],[Category and Sub-Category]],1,SEARCH("/",Table1[[#This Row],[Category and Sub-Category]],1)-1))</f>
        <v>photography</v>
      </c>
      <c r="R1817" t="str">
        <f>TRIM(MID(Table1[[#This Row],[Category and Sub-Category]],SEARCH("/",Table1[[#This Row],[Category and Sub-Category]],1)+1,LEN(Table1[[#This Row],[Category and Sub-Category]])))</f>
        <v>photobooks</v>
      </c>
      <c r="S1817" s="8">
        <f>DATE(1970,1,1)+(Table1[[#This Row],[launched_at]]/(24*60*60))</f>
        <v>42172.906678240739</v>
      </c>
      <c r="T1817" s="8">
        <f>DATE(1970,1,1)+(Table1[[#This Row],[deadline]]/(24*60*60))</f>
        <v>42186.906678240739</v>
      </c>
      <c r="U1817">
        <f>_xlfn.DAYS(Table1[[#This Row],[Date Ended Conversion]],Table1[[#This Row],[Date Created Conversion]])</f>
        <v>14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9">
        <f>IF(Table1[[#This Row],[goal]] &lt;= 0,0,Table1[[#This Row],[pledged]]/Table1[[#This Row],[goal]])</f>
        <v>2.036E-2</v>
      </c>
      <c r="P1818" s="7">
        <f>IF(Table1[[#This Row],[backers_count]] &lt;= 0,0,Table1[[#This Row],[pledged]]/Table1[[#This Row],[backers_count]])</f>
        <v>84.833333333333329</v>
      </c>
      <c r="Q1818" t="str">
        <f>TRIM(MID(Table1[[#This Row],[Category and Sub-Category]],1,SEARCH("/",Table1[[#This Row],[Category and Sub-Category]],1)-1))</f>
        <v>photography</v>
      </c>
      <c r="R1818" t="str">
        <f>TRIM(MID(Table1[[#This Row],[Category and Sub-Category]],SEARCH("/",Table1[[#This Row],[Category and Sub-Category]],1)+1,LEN(Table1[[#This Row],[Category and Sub-Category]])))</f>
        <v>photobooks</v>
      </c>
      <c r="S1818" s="8">
        <f>DATE(1970,1,1)+(Table1[[#This Row],[launched_at]]/(24*60*60))</f>
        <v>42548.876192129625</v>
      </c>
      <c r="T1818" s="8">
        <f>DATE(1970,1,1)+(Table1[[#This Row],[deadline]]/(24*60*60))</f>
        <v>42576.791666666672</v>
      </c>
      <c r="U1818">
        <f>_xlfn.DAYS(Table1[[#This Row],[Date Ended Conversion]],Table1[[#This Row],[Date Created Conversion]])</f>
        <v>28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9">
        <f>IF(Table1[[#This Row],[goal]] &lt;= 0,0,Table1[[#This Row],[pledged]]/Table1[[#This Row],[goal]])</f>
        <v>0.52327777777777773</v>
      </c>
      <c r="P1819" s="7">
        <f>IF(Table1[[#This Row],[backers_count]] &lt;= 0,0,Table1[[#This Row],[pledged]]/Table1[[#This Row],[backers_count]])</f>
        <v>94.19</v>
      </c>
      <c r="Q1819" t="str">
        <f>TRIM(MID(Table1[[#This Row],[Category and Sub-Category]],1,SEARCH("/",Table1[[#This Row],[Category and Sub-Category]],1)-1))</f>
        <v>photography</v>
      </c>
      <c r="R1819" t="str">
        <f>TRIM(MID(Table1[[#This Row],[Category and Sub-Category]],SEARCH("/",Table1[[#This Row],[Category and Sub-Category]],1)+1,LEN(Table1[[#This Row],[Category and Sub-Category]])))</f>
        <v>photobooks</v>
      </c>
      <c r="S1819" s="8">
        <f>DATE(1970,1,1)+(Table1[[#This Row],[launched_at]]/(24*60*60))</f>
        <v>42705.662118055552</v>
      </c>
      <c r="T1819" s="8">
        <f>DATE(1970,1,1)+(Table1[[#This Row],[deadline]]/(24*60*60))</f>
        <v>42765.290972222225</v>
      </c>
      <c r="U1819">
        <f>_xlfn.DAYS(Table1[[#This Row],[Date Ended Conversion]],Table1[[#This Row],[Date Created Conversion]])</f>
        <v>60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9">
        <f>IF(Table1[[#This Row],[goal]] &lt;= 0,0,Table1[[#This Row],[pledged]]/Table1[[#This Row],[goal]])</f>
        <v>0</v>
      </c>
      <c r="P1820" s="7">
        <f>IF(Table1[[#This Row],[backers_count]] &lt;= 0,0,Table1[[#This Row],[pledged]]/Table1[[#This Row],[backers_count]])</f>
        <v>0</v>
      </c>
      <c r="Q1820" t="str">
        <f>TRIM(MID(Table1[[#This Row],[Category and Sub-Category]],1,SEARCH("/",Table1[[#This Row],[Category and Sub-Category]],1)-1))</f>
        <v>photography</v>
      </c>
      <c r="R1820" t="str">
        <f>TRIM(MID(Table1[[#This Row],[Category and Sub-Category]],SEARCH("/",Table1[[#This Row],[Category and Sub-Category]],1)+1,LEN(Table1[[#This Row],[Category and Sub-Category]])))</f>
        <v>photobooks</v>
      </c>
      <c r="S1820" s="8">
        <f>DATE(1970,1,1)+(Table1[[#This Row],[launched_at]]/(24*60*60))</f>
        <v>42067.234375</v>
      </c>
      <c r="T1820" s="8">
        <f>DATE(1970,1,1)+(Table1[[#This Row],[deadline]]/(24*60*60))</f>
        <v>42097.192708333328</v>
      </c>
      <c r="U1820">
        <f>_xlfn.DAYS(Table1[[#This Row],[Date Ended Conversion]],Table1[[#This Row],[Date Created Conversion]])</f>
        <v>30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9">
        <f>IF(Table1[[#This Row],[goal]] &lt;= 0,0,Table1[[#This Row],[pledged]]/Table1[[#This Row],[goal]])</f>
        <v>2.0833333333333332E-2</v>
      </c>
      <c r="P1821" s="7">
        <f>IF(Table1[[#This Row],[backers_count]] &lt;= 0,0,Table1[[#This Row],[pledged]]/Table1[[#This Row],[backers_count]])</f>
        <v>6.25</v>
      </c>
      <c r="Q1821" t="str">
        <f>TRIM(MID(Table1[[#This Row],[Category and Sub-Category]],1,SEARCH("/",Table1[[#This Row],[Category and Sub-Category]],1)-1))</f>
        <v>photography</v>
      </c>
      <c r="R1821" t="str">
        <f>TRIM(MID(Table1[[#This Row],[Category and Sub-Category]],SEARCH("/",Table1[[#This Row],[Category and Sub-Category]],1)+1,LEN(Table1[[#This Row],[Category and Sub-Category]])))</f>
        <v>photobooks</v>
      </c>
      <c r="S1821" s="8">
        <f>DATE(1970,1,1)+(Table1[[#This Row],[launched_at]]/(24*60*60))</f>
        <v>41820.752268518518</v>
      </c>
      <c r="T1821" s="8">
        <f>DATE(1970,1,1)+(Table1[[#This Row],[deadline]]/(24*60*60))</f>
        <v>41850.752268518518</v>
      </c>
      <c r="U1821">
        <f>_xlfn.DAYS(Table1[[#This Row],[Date Ended Conversion]],Table1[[#This Row],[Date Created Conversion]])</f>
        <v>30</v>
      </c>
    </row>
    <row r="1822" spans="1:21" ht="43.5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9">
        <f>IF(Table1[[#This Row],[goal]] &lt;= 0,0,Table1[[#This Row],[pledged]]/Table1[[#This Row],[goal]])</f>
        <v>6.565384615384616E-2</v>
      </c>
      <c r="P1822" s="7">
        <f>IF(Table1[[#This Row],[backers_count]] &lt;= 0,0,Table1[[#This Row],[pledged]]/Table1[[#This Row],[backers_count]])</f>
        <v>213.375</v>
      </c>
      <c r="Q1822" t="str">
        <f>TRIM(MID(Table1[[#This Row],[Category and Sub-Category]],1,SEARCH("/",Table1[[#This Row],[Category and Sub-Category]],1)-1))</f>
        <v>photography</v>
      </c>
      <c r="R1822" t="str">
        <f>TRIM(MID(Table1[[#This Row],[Category and Sub-Category]],SEARCH("/",Table1[[#This Row],[Category and Sub-Category]],1)+1,LEN(Table1[[#This Row],[Category and Sub-Category]])))</f>
        <v>photobooks</v>
      </c>
      <c r="S1822" s="8">
        <f>DATE(1970,1,1)+(Table1[[#This Row],[launched_at]]/(24*60*60))</f>
        <v>42065.084374999999</v>
      </c>
      <c r="T1822" s="8">
        <f>DATE(1970,1,1)+(Table1[[#This Row],[deadline]]/(24*60*60))</f>
        <v>42095.042708333334</v>
      </c>
      <c r="U1822">
        <f>_xlfn.DAYS(Table1[[#This Row],[Date Ended Conversion]],Table1[[#This Row],[Date Created Conversion]])</f>
        <v>30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9">
        <f>IF(Table1[[#This Row],[goal]] &lt;= 0,0,Table1[[#This Row],[pledged]]/Table1[[#This Row],[goal]])</f>
        <v>1.3489</v>
      </c>
      <c r="P1823" s="7">
        <f>IF(Table1[[#This Row],[backers_count]] &lt;= 0,0,Table1[[#This Row],[pledged]]/Table1[[#This Row],[backers_count]])</f>
        <v>59.162280701754383</v>
      </c>
      <c r="Q1823" t="str">
        <f>TRIM(MID(Table1[[#This Row],[Category and Sub-Category]],1,SEARCH("/",Table1[[#This Row],[Category and Sub-Category]],1)-1))</f>
        <v>music</v>
      </c>
      <c r="R1823" t="str">
        <f>TRIM(MID(Table1[[#This Row],[Category and Sub-Category]],SEARCH("/",Table1[[#This Row],[Category and Sub-Category]],1)+1,LEN(Table1[[#This Row],[Category and Sub-Category]])))</f>
        <v>rock</v>
      </c>
      <c r="S1823" s="8">
        <f>DATE(1970,1,1)+(Table1[[#This Row],[launched_at]]/(24*60*60))</f>
        <v>40926.319062499999</v>
      </c>
      <c r="T1823" s="8">
        <f>DATE(1970,1,1)+(Table1[[#This Row],[deadline]]/(24*60*60))</f>
        <v>40971.319062499999</v>
      </c>
      <c r="U1823">
        <f>_xlfn.DAYS(Table1[[#This Row],[Date Ended Conversion]],Table1[[#This Row],[Date Created Conversion]])</f>
        <v>45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9">
        <f>IF(Table1[[#This Row],[goal]] &lt;= 0,0,Table1[[#This Row],[pledged]]/Table1[[#This Row],[goal]])</f>
        <v>1</v>
      </c>
      <c r="P1824" s="7">
        <f>IF(Table1[[#This Row],[backers_count]] &lt;= 0,0,Table1[[#This Row],[pledged]]/Table1[[#This Row],[backers_count]])</f>
        <v>27.272727272727273</v>
      </c>
      <c r="Q1824" t="str">
        <f>TRIM(MID(Table1[[#This Row],[Category and Sub-Category]],1,SEARCH("/",Table1[[#This Row],[Category and Sub-Category]],1)-1))</f>
        <v>music</v>
      </c>
      <c r="R1824" t="str">
        <f>TRIM(MID(Table1[[#This Row],[Category and Sub-Category]],SEARCH("/",Table1[[#This Row],[Category and Sub-Category]],1)+1,LEN(Table1[[#This Row],[Category and Sub-Category]])))</f>
        <v>rock</v>
      </c>
      <c r="S1824" s="8">
        <f>DATE(1970,1,1)+(Table1[[#This Row],[launched_at]]/(24*60*60))</f>
        <v>41634.797013888892</v>
      </c>
      <c r="T1824" s="8">
        <f>DATE(1970,1,1)+(Table1[[#This Row],[deadline]]/(24*60*60))</f>
        <v>41670.792361111111</v>
      </c>
      <c r="U1824">
        <f>_xlfn.DAYS(Table1[[#This Row],[Date Ended Conversion]],Table1[[#This Row],[Date Created Conversion]])</f>
        <v>36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9">
        <f>IF(Table1[[#This Row],[goal]] &lt;= 0,0,Table1[[#This Row],[pledged]]/Table1[[#This Row],[goal]])</f>
        <v>1.1585714285714286</v>
      </c>
      <c r="P1825" s="7">
        <f>IF(Table1[[#This Row],[backers_count]] &lt;= 0,0,Table1[[#This Row],[pledged]]/Table1[[#This Row],[backers_count]])</f>
        <v>24.575757575757574</v>
      </c>
      <c r="Q1825" t="str">
        <f>TRIM(MID(Table1[[#This Row],[Category and Sub-Category]],1,SEARCH("/",Table1[[#This Row],[Category and Sub-Category]],1)-1))</f>
        <v>music</v>
      </c>
      <c r="R1825" t="str">
        <f>TRIM(MID(Table1[[#This Row],[Category and Sub-Category]],SEARCH("/",Table1[[#This Row],[Category and Sub-Category]],1)+1,LEN(Table1[[#This Row],[Category and Sub-Category]])))</f>
        <v>rock</v>
      </c>
      <c r="S1825" s="8">
        <f>DATE(1970,1,1)+(Table1[[#This Row],[launched_at]]/(24*60*60))</f>
        <v>41176.684907407405</v>
      </c>
      <c r="T1825" s="8">
        <f>DATE(1970,1,1)+(Table1[[#This Row],[deadline]]/(24*60*60))</f>
        <v>41206.684907407405</v>
      </c>
      <c r="U1825">
        <f>_xlfn.DAYS(Table1[[#This Row],[Date Ended Conversion]],Table1[[#This Row],[Date Created Conversion]])</f>
        <v>30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9">
        <f>IF(Table1[[#This Row],[goal]] &lt;= 0,0,Table1[[#This Row],[pledged]]/Table1[[#This Row],[goal]])</f>
        <v>1.0006666666666666</v>
      </c>
      <c r="P1826" s="7">
        <f>IF(Table1[[#This Row],[backers_count]] &lt;= 0,0,Table1[[#This Row],[pledged]]/Table1[[#This Row],[backers_count]])</f>
        <v>75.05</v>
      </c>
      <c r="Q1826" t="str">
        <f>TRIM(MID(Table1[[#This Row],[Category and Sub-Category]],1,SEARCH("/",Table1[[#This Row],[Category and Sub-Category]],1)-1))</f>
        <v>music</v>
      </c>
      <c r="R1826" t="str">
        <f>TRIM(MID(Table1[[#This Row],[Category and Sub-Category]],SEARCH("/",Table1[[#This Row],[Category and Sub-Category]],1)+1,LEN(Table1[[#This Row],[Category and Sub-Category]])))</f>
        <v>rock</v>
      </c>
      <c r="S1826" s="8">
        <f>DATE(1970,1,1)+(Table1[[#This Row],[launched_at]]/(24*60*60))</f>
        <v>41626.916284722218</v>
      </c>
      <c r="T1826" s="8">
        <f>DATE(1970,1,1)+(Table1[[#This Row],[deadline]]/(24*60*60))</f>
        <v>41647.088888888888</v>
      </c>
      <c r="U1826">
        <f>_xlfn.DAYS(Table1[[#This Row],[Date Ended Conversion]],Table1[[#This Row],[Date Created Conversion]])</f>
        <v>21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9">
        <f>IF(Table1[[#This Row],[goal]] &lt;= 0,0,Table1[[#This Row],[pledged]]/Table1[[#This Row],[goal]])</f>
        <v>1.0505</v>
      </c>
      <c r="P1827" s="7">
        <f>IF(Table1[[#This Row],[backers_count]] &lt;= 0,0,Table1[[#This Row],[pledged]]/Table1[[#This Row],[backers_count]])</f>
        <v>42.02</v>
      </c>
      <c r="Q1827" t="str">
        <f>TRIM(MID(Table1[[#This Row],[Category and Sub-Category]],1,SEARCH("/",Table1[[#This Row],[Category and Sub-Category]],1)-1))</f>
        <v>music</v>
      </c>
      <c r="R1827" t="str">
        <f>TRIM(MID(Table1[[#This Row],[Category and Sub-Category]],SEARCH("/",Table1[[#This Row],[Category and Sub-Category]],1)+1,LEN(Table1[[#This Row],[Category and Sub-Category]])))</f>
        <v>rock</v>
      </c>
      <c r="S1827" s="8">
        <f>DATE(1970,1,1)+(Table1[[#This Row],[launched_at]]/(24*60*60))</f>
        <v>41443.83452546296</v>
      </c>
      <c r="T1827" s="8">
        <f>DATE(1970,1,1)+(Table1[[#This Row],[deadline]]/(24*60*60))</f>
        <v>41466.83452546296</v>
      </c>
      <c r="U1827">
        <f>_xlfn.DAYS(Table1[[#This Row],[Date Ended Conversion]],Table1[[#This Row],[Date Created Conversion]])</f>
        <v>23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9">
        <f>IF(Table1[[#This Row],[goal]] &lt;= 0,0,Table1[[#This Row],[pledged]]/Table1[[#This Row],[goal]])</f>
        <v>1.01</v>
      </c>
      <c r="P1828" s="7">
        <f>IF(Table1[[#This Row],[backers_count]] &lt;= 0,0,Table1[[#This Row],[pledged]]/Table1[[#This Row],[backers_count]])</f>
        <v>53.157894736842103</v>
      </c>
      <c r="Q1828" t="str">
        <f>TRIM(MID(Table1[[#This Row],[Category and Sub-Category]],1,SEARCH("/",Table1[[#This Row],[Category and Sub-Category]],1)-1))</f>
        <v>music</v>
      </c>
      <c r="R1828" t="str">
        <f>TRIM(MID(Table1[[#This Row],[Category and Sub-Category]],SEARCH("/",Table1[[#This Row],[Category and Sub-Category]],1)+1,LEN(Table1[[#This Row],[Category and Sub-Category]])))</f>
        <v>rock</v>
      </c>
      <c r="S1828" s="8">
        <f>DATE(1970,1,1)+(Table1[[#This Row],[launched_at]]/(24*60*60))</f>
        <v>41657.923807870371</v>
      </c>
      <c r="T1828" s="8">
        <f>DATE(1970,1,1)+(Table1[[#This Row],[deadline]]/(24*60*60))</f>
        <v>41687.923807870371</v>
      </c>
      <c r="U1828">
        <f>_xlfn.DAYS(Table1[[#This Row],[Date Ended Conversion]],Table1[[#This Row],[Date Created Conversion]])</f>
        <v>30</v>
      </c>
    </row>
    <row r="1829" spans="1:21" ht="43.5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9">
        <f>IF(Table1[[#This Row],[goal]] &lt;= 0,0,Table1[[#This Row],[pledged]]/Table1[[#This Row],[goal]])</f>
        <v>1.0066250000000001</v>
      </c>
      <c r="P1829" s="7">
        <f>IF(Table1[[#This Row],[backers_count]] &lt;= 0,0,Table1[[#This Row],[pledged]]/Table1[[#This Row],[backers_count]])</f>
        <v>83.885416666666671</v>
      </c>
      <c r="Q1829" t="str">
        <f>TRIM(MID(Table1[[#This Row],[Category and Sub-Category]],1,SEARCH("/",Table1[[#This Row],[Category and Sub-Category]],1)-1))</f>
        <v>music</v>
      </c>
      <c r="R1829" t="str">
        <f>TRIM(MID(Table1[[#This Row],[Category and Sub-Category]],SEARCH("/",Table1[[#This Row],[Category and Sub-Category]],1)+1,LEN(Table1[[#This Row],[Category and Sub-Category]])))</f>
        <v>rock</v>
      </c>
      <c r="S1829" s="8">
        <f>DATE(1970,1,1)+(Table1[[#This Row],[launched_at]]/(24*60*60))</f>
        <v>40555.325937499998</v>
      </c>
      <c r="T1829" s="8">
        <f>DATE(1970,1,1)+(Table1[[#This Row],[deadline]]/(24*60*60))</f>
        <v>40605.325937499998</v>
      </c>
      <c r="U1829">
        <f>_xlfn.DAYS(Table1[[#This Row],[Date Ended Conversion]],Table1[[#This Row],[Date Created Conversion]])</f>
        <v>50</v>
      </c>
    </row>
    <row r="1830" spans="1:21" ht="43.5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9">
        <f>IF(Table1[[#This Row],[goal]] &lt;= 0,0,Table1[[#This Row],[pledged]]/Table1[[#This Row],[goal]])</f>
        <v>1.0016</v>
      </c>
      <c r="P1830" s="7">
        <f>IF(Table1[[#This Row],[backers_count]] &lt;= 0,0,Table1[[#This Row],[pledged]]/Table1[[#This Row],[backers_count]])</f>
        <v>417.33333333333331</v>
      </c>
      <c r="Q1830" t="str">
        <f>TRIM(MID(Table1[[#This Row],[Category and Sub-Category]],1,SEARCH("/",Table1[[#This Row],[Category and Sub-Category]],1)-1))</f>
        <v>music</v>
      </c>
      <c r="R1830" t="str">
        <f>TRIM(MID(Table1[[#This Row],[Category and Sub-Category]],SEARCH("/",Table1[[#This Row],[Category and Sub-Category]],1)+1,LEN(Table1[[#This Row],[Category and Sub-Category]])))</f>
        <v>rock</v>
      </c>
      <c r="S1830" s="8">
        <f>DATE(1970,1,1)+(Table1[[#This Row],[launched_at]]/(24*60*60))</f>
        <v>41736.899652777778</v>
      </c>
      <c r="T1830" s="8">
        <f>DATE(1970,1,1)+(Table1[[#This Row],[deadline]]/(24*60*60))</f>
        <v>41768.916666666664</v>
      </c>
      <c r="U1830">
        <f>_xlfn.DAYS(Table1[[#This Row],[Date Ended Conversion]],Table1[[#This Row],[Date Created Conversion]])</f>
        <v>32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9">
        <f>IF(Table1[[#This Row],[goal]] &lt;= 0,0,Table1[[#This Row],[pledged]]/Table1[[#This Row],[goal]])</f>
        <v>1.6668333333333334</v>
      </c>
      <c r="P1831" s="7">
        <f>IF(Table1[[#This Row],[backers_count]] &lt;= 0,0,Table1[[#This Row],[pledged]]/Table1[[#This Row],[backers_count]])</f>
        <v>75.765151515151516</v>
      </c>
      <c r="Q1831" t="str">
        <f>TRIM(MID(Table1[[#This Row],[Category and Sub-Category]],1,SEARCH("/",Table1[[#This Row],[Category and Sub-Category]],1)-1))</f>
        <v>music</v>
      </c>
      <c r="R1831" t="str">
        <f>TRIM(MID(Table1[[#This Row],[Category and Sub-Category]],SEARCH("/",Table1[[#This Row],[Category and Sub-Category]],1)+1,LEN(Table1[[#This Row],[Category and Sub-Category]])))</f>
        <v>rock</v>
      </c>
      <c r="S1831" s="8">
        <f>DATE(1970,1,1)+(Table1[[#This Row],[launched_at]]/(24*60*60))</f>
        <v>40516.087627314817</v>
      </c>
      <c r="T1831" s="8">
        <f>DATE(1970,1,1)+(Table1[[#This Row],[deadline]]/(24*60*60))</f>
        <v>40564.916666666664</v>
      </c>
      <c r="U1831">
        <f>_xlfn.DAYS(Table1[[#This Row],[Date Ended Conversion]],Table1[[#This Row],[Date Created Conversion]])</f>
        <v>48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9">
        <f>IF(Table1[[#This Row],[goal]] &lt;= 0,0,Table1[[#This Row],[pledged]]/Table1[[#This Row],[goal]])</f>
        <v>1.0153333333333334</v>
      </c>
      <c r="P1832" s="7">
        <f>IF(Table1[[#This Row],[backers_count]] &lt;= 0,0,Table1[[#This Row],[pledged]]/Table1[[#This Row],[backers_count]])</f>
        <v>67.389380530973455</v>
      </c>
      <c r="Q1832" t="str">
        <f>TRIM(MID(Table1[[#This Row],[Category and Sub-Category]],1,SEARCH("/",Table1[[#This Row],[Category and Sub-Category]],1)-1))</f>
        <v>music</v>
      </c>
      <c r="R1832" t="str">
        <f>TRIM(MID(Table1[[#This Row],[Category and Sub-Category]],SEARCH("/",Table1[[#This Row],[Category and Sub-Category]],1)+1,LEN(Table1[[#This Row],[Category and Sub-Category]])))</f>
        <v>rock</v>
      </c>
      <c r="S1832" s="8">
        <f>DATE(1970,1,1)+(Table1[[#This Row],[launched_at]]/(24*60*60))</f>
        <v>41664.684108796297</v>
      </c>
      <c r="T1832" s="8">
        <f>DATE(1970,1,1)+(Table1[[#This Row],[deadline]]/(24*60*60))</f>
        <v>41694.684108796297</v>
      </c>
      <c r="U1832">
        <f>_xlfn.DAYS(Table1[[#This Row],[Date Ended Conversion]],Table1[[#This Row],[Date Created Conversion]])</f>
        <v>30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9">
        <f>IF(Table1[[#This Row],[goal]] &lt;= 0,0,Table1[[#This Row],[pledged]]/Table1[[#This Row],[goal]])</f>
        <v>1.03</v>
      </c>
      <c r="P1833" s="7">
        <f>IF(Table1[[#This Row],[backers_count]] &lt;= 0,0,Table1[[#This Row],[pledged]]/Table1[[#This Row],[backers_count]])</f>
        <v>73.571428571428569</v>
      </c>
      <c r="Q1833" t="str">
        <f>TRIM(MID(Table1[[#This Row],[Category and Sub-Category]],1,SEARCH("/",Table1[[#This Row],[Category and Sub-Category]],1)-1))</f>
        <v>music</v>
      </c>
      <c r="R1833" t="str">
        <f>TRIM(MID(Table1[[#This Row],[Category and Sub-Category]],SEARCH("/",Table1[[#This Row],[Category and Sub-Category]],1)+1,LEN(Table1[[#This Row],[Category and Sub-Category]])))</f>
        <v>rock</v>
      </c>
      <c r="S1833" s="8">
        <f>DATE(1970,1,1)+(Table1[[#This Row],[launched_at]]/(24*60*60))</f>
        <v>41026.996099537035</v>
      </c>
      <c r="T1833" s="8">
        <f>DATE(1970,1,1)+(Table1[[#This Row],[deadline]]/(24*60*60))</f>
        <v>41041.996099537035</v>
      </c>
      <c r="U1833">
        <f>_xlfn.DAYS(Table1[[#This Row],[Date Ended Conversion]],Table1[[#This Row],[Date Created Conversion]])</f>
        <v>15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9">
        <f>IF(Table1[[#This Row],[goal]] &lt;= 0,0,Table1[[#This Row],[pledged]]/Table1[[#This Row],[goal]])</f>
        <v>1.4285714285714286</v>
      </c>
      <c r="P1834" s="7">
        <f>IF(Table1[[#This Row],[backers_count]] &lt;= 0,0,Table1[[#This Row],[pledged]]/Table1[[#This Row],[backers_count]])</f>
        <v>25</v>
      </c>
      <c r="Q1834" t="str">
        <f>TRIM(MID(Table1[[#This Row],[Category and Sub-Category]],1,SEARCH("/",Table1[[#This Row],[Category and Sub-Category]],1)-1))</f>
        <v>music</v>
      </c>
      <c r="R1834" t="str">
        <f>TRIM(MID(Table1[[#This Row],[Category and Sub-Category]],SEARCH("/",Table1[[#This Row],[Category and Sub-Category]],1)+1,LEN(Table1[[#This Row],[Category and Sub-Category]])))</f>
        <v>rock</v>
      </c>
      <c r="S1834" s="8">
        <f>DATE(1970,1,1)+(Table1[[#This Row],[launched_at]]/(24*60*60))</f>
        <v>40576.539664351854</v>
      </c>
      <c r="T1834" s="8">
        <f>DATE(1970,1,1)+(Table1[[#This Row],[deadline]]/(24*60*60))</f>
        <v>40606.539664351854</v>
      </c>
      <c r="U1834">
        <f>_xlfn.DAYS(Table1[[#This Row],[Date Ended Conversion]],Table1[[#This Row],[Date Created Conversion]])</f>
        <v>30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9">
        <f>IF(Table1[[#This Row],[goal]] &lt;= 0,0,Table1[[#This Row],[pledged]]/Table1[[#This Row],[goal]])</f>
        <v>2.625</v>
      </c>
      <c r="P1835" s="7">
        <f>IF(Table1[[#This Row],[backers_count]] &lt;= 0,0,Table1[[#This Row],[pledged]]/Table1[[#This Row],[backers_count]])</f>
        <v>42</v>
      </c>
      <c r="Q1835" t="str">
        <f>TRIM(MID(Table1[[#This Row],[Category and Sub-Category]],1,SEARCH("/",Table1[[#This Row],[Category and Sub-Category]],1)-1))</f>
        <v>music</v>
      </c>
      <c r="R1835" t="str">
        <f>TRIM(MID(Table1[[#This Row],[Category and Sub-Category]],SEARCH("/",Table1[[#This Row],[Category and Sub-Category]],1)+1,LEN(Table1[[#This Row],[Category and Sub-Category]])))</f>
        <v>rock</v>
      </c>
      <c r="S1835" s="8">
        <f>DATE(1970,1,1)+(Table1[[#This Row],[launched_at]]/(24*60*60))</f>
        <v>41303.044016203705</v>
      </c>
      <c r="T1835" s="8">
        <f>DATE(1970,1,1)+(Table1[[#This Row],[deadline]]/(24*60*60))</f>
        <v>41335.332638888889</v>
      </c>
      <c r="U1835">
        <f>_xlfn.DAYS(Table1[[#This Row],[Date Ended Conversion]],Table1[[#This Row],[Date Created Conversion]])</f>
        <v>32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9">
        <f>IF(Table1[[#This Row],[goal]] &lt;= 0,0,Table1[[#This Row],[pledged]]/Table1[[#This Row],[goal]])</f>
        <v>1.1805000000000001</v>
      </c>
      <c r="P1836" s="7">
        <f>IF(Table1[[#This Row],[backers_count]] &lt;= 0,0,Table1[[#This Row],[pledged]]/Table1[[#This Row],[backers_count]])</f>
        <v>131.16666666666666</v>
      </c>
      <c r="Q1836" t="str">
        <f>TRIM(MID(Table1[[#This Row],[Category and Sub-Category]],1,SEARCH("/",Table1[[#This Row],[Category and Sub-Category]],1)-1))</f>
        <v>music</v>
      </c>
      <c r="R1836" t="str">
        <f>TRIM(MID(Table1[[#This Row],[Category and Sub-Category]],SEARCH("/",Table1[[#This Row],[Category and Sub-Category]],1)+1,LEN(Table1[[#This Row],[Category and Sub-Category]])))</f>
        <v>rock</v>
      </c>
      <c r="S1836" s="8">
        <f>DATE(1970,1,1)+(Table1[[#This Row],[launched_at]]/(24*60*60))</f>
        <v>41988.964062500003</v>
      </c>
      <c r="T1836" s="8">
        <f>DATE(1970,1,1)+(Table1[[#This Row],[deadline]]/(24*60*60))</f>
        <v>42028.964062500003</v>
      </c>
      <c r="U1836">
        <f>_xlfn.DAYS(Table1[[#This Row],[Date Ended Conversion]],Table1[[#This Row],[Date Created Conversion]])</f>
        <v>40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9">
        <f>IF(Table1[[#This Row],[goal]] &lt;= 0,0,Table1[[#This Row],[pledged]]/Table1[[#This Row],[goal]])</f>
        <v>1.04</v>
      </c>
      <c r="P1837" s="7">
        <f>IF(Table1[[#This Row],[backers_count]] &lt;= 0,0,Table1[[#This Row],[pledged]]/Table1[[#This Row],[backers_count]])</f>
        <v>47.272727272727273</v>
      </c>
      <c r="Q1837" t="str">
        <f>TRIM(MID(Table1[[#This Row],[Category and Sub-Category]],1,SEARCH("/",Table1[[#This Row],[Category and Sub-Category]],1)-1))</f>
        <v>music</v>
      </c>
      <c r="R1837" t="str">
        <f>TRIM(MID(Table1[[#This Row],[Category and Sub-Category]],SEARCH("/",Table1[[#This Row],[Category and Sub-Category]],1)+1,LEN(Table1[[#This Row],[Category and Sub-Category]])))</f>
        <v>rock</v>
      </c>
      <c r="S1837" s="8">
        <f>DATE(1970,1,1)+(Table1[[#This Row],[launched_at]]/(24*60*60))</f>
        <v>42430.702210648145</v>
      </c>
      <c r="T1837" s="8">
        <f>DATE(1970,1,1)+(Table1[[#This Row],[deadline]]/(24*60*60))</f>
        <v>42460.660543981481</v>
      </c>
      <c r="U1837">
        <f>_xlfn.DAYS(Table1[[#This Row],[Date Ended Conversion]],Table1[[#This Row],[Date Created Conversion]])</f>
        <v>30</v>
      </c>
    </row>
    <row r="1838" spans="1:2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9">
        <f>IF(Table1[[#This Row],[goal]] &lt;= 0,0,Table1[[#This Row],[pledged]]/Table1[[#This Row],[goal]])</f>
        <v>2.0034000000000001</v>
      </c>
      <c r="P1838" s="7">
        <f>IF(Table1[[#This Row],[backers_count]] &lt;= 0,0,Table1[[#This Row],[pledged]]/Table1[[#This Row],[backers_count]])</f>
        <v>182.12727272727273</v>
      </c>
      <c r="Q1838" t="str">
        <f>TRIM(MID(Table1[[#This Row],[Category and Sub-Category]],1,SEARCH("/",Table1[[#This Row],[Category and Sub-Category]],1)-1))</f>
        <v>music</v>
      </c>
      <c r="R1838" t="str">
        <f>TRIM(MID(Table1[[#This Row],[Category and Sub-Category]],SEARCH("/",Table1[[#This Row],[Category and Sub-Category]],1)+1,LEN(Table1[[#This Row],[Category and Sub-Category]])))</f>
        <v>rock</v>
      </c>
      <c r="S1838" s="8">
        <f>DATE(1970,1,1)+(Table1[[#This Row],[launched_at]]/(24*60*60))</f>
        <v>41305.809363425928</v>
      </c>
      <c r="T1838" s="8">
        <f>DATE(1970,1,1)+(Table1[[#This Row],[deadline]]/(24*60*60))</f>
        <v>41322.809363425928</v>
      </c>
      <c r="U1838">
        <f>_xlfn.DAYS(Table1[[#This Row],[Date Ended Conversion]],Table1[[#This Row],[Date Created Conversion]])</f>
        <v>17</v>
      </c>
    </row>
    <row r="1839" spans="1:21" ht="43.5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9">
        <f>IF(Table1[[#This Row],[goal]] &lt;= 0,0,Table1[[#This Row],[pledged]]/Table1[[#This Row],[goal]])</f>
        <v>3.0683333333333334</v>
      </c>
      <c r="P1839" s="7">
        <f>IF(Table1[[#This Row],[backers_count]] &lt;= 0,0,Table1[[#This Row],[pledged]]/Table1[[#This Row],[backers_count]])</f>
        <v>61.366666666666667</v>
      </c>
      <c r="Q1839" t="str">
        <f>TRIM(MID(Table1[[#This Row],[Category and Sub-Category]],1,SEARCH("/",Table1[[#This Row],[Category and Sub-Category]],1)-1))</f>
        <v>music</v>
      </c>
      <c r="R1839" t="str">
        <f>TRIM(MID(Table1[[#This Row],[Category and Sub-Category]],SEARCH("/",Table1[[#This Row],[Category and Sub-Category]],1)+1,LEN(Table1[[#This Row],[Category and Sub-Category]])))</f>
        <v>rock</v>
      </c>
      <c r="S1839" s="8">
        <f>DATE(1970,1,1)+(Table1[[#This Row],[launched_at]]/(24*60*60))</f>
        <v>40926.047858796301</v>
      </c>
      <c r="T1839" s="8">
        <f>DATE(1970,1,1)+(Table1[[#This Row],[deadline]]/(24*60*60))</f>
        <v>40986.006192129629</v>
      </c>
      <c r="U1839">
        <f>_xlfn.DAYS(Table1[[#This Row],[Date Ended Conversion]],Table1[[#This Row],[Date Created Conversion]])</f>
        <v>60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9">
        <f>IF(Table1[[#This Row],[goal]] &lt;= 0,0,Table1[[#This Row],[pledged]]/Table1[[#This Row],[goal]])</f>
        <v>1.00149</v>
      </c>
      <c r="P1840" s="7">
        <f>IF(Table1[[#This Row],[backers_count]] &lt;= 0,0,Table1[[#This Row],[pledged]]/Table1[[#This Row],[backers_count]])</f>
        <v>35.767499999999998</v>
      </c>
      <c r="Q1840" t="str">
        <f>TRIM(MID(Table1[[#This Row],[Category and Sub-Category]],1,SEARCH("/",Table1[[#This Row],[Category and Sub-Category]],1)-1))</f>
        <v>music</v>
      </c>
      <c r="R1840" t="str">
        <f>TRIM(MID(Table1[[#This Row],[Category and Sub-Category]],SEARCH("/",Table1[[#This Row],[Category and Sub-Category]],1)+1,LEN(Table1[[#This Row],[Category and Sub-Category]])))</f>
        <v>rock</v>
      </c>
      <c r="S1840" s="8">
        <f>DATE(1970,1,1)+(Table1[[#This Row],[launched_at]]/(24*60*60))</f>
        <v>40788.786539351851</v>
      </c>
      <c r="T1840" s="8">
        <f>DATE(1970,1,1)+(Table1[[#This Row],[deadline]]/(24*60*60))</f>
        <v>40817.125</v>
      </c>
      <c r="U1840">
        <f>_xlfn.DAYS(Table1[[#This Row],[Date Ended Conversion]],Table1[[#This Row],[Date Created Conversion]])</f>
        <v>29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9">
        <f>IF(Table1[[#This Row],[goal]] &lt;= 0,0,Table1[[#This Row],[pledged]]/Table1[[#This Row],[goal]])</f>
        <v>2.0529999999999999</v>
      </c>
      <c r="P1841" s="7">
        <f>IF(Table1[[#This Row],[backers_count]] &lt;= 0,0,Table1[[#This Row],[pledged]]/Table1[[#This Row],[backers_count]])</f>
        <v>45.62222222222222</v>
      </c>
      <c r="Q1841" t="str">
        <f>TRIM(MID(Table1[[#This Row],[Category and Sub-Category]],1,SEARCH("/",Table1[[#This Row],[Category and Sub-Category]],1)-1))</f>
        <v>music</v>
      </c>
      <c r="R1841" t="str">
        <f>TRIM(MID(Table1[[#This Row],[Category and Sub-Category]],SEARCH("/",Table1[[#This Row],[Category and Sub-Category]],1)+1,LEN(Table1[[#This Row],[Category and Sub-Category]])))</f>
        <v>rock</v>
      </c>
      <c r="S1841" s="8">
        <f>DATE(1970,1,1)+(Table1[[#This Row],[launched_at]]/(24*60*60))</f>
        <v>42614.722013888888</v>
      </c>
      <c r="T1841" s="8">
        <f>DATE(1970,1,1)+(Table1[[#This Row],[deadline]]/(24*60*60))</f>
        <v>42644.722013888888</v>
      </c>
      <c r="U1841">
        <f>_xlfn.DAYS(Table1[[#This Row],[Date Ended Conversion]],Table1[[#This Row],[Date Created Conversion]])</f>
        <v>30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9">
        <f>IF(Table1[[#This Row],[goal]] &lt;= 0,0,Table1[[#This Row],[pledged]]/Table1[[#This Row],[goal]])</f>
        <v>1.0888888888888888</v>
      </c>
      <c r="P1842" s="7">
        <f>IF(Table1[[#This Row],[backers_count]] &lt;= 0,0,Table1[[#This Row],[pledged]]/Table1[[#This Row],[backers_count]])</f>
        <v>75.384615384615387</v>
      </c>
      <c r="Q1842" t="str">
        <f>TRIM(MID(Table1[[#This Row],[Category and Sub-Category]],1,SEARCH("/",Table1[[#This Row],[Category and Sub-Category]],1)-1))</f>
        <v>music</v>
      </c>
      <c r="R1842" t="str">
        <f>TRIM(MID(Table1[[#This Row],[Category and Sub-Category]],SEARCH("/",Table1[[#This Row],[Category and Sub-Category]],1)+1,LEN(Table1[[#This Row],[Category and Sub-Category]])))</f>
        <v>rock</v>
      </c>
      <c r="S1842" s="8">
        <f>DATE(1970,1,1)+(Table1[[#This Row],[launched_at]]/(24*60*60))</f>
        <v>41382.096180555556</v>
      </c>
      <c r="T1842" s="8">
        <f>DATE(1970,1,1)+(Table1[[#This Row],[deadline]]/(24*60*60))</f>
        <v>41401.207638888889</v>
      </c>
      <c r="U1842">
        <f>_xlfn.DAYS(Table1[[#This Row],[Date Ended Conversion]],Table1[[#This Row],[Date Created Conversion]])</f>
        <v>19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9">
        <f>IF(Table1[[#This Row],[goal]] &lt;= 0,0,Table1[[#This Row],[pledged]]/Table1[[#This Row],[goal]])</f>
        <v>1.0175000000000001</v>
      </c>
      <c r="P1843" s="7">
        <f>IF(Table1[[#This Row],[backers_count]] &lt;= 0,0,Table1[[#This Row],[pledged]]/Table1[[#This Row],[backers_count]])</f>
        <v>50.875</v>
      </c>
      <c r="Q1843" t="str">
        <f>TRIM(MID(Table1[[#This Row],[Category and Sub-Category]],1,SEARCH("/",Table1[[#This Row],[Category and Sub-Category]],1)-1))</f>
        <v>music</v>
      </c>
      <c r="R1843" t="str">
        <f>TRIM(MID(Table1[[#This Row],[Category and Sub-Category]],SEARCH("/",Table1[[#This Row],[Category and Sub-Category]],1)+1,LEN(Table1[[#This Row],[Category and Sub-Category]])))</f>
        <v>rock</v>
      </c>
      <c r="S1843" s="8">
        <f>DATE(1970,1,1)+(Table1[[#This Row],[launched_at]]/(24*60*60))</f>
        <v>41745.84542824074</v>
      </c>
      <c r="T1843" s="8">
        <f>DATE(1970,1,1)+(Table1[[#This Row],[deadline]]/(24*60*60))</f>
        <v>41779.207638888889</v>
      </c>
      <c r="U1843">
        <f>_xlfn.DAYS(Table1[[#This Row],[Date Ended Conversion]],Table1[[#This Row],[Date Created Conversion]])</f>
        <v>34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9">
        <f>IF(Table1[[#This Row],[goal]] &lt;= 0,0,Table1[[#This Row],[pledged]]/Table1[[#This Row],[goal]])</f>
        <v>1.2524999999999999</v>
      </c>
      <c r="P1844" s="7">
        <f>IF(Table1[[#This Row],[backers_count]] &lt;= 0,0,Table1[[#This Row],[pledged]]/Table1[[#This Row],[backers_count]])</f>
        <v>119.28571428571429</v>
      </c>
      <c r="Q1844" t="str">
        <f>TRIM(MID(Table1[[#This Row],[Category and Sub-Category]],1,SEARCH("/",Table1[[#This Row],[Category and Sub-Category]],1)-1))</f>
        <v>music</v>
      </c>
      <c r="R1844" t="str">
        <f>TRIM(MID(Table1[[#This Row],[Category and Sub-Category]],SEARCH("/",Table1[[#This Row],[Category and Sub-Category]],1)+1,LEN(Table1[[#This Row],[Category and Sub-Category]])))</f>
        <v>rock</v>
      </c>
      <c r="S1844" s="8">
        <f>DATE(1970,1,1)+(Table1[[#This Row],[launched_at]]/(24*60*60))</f>
        <v>42031.631724537037</v>
      </c>
      <c r="T1844" s="8">
        <f>DATE(1970,1,1)+(Table1[[#This Row],[deadline]]/(24*60*60))</f>
        <v>42065.249305555553</v>
      </c>
      <c r="U1844">
        <f>_xlfn.DAYS(Table1[[#This Row],[Date Ended Conversion]],Table1[[#This Row],[Date Created Conversion]])</f>
        <v>34</v>
      </c>
    </row>
    <row r="1845" spans="1:21" ht="43.5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9">
        <f>IF(Table1[[#This Row],[goal]] &lt;= 0,0,Table1[[#This Row],[pledged]]/Table1[[#This Row],[goal]])</f>
        <v>1.2400610000000001</v>
      </c>
      <c r="P1845" s="7">
        <f>IF(Table1[[#This Row],[backers_count]] &lt;= 0,0,Table1[[#This Row],[pledged]]/Table1[[#This Row],[backers_count]])</f>
        <v>92.541865671641801</v>
      </c>
      <c r="Q1845" t="str">
        <f>TRIM(MID(Table1[[#This Row],[Category and Sub-Category]],1,SEARCH("/",Table1[[#This Row],[Category and Sub-Category]],1)-1))</f>
        <v>music</v>
      </c>
      <c r="R1845" t="str">
        <f>TRIM(MID(Table1[[#This Row],[Category and Sub-Category]],SEARCH("/",Table1[[#This Row],[Category and Sub-Category]],1)+1,LEN(Table1[[#This Row],[Category and Sub-Category]])))</f>
        <v>rock</v>
      </c>
      <c r="S1845" s="8">
        <f>DATE(1970,1,1)+(Table1[[#This Row],[launched_at]]/(24*60*60))</f>
        <v>40564.994837962964</v>
      </c>
      <c r="T1845" s="8">
        <f>DATE(1970,1,1)+(Table1[[#This Row],[deadline]]/(24*60*60))</f>
        <v>40594.994837962964</v>
      </c>
      <c r="U1845">
        <f>_xlfn.DAYS(Table1[[#This Row],[Date Ended Conversion]],Table1[[#This Row],[Date Created Conversion]])</f>
        <v>30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9">
        <f>IF(Table1[[#This Row],[goal]] &lt;= 0,0,Table1[[#This Row],[pledged]]/Table1[[#This Row],[goal]])</f>
        <v>1.014</v>
      </c>
      <c r="P1846" s="7">
        <f>IF(Table1[[#This Row],[backers_count]] &lt;= 0,0,Table1[[#This Row],[pledged]]/Table1[[#This Row],[backers_count]])</f>
        <v>76.05</v>
      </c>
      <c r="Q1846" t="str">
        <f>TRIM(MID(Table1[[#This Row],[Category and Sub-Category]],1,SEARCH("/",Table1[[#This Row],[Category and Sub-Category]],1)-1))</f>
        <v>music</v>
      </c>
      <c r="R1846" t="str">
        <f>TRIM(MID(Table1[[#This Row],[Category and Sub-Category]],SEARCH("/",Table1[[#This Row],[Category and Sub-Category]],1)+1,LEN(Table1[[#This Row],[Category and Sub-Category]])))</f>
        <v>rock</v>
      </c>
      <c r="S1846" s="8">
        <f>DATE(1970,1,1)+(Table1[[#This Row],[launched_at]]/(24*60*60))</f>
        <v>40666.973541666666</v>
      </c>
      <c r="T1846" s="8">
        <f>DATE(1970,1,1)+(Table1[[#This Row],[deadline]]/(24*60*60))</f>
        <v>40705.125</v>
      </c>
      <c r="U1846">
        <f>_xlfn.DAYS(Table1[[#This Row],[Date Ended Conversion]],Table1[[#This Row],[Date Created Conversion]])</f>
        <v>39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9">
        <f>IF(Table1[[#This Row],[goal]] &lt;= 0,0,Table1[[#This Row],[pledged]]/Table1[[#This Row],[goal]])</f>
        <v>1</v>
      </c>
      <c r="P1847" s="7">
        <f>IF(Table1[[#This Row],[backers_count]] &lt;= 0,0,Table1[[#This Row],[pledged]]/Table1[[#This Row],[backers_count]])</f>
        <v>52.631578947368418</v>
      </c>
      <c r="Q1847" t="str">
        <f>TRIM(MID(Table1[[#This Row],[Category and Sub-Category]],1,SEARCH("/",Table1[[#This Row],[Category and Sub-Category]],1)-1))</f>
        <v>music</v>
      </c>
      <c r="R1847" t="str">
        <f>TRIM(MID(Table1[[#This Row],[Category and Sub-Category]],SEARCH("/",Table1[[#This Row],[Category and Sub-Category]],1)+1,LEN(Table1[[#This Row],[Category and Sub-Category]])))</f>
        <v>rock</v>
      </c>
      <c r="S1847" s="8">
        <f>DATE(1970,1,1)+(Table1[[#This Row],[launched_at]]/(24*60*60))</f>
        <v>42523.333310185189</v>
      </c>
      <c r="T1847" s="8">
        <f>DATE(1970,1,1)+(Table1[[#This Row],[deadline]]/(24*60*60))</f>
        <v>42538.204861111109</v>
      </c>
      <c r="U1847">
        <f>_xlfn.DAYS(Table1[[#This Row],[Date Ended Conversion]],Table1[[#This Row],[Date Created Conversion]])</f>
        <v>15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9">
        <f>IF(Table1[[#This Row],[goal]] &lt;= 0,0,Table1[[#This Row],[pledged]]/Table1[[#This Row],[goal]])</f>
        <v>1.3792666666666666</v>
      </c>
      <c r="P1848" s="7">
        <f>IF(Table1[[#This Row],[backers_count]] &lt;= 0,0,Table1[[#This Row],[pledged]]/Table1[[#This Row],[backers_count]])</f>
        <v>98.990430622009569</v>
      </c>
      <c r="Q1848" t="str">
        <f>TRIM(MID(Table1[[#This Row],[Category and Sub-Category]],1,SEARCH("/",Table1[[#This Row],[Category and Sub-Category]],1)-1))</f>
        <v>music</v>
      </c>
      <c r="R1848" t="str">
        <f>TRIM(MID(Table1[[#This Row],[Category and Sub-Category]],SEARCH("/",Table1[[#This Row],[Category and Sub-Category]],1)+1,LEN(Table1[[#This Row],[Category and Sub-Category]])))</f>
        <v>rock</v>
      </c>
      <c r="S1848" s="8">
        <f>DATE(1970,1,1)+(Table1[[#This Row],[launched_at]]/(24*60*60))</f>
        <v>41228.650196759263</v>
      </c>
      <c r="T1848" s="8">
        <f>DATE(1970,1,1)+(Table1[[#This Row],[deadline]]/(24*60*60))</f>
        <v>41258.650196759263</v>
      </c>
      <c r="U1848">
        <f>_xlfn.DAYS(Table1[[#This Row],[Date Ended Conversion]],Table1[[#This Row],[Date Created Conversion]])</f>
        <v>30</v>
      </c>
    </row>
    <row r="1849" spans="1:21" ht="43.5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9">
        <f>IF(Table1[[#This Row],[goal]] &lt;= 0,0,Table1[[#This Row],[pledged]]/Table1[[#This Row],[goal]])</f>
        <v>1.2088000000000001</v>
      </c>
      <c r="P1849" s="7">
        <f>IF(Table1[[#This Row],[backers_count]] &lt;= 0,0,Table1[[#This Row],[pledged]]/Table1[[#This Row],[backers_count]])</f>
        <v>79.526315789473685</v>
      </c>
      <c r="Q1849" t="str">
        <f>TRIM(MID(Table1[[#This Row],[Category and Sub-Category]],1,SEARCH("/",Table1[[#This Row],[Category and Sub-Category]],1)-1))</f>
        <v>music</v>
      </c>
      <c r="R1849" t="str">
        <f>TRIM(MID(Table1[[#This Row],[Category and Sub-Category]],SEARCH("/",Table1[[#This Row],[Category and Sub-Category]],1)+1,LEN(Table1[[#This Row],[Category and Sub-Category]])))</f>
        <v>rock</v>
      </c>
      <c r="S1849" s="8">
        <f>DATE(1970,1,1)+(Table1[[#This Row],[launched_at]]/(24*60*60))</f>
        <v>42094.236481481479</v>
      </c>
      <c r="T1849" s="8">
        <f>DATE(1970,1,1)+(Table1[[#This Row],[deadline]]/(24*60*60))</f>
        <v>42115.236481481479</v>
      </c>
      <c r="U1849">
        <f>_xlfn.DAYS(Table1[[#This Row],[Date Ended Conversion]],Table1[[#This Row],[Date Created Conversion]])</f>
        <v>21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9">
        <f>IF(Table1[[#This Row],[goal]] &lt;= 0,0,Table1[[#This Row],[pledged]]/Table1[[#This Row],[goal]])</f>
        <v>1.0736666666666668</v>
      </c>
      <c r="P1850" s="7">
        <f>IF(Table1[[#This Row],[backers_count]] &lt;= 0,0,Table1[[#This Row],[pledged]]/Table1[[#This Row],[backers_count]])</f>
        <v>134.20833333333334</v>
      </c>
      <c r="Q1850" t="str">
        <f>TRIM(MID(Table1[[#This Row],[Category and Sub-Category]],1,SEARCH("/",Table1[[#This Row],[Category and Sub-Category]],1)-1))</f>
        <v>music</v>
      </c>
      <c r="R1850" t="str">
        <f>TRIM(MID(Table1[[#This Row],[Category and Sub-Category]],SEARCH("/",Table1[[#This Row],[Category and Sub-Category]],1)+1,LEN(Table1[[#This Row],[Category and Sub-Category]])))</f>
        <v>rock</v>
      </c>
      <c r="S1850" s="8">
        <f>DATE(1970,1,1)+(Table1[[#This Row],[launched_at]]/(24*60*60))</f>
        <v>40691.788055555553</v>
      </c>
      <c r="T1850" s="8">
        <f>DATE(1970,1,1)+(Table1[[#This Row],[deadline]]/(24*60*60))</f>
        <v>40755.290972222225</v>
      </c>
      <c r="U1850">
        <f>_xlfn.DAYS(Table1[[#This Row],[Date Ended Conversion]],Table1[[#This Row],[Date Created Conversion]])</f>
        <v>64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9">
        <f>IF(Table1[[#This Row],[goal]] &lt;= 0,0,Table1[[#This Row],[pledged]]/Table1[[#This Row],[goal]])</f>
        <v>1.0033333333333334</v>
      </c>
      <c r="P1851" s="7">
        <f>IF(Table1[[#This Row],[backers_count]] &lt;= 0,0,Table1[[#This Row],[pledged]]/Table1[[#This Row],[backers_count]])</f>
        <v>37.625</v>
      </c>
      <c r="Q1851" t="str">
        <f>TRIM(MID(Table1[[#This Row],[Category and Sub-Category]],1,SEARCH("/",Table1[[#This Row],[Category and Sub-Category]],1)-1))</f>
        <v>music</v>
      </c>
      <c r="R1851" t="str">
        <f>TRIM(MID(Table1[[#This Row],[Category and Sub-Category]],SEARCH("/",Table1[[#This Row],[Category and Sub-Category]],1)+1,LEN(Table1[[#This Row],[Category and Sub-Category]])))</f>
        <v>rock</v>
      </c>
      <c r="S1851" s="8">
        <f>DATE(1970,1,1)+(Table1[[#This Row],[launched_at]]/(24*60*60))</f>
        <v>41169.845590277779</v>
      </c>
      <c r="T1851" s="8">
        <f>DATE(1970,1,1)+(Table1[[#This Row],[deadline]]/(24*60*60))</f>
        <v>41199.845590277779</v>
      </c>
      <c r="U1851">
        <f>_xlfn.DAYS(Table1[[#This Row],[Date Ended Conversion]],Table1[[#This Row],[Date Created Conversion]])</f>
        <v>30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9">
        <f>IF(Table1[[#This Row],[goal]] &lt;= 0,0,Table1[[#This Row],[pledged]]/Table1[[#This Row],[goal]])</f>
        <v>1.0152222222222222</v>
      </c>
      <c r="P1852" s="7">
        <f>IF(Table1[[#This Row],[backers_count]] &lt;= 0,0,Table1[[#This Row],[pledged]]/Table1[[#This Row],[backers_count]])</f>
        <v>51.044692737430168</v>
      </c>
      <c r="Q1852" t="str">
        <f>TRIM(MID(Table1[[#This Row],[Category and Sub-Category]],1,SEARCH("/",Table1[[#This Row],[Category and Sub-Category]],1)-1))</f>
        <v>music</v>
      </c>
      <c r="R1852" t="str">
        <f>TRIM(MID(Table1[[#This Row],[Category and Sub-Category]],SEARCH("/",Table1[[#This Row],[Category and Sub-Category]],1)+1,LEN(Table1[[#This Row],[Category and Sub-Category]])))</f>
        <v>rock</v>
      </c>
      <c r="S1852" s="8">
        <f>DATE(1970,1,1)+(Table1[[#This Row],[launched_at]]/(24*60*60))</f>
        <v>41800.959490740745</v>
      </c>
      <c r="T1852" s="8">
        <f>DATE(1970,1,1)+(Table1[[#This Row],[deadline]]/(24*60*60))</f>
        <v>41830.959490740745</v>
      </c>
      <c r="U1852">
        <f>_xlfn.DAYS(Table1[[#This Row],[Date Ended Conversion]],Table1[[#This Row],[Date Created Conversion]])</f>
        <v>30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9">
        <f>IF(Table1[[#This Row],[goal]] &lt;= 0,0,Table1[[#This Row],[pledged]]/Table1[[#This Row],[goal]])</f>
        <v>1.0007692307692309</v>
      </c>
      <c r="P1853" s="7">
        <f>IF(Table1[[#This Row],[backers_count]] &lt;= 0,0,Table1[[#This Row],[pledged]]/Table1[[#This Row],[backers_count]])</f>
        <v>50.03846153846154</v>
      </c>
      <c r="Q1853" t="str">
        <f>TRIM(MID(Table1[[#This Row],[Category and Sub-Category]],1,SEARCH("/",Table1[[#This Row],[Category and Sub-Category]],1)-1))</f>
        <v>music</v>
      </c>
      <c r="R1853" t="str">
        <f>TRIM(MID(Table1[[#This Row],[Category and Sub-Category]],SEARCH("/",Table1[[#This Row],[Category and Sub-Category]],1)+1,LEN(Table1[[#This Row],[Category and Sub-Category]])))</f>
        <v>rock</v>
      </c>
      <c r="S1853" s="8">
        <f>DATE(1970,1,1)+(Table1[[#This Row],[launched_at]]/(24*60*60))</f>
        <v>41827.906689814816</v>
      </c>
      <c r="T1853" s="8">
        <f>DATE(1970,1,1)+(Table1[[#This Row],[deadline]]/(24*60*60))</f>
        <v>41848.041666666664</v>
      </c>
      <c r="U1853">
        <f>_xlfn.DAYS(Table1[[#This Row],[Date Ended Conversion]],Table1[[#This Row],[Date Created Conversion]])</f>
        <v>21</v>
      </c>
    </row>
    <row r="1854" spans="1:21" ht="43.5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9">
        <f>IF(Table1[[#This Row],[goal]] &lt;= 0,0,Table1[[#This Row],[pledged]]/Table1[[#This Row],[goal]])</f>
        <v>1.1696666666666666</v>
      </c>
      <c r="P1854" s="7">
        <f>IF(Table1[[#This Row],[backers_count]] &lt;= 0,0,Table1[[#This Row],[pledged]]/Table1[[#This Row],[backers_count]])</f>
        <v>133.93129770992365</v>
      </c>
      <c r="Q1854" t="str">
        <f>TRIM(MID(Table1[[#This Row],[Category and Sub-Category]],1,SEARCH("/",Table1[[#This Row],[Category and Sub-Category]],1)-1))</f>
        <v>music</v>
      </c>
      <c r="R1854" t="str">
        <f>TRIM(MID(Table1[[#This Row],[Category and Sub-Category]],SEARCH("/",Table1[[#This Row],[Category and Sub-Category]],1)+1,LEN(Table1[[#This Row],[Category and Sub-Category]])))</f>
        <v>rock</v>
      </c>
      <c r="S1854" s="8">
        <f>DATE(1970,1,1)+(Table1[[#This Row],[launched_at]]/(24*60*60))</f>
        <v>42081.77143518519</v>
      </c>
      <c r="T1854" s="8">
        <f>DATE(1970,1,1)+(Table1[[#This Row],[deadline]]/(24*60*60))</f>
        <v>42119</v>
      </c>
      <c r="U1854">
        <f>_xlfn.DAYS(Table1[[#This Row],[Date Ended Conversion]],Table1[[#This Row],[Date Created Conversion]])</f>
        <v>38</v>
      </c>
    </row>
    <row r="1855" spans="1:21" ht="43.5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9">
        <f>IF(Table1[[#This Row],[goal]] &lt;= 0,0,Table1[[#This Row],[pledged]]/Table1[[#This Row],[goal]])</f>
        <v>1.01875</v>
      </c>
      <c r="P1855" s="7">
        <f>IF(Table1[[#This Row],[backers_count]] &lt;= 0,0,Table1[[#This Row],[pledged]]/Table1[[#This Row],[backers_count]])</f>
        <v>58.214285714285715</v>
      </c>
      <c r="Q1855" t="str">
        <f>TRIM(MID(Table1[[#This Row],[Category and Sub-Category]],1,SEARCH("/",Table1[[#This Row],[Category and Sub-Category]],1)-1))</f>
        <v>music</v>
      </c>
      <c r="R1855" t="str">
        <f>TRIM(MID(Table1[[#This Row],[Category and Sub-Category]],SEARCH("/",Table1[[#This Row],[Category and Sub-Category]],1)+1,LEN(Table1[[#This Row],[Category and Sub-Category]])))</f>
        <v>rock</v>
      </c>
      <c r="S1855" s="8">
        <f>DATE(1970,1,1)+(Table1[[#This Row],[launched_at]]/(24*60*60))</f>
        <v>41177.060381944444</v>
      </c>
      <c r="T1855" s="8">
        <f>DATE(1970,1,1)+(Table1[[#This Row],[deadline]]/(24*60*60))</f>
        <v>41227.102048611108</v>
      </c>
      <c r="U1855">
        <f>_xlfn.DAYS(Table1[[#This Row],[Date Ended Conversion]],Table1[[#This Row],[Date Created Conversion]])</f>
        <v>50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9">
        <f>IF(Table1[[#This Row],[goal]] &lt;= 0,0,Table1[[#This Row],[pledged]]/Table1[[#This Row],[goal]])</f>
        <v>1.0212366666666666</v>
      </c>
      <c r="P1856" s="7">
        <f>IF(Table1[[#This Row],[backers_count]] &lt;= 0,0,Table1[[#This Row],[pledged]]/Table1[[#This Row],[backers_count]])</f>
        <v>88.037643678160919</v>
      </c>
      <c r="Q1856" t="str">
        <f>TRIM(MID(Table1[[#This Row],[Category and Sub-Category]],1,SEARCH("/",Table1[[#This Row],[Category and Sub-Category]],1)-1))</f>
        <v>music</v>
      </c>
      <c r="R1856" t="str">
        <f>TRIM(MID(Table1[[#This Row],[Category and Sub-Category]],SEARCH("/",Table1[[#This Row],[Category and Sub-Category]],1)+1,LEN(Table1[[#This Row],[Category and Sub-Category]])))</f>
        <v>rock</v>
      </c>
      <c r="S1856" s="8">
        <f>DATE(1970,1,1)+(Table1[[#This Row],[launched_at]]/(24*60*60))</f>
        <v>41388.021261574075</v>
      </c>
      <c r="T1856" s="8">
        <f>DATE(1970,1,1)+(Table1[[#This Row],[deadline]]/(24*60*60))</f>
        <v>41418.021261574075</v>
      </c>
      <c r="U1856">
        <f>_xlfn.DAYS(Table1[[#This Row],[Date Ended Conversion]],Table1[[#This Row],[Date Created Conversion]])</f>
        <v>30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9">
        <f>IF(Table1[[#This Row],[goal]] &lt;= 0,0,Table1[[#This Row],[pledged]]/Table1[[#This Row],[goal]])</f>
        <v>1.5405897142857143</v>
      </c>
      <c r="P1857" s="7">
        <f>IF(Table1[[#This Row],[backers_count]] &lt;= 0,0,Table1[[#This Row],[pledged]]/Table1[[#This Row],[backers_count]])</f>
        <v>70.576753926701571</v>
      </c>
      <c r="Q1857" t="str">
        <f>TRIM(MID(Table1[[#This Row],[Category and Sub-Category]],1,SEARCH("/",Table1[[#This Row],[Category and Sub-Category]],1)-1))</f>
        <v>music</v>
      </c>
      <c r="R1857" t="str">
        <f>TRIM(MID(Table1[[#This Row],[Category and Sub-Category]],SEARCH("/",Table1[[#This Row],[Category and Sub-Category]],1)+1,LEN(Table1[[#This Row],[Category and Sub-Category]])))</f>
        <v>rock</v>
      </c>
      <c r="S1857" s="8">
        <f>DATE(1970,1,1)+(Table1[[#This Row],[launched_at]]/(24*60*60))</f>
        <v>41600.538657407407</v>
      </c>
      <c r="T1857" s="8">
        <f>DATE(1970,1,1)+(Table1[[#This Row],[deadline]]/(24*60*60))</f>
        <v>41645.538657407407</v>
      </c>
      <c r="U1857">
        <f>_xlfn.DAYS(Table1[[#This Row],[Date Ended Conversion]],Table1[[#This Row],[Date Created Conversion]])</f>
        <v>45</v>
      </c>
    </row>
    <row r="1858" spans="1:21" ht="43.5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9">
        <f>IF(Table1[[#This Row],[goal]] &lt;= 0,0,Table1[[#This Row],[pledged]]/Table1[[#This Row],[goal]])</f>
        <v>1.0125</v>
      </c>
      <c r="P1858" s="7">
        <f>IF(Table1[[#This Row],[backers_count]] &lt;= 0,0,Table1[[#This Row],[pledged]]/Table1[[#This Row],[backers_count]])</f>
        <v>53.289473684210527</v>
      </c>
      <c r="Q1858" t="str">
        <f>TRIM(MID(Table1[[#This Row],[Category and Sub-Category]],1,SEARCH("/",Table1[[#This Row],[Category and Sub-Category]],1)-1))</f>
        <v>music</v>
      </c>
      <c r="R1858" t="str">
        <f>TRIM(MID(Table1[[#This Row],[Category and Sub-Category]],SEARCH("/",Table1[[#This Row],[Category and Sub-Category]],1)+1,LEN(Table1[[#This Row],[Category and Sub-Category]])))</f>
        <v>rock</v>
      </c>
      <c r="S1858" s="8">
        <f>DATE(1970,1,1)+(Table1[[#This Row],[launched_at]]/(24*60*60))</f>
        <v>41817.854999999996</v>
      </c>
      <c r="T1858" s="8">
        <f>DATE(1970,1,1)+(Table1[[#This Row],[deadline]]/(24*60*60))</f>
        <v>41838.854999999996</v>
      </c>
      <c r="U1858">
        <f>_xlfn.DAYS(Table1[[#This Row],[Date Ended Conversion]],Table1[[#This Row],[Date Created Conversion]])</f>
        <v>21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9">
        <f>IF(Table1[[#This Row],[goal]] &lt;= 0,0,Table1[[#This Row],[pledged]]/Table1[[#This Row],[goal]])</f>
        <v>1</v>
      </c>
      <c r="P1859" s="7">
        <f>IF(Table1[[#This Row],[backers_count]] &lt;= 0,0,Table1[[#This Row],[pledged]]/Table1[[#This Row],[backers_count]])</f>
        <v>136.36363636363637</v>
      </c>
      <c r="Q1859" t="str">
        <f>TRIM(MID(Table1[[#This Row],[Category and Sub-Category]],1,SEARCH("/",Table1[[#This Row],[Category and Sub-Category]],1)-1))</f>
        <v>music</v>
      </c>
      <c r="R1859" t="str">
        <f>TRIM(MID(Table1[[#This Row],[Category and Sub-Category]],SEARCH("/",Table1[[#This Row],[Category and Sub-Category]],1)+1,LEN(Table1[[#This Row],[Category and Sub-Category]])))</f>
        <v>rock</v>
      </c>
      <c r="S1859" s="8">
        <f>DATE(1970,1,1)+(Table1[[#This Row],[launched_at]]/(24*60*60))</f>
        <v>41864.76866898148</v>
      </c>
      <c r="T1859" s="8">
        <f>DATE(1970,1,1)+(Table1[[#This Row],[deadline]]/(24*60*60))</f>
        <v>41894.76866898148</v>
      </c>
      <c r="U1859">
        <f>_xlfn.DAYS(Table1[[#This Row],[Date Ended Conversion]],Table1[[#This Row],[Date Created Conversion]])</f>
        <v>30</v>
      </c>
    </row>
    <row r="1860" spans="1:21" ht="43.5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9">
        <f>IF(Table1[[#This Row],[goal]] &lt;= 0,0,Table1[[#This Row],[pledged]]/Table1[[#This Row],[goal]])</f>
        <v>1.0874800874800874</v>
      </c>
      <c r="P1860" s="7">
        <f>IF(Table1[[#This Row],[backers_count]] &lt;= 0,0,Table1[[#This Row],[pledged]]/Table1[[#This Row],[backers_count]])</f>
        <v>40.547315436241611</v>
      </c>
      <c r="Q1860" t="str">
        <f>TRIM(MID(Table1[[#This Row],[Category and Sub-Category]],1,SEARCH("/",Table1[[#This Row],[Category and Sub-Category]],1)-1))</f>
        <v>music</v>
      </c>
      <c r="R1860" t="str">
        <f>TRIM(MID(Table1[[#This Row],[Category and Sub-Category]],SEARCH("/",Table1[[#This Row],[Category and Sub-Category]],1)+1,LEN(Table1[[#This Row],[Category and Sub-Category]])))</f>
        <v>rock</v>
      </c>
      <c r="S1860" s="8">
        <f>DATE(1970,1,1)+(Table1[[#This Row],[launched_at]]/(24*60*60))</f>
        <v>40833.200474537036</v>
      </c>
      <c r="T1860" s="8">
        <f>DATE(1970,1,1)+(Table1[[#This Row],[deadline]]/(24*60*60))</f>
        <v>40893.242141203707</v>
      </c>
      <c r="U1860">
        <f>_xlfn.DAYS(Table1[[#This Row],[Date Ended Conversion]],Table1[[#This Row],[Date Created Conversion]])</f>
        <v>60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9">
        <f>IF(Table1[[#This Row],[goal]] &lt;= 0,0,Table1[[#This Row],[pledged]]/Table1[[#This Row],[goal]])</f>
        <v>1.3183333333333334</v>
      </c>
      <c r="P1861" s="7">
        <f>IF(Table1[[#This Row],[backers_count]] &lt;= 0,0,Table1[[#This Row],[pledged]]/Table1[[#This Row],[backers_count]])</f>
        <v>70.625</v>
      </c>
      <c r="Q1861" t="str">
        <f>TRIM(MID(Table1[[#This Row],[Category and Sub-Category]],1,SEARCH("/",Table1[[#This Row],[Category and Sub-Category]],1)-1))</f>
        <v>music</v>
      </c>
      <c r="R1861" t="str">
        <f>TRIM(MID(Table1[[#This Row],[Category and Sub-Category]],SEARCH("/",Table1[[#This Row],[Category and Sub-Category]],1)+1,LEN(Table1[[#This Row],[Category and Sub-Category]])))</f>
        <v>rock</v>
      </c>
      <c r="S1861" s="8">
        <f>DATE(1970,1,1)+(Table1[[#This Row],[launched_at]]/(24*60*60))</f>
        <v>40778.770011574074</v>
      </c>
      <c r="T1861" s="8">
        <f>DATE(1970,1,1)+(Table1[[#This Row],[deadline]]/(24*60*60))</f>
        <v>40808.770011574074</v>
      </c>
      <c r="U1861">
        <f>_xlfn.DAYS(Table1[[#This Row],[Date Ended Conversion]],Table1[[#This Row],[Date Created Conversion]])</f>
        <v>30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9">
        <f>IF(Table1[[#This Row],[goal]] &lt;= 0,0,Table1[[#This Row],[pledged]]/Table1[[#This Row],[goal]])</f>
        <v>1.3346666666666667</v>
      </c>
      <c r="P1862" s="7">
        <f>IF(Table1[[#This Row],[backers_count]] &lt;= 0,0,Table1[[#This Row],[pledged]]/Table1[[#This Row],[backers_count]])</f>
        <v>52.684210526315788</v>
      </c>
      <c r="Q1862" t="str">
        <f>TRIM(MID(Table1[[#This Row],[Category and Sub-Category]],1,SEARCH("/",Table1[[#This Row],[Category and Sub-Category]],1)-1))</f>
        <v>music</v>
      </c>
      <c r="R1862" t="str">
        <f>TRIM(MID(Table1[[#This Row],[Category and Sub-Category]],SEARCH("/",Table1[[#This Row],[Category and Sub-Category]],1)+1,LEN(Table1[[#This Row],[Category and Sub-Category]])))</f>
        <v>rock</v>
      </c>
      <c r="S1862" s="8">
        <f>DATE(1970,1,1)+(Table1[[#This Row],[launched_at]]/(24*60*60))</f>
        <v>41655.70930555556</v>
      </c>
      <c r="T1862" s="8">
        <f>DATE(1970,1,1)+(Table1[[#This Row],[deadline]]/(24*60*60))</f>
        <v>41676.70930555556</v>
      </c>
      <c r="U1862">
        <f>_xlfn.DAYS(Table1[[#This Row],[Date Ended Conversion]],Table1[[#This Row],[Date Created Conversion]])</f>
        <v>21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9">
        <f>IF(Table1[[#This Row],[goal]] &lt;= 0,0,Table1[[#This Row],[pledged]]/Table1[[#This Row],[goal]])</f>
        <v>0</v>
      </c>
      <c r="P1863" s="7">
        <f>IF(Table1[[#This Row],[backers_count]] &lt;= 0,0,Table1[[#This Row],[pledged]]/Table1[[#This Row],[backers_count]])</f>
        <v>0</v>
      </c>
      <c r="Q1863" t="str">
        <f>TRIM(MID(Table1[[#This Row],[Category and Sub-Category]],1,SEARCH("/",Table1[[#This Row],[Category and Sub-Category]],1)-1))</f>
        <v>games</v>
      </c>
      <c r="R1863" t="str">
        <f>TRIM(MID(Table1[[#This Row],[Category and Sub-Category]],SEARCH("/",Table1[[#This Row],[Category and Sub-Category]],1)+1,LEN(Table1[[#This Row],[Category and Sub-Category]])))</f>
        <v>mobile games</v>
      </c>
      <c r="S1863" s="8">
        <f>DATE(1970,1,1)+(Table1[[#This Row],[launched_at]]/(24*60*60))</f>
        <v>42000.300243055557</v>
      </c>
      <c r="T1863" s="8">
        <f>DATE(1970,1,1)+(Table1[[#This Row],[deadline]]/(24*60*60))</f>
        <v>42030.300243055557</v>
      </c>
      <c r="U1863">
        <f>_xlfn.DAYS(Table1[[#This Row],[Date Ended Conversion]],Table1[[#This Row],[Date Created Conversion]])</f>
        <v>30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9">
        <f>IF(Table1[[#This Row],[goal]] &lt;= 0,0,Table1[[#This Row],[pledged]]/Table1[[#This Row],[goal]])</f>
        <v>8.0833333333333326E-2</v>
      </c>
      <c r="P1864" s="7">
        <f>IF(Table1[[#This Row],[backers_count]] &lt;= 0,0,Table1[[#This Row],[pledged]]/Table1[[#This Row],[backers_count]])</f>
        <v>90.9375</v>
      </c>
      <c r="Q1864" t="str">
        <f>TRIM(MID(Table1[[#This Row],[Category and Sub-Category]],1,SEARCH("/",Table1[[#This Row],[Category and Sub-Category]],1)-1))</f>
        <v>games</v>
      </c>
      <c r="R1864" t="str">
        <f>TRIM(MID(Table1[[#This Row],[Category and Sub-Category]],SEARCH("/",Table1[[#This Row],[Category and Sub-Category]],1)+1,LEN(Table1[[#This Row],[Category and Sub-Category]])))</f>
        <v>mobile games</v>
      </c>
      <c r="S1864" s="8">
        <f>DATE(1970,1,1)+(Table1[[#This Row],[launched_at]]/(24*60*60))</f>
        <v>42755.492754629631</v>
      </c>
      <c r="T1864" s="8">
        <f>DATE(1970,1,1)+(Table1[[#This Row],[deadline]]/(24*60*60))</f>
        <v>42802.3125</v>
      </c>
      <c r="U1864">
        <f>_xlfn.DAYS(Table1[[#This Row],[Date Ended Conversion]],Table1[[#This Row],[Date Created Conversion]])</f>
        <v>47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9">
        <f>IF(Table1[[#This Row],[goal]] &lt;= 0,0,Table1[[#This Row],[pledged]]/Table1[[#This Row],[goal]])</f>
        <v>4.0000000000000001E-3</v>
      </c>
      <c r="P1865" s="7">
        <f>IF(Table1[[#This Row],[backers_count]] &lt;= 0,0,Table1[[#This Row],[pledged]]/Table1[[#This Row],[backers_count]])</f>
        <v>5</v>
      </c>
      <c r="Q1865" t="str">
        <f>TRIM(MID(Table1[[#This Row],[Category and Sub-Category]],1,SEARCH("/",Table1[[#This Row],[Category and Sub-Category]],1)-1))</f>
        <v>games</v>
      </c>
      <c r="R1865" t="str">
        <f>TRIM(MID(Table1[[#This Row],[Category and Sub-Category]],SEARCH("/",Table1[[#This Row],[Category and Sub-Category]],1)+1,LEN(Table1[[#This Row],[Category and Sub-Category]])))</f>
        <v>mobile games</v>
      </c>
      <c r="S1865" s="8">
        <f>DATE(1970,1,1)+(Table1[[#This Row],[launched_at]]/(24*60*60))</f>
        <v>41772.797280092593</v>
      </c>
      <c r="T1865" s="8">
        <f>DATE(1970,1,1)+(Table1[[#This Row],[deadline]]/(24*60*60))</f>
        <v>41802.797280092593</v>
      </c>
      <c r="U1865">
        <f>_xlfn.DAYS(Table1[[#This Row],[Date Ended Conversion]],Table1[[#This Row],[Date Created Conversion]])</f>
        <v>30</v>
      </c>
    </row>
    <row r="1866" spans="1:21" ht="43.5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9">
        <f>IF(Table1[[#This Row],[goal]] &lt;= 0,0,Table1[[#This Row],[pledged]]/Table1[[#This Row],[goal]])</f>
        <v>0.42892307692307691</v>
      </c>
      <c r="P1866" s="7">
        <f>IF(Table1[[#This Row],[backers_count]] &lt;= 0,0,Table1[[#This Row],[pledged]]/Table1[[#This Row],[backers_count]])</f>
        <v>58.083333333333336</v>
      </c>
      <c r="Q1866" t="str">
        <f>TRIM(MID(Table1[[#This Row],[Category and Sub-Category]],1,SEARCH("/",Table1[[#This Row],[Category and Sub-Category]],1)-1))</f>
        <v>games</v>
      </c>
      <c r="R1866" t="str">
        <f>TRIM(MID(Table1[[#This Row],[Category and Sub-Category]],SEARCH("/",Table1[[#This Row],[Category and Sub-Category]],1)+1,LEN(Table1[[#This Row],[Category and Sub-Category]])))</f>
        <v>mobile games</v>
      </c>
      <c r="S1866" s="8">
        <f>DATE(1970,1,1)+(Table1[[#This Row],[launched_at]]/(24*60*60))</f>
        <v>41733.716435185182</v>
      </c>
      <c r="T1866" s="8">
        <f>DATE(1970,1,1)+(Table1[[#This Row],[deadline]]/(24*60*60))</f>
        <v>41763.716435185182</v>
      </c>
      <c r="U1866">
        <f>_xlfn.DAYS(Table1[[#This Row],[Date Ended Conversion]],Table1[[#This Row],[Date Created Conversion]])</f>
        <v>30</v>
      </c>
    </row>
    <row r="1867" spans="1:21" ht="43.5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9">
        <f>IF(Table1[[#This Row],[goal]] &lt;= 0,0,Table1[[#This Row],[pledged]]/Table1[[#This Row],[goal]])</f>
        <v>3.6363636363636364E-5</v>
      </c>
      <c r="P1867" s="7">
        <f>IF(Table1[[#This Row],[backers_count]] &lt;= 0,0,Table1[[#This Row],[pledged]]/Table1[[#This Row],[backers_count]])</f>
        <v>2</v>
      </c>
      <c r="Q1867" t="str">
        <f>TRIM(MID(Table1[[#This Row],[Category and Sub-Category]],1,SEARCH("/",Table1[[#This Row],[Category and Sub-Category]],1)-1))</f>
        <v>games</v>
      </c>
      <c r="R1867" t="str">
        <f>TRIM(MID(Table1[[#This Row],[Category and Sub-Category]],SEARCH("/",Table1[[#This Row],[Category and Sub-Category]],1)+1,LEN(Table1[[#This Row],[Category and Sub-Category]])))</f>
        <v>mobile games</v>
      </c>
      <c r="S1867" s="8">
        <f>DATE(1970,1,1)+(Table1[[#This Row],[launched_at]]/(24*60*60))</f>
        <v>42645.367442129631</v>
      </c>
      <c r="T1867" s="8">
        <f>DATE(1970,1,1)+(Table1[[#This Row],[deadline]]/(24*60*60))</f>
        <v>42680.409108796295</v>
      </c>
      <c r="U1867">
        <f>_xlfn.DAYS(Table1[[#This Row],[Date Ended Conversion]],Table1[[#This Row],[Date Created Conversion]])</f>
        <v>35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9">
        <f>IF(Table1[[#This Row],[goal]] &lt;= 0,0,Table1[[#This Row],[pledged]]/Table1[[#This Row],[goal]])</f>
        <v>5.0000000000000001E-3</v>
      </c>
      <c r="P1868" s="7">
        <f>IF(Table1[[#This Row],[backers_count]] &lt;= 0,0,Table1[[#This Row],[pledged]]/Table1[[#This Row],[backers_count]])</f>
        <v>62.5</v>
      </c>
      <c r="Q1868" t="str">
        <f>TRIM(MID(Table1[[#This Row],[Category and Sub-Category]],1,SEARCH("/",Table1[[#This Row],[Category and Sub-Category]],1)-1))</f>
        <v>games</v>
      </c>
      <c r="R1868" t="str">
        <f>TRIM(MID(Table1[[#This Row],[Category and Sub-Category]],SEARCH("/",Table1[[#This Row],[Category and Sub-Category]],1)+1,LEN(Table1[[#This Row],[Category and Sub-Category]])))</f>
        <v>mobile games</v>
      </c>
      <c r="S1868" s="8">
        <f>DATE(1970,1,1)+(Table1[[#This Row],[launched_at]]/(24*60*60))</f>
        <v>42742.246493055558</v>
      </c>
      <c r="T1868" s="8">
        <f>DATE(1970,1,1)+(Table1[[#This Row],[deadline]]/(24*60*60))</f>
        <v>42795.166666666672</v>
      </c>
      <c r="U1868">
        <f>_xlfn.DAYS(Table1[[#This Row],[Date Ended Conversion]],Table1[[#This Row],[Date Created Conversion]])</f>
        <v>53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9">
        <f>IF(Table1[[#This Row],[goal]] &lt;= 0,0,Table1[[#This Row],[pledged]]/Table1[[#This Row],[goal]])</f>
        <v>5.0000000000000001E-4</v>
      </c>
      <c r="P1869" s="7">
        <f>IF(Table1[[#This Row],[backers_count]] &lt;= 0,0,Table1[[#This Row],[pledged]]/Table1[[#This Row],[backers_count]])</f>
        <v>10</v>
      </c>
      <c r="Q1869" t="str">
        <f>TRIM(MID(Table1[[#This Row],[Category and Sub-Category]],1,SEARCH("/",Table1[[#This Row],[Category and Sub-Category]],1)-1))</f>
        <v>games</v>
      </c>
      <c r="R1869" t="str">
        <f>TRIM(MID(Table1[[#This Row],[Category and Sub-Category]],SEARCH("/",Table1[[#This Row],[Category and Sub-Category]],1)+1,LEN(Table1[[#This Row],[Category and Sub-Category]])))</f>
        <v>mobile games</v>
      </c>
      <c r="S1869" s="8">
        <f>DATE(1970,1,1)+(Table1[[#This Row],[launched_at]]/(24*60*60))</f>
        <v>42649.924907407403</v>
      </c>
      <c r="T1869" s="8">
        <f>DATE(1970,1,1)+(Table1[[#This Row],[deadline]]/(24*60*60))</f>
        <v>42679.924907407403</v>
      </c>
      <c r="U1869">
        <f>_xlfn.DAYS(Table1[[#This Row],[Date Ended Conversion]],Table1[[#This Row],[Date Created Conversion]])</f>
        <v>30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9">
        <f>IF(Table1[[#This Row],[goal]] &lt;= 0,0,Table1[[#This Row],[pledged]]/Table1[[#This Row],[goal]])</f>
        <v>4.8680000000000001E-2</v>
      </c>
      <c r="P1870" s="7">
        <f>IF(Table1[[#This Row],[backers_count]] &lt;= 0,0,Table1[[#This Row],[pledged]]/Table1[[#This Row],[backers_count]])</f>
        <v>71.588235294117652</v>
      </c>
      <c r="Q1870" t="str">
        <f>TRIM(MID(Table1[[#This Row],[Category and Sub-Category]],1,SEARCH("/",Table1[[#This Row],[Category and Sub-Category]],1)-1))</f>
        <v>games</v>
      </c>
      <c r="R1870" t="str">
        <f>TRIM(MID(Table1[[#This Row],[Category and Sub-Category]],SEARCH("/",Table1[[#This Row],[Category and Sub-Category]],1)+1,LEN(Table1[[#This Row],[Category and Sub-Category]])))</f>
        <v>mobile games</v>
      </c>
      <c r="S1870" s="8">
        <f>DATE(1970,1,1)+(Table1[[#This Row],[launched_at]]/(24*60*60))</f>
        <v>42328.779224537036</v>
      </c>
      <c r="T1870" s="8">
        <f>DATE(1970,1,1)+(Table1[[#This Row],[deadline]]/(24*60*60))</f>
        <v>42353.332638888889</v>
      </c>
      <c r="U1870">
        <f>_xlfn.DAYS(Table1[[#This Row],[Date Ended Conversion]],Table1[[#This Row],[Date Created Conversion]])</f>
        <v>25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9">
        <f>IF(Table1[[#This Row],[goal]] &lt;= 0,0,Table1[[#This Row],[pledged]]/Table1[[#This Row],[goal]])</f>
        <v>0</v>
      </c>
      <c r="P1871" s="7">
        <f>IF(Table1[[#This Row],[backers_count]] &lt;= 0,0,Table1[[#This Row],[pledged]]/Table1[[#This Row],[backers_count]])</f>
        <v>0</v>
      </c>
      <c r="Q1871" t="str">
        <f>TRIM(MID(Table1[[#This Row],[Category and Sub-Category]],1,SEARCH("/",Table1[[#This Row],[Category and Sub-Category]],1)-1))</f>
        <v>games</v>
      </c>
      <c r="R1871" t="str">
        <f>TRIM(MID(Table1[[#This Row],[Category and Sub-Category]],SEARCH("/",Table1[[#This Row],[Category and Sub-Category]],1)+1,LEN(Table1[[#This Row],[Category and Sub-Category]])))</f>
        <v>mobile games</v>
      </c>
      <c r="S1871" s="8">
        <f>DATE(1970,1,1)+(Table1[[#This Row],[launched_at]]/(24*60*60))</f>
        <v>42709.002881944441</v>
      </c>
      <c r="T1871" s="8">
        <f>DATE(1970,1,1)+(Table1[[#This Row],[deadline]]/(24*60*60))</f>
        <v>42739.002881944441</v>
      </c>
      <c r="U1871">
        <f>_xlfn.DAYS(Table1[[#This Row],[Date Ended Conversion]],Table1[[#This Row],[Date Created Conversion]])</f>
        <v>30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9">
        <f>IF(Table1[[#This Row],[goal]] &lt;= 0,0,Table1[[#This Row],[pledged]]/Table1[[#This Row],[goal]])</f>
        <v>0.10314285714285715</v>
      </c>
      <c r="P1872" s="7">
        <f>IF(Table1[[#This Row],[backers_count]] &lt;= 0,0,Table1[[#This Row],[pledged]]/Table1[[#This Row],[backers_count]])</f>
        <v>32.81818181818182</v>
      </c>
      <c r="Q1872" t="str">
        <f>TRIM(MID(Table1[[#This Row],[Category and Sub-Category]],1,SEARCH("/",Table1[[#This Row],[Category and Sub-Category]],1)-1))</f>
        <v>games</v>
      </c>
      <c r="R1872" t="str">
        <f>TRIM(MID(Table1[[#This Row],[Category and Sub-Category]],SEARCH("/",Table1[[#This Row],[Category and Sub-Category]],1)+1,LEN(Table1[[#This Row],[Category and Sub-Category]])))</f>
        <v>mobile games</v>
      </c>
      <c r="S1872" s="8">
        <f>DATE(1970,1,1)+(Table1[[#This Row],[launched_at]]/(24*60*60))</f>
        <v>42371.355729166666</v>
      </c>
      <c r="T1872" s="8">
        <f>DATE(1970,1,1)+(Table1[[#This Row],[deadline]]/(24*60*60))</f>
        <v>42400.178472222222</v>
      </c>
      <c r="U1872">
        <f>_xlfn.DAYS(Table1[[#This Row],[Date Ended Conversion]],Table1[[#This Row],[Date Created Conversion]])</f>
        <v>29</v>
      </c>
    </row>
    <row r="1873" spans="1:21" ht="43.5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9">
        <f>IF(Table1[[#This Row],[goal]] &lt;= 0,0,Table1[[#This Row],[pledged]]/Table1[[#This Row],[goal]])</f>
        <v>0.7178461538461538</v>
      </c>
      <c r="P1873" s="7">
        <f>IF(Table1[[#This Row],[backers_count]] &lt;= 0,0,Table1[[#This Row],[pledged]]/Table1[[#This Row],[backers_count]])</f>
        <v>49.11578947368421</v>
      </c>
      <c r="Q1873" t="str">
        <f>TRIM(MID(Table1[[#This Row],[Category and Sub-Category]],1,SEARCH("/",Table1[[#This Row],[Category and Sub-Category]],1)-1))</f>
        <v>games</v>
      </c>
      <c r="R1873" t="str">
        <f>TRIM(MID(Table1[[#This Row],[Category and Sub-Category]],SEARCH("/",Table1[[#This Row],[Category and Sub-Category]],1)+1,LEN(Table1[[#This Row],[Category and Sub-Category]])))</f>
        <v>mobile games</v>
      </c>
      <c r="S1873" s="8">
        <f>DATE(1970,1,1)+(Table1[[#This Row],[launched_at]]/(24*60*60))</f>
        <v>41923.783576388887</v>
      </c>
      <c r="T1873" s="8">
        <f>DATE(1970,1,1)+(Table1[[#This Row],[deadline]]/(24*60*60))</f>
        <v>41963.825243055559</v>
      </c>
      <c r="U1873">
        <f>_xlfn.DAYS(Table1[[#This Row],[Date Ended Conversion]],Table1[[#This Row],[Date Created Conversion]])</f>
        <v>40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9">
        <f>IF(Table1[[#This Row],[goal]] &lt;= 0,0,Table1[[#This Row],[pledged]]/Table1[[#This Row],[goal]])</f>
        <v>1.06E-2</v>
      </c>
      <c r="P1874" s="7">
        <f>IF(Table1[[#This Row],[backers_count]] &lt;= 0,0,Table1[[#This Row],[pledged]]/Table1[[#This Row],[backers_count]])</f>
        <v>16.307692307692307</v>
      </c>
      <c r="Q1874" t="str">
        <f>TRIM(MID(Table1[[#This Row],[Category and Sub-Category]],1,SEARCH("/",Table1[[#This Row],[Category and Sub-Category]],1)-1))</f>
        <v>games</v>
      </c>
      <c r="R1874" t="str">
        <f>TRIM(MID(Table1[[#This Row],[Category and Sub-Category]],SEARCH("/",Table1[[#This Row],[Category and Sub-Category]],1)+1,LEN(Table1[[#This Row],[Category and Sub-Category]])))</f>
        <v>mobile games</v>
      </c>
      <c r="S1874" s="8">
        <f>DATE(1970,1,1)+(Table1[[#This Row],[launched_at]]/(24*60*60))</f>
        <v>42155.129652777774</v>
      </c>
      <c r="T1874" s="8">
        <f>DATE(1970,1,1)+(Table1[[#This Row],[deadline]]/(24*60*60))</f>
        <v>42185.129652777774</v>
      </c>
      <c r="U1874">
        <f>_xlfn.DAYS(Table1[[#This Row],[Date Ended Conversion]],Table1[[#This Row],[Date Created Conversion]])</f>
        <v>30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9">
        <f>IF(Table1[[#This Row],[goal]] &lt;= 0,0,Table1[[#This Row],[pledged]]/Table1[[#This Row],[goal]])</f>
        <v>4.4999999999999997E-3</v>
      </c>
      <c r="P1875" s="7">
        <f>IF(Table1[[#This Row],[backers_count]] &lt;= 0,0,Table1[[#This Row],[pledged]]/Table1[[#This Row],[backers_count]])</f>
        <v>18</v>
      </c>
      <c r="Q1875" t="str">
        <f>TRIM(MID(Table1[[#This Row],[Category and Sub-Category]],1,SEARCH("/",Table1[[#This Row],[Category and Sub-Category]],1)-1))</f>
        <v>games</v>
      </c>
      <c r="R1875" t="str">
        <f>TRIM(MID(Table1[[#This Row],[Category and Sub-Category]],SEARCH("/",Table1[[#This Row],[Category and Sub-Category]],1)+1,LEN(Table1[[#This Row],[Category and Sub-Category]])))</f>
        <v>mobile games</v>
      </c>
      <c r="S1875" s="8">
        <f>DATE(1970,1,1)+(Table1[[#This Row],[launched_at]]/(24*60*60))</f>
        <v>42164.615856481483</v>
      </c>
      <c r="T1875" s="8">
        <f>DATE(1970,1,1)+(Table1[[#This Row],[deadline]]/(24*60*60))</f>
        <v>42193.697916666672</v>
      </c>
      <c r="U1875">
        <f>_xlfn.DAYS(Table1[[#This Row],[Date Ended Conversion]],Table1[[#This Row],[Date Created Conversion]])</f>
        <v>29</v>
      </c>
    </row>
    <row r="1876" spans="1:21" ht="43.5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9">
        <f>IF(Table1[[#This Row],[goal]] &lt;= 0,0,Table1[[#This Row],[pledged]]/Table1[[#This Row],[goal]])</f>
        <v>1.6249999999999999E-4</v>
      </c>
      <c r="P1876" s="7">
        <f>IF(Table1[[#This Row],[backers_count]] &lt;= 0,0,Table1[[#This Row],[pledged]]/Table1[[#This Row],[backers_count]])</f>
        <v>13</v>
      </c>
      <c r="Q1876" t="str">
        <f>TRIM(MID(Table1[[#This Row],[Category and Sub-Category]],1,SEARCH("/",Table1[[#This Row],[Category and Sub-Category]],1)-1))</f>
        <v>games</v>
      </c>
      <c r="R1876" t="str">
        <f>TRIM(MID(Table1[[#This Row],[Category and Sub-Category]],SEARCH("/",Table1[[#This Row],[Category and Sub-Category]],1)+1,LEN(Table1[[#This Row],[Category and Sub-Category]])))</f>
        <v>mobile games</v>
      </c>
      <c r="S1876" s="8">
        <f>DATE(1970,1,1)+(Table1[[#This Row],[launched_at]]/(24*60*60))</f>
        <v>42529.969131944439</v>
      </c>
      <c r="T1876" s="8">
        <f>DATE(1970,1,1)+(Table1[[#This Row],[deadline]]/(24*60*60))</f>
        <v>42549.969131944439</v>
      </c>
      <c r="U1876">
        <f>_xlfn.DAYS(Table1[[#This Row],[Date Ended Conversion]],Table1[[#This Row],[Date Created Conversion]])</f>
        <v>20</v>
      </c>
    </row>
    <row r="1877" spans="1:21" ht="29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9">
        <f>IF(Table1[[#This Row],[goal]] &lt;= 0,0,Table1[[#This Row],[pledged]]/Table1[[#This Row],[goal]])</f>
        <v>5.1000000000000004E-3</v>
      </c>
      <c r="P1877" s="7">
        <f>IF(Table1[[#This Row],[backers_count]] &lt;= 0,0,Table1[[#This Row],[pledged]]/Table1[[#This Row],[backers_count]])</f>
        <v>17</v>
      </c>
      <c r="Q1877" t="str">
        <f>TRIM(MID(Table1[[#This Row],[Category and Sub-Category]],1,SEARCH("/",Table1[[#This Row],[Category and Sub-Category]],1)-1))</f>
        <v>games</v>
      </c>
      <c r="R1877" t="str">
        <f>TRIM(MID(Table1[[#This Row],[Category and Sub-Category]],SEARCH("/",Table1[[#This Row],[Category and Sub-Category]],1)+1,LEN(Table1[[#This Row],[Category and Sub-Category]])))</f>
        <v>mobile games</v>
      </c>
      <c r="S1877" s="8">
        <f>DATE(1970,1,1)+(Table1[[#This Row],[launched_at]]/(24*60*60))</f>
        <v>42528.899398148147</v>
      </c>
      <c r="T1877" s="8">
        <f>DATE(1970,1,1)+(Table1[[#This Row],[deadline]]/(24*60*60))</f>
        <v>42588.899398148147</v>
      </c>
      <c r="U1877">
        <f>_xlfn.DAYS(Table1[[#This Row],[Date Ended Conversion]],Table1[[#This Row],[Date Created Conversion]])</f>
        <v>60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9">
        <f>IF(Table1[[#This Row],[goal]] &lt;= 0,0,Table1[[#This Row],[pledged]]/Table1[[#This Row],[goal]])</f>
        <v>0</v>
      </c>
      <c r="P1878" s="7">
        <f>IF(Table1[[#This Row],[backers_count]] &lt;= 0,0,Table1[[#This Row],[pledged]]/Table1[[#This Row],[backers_count]])</f>
        <v>0</v>
      </c>
      <c r="Q1878" t="str">
        <f>TRIM(MID(Table1[[#This Row],[Category and Sub-Category]],1,SEARCH("/",Table1[[#This Row],[Category and Sub-Category]],1)-1))</f>
        <v>games</v>
      </c>
      <c r="R1878" t="str">
        <f>TRIM(MID(Table1[[#This Row],[Category and Sub-Category]],SEARCH("/",Table1[[#This Row],[Category and Sub-Category]],1)+1,LEN(Table1[[#This Row],[Category and Sub-Category]])))</f>
        <v>mobile games</v>
      </c>
      <c r="S1878" s="8">
        <f>DATE(1970,1,1)+(Table1[[#This Row],[launched_at]]/(24*60*60))</f>
        <v>41776.284780092596</v>
      </c>
      <c r="T1878" s="8">
        <f>DATE(1970,1,1)+(Table1[[#This Row],[deadline]]/(24*60*60))</f>
        <v>41806.284780092596</v>
      </c>
      <c r="U1878">
        <f>_xlfn.DAYS(Table1[[#This Row],[Date Ended Conversion]],Table1[[#This Row],[Date Created Conversion]])</f>
        <v>30</v>
      </c>
    </row>
    <row r="1879" spans="1:21" ht="29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9">
        <f>IF(Table1[[#This Row],[goal]] &lt;= 0,0,Table1[[#This Row],[pledged]]/Table1[[#This Row],[goal]])</f>
        <v>0</v>
      </c>
      <c r="P1879" s="7">
        <f>IF(Table1[[#This Row],[backers_count]] &lt;= 0,0,Table1[[#This Row],[pledged]]/Table1[[#This Row],[backers_count]])</f>
        <v>0</v>
      </c>
      <c r="Q1879" t="str">
        <f>TRIM(MID(Table1[[#This Row],[Category and Sub-Category]],1,SEARCH("/",Table1[[#This Row],[Category and Sub-Category]],1)-1))</f>
        <v>games</v>
      </c>
      <c r="R1879" t="str">
        <f>TRIM(MID(Table1[[#This Row],[Category and Sub-Category]],SEARCH("/",Table1[[#This Row],[Category and Sub-Category]],1)+1,LEN(Table1[[#This Row],[Category and Sub-Category]])))</f>
        <v>mobile games</v>
      </c>
      <c r="S1879" s="8">
        <f>DATE(1970,1,1)+(Table1[[#This Row],[launched_at]]/(24*60*60))</f>
        <v>42035.029224537036</v>
      </c>
      <c r="T1879" s="8">
        <f>DATE(1970,1,1)+(Table1[[#This Row],[deadline]]/(24*60*60))</f>
        <v>42064.029224537036</v>
      </c>
      <c r="U1879">
        <f>_xlfn.DAYS(Table1[[#This Row],[Date Ended Conversion]],Table1[[#This Row],[Date Created Conversion]])</f>
        <v>29</v>
      </c>
    </row>
    <row r="1880" spans="1:21" ht="43.5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9">
        <f>IF(Table1[[#This Row],[goal]] &lt;= 0,0,Table1[[#This Row],[pledged]]/Table1[[#This Row],[goal]])</f>
        <v>0</v>
      </c>
      <c r="P1880" s="7">
        <f>IF(Table1[[#This Row],[backers_count]] &lt;= 0,0,Table1[[#This Row],[pledged]]/Table1[[#This Row],[backers_count]])</f>
        <v>0</v>
      </c>
      <c r="Q1880" t="str">
        <f>TRIM(MID(Table1[[#This Row],[Category and Sub-Category]],1,SEARCH("/",Table1[[#This Row],[Category and Sub-Category]],1)-1))</f>
        <v>games</v>
      </c>
      <c r="R1880" t="str">
        <f>TRIM(MID(Table1[[#This Row],[Category and Sub-Category]],SEARCH("/",Table1[[#This Row],[Category and Sub-Category]],1)+1,LEN(Table1[[#This Row],[Category and Sub-Category]])))</f>
        <v>mobile games</v>
      </c>
      <c r="S1880" s="8">
        <f>DATE(1970,1,1)+(Table1[[#This Row],[launched_at]]/(24*60*60))</f>
        <v>41773.008738425924</v>
      </c>
      <c r="T1880" s="8">
        <f>DATE(1970,1,1)+(Table1[[#This Row],[deadline]]/(24*60*60))</f>
        <v>41803.008738425924</v>
      </c>
      <c r="U1880">
        <f>_xlfn.DAYS(Table1[[#This Row],[Date Ended Conversion]],Table1[[#This Row],[Date Created Conversion]])</f>
        <v>30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9">
        <f>IF(Table1[[#This Row],[goal]] &lt;= 0,0,Table1[[#This Row],[pledged]]/Table1[[#This Row],[goal]])</f>
        <v>1.1999999999999999E-3</v>
      </c>
      <c r="P1881" s="7">
        <f>IF(Table1[[#This Row],[backers_count]] &lt;= 0,0,Table1[[#This Row],[pledged]]/Table1[[#This Row],[backers_count]])</f>
        <v>3</v>
      </c>
      <c r="Q1881" t="str">
        <f>TRIM(MID(Table1[[#This Row],[Category and Sub-Category]],1,SEARCH("/",Table1[[#This Row],[Category and Sub-Category]],1)-1))</f>
        <v>games</v>
      </c>
      <c r="R1881" t="str">
        <f>TRIM(MID(Table1[[#This Row],[Category and Sub-Category]],SEARCH("/",Table1[[#This Row],[Category and Sub-Category]],1)+1,LEN(Table1[[#This Row],[Category and Sub-Category]])))</f>
        <v>mobile games</v>
      </c>
      <c r="S1881" s="8">
        <f>DATE(1970,1,1)+(Table1[[#This Row],[launched_at]]/(24*60*60))</f>
        <v>42413.649641203709</v>
      </c>
      <c r="T1881" s="8">
        <f>DATE(1970,1,1)+(Table1[[#This Row],[deadline]]/(24*60*60))</f>
        <v>42443.607974537037</v>
      </c>
      <c r="U1881">
        <f>_xlfn.DAYS(Table1[[#This Row],[Date Ended Conversion]],Table1[[#This Row],[Date Created Conversion]])</f>
        <v>30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9">
        <f>IF(Table1[[#This Row],[goal]] &lt;= 0,0,Table1[[#This Row],[pledged]]/Table1[[#This Row],[goal]])</f>
        <v>0.20080000000000001</v>
      </c>
      <c r="P1882" s="7">
        <f>IF(Table1[[#This Row],[backers_count]] &lt;= 0,0,Table1[[#This Row],[pledged]]/Table1[[#This Row],[backers_count]])</f>
        <v>41.833333333333336</v>
      </c>
      <c r="Q1882" t="str">
        <f>TRIM(MID(Table1[[#This Row],[Category and Sub-Category]],1,SEARCH("/",Table1[[#This Row],[Category and Sub-Category]],1)-1))</f>
        <v>games</v>
      </c>
      <c r="R1882" t="str">
        <f>TRIM(MID(Table1[[#This Row],[Category and Sub-Category]],SEARCH("/",Table1[[#This Row],[Category and Sub-Category]],1)+1,LEN(Table1[[#This Row],[Category and Sub-Category]])))</f>
        <v>mobile games</v>
      </c>
      <c r="S1882" s="8">
        <f>DATE(1970,1,1)+(Table1[[#This Row],[launched_at]]/(24*60*60))</f>
        <v>42430.566898148143</v>
      </c>
      <c r="T1882" s="8">
        <f>DATE(1970,1,1)+(Table1[[#This Row],[deadline]]/(24*60*60))</f>
        <v>42459.525231481486</v>
      </c>
      <c r="U1882">
        <f>_xlfn.DAYS(Table1[[#This Row],[Date Ended Conversion]],Table1[[#This Row],[Date Created Conversion]])</f>
        <v>29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9">
        <f>IF(Table1[[#This Row],[goal]] &lt;= 0,0,Table1[[#This Row],[pledged]]/Table1[[#This Row],[goal]])</f>
        <v>1.726845</v>
      </c>
      <c r="P1883" s="7">
        <f>IF(Table1[[#This Row],[backers_count]] &lt;= 0,0,Table1[[#This Row],[pledged]]/Table1[[#This Row],[backers_count]])</f>
        <v>49.338428571428572</v>
      </c>
      <c r="Q1883" t="str">
        <f>TRIM(MID(Table1[[#This Row],[Category and Sub-Category]],1,SEARCH("/",Table1[[#This Row],[Category and Sub-Category]],1)-1))</f>
        <v>music</v>
      </c>
      <c r="R1883" t="str">
        <f>TRIM(MID(Table1[[#This Row],[Category and Sub-Category]],SEARCH("/",Table1[[#This Row],[Category and Sub-Category]],1)+1,LEN(Table1[[#This Row],[Category and Sub-Category]])))</f>
        <v>indie rock</v>
      </c>
      <c r="S1883" s="8">
        <f>DATE(1970,1,1)+(Table1[[#This Row],[launched_at]]/(24*60*60))</f>
        <v>42043.152650462958</v>
      </c>
      <c r="T1883" s="8">
        <f>DATE(1970,1,1)+(Table1[[#This Row],[deadline]]/(24*60*60))</f>
        <v>42073.110983796301</v>
      </c>
      <c r="U1883">
        <f>_xlfn.DAYS(Table1[[#This Row],[Date Ended Conversion]],Table1[[#This Row],[Date Created Conversion]])</f>
        <v>30</v>
      </c>
    </row>
    <row r="1884" spans="1:21" ht="43.5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9">
        <f>IF(Table1[[#This Row],[goal]] &lt;= 0,0,Table1[[#This Row],[pledged]]/Table1[[#This Row],[goal]])</f>
        <v>1.008955223880597</v>
      </c>
      <c r="P1884" s="7">
        <f>IF(Table1[[#This Row],[backers_count]] &lt;= 0,0,Table1[[#This Row],[pledged]]/Table1[[#This Row],[backers_count]])</f>
        <v>41.728395061728392</v>
      </c>
      <c r="Q1884" t="str">
        <f>TRIM(MID(Table1[[#This Row],[Category and Sub-Category]],1,SEARCH("/",Table1[[#This Row],[Category and Sub-Category]],1)-1))</f>
        <v>music</v>
      </c>
      <c r="R1884" t="str">
        <f>TRIM(MID(Table1[[#This Row],[Category and Sub-Category]],SEARCH("/",Table1[[#This Row],[Category and Sub-Category]],1)+1,LEN(Table1[[#This Row],[Category and Sub-Category]])))</f>
        <v>indie rock</v>
      </c>
      <c r="S1884" s="8">
        <f>DATE(1970,1,1)+(Table1[[#This Row],[launched_at]]/(24*60*60))</f>
        <v>41067.949212962965</v>
      </c>
      <c r="T1884" s="8">
        <f>DATE(1970,1,1)+(Table1[[#This Row],[deadline]]/(24*60*60))</f>
        <v>41100.991666666669</v>
      </c>
      <c r="U1884">
        <f>_xlfn.DAYS(Table1[[#This Row],[Date Ended Conversion]],Table1[[#This Row],[Date Created Conversion]])</f>
        <v>33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9">
        <f>IF(Table1[[#This Row],[goal]] &lt;= 0,0,Table1[[#This Row],[pledged]]/Table1[[#This Row],[goal]])</f>
        <v>1.0480480480480481</v>
      </c>
      <c r="P1885" s="7">
        <f>IF(Table1[[#This Row],[backers_count]] &lt;= 0,0,Table1[[#This Row],[pledged]]/Table1[[#This Row],[backers_count]])</f>
        <v>32.71875</v>
      </c>
      <c r="Q1885" t="str">
        <f>TRIM(MID(Table1[[#This Row],[Category and Sub-Category]],1,SEARCH("/",Table1[[#This Row],[Category and Sub-Category]],1)-1))</f>
        <v>music</v>
      </c>
      <c r="R1885" t="str">
        <f>TRIM(MID(Table1[[#This Row],[Category and Sub-Category]],SEARCH("/",Table1[[#This Row],[Category and Sub-Category]],1)+1,LEN(Table1[[#This Row],[Category and Sub-Category]])))</f>
        <v>indie rock</v>
      </c>
      <c r="S1885" s="8">
        <f>DATE(1970,1,1)+(Table1[[#This Row],[launched_at]]/(24*60*60))</f>
        <v>40977.948009259257</v>
      </c>
      <c r="T1885" s="8">
        <f>DATE(1970,1,1)+(Table1[[#This Row],[deadline]]/(24*60*60))</f>
        <v>41007.906342592592</v>
      </c>
      <c r="U1885">
        <f>_xlfn.DAYS(Table1[[#This Row],[Date Ended Conversion]],Table1[[#This Row],[Date Created Conversion]])</f>
        <v>30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9">
        <f>IF(Table1[[#This Row],[goal]] &lt;= 0,0,Table1[[#This Row],[pledged]]/Table1[[#This Row],[goal]])</f>
        <v>1.351</v>
      </c>
      <c r="P1886" s="7">
        <f>IF(Table1[[#This Row],[backers_count]] &lt;= 0,0,Table1[[#This Row],[pledged]]/Table1[[#This Row],[backers_count]])</f>
        <v>51.96153846153846</v>
      </c>
      <c r="Q1886" t="str">
        <f>TRIM(MID(Table1[[#This Row],[Category and Sub-Category]],1,SEARCH("/",Table1[[#This Row],[Category and Sub-Category]],1)-1))</f>
        <v>music</v>
      </c>
      <c r="R1886" t="str">
        <f>TRIM(MID(Table1[[#This Row],[Category and Sub-Category]],SEARCH("/",Table1[[#This Row],[Category and Sub-Category]],1)+1,LEN(Table1[[#This Row],[Category and Sub-Category]])))</f>
        <v>indie rock</v>
      </c>
      <c r="S1886" s="8">
        <f>DATE(1970,1,1)+(Table1[[#This Row],[launched_at]]/(24*60*60))</f>
        <v>41205.198321759257</v>
      </c>
      <c r="T1886" s="8">
        <f>DATE(1970,1,1)+(Table1[[#This Row],[deadline]]/(24*60*60))</f>
        <v>41240.5</v>
      </c>
      <c r="U1886">
        <f>_xlfn.DAYS(Table1[[#This Row],[Date Ended Conversion]],Table1[[#This Row],[Date Created Conversion]])</f>
        <v>35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9">
        <f>IF(Table1[[#This Row],[goal]] &lt;= 0,0,Table1[[#This Row],[pledged]]/Table1[[#This Row],[goal]])</f>
        <v>1.1632786885245903</v>
      </c>
      <c r="P1887" s="7">
        <f>IF(Table1[[#This Row],[backers_count]] &lt;= 0,0,Table1[[#This Row],[pledged]]/Table1[[#This Row],[backers_count]])</f>
        <v>50.685714285714283</v>
      </c>
      <c r="Q1887" t="str">
        <f>TRIM(MID(Table1[[#This Row],[Category and Sub-Category]],1,SEARCH("/",Table1[[#This Row],[Category and Sub-Category]],1)-1))</f>
        <v>music</v>
      </c>
      <c r="R1887" t="str">
        <f>TRIM(MID(Table1[[#This Row],[Category and Sub-Category]],SEARCH("/",Table1[[#This Row],[Category and Sub-Category]],1)+1,LEN(Table1[[#This Row],[Category and Sub-Category]])))</f>
        <v>indie rock</v>
      </c>
      <c r="S1887" s="8">
        <f>DATE(1970,1,1)+(Table1[[#This Row],[launched_at]]/(24*60*60))</f>
        <v>41099.093865740739</v>
      </c>
      <c r="T1887" s="8">
        <f>DATE(1970,1,1)+(Table1[[#This Row],[deadline]]/(24*60*60))</f>
        <v>41131.916666666664</v>
      </c>
      <c r="U1887">
        <f>_xlfn.DAYS(Table1[[#This Row],[Date Ended Conversion]],Table1[[#This Row],[Date Created Conversion]])</f>
        <v>32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9">
        <f>IF(Table1[[#This Row],[goal]] &lt;= 0,0,Table1[[#This Row],[pledged]]/Table1[[#This Row],[goal]])</f>
        <v>1.0208333333333333</v>
      </c>
      <c r="P1888" s="7">
        <f>IF(Table1[[#This Row],[backers_count]] &lt;= 0,0,Table1[[#This Row],[pledged]]/Table1[[#This Row],[backers_count]])</f>
        <v>42.241379310344826</v>
      </c>
      <c r="Q1888" t="str">
        <f>TRIM(MID(Table1[[#This Row],[Category and Sub-Category]],1,SEARCH("/",Table1[[#This Row],[Category and Sub-Category]],1)-1))</f>
        <v>music</v>
      </c>
      <c r="R1888" t="str">
        <f>TRIM(MID(Table1[[#This Row],[Category and Sub-Category]],SEARCH("/",Table1[[#This Row],[Category and Sub-Category]],1)+1,LEN(Table1[[#This Row],[Category and Sub-Category]])))</f>
        <v>indie rock</v>
      </c>
      <c r="S1888" s="8">
        <f>DATE(1970,1,1)+(Table1[[#This Row],[launched_at]]/(24*60*60))</f>
        <v>41925.906689814816</v>
      </c>
      <c r="T1888" s="8">
        <f>DATE(1970,1,1)+(Table1[[#This Row],[deadline]]/(24*60*60))</f>
        <v>41955.94835648148</v>
      </c>
      <c r="U1888">
        <f>_xlfn.DAYS(Table1[[#This Row],[Date Ended Conversion]],Table1[[#This Row],[Date Created Conversion]])</f>
        <v>30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9">
        <f>IF(Table1[[#This Row],[goal]] &lt;= 0,0,Table1[[#This Row],[pledged]]/Table1[[#This Row],[goal]])</f>
        <v>1.1116666666666666</v>
      </c>
      <c r="P1889" s="7">
        <f>IF(Table1[[#This Row],[backers_count]] &lt;= 0,0,Table1[[#This Row],[pledged]]/Table1[[#This Row],[backers_count]])</f>
        <v>416.875</v>
      </c>
      <c r="Q1889" t="str">
        <f>TRIM(MID(Table1[[#This Row],[Category and Sub-Category]],1,SEARCH("/",Table1[[#This Row],[Category and Sub-Category]],1)-1))</f>
        <v>music</v>
      </c>
      <c r="R1889" t="str">
        <f>TRIM(MID(Table1[[#This Row],[Category and Sub-Category]],SEARCH("/",Table1[[#This Row],[Category and Sub-Category]],1)+1,LEN(Table1[[#This Row],[Category and Sub-Category]])))</f>
        <v>indie rock</v>
      </c>
      <c r="S1889" s="8">
        <f>DATE(1970,1,1)+(Table1[[#This Row],[launched_at]]/(24*60*60))</f>
        <v>42323.800138888888</v>
      </c>
      <c r="T1889" s="8">
        <f>DATE(1970,1,1)+(Table1[[#This Row],[deadline]]/(24*60*60))</f>
        <v>42341.895833333328</v>
      </c>
      <c r="U1889">
        <f>_xlfn.DAYS(Table1[[#This Row],[Date Ended Conversion]],Table1[[#This Row],[Date Created Conversion]])</f>
        <v>18</v>
      </c>
    </row>
    <row r="1890" spans="1:21" ht="43.5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9">
        <f>IF(Table1[[#This Row],[goal]] &lt;= 0,0,Table1[[#This Row],[pledged]]/Table1[[#This Row],[goal]])</f>
        <v>1.6608000000000001</v>
      </c>
      <c r="P1890" s="7">
        <f>IF(Table1[[#This Row],[backers_count]] &lt;= 0,0,Table1[[#This Row],[pledged]]/Table1[[#This Row],[backers_count]])</f>
        <v>46.651685393258425</v>
      </c>
      <c r="Q1890" t="str">
        <f>TRIM(MID(Table1[[#This Row],[Category and Sub-Category]],1,SEARCH("/",Table1[[#This Row],[Category and Sub-Category]],1)-1))</f>
        <v>music</v>
      </c>
      <c r="R1890" t="str">
        <f>TRIM(MID(Table1[[#This Row],[Category and Sub-Category]],SEARCH("/",Table1[[#This Row],[Category and Sub-Category]],1)+1,LEN(Table1[[#This Row],[Category and Sub-Category]])))</f>
        <v>indie rock</v>
      </c>
      <c r="S1890" s="8">
        <f>DATE(1970,1,1)+(Table1[[#This Row],[launched_at]]/(24*60*60))</f>
        <v>40299.239953703705</v>
      </c>
      <c r="T1890" s="8">
        <f>DATE(1970,1,1)+(Table1[[#This Row],[deadline]]/(24*60*60))</f>
        <v>40330.207638888889</v>
      </c>
      <c r="U1890">
        <f>_xlfn.DAYS(Table1[[#This Row],[Date Ended Conversion]],Table1[[#This Row],[Date Created Conversion]])</f>
        <v>31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9">
        <f>IF(Table1[[#This Row],[goal]] &lt;= 0,0,Table1[[#This Row],[pledged]]/Table1[[#This Row],[goal]])</f>
        <v>1.0660000000000001</v>
      </c>
      <c r="P1891" s="7">
        <f>IF(Table1[[#This Row],[backers_count]] &lt;= 0,0,Table1[[#This Row],[pledged]]/Table1[[#This Row],[backers_count]])</f>
        <v>48.454545454545453</v>
      </c>
      <c r="Q1891" t="str">
        <f>TRIM(MID(Table1[[#This Row],[Category and Sub-Category]],1,SEARCH("/",Table1[[#This Row],[Category and Sub-Category]],1)-1))</f>
        <v>music</v>
      </c>
      <c r="R1891" t="str">
        <f>TRIM(MID(Table1[[#This Row],[Category and Sub-Category]],SEARCH("/",Table1[[#This Row],[Category and Sub-Category]],1)+1,LEN(Table1[[#This Row],[Category and Sub-Category]])))</f>
        <v>indie rock</v>
      </c>
      <c r="S1891" s="8">
        <f>DATE(1970,1,1)+(Table1[[#This Row],[launched_at]]/(24*60*60))</f>
        <v>41299.793356481481</v>
      </c>
      <c r="T1891" s="8">
        <f>DATE(1970,1,1)+(Table1[[#This Row],[deadline]]/(24*60*60))</f>
        <v>41344.751689814817</v>
      </c>
      <c r="U1891">
        <f>_xlfn.DAYS(Table1[[#This Row],[Date Ended Conversion]],Table1[[#This Row],[Date Created Conversion]])</f>
        <v>45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9">
        <f>IF(Table1[[#This Row],[goal]] &lt;= 0,0,Table1[[#This Row],[pledged]]/Table1[[#This Row],[goal]])</f>
        <v>1.4458441666666668</v>
      </c>
      <c r="P1892" s="7">
        <f>IF(Table1[[#This Row],[backers_count]] &lt;= 0,0,Table1[[#This Row],[pledged]]/Table1[[#This Row],[backers_count]])</f>
        <v>70.5289837398374</v>
      </c>
      <c r="Q1892" t="str">
        <f>TRIM(MID(Table1[[#This Row],[Category and Sub-Category]],1,SEARCH("/",Table1[[#This Row],[Category and Sub-Category]],1)-1))</f>
        <v>music</v>
      </c>
      <c r="R1892" t="str">
        <f>TRIM(MID(Table1[[#This Row],[Category and Sub-Category]],SEARCH("/",Table1[[#This Row],[Category and Sub-Category]],1)+1,LEN(Table1[[#This Row],[Category and Sub-Category]])))</f>
        <v>indie rock</v>
      </c>
      <c r="S1892" s="8">
        <f>DATE(1970,1,1)+(Table1[[#This Row],[launched_at]]/(24*60*60))</f>
        <v>41228.786203703705</v>
      </c>
      <c r="T1892" s="8">
        <f>DATE(1970,1,1)+(Table1[[#This Row],[deadline]]/(24*60*60))</f>
        <v>41258.786203703705</v>
      </c>
      <c r="U1892">
        <f>_xlfn.DAYS(Table1[[#This Row],[Date Ended Conversion]],Table1[[#This Row],[Date Created Conversion]])</f>
        <v>30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9">
        <f>IF(Table1[[#This Row],[goal]] &lt;= 0,0,Table1[[#This Row],[pledged]]/Table1[[#This Row],[goal]])</f>
        <v>1.0555000000000001</v>
      </c>
      <c r="P1893" s="7">
        <f>IF(Table1[[#This Row],[backers_count]] &lt;= 0,0,Table1[[#This Row],[pledged]]/Table1[[#This Row],[backers_count]])</f>
        <v>87.958333333333329</v>
      </c>
      <c r="Q1893" t="str">
        <f>TRIM(MID(Table1[[#This Row],[Category and Sub-Category]],1,SEARCH("/",Table1[[#This Row],[Category and Sub-Category]],1)-1))</f>
        <v>music</v>
      </c>
      <c r="R1893" t="str">
        <f>TRIM(MID(Table1[[#This Row],[Category and Sub-Category]],SEARCH("/",Table1[[#This Row],[Category and Sub-Category]],1)+1,LEN(Table1[[#This Row],[Category and Sub-Category]])))</f>
        <v>indie rock</v>
      </c>
      <c r="S1893" s="8">
        <f>DATE(1970,1,1)+(Table1[[#This Row],[launched_at]]/(24*60*60))</f>
        <v>40335.798078703701</v>
      </c>
      <c r="T1893" s="8">
        <f>DATE(1970,1,1)+(Table1[[#This Row],[deadline]]/(24*60*60))</f>
        <v>40381.25</v>
      </c>
      <c r="U1893">
        <f>_xlfn.DAYS(Table1[[#This Row],[Date Ended Conversion]],Table1[[#This Row],[Date Created Conversion]])</f>
        <v>46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9">
        <f>IF(Table1[[#This Row],[goal]] &lt;= 0,0,Table1[[#This Row],[pledged]]/Table1[[#This Row],[goal]])</f>
        <v>1.3660000000000001</v>
      </c>
      <c r="P1894" s="7">
        <f>IF(Table1[[#This Row],[backers_count]] &lt;= 0,0,Table1[[#This Row],[pledged]]/Table1[[#This Row],[backers_count]])</f>
        <v>26.26923076923077</v>
      </c>
      <c r="Q1894" t="str">
        <f>TRIM(MID(Table1[[#This Row],[Category and Sub-Category]],1,SEARCH("/",Table1[[#This Row],[Category and Sub-Category]],1)-1))</f>
        <v>music</v>
      </c>
      <c r="R1894" t="str">
        <f>TRIM(MID(Table1[[#This Row],[Category and Sub-Category]],SEARCH("/",Table1[[#This Row],[Category and Sub-Category]],1)+1,LEN(Table1[[#This Row],[Category and Sub-Category]])))</f>
        <v>indie rock</v>
      </c>
      <c r="S1894" s="8">
        <f>DATE(1970,1,1)+(Table1[[#This Row],[launched_at]]/(24*60*60))</f>
        <v>40671.637511574074</v>
      </c>
      <c r="T1894" s="8">
        <f>DATE(1970,1,1)+(Table1[[#This Row],[deadline]]/(24*60*60))</f>
        <v>40701.637511574074</v>
      </c>
      <c r="U1894">
        <f>_xlfn.DAYS(Table1[[#This Row],[Date Ended Conversion]],Table1[[#This Row],[Date Created Conversion]])</f>
        <v>30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9">
        <f>IF(Table1[[#This Row],[goal]] &lt;= 0,0,Table1[[#This Row],[pledged]]/Table1[[#This Row],[goal]])</f>
        <v>1.04</v>
      </c>
      <c r="P1895" s="7">
        <f>IF(Table1[[#This Row],[backers_count]] &lt;= 0,0,Table1[[#This Row],[pledged]]/Table1[[#This Row],[backers_count]])</f>
        <v>57.777777777777779</v>
      </c>
      <c r="Q1895" t="str">
        <f>TRIM(MID(Table1[[#This Row],[Category and Sub-Category]],1,SEARCH("/",Table1[[#This Row],[Category and Sub-Category]],1)-1))</f>
        <v>music</v>
      </c>
      <c r="R1895" t="str">
        <f>TRIM(MID(Table1[[#This Row],[Category and Sub-Category]],SEARCH("/",Table1[[#This Row],[Category and Sub-Category]],1)+1,LEN(Table1[[#This Row],[Category and Sub-Category]])))</f>
        <v>indie rock</v>
      </c>
      <c r="S1895" s="8">
        <f>DATE(1970,1,1)+(Table1[[#This Row],[launched_at]]/(24*60*60))</f>
        <v>40632.94195601852</v>
      </c>
      <c r="T1895" s="8">
        <f>DATE(1970,1,1)+(Table1[[#This Row],[deadline]]/(24*60*60))</f>
        <v>40649.165972222225</v>
      </c>
      <c r="U1895">
        <f>_xlfn.DAYS(Table1[[#This Row],[Date Ended Conversion]],Table1[[#This Row],[Date Created Conversion]])</f>
        <v>17</v>
      </c>
    </row>
    <row r="1896" spans="1:2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9">
        <f>IF(Table1[[#This Row],[goal]] &lt;= 0,0,Table1[[#This Row],[pledged]]/Table1[[#This Row],[goal]])</f>
        <v>1.145</v>
      </c>
      <c r="P1896" s="7">
        <f>IF(Table1[[#This Row],[backers_count]] &lt;= 0,0,Table1[[#This Row],[pledged]]/Table1[[#This Row],[backers_count]])</f>
        <v>57.25</v>
      </c>
      <c r="Q1896" t="str">
        <f>TRIM(MID(Table1[[#This Row],[Category and Sub-Category]],1,SEARCH("/",Table1[[#This Row],[Category and Sub-Category]],1)-1))</f>
        <v>music</v>
      </c>
      <c r="R1896" t="str">
        <f>TRIM(MID(Table1[[#This Row],[Category and Sub-Category]],SEARCH("/",Table1[[#This Row],[Category and Sub-Category]],1)+1,LEN(Table1[[#This Row],[Category and Sub-Category]])))</f>
        <v>indie rock</v>
      </c>
      <c r="S1896" s="8">
        <f>DATE(1970,1,1)+(Table1[[#This Row],[launched_at]]/(24*60*60))</f>
        <v>40920.90489583333</v>
      </c>
      <c r="T1896" s="8">
        <f>DATE(1970,1,1)+(Table1[[#This Row],[deadline]]/(24*60*60))</f>
        <v>40951.90489583333</v>
      </c>
      <c r="U1896">
        <f>_xlfn.DAYS(Table1[[#This Row],[Date Ended Conversion]],Table1[[#This Row],[Date Created Conversion]])</f>
        <v>31</v>
      </c>
    </row>
    <row r="1897" spans="1:21" ht="43.5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9">
        <f>IF(Table1[[#This Row],[goal]] &lt;= 0,0,Table1[[#This Row],[pledged]]/Table1[[#This Row],[goal]])</f>
        <v>1.0171957671957672</v>
      </c>
      <c r="P1897" s="7">
        <f>IF(Table1[[#This Row],[backers_count]] &lt;= 0,0,Table1[[#This Row],[pledged]]/Table1[[#This Row],[backers_count]])</f>
        <v>196.34042553191489</v>
      </c>
      <c r="Q1897" t="str">
        <f>TRIM(MID(Table1[[#This Row],[Category and Sub-Category]],1,SEARCH("/",Table1[[#This Row],[Category and Sub-Category]],1)-1))</f>
        <v>music</v>
      </c>
      <c r="R1897" t="str">
        <f>TRIM(MID(Table1[[#This Row],[Category and Sub-Category]],SEARCH("/",Table1[[#This Row],[Category and Sub-Category]],1)+1,LEN(Table1[[#This Row],[Category and Sub-Category]])))</f>
        <v>indie rock</v>
      </c>
      <c r="S1897" s="8">
        <f>DATE(1970,1,1)+(Table1[[#This Row],[launched_at]]/(24*60*60))</f>
        <v>42267.746782407412</v>
      </c>
      <c r="T1897" s="8">
        <f>DATE(1970,1,1)+(Table1[[#This Row],[deadline]]/(24*60*60))</f>
        <v>42297.746782407412</v>
      </c>
      <c r="U1897">
        <f>_xlfn.DAYS(Table1[[#This Row],[Date Ended Conversion]],Table1[[#This Row],[Date Created Conversion]])</f>
        <v>30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9">
        <f>IF(Table1[[#This Row],[goal]] &lt;= 0,0,Table1[[#This Row],[pledged]]/Table1[[#This Row],[goal]])</f>
        <v>1.2394678492239468</v>
      </c>
      <c r="P1898" s="7">
        <f>IF(Table1[[#This Row],[backers_count]] &lt;= 0,0,Table1[[#This Row],[pledged]]/Table1[[#This Row],[backers_count]])</f>
        <v>43</v>
      </c>
      <c r="Q1898" t="str">
        <f>TRIM(MID(Table1[[#This Row],[Category and Sub-Category]],1,SEARCH("/",Table1[[#This Row],[Category and Sub-Category]],1)-1))</f>
        <v>music</v>
      </c>
      <c r="R1898" t="str">
        <f>TRIM(MID(Table1[[#This Row],[Category and Sub-Category]],SEARCH("/",Table1[[#This Row],[Category and Sub-Category]],1)+1,LEN(Table1[[#This Row],[Category and Sub-Category]])))</f>
        <v>indie rock</v>
      </c>
      <c r="S1898" s="8">
        <f>DATE(1970,1,1)+(Table1[[#This Row],[launched_at]]/(24*60*60))</f>
        <v>40981.710243055553</v>
      </c>
      <c r="T1898" s="8">
        <f>DATE(1970,1,1)+(Table1[[#This Row],[deadline]]/(24*60*60))</f>
        <v>41011.710243055553</v>
      </c>
      <c r="U1898">
        <f>_xlfn.DAYS(Table1[[#This Row],[Date Ended Conversion]],Table1[[#This Row],[Date Created Conversion]])</f>
        <v>30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9">
        <f>IF(Table1[[#This Row],[goal]] &lt;= 0,0,Table1[[#This Row],[pledged]]/Table1[[#This Row],[goal]])</f>
        <v>1.0245669291338582</v>
      </c>
      <c r="P1899" s="7">
        <f>IF(Table1[[#This Row],[backers_count]] &lt;= 0,0,Table1[[#This Row],[pledged]]/Table1[[#This Row],[backers_count]])</f>
        <v>35.551912568306008</v>
      </c>
      <c r="Q1899" t="str">
        <f>TRIM(MID(Table1[[#This Row],[Category and Sub-Category]],1,SEARCH("/",Table1[[#This Row],[Category and Sub-Category]],1)-1))</f>
        <v>music</v>
      </c>
      <c r="R1899" t="str">
        <f>TRIM(MID(Table1[[#This Row],[Category and Sub-Category]],SEARCH("/",Table1[[#This Row],[Category and Sub-Category]],1)+1,LEN(Table1[[#This Row],[Category and Sub-Category]])))</f>
        <v>indie rock</v>
      </c>
      <c r="S1899" s="8">
        <f>DATE(1970,1,1)+(Table1[[#This Row],[launched_at]]/(24*60*60))</f>
        <v>41680.583402777775</v>
      </c>
      <c r="T1899" s="8">
        <f>DATE(1970,1,1)+(Table1[[#This Row],[deadline]]/(24*60*60))</f>
        <v>41702.875</v>
      </c>
      <c r="U1899">
        <f>_xlfn.DAYS(Table1[[#This Row],[Date Ended Conversion]],Table1[[#This Row],[Date Created Conversion]])</f>
        <v>22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9">
        <f>IF(Table1[[#This Row],[goal]] &lt;= 0,0,Table1[[#This Row],[pledged]]/Table1[[#This Row],[goal]])</f>
        <v>1.4450000000000001</v>
      </c>
      <c r="P1900" s="7">
        <f>IF(Table1[[#This Row],[backers_count]] &lt;= 0,0,Table1[[#This Row],[pledged]]/Table1[[#This Row],[backers_count]])</f>
        <v>68.80952380952381</v>
      </c>
      <c r="Q1900" t="str">
        <f>TRIM(MID(Table1[[#This Row],[Category and Sub-Category]],1,SEARCH("/",Table1[[#This Row],[Category and Sub-Category]],1)-1))</f>
        <v>music</v>
      </c>
      <c r="R1900" t="str">
        <f>TRIM(MID(Table1[[#This Row],[Category and Sub-Category]],SEARCH("/",Table1[[#This Row],[Category and Sub-Category]],1)+1,LEN(Table1[[#This Row],[Category and Sub-Category]])))</f>
        <v>indie rock</v>
      </c>
      <c r="S1900" s="8">
        <f>DATE(1970,1,1)+(Table1[[#This Row],[launched_at]]/(24*60*60))</f>
        <v>42366.192974537036</v>
      </c>
      <c r="T1900" s="8">
        <f>DATE(1970,1,1)+(Table1[[#This Row],[deadline]]/(24*60*60))</f>
        <v>42401.75</v>
      </c>
      <c r="U1900">
        <f>_xlfn.DAYS(Table1[[#This Row],[Date Ended Conversion]],Table1[[#This Row],[Date Created Conversion]])</f>
        <v>35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9">
        <f>IF(Table1[[#This Row],[goal]] &lt;= 0,0,Table1[[#This Row],[pledged]]/Table1[[#This Row],[goal]])</f>
        <v>1.3333333333333333</v>
      </c>
      <c r="P1901" s="7">
        <f>IF(Table1[[#This Row],[backers_count]] &lt;= 0,0,Table1[[#This Row],[pledged]]/Table1[[#This Row],[backers_count]])</f>
        <v>28.571428571428573</v>
      </c>
      <c r="Q1901" t="str">
        <f>TRIM(MID(Table1[[#This Row],[Category and Sub-Category]],1,SEARCH("/",Table1[[#This Row],[Category and Sub-Category]],1)-1))</f>
        <v>music</v>
      </c>
      <c r="R1901" t="str">
        <f>TRIM(MID(Table1[[#This Row],[Category and Sub-Category]],SEARCH("/",Table1[[#This Row],[Category and Sub-Category]],1)+1,LEN(Table1[[#This Row],[Category and Sub-Category]])))</f>
        <v>indie rock</v>
      </c>
      <c r="S1901" s="8">
        <f>DATE(1970,1,1)+(Table1[[#This Row],[launched_at]]/(24*60*60))</f>
        <v>42058.941736111112</v>
      </c>
      <c r="T1901" s="8">
        <f>DATE(1970,1,1)+(Table1[[#This Row],[deadline]]/(24*60*60))</f>
        <v>42088.90006944444</v>
      </c>
      <c r="U1901">
        <f>_xlfn.DAYS(Table1[[#This Row],[Date Ended Conversion]],Table1[[#This Row],[Date Created Conversion]])</f>
        <v>30</v>
      </c>
    </row>
    <row r="1902" spans="1:21" ht="43.5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9">
        <f>IF(Table1[[#This Row],[goal]] &lt;= 0,0,Table1[[#This Row],[pledged]]/Table1[[#This Row],[goal]])</f>
        <v>1.0936440000000001</v>
      </c>
      <c r="P1902" s="7">
        <f>IF(Table1[[#This Row],[backers_count]] &lt;= 0,0,Table1[[#This Row],[pledged]]/Table1[[#This Row],[backers_count]])</f>
        <v>50.631666666666668</v>
      </c>
      <c r="Q1902" t="str">
        <f>TRIM(MID(Table1[[#This Row],[Category and Sub-Category]],1,SEARCH("/",Table1[[#This Row],[Category and Sub-Category]],1)-1))</f>
        <v>music</v>
      </c>
      <c r="R1902" t="str">
        <f>TRIM(MID(Table1[[#This Row],[Category and Sub-Category]],SEARCH("/",Table1[[#This Row],[Category and Sub-Category]],1)+1,LEN(Table1[[#This Row],[Category and Sub-Category]])))</f>
        <v>indie rock</v>
      </c>
      <c r="S1902" s="8">
        <f>DATE(1970,1,1)+(Table1[[#This Row],[launched_at]]/(24*60*60))</f>
        <v>41160.871886574074</v>
      </c>
      <c r="T1902" s="8">
        <f>DATE(1970,1,1)+(Table1[[#This Row],[deadline]]/(24*60*60))</f>
        <v>41188.415972222225</v>
      </c>
      <c r="U1902">
        <f>_xlfn.DAYS(Table1[[#This Row],[Date Ended Conversion]],Table1[[#This Row],[Date Created Conversion]])</f>
        <v>28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9">
        <f>IF(Table1[[#This Row],[goal]] &lt;= 0,0,Table1[[#This Row],[pledged]]/Table1[[#This Row],[goal]])</f>
        <v>2.696969696969697E-2</v>
      </c>
      <c r="P1903" s="7">
        <f>IF(Table1[[#This Row],[backers_count]] &lt;= 0,0,Table1[[#This Row],[pledged]]/Table1[[#This Row],[backers_count]])</f>
        <v>106.8</v>
      </c>
      <c r="Q1903" t="str">
        <f>TRIM(MID(Table1[[#This Row],[Category and Sub-Category]],1,SEARCH("/",Table1[[#This Row],[Category and Sub-Category]],1)-1))</f>
        <v>technology</v>
      </c>
      <c r="R1903" t="str">
        <f>TRIM(MID(Table1[[#This Row],[Category and Sub-Category]],SEARCH("/",Table1[[#This Row],[Category and Sub-Category]],1)+1,LEN(Table1[[#This Row],[Category and Sub-Category]])))</f>
        <v>gadgets</v>
      </c>
      <c r="S1903" s="8">
        <f>DATE(1970,1,1)+(Table1[[#This Row],[launched_at]]/(24*60*60))</f>
        <v>42116.54315972222</v>
      </c>
      <c r="T1903" s="8">
        <f>DATE(1970,1,1)+(Table1[[#This Row],[deadline]]/(24*60*60))</f>
        <v>42146.541666666672</v>
      </c>
      <c r="U1903">
        <f>_xlfn.DAYS(Table1[[#This Row],[Date Ended Conversion]],Table1[[#This Row],[Date Created Conversion]])</f>
        <v>30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9">
        <f>IF(Table1[[#This Row],[goal]] &lt;= 0,0,Table1[[#This Row],[pledged]]/Table1[[#This Row],[goal]])</f>
        <v>1.2E-2</v>
      </c>
      <c r="P1904" s="7">
        <f>IF(Table1[[#This Row],[backers_count]] &lt;= 0,0,Table1[[#This Row],[pledged]]/Table1[[#This Row],[backers_count]])</f>
        <v>4</v>
      </c>
      <c r="Q1904" t="str">
        <f>TRIM(MID(Table1[[#This Row],[Category and Sub-Category]],1,SEARCH("/",Table1[[#This Row],[Category and Sub-Category]],1)-1))</f>
        <v>technology</v>
      </c>
      <c r="R1904" t="str">
        <f>TRIM(MID(Table1[[#This Row],[Category and Sub-Category]],SEARCH("/",Table1[[#This Row],[Category and Sub-Category]],1)+1,LEN(Table1[[#This Row],[Category and Sub-Category]])))</f>
        <v>gadgets</v>
      </c>
      <c r="S1904" s="8">
        <f>DATE(1970,1,1)+(Table1[[#This Row],[launched_at]]/(24*60*60))</f>
        <v>42037.789895833332</v>
      </c>
      <c r="T1904" s="8">
        <f>DATE(1970,1,1)+(Table1[[#This Row],[deadline]]/(24*60*60))</f>
        <v>42067.789895833332</v>
      </c>
      <c r="U1904">
        <f>_xlfn.DAYS(Table1[[#This Row],[Date Ended Conversion]],Table1[[#This Row],[Date Created Conversion]])</f>
        <v>30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9">
        <f>IF(Table1[[#This Row],[goal]] &lt;= 0,0,Table1[[#This Row],[pledged]]/Table1[[#This Row],[goal]])</f>
        <v>0.46600000000000003</v>
      </c>
      <c r="P1905" s="7">
        <f>IF(Table1[[#This Row],[backers_count]] &lt;= 0,0,Table1[[#This Row],[pledged]]/Table1[[#This Row],[backers_count]])</f>
        <v>34.097560975609753</v>
      </c>
      <c r="Q1905" t="str">
        <f>TRIM(MID(Table1[[#This Row],[Category and Sub-Category]],1,SEARCH("/",Table1[[#This Row],[Category and Sub-Category]],1)-1))</f>
        <v>technology</v>
      </c>
      <c r="R1905" t="str">
        <f>TRIM(MID(Table1[[#This Row],[Category and Sub-Category]],SEARCH("/",Table1[[#This Row],[Category and Sub-Category]],1)+1,LEN(Table1[[#This Row],[Category and Sub-Category]])))</f>
        <v>gadgets</v>
      </c>
      <c r="S1905" s="8">
        <f>DATE(1970,1,1)+(Table1[[#This Row],[launched_at]]/(24*60*60))</f>
        <v>42702.770729166667</v>
      </c>
      <c r="T1905" s="8">
        <f>DATE(1970,1,1)+(Table1[[#This Row],[deadline]]/(24*60*60))</f>
        <v>42762.770729166667</v>
      </c>
      <c r="U1905">
        <f>_xlfn.DAYS(Table1[[#This Row],[Date Ended Conversion]],Table1[[#This Row],[Date Created Conversion]])</f>
        <v>60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9">
        <f>IF(Table1[[#This Row],[goal]] &lt;= 0,0,Table1[[#This Row],[pledged]]/Table1[[#This Row],[goal]])</f>
        <v>1E-3</v>
      </c>
      <c r="P1906" s="7">
        <f>IF(Table1[[#This Row],[backers_count]] &lt;= 0,0,Table1[[#This Row],[pledged]]/Table1[[#This Row],[backers_count]])</f>
        <v>25</v>
      </c>
      <c r="Q1906" t="str">
        <f>TRIM(MID(Table1[[#This Row],[Category and Sub-Category]],1,SEARCH("/",Table1[[#This Row],[Category and Sub-Category]],1)-1))</f>
        <v>technology</v>
      </c>
      <c r="R1906" t="str">
        <f>TRIM(MID(Table1[[#This Row],[Category and Sub-Category]],SEARCH("/",Table1[[#This Row],[Category and Sub-Category]],1)+1,LEN(Table1[[#This Row],[Category and Sub-Category]])))</f>
        <v>gadgets</v>
      </c>
      <c r="S1906" s="8">
        <f>DATE(1970,1,1)+(Table1[[#This Row],[launched_at]]/(24*60*60))</f>
        <v>42326.685428240744</v>
      </c>
      <c r="T1906" s="8">
        <f>DATE(1970,1,1)+(Table1[[#This Row],[deadline]]/(24*60*60))</f>
        <v>42371.685428240744</v>
      </c>
      <c r="U1906">
        <f>_xlfn.DAYS(Table1[[#This Row],[Date Ended Conversion]],Table1[[#This Row],[Date Created Conversion]])</f>
        <v>45</v>
      </c>
    </row>
    <row r="1907" spans="1:21" ht="43.5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9">
        <f>IF(Table1[[#This Row],[goal]] &lt;= 0,0,Table1[[#This Row],[pledged]]/Table1[[#This Row],[goal]])</f>
        <v>1.6800000000000001E-3</v>
      </c>
      <c r="P1907" s="7">
        <f>IF(Table1[[#This Row],[backers_count]] &lt;= 0,0,Table1[[#This Row],[pledged]]/Table1[[#This Row],[backers_count]])</f>
        <v>10.5</v>
      </c>
      <c r="Q1907" t="str">
        <f>TRIM(MID(Table1[[#This Row],[Category and Sub-Category]],1,SEARCH("/",Table1[[#This Row],[Category and Sub-Category]],1)-1))</f>
        <v>technology</v>
      </c>
      <c r="R1907" t="str">
        <f>TRIM(MID(Table1[[#This Row],[Category and Sub-Category]],SEARCH("/",Table1[[#This Row],[Category and Sub-Category]],1)+1,LEN(Table1[[#This Row],[Category and Sub-Category]])))</f>
        <v>gadgets</v>
      </c>
      <c r="S1907" s="8">
        <f>DATE(1970,1,1)+(Table1[[#This Row],[launched_at]]/(24*60*60))</f>
        <v>41859.925856481481</v>
      </c>
      <c r="T1907" s="8">
        <f>DATE(1970,1,1)+(Table1[[#This Row],[deadline]]/(24*60*60))</f>
        <v>41889.925856481481</v>
      </c>
      <c r="U1907">
        <f>_xlfn.DAYS(Table1[[#This Row],[Date Ended Conversion]],Table1[[#This Row],[Date Created Conversion]])</f>
        <v>30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9">
        <f>IF(Table1[[#This Row],[goal]] &lt;= 0,0,Table1[[#This Row],[pledged]]/Table1[[#This Row],[goal]])</f>
        <v>0.42759999999999998</v>
      </c>
      <c r="P1908" s="7">
        <f>IF(Table1[[#This Row],[backers_count]] &lt;= 0,0,Table1[[#This Row],[pledged]]/Table1[[#This Row],[backers_count]])</f>
        <v>215.95959595959596</v>
      </c>
      <c r="Q1908" t="str">
        <f>TRIM(MID(Table1[[#This Row],[Category and Sub-Category]],1,SEARCH("/",Table1[[#This Row],[Category and Sub-Category]],1)-1))</f>
        <v>technology</v>
      </c>
      <c r="R1908" t="str">
        <f>TRIM(MID(Table1[[#This Row],[Category and Sub-Category]],SEARCH("/",Table1[[#This Row],[Category and Sub-Category]],1)+1,LEN(Table1[[#This Row],[Category and Sub-Category]])))</f>
        <v>gadgets</v>
      </c>
      <c r="S1908" s="8">
        <f>DATE(1970,1,1)+(Table1[[#This Row],[launched_at]]/(24*60*60))</f>
        <v>42514.671099537038</v>
      </c>
      <c r="T1908" s="8">
        <f>DATE(1970,1,1)+(Table1[[#This Row],[deadline]]/(24*60*60))</f>
        <v>42544.671099537038</v>
      </c>
      <c r="U1908">
        <f>_xlfn.DAYS(Table1[[#This Row],[Date Ended Conversion]],Table1[[#This Row],[Date Created Conversion]])</f>
        <v>30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9">
        <f>IF(Table1[[#This Row],[goal]] &lt;= 0,0,Table1[[#This Row],[pledged]]/Table1[[#This Row],[goal]])</f>
        <v>2.8333333333333335E-3</v>
      </c>
      <c r="P1909" s="7">
        <f>IF(Table1[[#This Row],[backers_count]] &lt;= 0,0,Table1[[#This Row],[pledged]]/Table1[[#This Row],[backers_count]])</f>
        <v>21.25</v>
      </c>
      <c r="Q1909" t="str">
        <f>TRIM(MID(Table1[[#This Row],[Category and Sub-Category]],1,SEARCH("/",Table1[[#This Row],[Category and Sub-Category]],1)-1))</f>
        <v>technology</v>
      </c>
      <c r="R1909" t="str">
        <f>TRIM(MID(Table1[[#This Row],[Category and Sub-Category]],SEARCH("/",Table1[[#This Row],[Category and Sub-Category]],1)+1,LEN(Table1[[#This Row],[Category and Sub-Category]])))</f>
        <v>gadgets</v>
      </c>
      <c r="S1909" s="8">
        <f>DATE(1970,1,1)+(Table1[[#This Row],[launched_at]]/(24*60*60))</f>
        <v>41767.587094907409</v>
      </c>
      <c r="T1909" s="8">
        <f>DATE(1970,1,1)+(Table1[[#This Row],[deadline]]/(24*60*60))</f>
        <v>41782.587094907409</v>
      </c>
      <c r="U1909">
        <f>_xlfn.DAYS(Table1[[#This Row],[Date Ended Conversion]],Table1[[#This Row],[Date Created Conversion]])</f>
        <v>15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9">
        <f>IF(Table1[[#This Row],[goal]] &lt;= 0,0,Table1[[#This Row],[pledged]]/Table1[[#This Row],[goal]])</f>
        <v>1.7319999999999999E-2</v>
      </c>
      <c r="P1910" s="7">
        <f>IF(Table1[[#This Row],[backers_count]] &lt;= 0,0,Table1[[#This Row],[pledged]]/Table1[[#This Row],[backers_count]])</f>
        <v>108.25</v>
      </c>
      <c r="Q1910" t="str">
        <f>TRIM(MID(Table1[[#This Row],[Category and Sub-Category]],1,SEARCH("/",Table1[[#This Row],[Category and Sub-Category]],1)-1))</f>
        <v>technology</v>
      </c>
      <c r="R1910" t="str">
        <f>TRIM(MID(Table1[[#This Row],[Category and Sub-Category]],SEARCH("/",Table1[[#This Row],[Category and Sub-Category]],1)+1,LEN(Table1[[#This Row],[Category and Sub-Category]])))</f>
        <v>gadgets</v>
      </c>
      <c r="S1910" s="8">
        <f>DATE(1970,1,1)+(Table1[[#This Row],[launched_at]]/(24*60*60))</f>
        <v>42703.917824074073</v>
      </c>
      <c r="T1910" s="8">
        <f>DATE(1970,1,1)+(Table1[[#This Row],[deadline]]/(24*60*60))</f>
        <v>42733.917824074073</v>
      </c>
      <c r="U1910">
        <f>_xlfn.DAYS(Table1[[#This Row],[Date Ended Conversion]],Table1[[#This Row],[Date Created Conversion]])</f>
        <v>30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9">
        <f>IF(Table1[[#This Row],[goal]] &lt;= 0,0,Table1[[#This Row],[pledged]]/Table1[[#This Row],[goal]])</f>
        <v>0.14111428571428572</v>
      </c>
      <c r="P1911" s="7">
        <f>IF(Table1[[#This Row],[backers_count]] &lt;= 0,0,Table1[[#This Row],[pledged]]/Table1[[#This Row],[backers_count]])</f>
        <v>129.97368421052633</v>
      </c>
      <c r="Q1911" t="str">
        <f>TRIM(MID(Table1[[#This Row],[Category and Sub-Category]],1,SEARCH("/",Table1[[#This Row],[Category and Sub-Category]],1)-1))</f>
        <v>technology</v>
      </c>
      <c r="R1911" t="str">
        <f>TRIM(MID(Table1[[#This Row],[Category and Sub-Category]],SEARCH("/",Table1[[#This Row],[Category and Sub-Category]],1)+1,LEN(Table1[[#This Row],[Category and Sub-Category]])))</f>
        <v>gadgets</v>
      </c>
      <c r="S1911" s="8">
        <f>DATE(1970,1,1)+(Table1[[#This Row],[launched_at]]/(24*60*60))</f>
        <v>41905.429155092592</v>
      </c>
      <c r="T1911" s="8">
        <f>DATE(1970,1,1)+(Table1[[#This Row],[deadline]]/(24*60*60))</f>
        <v>41935.429155092592</v>
      </c>
      <c r="U1911">
        <f>_xlfn.DAYS(Table1[[#This Row],[Date Ended Conversion]],Table1[[#This Row],[Date Created Conversion]])</f>
        <v>30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9">
        <f>IF(Table1[[#This Row],[goal]] &lt;= 0,0,Table1[[#This Row],[pledged]]/Table1[[#This Row],[goal]])</f>
        <v>0.39395294117647056</v>
      </c>
      <c r="P1912" s="7">
        <f>IF(Table1[[#This Row],[backers_count]] &lt;= 0,0,Table1[[#This Row],[pledged]]/Table1[[#This Row],[backers_count]])</f>
        <v>117.49473684210527</v>
      </c>
      <c r="Q1912" t="str">
        <f>TRIM(MID(Table1[[#This Row],[Category and Sub-Category]],1,SEARCH("/",Table1[[#This Row],[Category and Sub-Category]],1)-1))</f>
        <v>technology</v>
      </c>
      <c r="R1912" t="str">
        <f>TRIM(MID(Table1[[#This Row],[Category and Sub-Category]],SEARCH("/",Table1[[#This Row],[Category and Sub-Category]],1)+1,LEN(Table1[[#This Row],[Category and Sub-Category]])))</f>
        <v>gadgets</v>
      </c>
      <c r="S1912" s="8">
        <f>DATE(1970,1,1)+(Table1[[#This Row],[launched_at]]/(24*60*60))</f>
        <v>42264.963159722218</v>
      </c>
      <c r="T1912" s="8">
        <f>DATE(1970,1,1)+(Table1[[#This Row],[deadline]]/(24*60*60))</f>
        <v>42308.947916666672</v>
      </c>
      <c r="U1912">
        <f>_xlfn.DAYS(Table1[[#This Row],[Date Ended Conversion]],Table1[[#This Row],[Date Created Conversion]])</f>
        <v>44</v>
      </c>
    </row>
    <row r="1913" spans="1:21" ht="43.5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9">
        <f>IF(Table1[[#This Row],[goal]] &lt;= 0,0,Table1[[#This Row],[pledged]]/Table1[[#This Row],[goal]])</f>
        <v>2.3529411764705883E-4</v>
      </c>
      <c r="P1913" s="7">
        <f>IF(Table1[[#This Row],[backers_count]] &lt;= 0,0,Table1[[#This Row],[pledged]]/Table1[[#This Row],[backers_count]])</f>
        <v>10</v>
      </c>
      <c r="Q1913" t="str">
        <f>TRIM(MID(Table1[[#This Row],[Category and Sub-Category]],1,SEARCH("/",Table1[[#This Row],[Category and Sub-Category]],1)-1))</f>
        <v>technology</v>
      </c>
      <c r="R1913" t="str">
        <f>TRIM(MID(Table1[[#This Row],[Category and Sub-Category]],SEARCH("/",Table1[[#This Row],[Category and Sub-Category]],1)+1,LEN(Table1[[#This Row],[Category and Sub-Category]])))</f>
        <v>gadgets</v>
      </c>
      <c r="S1913" s="8">
        <f>DATE(1970,1,1)+(Table1[[#This Row],[launched_at]]/(24*60*60))</f>
        <v>41830.033958333333</v>
      </c>
      <c r="T1913" s="8">
        <f>DATE(1970,1,1)+(Table1[[#This Row],[deadline]]/(24*60*60))</f>
        <v>41860.033958333333</v>
      </c>
      <c r="U1913">
        <f>_xlfn.DAYS(Table1[[#This Row],[Date Ended Conversion]],Table1[[#This Row],[Date Created Conversion]])</f>
        <v>30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9">
        <f>IF(Table1[[#This Row],[goal]] &lt;= 0,0,Table1[[#This Row],[pledged]]/Table1[[#This Row],[goal]])</f>
        <v>0.59299999999999997</v>
      </c>
      <c r="P1914" s="7">
        <f>IF(Table1[[#This Row],[backers_count]] &lt;= 0,0,Table1[[#This Row],[pledged]]/Table1[[#This Row],[backers_count]])</f>
        <v>70.595238095238102</v>
      </c>
      <c r="Q1914" t="str">
        <f>TRIM(MID(Table1[[#This Row],[Category and Sub-Category]],1,SEARCH("/",Table1[[#This Row],[Category and Sub-Category]],1)-1))</f>
        <v>technology</v>
      </c>
      <c r="R1914" t="str">
        <f>TRIM(MID(Table1[[#This Row],[Category and Sub-Category]],SEARCH("/",Table1[[#This Row],[Category and Sub-Category]],1)+1,LEN(Table1[[#This Row],[Category and Sub-Category]])))</f>
        <v>gadgets</v>
      </c>
      <c r="S1914" s="8">
        <f>DATE(1970,1,1)+(Table1[[#This Row],[launched_at]]/(24*60*60))</f>
        <v>42129.226388888885</v>
      </c>
      <c r="T1914" s="8">
        <f>DATE(1970,1,1)+(Table1[[#This Row],[deadline]]/(24*60*60))</f>
        <v>42159.226388888885</v>
      </c>
      <c r="U1914">
        <f>_xlfn.DAYS(Table1[[#This Row],[Date Ended Conversion]],Table1[[#This Row],[Date Created Conversion]])</f>
        <v>30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9">
        <f>IF(Table1[[#This Row],[goal]] &lt;= 0,0,Table1[[#This Row],[pledged]]/Table1[[#This Row],[goal]])</f>
        <v>1.3270833333333334E-2</v>
      </c>
      <c r="P1915" s="7">
        <f>IF(Table1[[#This Row],[backers_count]] &lt;= 0,0,Table1[[#This Row],[pledged]]/Table1[[#This Row],[backers_count]])</f>
        <v>24.5</v>
      </c>
      <c r="Q1915" t="str">
        <f>TRIM(MID(Table1[[#This Row],[Category and Sub-Category]],1,SEARCH("/",Table1[[#This Row],[Category and Sub-Category]],1)-1))</f>
        <v>technology</v>
      </c>
      <c r="R1915" t="str">
        <f>TRIM(MID(Table1[[#This Row],[Category and Sub-Category]],SEARCH("/",Table1[[#This Row],[Category and Sub-Category]],1)+1,LEN(Table1[[#This Row],[Category and Sub-Category]])))</f>
        <v>gadgets</v>
      </c>
      <c r="S1915" s="8">
        <f>DATE(1970,1,1)+(Table1[[#This Row],[launched_at]]/(24*60*60))</f>
        <v>41890.511319444442</v>
      </c>
      <c r="T1915" s="8">
        <f>DATE(1970,1,1)+(Table1[[#This Row],[deadline]]/(24*60*60))</f>
        <v>41920.511319444442</v>
      </c>
      <c r="U1915">
        <f>_xlfn.DAYS(Table1[[#This Row],[Date Ended Conversion]],Table1[[#This Row],[Date Created Conversion]])</f>
        <v>30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9">
        <f>IF(Table1[[#This Row],[goal]] &lt;= 0,0,Table1[[#This Row],[pledged]]/Table1[[#This Row],[goal]])</f>
        <v>9.0090090090090086E-2</v>
      </c>
      <c r="P1916" s="7">
        <f>IF(Table1[[#This Row],[backers_count]] &lt;= 0,0,Table1[[#This Row],[pledged]]/Table1[[#This Row],[backers_count]])</f>
        <v>30</v>
      </c>
      <c r="Q1916" t="str">
        <f>TRIM(MID(Table1[[#This Row],[Category and Sub-Category]],1,SEARCH("/",Table1[[#This Row],[Category and Sub-Category]],1)-1))</f>
        <v>technology</v>
      </c>
      <c r="R1916" t="str">
        <f>TRIM(MID(Table1[[#This Row],[Category and Sub-Category]],SEARCH("/",Table1[[#This Row],[Category and Sub-Category]],1)+1,LEN(Table1[[#This Row],[Category and Sub-Category]])))</f>
        <v>gadgets</v>
      </c>
      <c r="S1916" s="8">
        <f>DATE(1970,1,1)+(Table1[[#This Row],[launched_at]]/(24*60*60))</f>
        <v>41929.174456018518</v>
      </c>
      <c r="T1916" s="8">
        <f>DATE(1970,1,1)+(Table1[[#This Row],[deadline]]/(24*60*60))</f>
        <v>41944.165972222225</v>
      </c>
      <c r="U1916">
        <f>_xlfn.DAYS(Table1[[#This Row],[Date Ended Conversion]],Table1[[#This Row],[Date Created Conversion]])</f>
        <v>15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9">
        <f>IF(Table1[[#This Row],[goal]] &lt;= 0,0,Table1[[#This Row],[pledged]]/Table1[[#This Row],[goal]])</f>
        <v>1.6E-2</v>
      </c>
      <c r="P1917" s="7">
        <f>IF(Table1[[#This Row],[backers_count]] &lt;= 0,0,Table1[[#This Row],[pledged]]/Table1[[#This Row],[backers_count]])</f>
        <v>2</v>
      </c>
      <c r="Q1917" t="str">
        <f>TRIM(MID(Table1[[#This Row],[Category and Sub-Category]],1,SEARCH("/",Table1[[#This Row],[Category and Sub-Category]],1)-1))</f>
        <v>technology</v>
      </c>
      <c r="R1917" t="str">
        <f>TRIM(MID(Table1[[#This Row],[Category and Sub-Category]],SEARCH("/",Table1[[#This Row],[Category and Sub-Category]],1)+1,LEN(Table1[[#This Row],[Category and Sub-Category]])))</f>
        <v>gadgets</v>
      </c>
      <c r="S1917" s="8">
        <f>DATE(1970,1,1)+(Table1[[#This Row],[launched_at]]/(24*60*60))</f>
        <v>41864.04886574074</v>
      </c>
      <c r="T1917" s="8">
        <f>DATE(1970,1,1)+(Table1[[#This Row],[deadline]]/(24*60*60))</f>
        <v>41884.04886574074</v>
      </c>
      <c r="U1917">
        <f>_xlfn.DAYS(Table1[[#This Row],[Date Ended Conversion]],Table1[[#This Row],[Date Created Conversion]])</f>
        <v>20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9">
        <f>IF(Table1[[#This Row],[goal]] &lt;= 0,0,Table1[[#This Row],[pledged]]/Table1[[#This Row],[goal]])</f>
        <v>5.1000000000000004E-3</v>
      </c>
      <c r="P1918" s="7">
        <f>IF(Table1[[#This Row],[backers_count]] &lt;= 0,0,Table1[[#This Row],[pledged]]/Table1[[#This Row],[backers_count]])</f>
        <v>17</v>
      </c>
      <c r="Q1918" t="str">
        <f>TRIM(MID(Table1[[#This Row],[Category and Sub-Category]],1,SEARCH("/",Table1[[#This Row],[Category and Sub-Category]],1)-1))</f>
        <v>technology</v>
      </c>
      <c r="R1918" t="str">
        <f>TRIM(MID(Table1[[#This Row],[Category and Sub-Category]],SEARCH("/",Table1[[#This Row],[Category and Sub-Category]],1)+1,LEN(Table1[[#This Row],[Category and Sub-Category]])))</f>
        <v>gadgets</v>
      </c>
      <c r="S1918" s="8">
        <f>DATE(1970,1,1)+(Table1[[#This Row],[launched_at]]/(24*60*60))</f>
        <v>42656.717303240745</v>
      </c>
      <c r="T1918" s="8">
        <f>DATE(1970,1,1)+(Table1[[#This Row],[deadline]]/(24*60*60))</f>
        <v>42681.758969907409</v>
      </c>
      <c r="U1918">
        <f>_xlfn.DAYS(Table1[[#This Row],[Date Ended Conversion]],Table1[[#This Row],[Date Created Conversion]])</f>
        <v>25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9">
        <f>IF(Table1[[#This Row],[goal]] &lt;= 0,0,Table1[[#This Row],[pledged]]/Table1[[#This Row],[goal]])</f>
        <v>0.52570512820512816</v>
      </c>
      <c r="P1919" s="7">
        <f>IF(Table1[[#This Row],[backers_count]] &lt;= 0,0,Table1[[#This Row],[pledged]]/Table1[[#This Row],[backers_count]])</f>
        <v>2928.9285714285716</v>
      </c>
      <c r="Q1919" t="str">
        <f>TRIM(MID(Table1[[#This Row],[Category and Sub-Category]],1,SEARCH("/",Table1[[#This Row],[Category and Sub-Category]],1)-1))</f>
        <v>technology</v>
      </c>
      <c r="R1919" t="str">
        <f>TRIM(MID(Table1[[#This Row],[Category and Sub-Category]],SEARCH("/",Table1[[#This Row],[Category and Sub-Category]],1)+1,LEN(Table1[[#This Row],[Category and Sub-Category]])))</f>
        <v>gadgets</v>
      </c>
      <c r="S1919" s="8">
        <f>DATE(1970,1,1)+(Table1[[#This Row],[launched_at]]/(24*60*60))</f>
        <v>42746.270057870366</v>
      </c>
      <c r="T1919" s="8">
        <f>DATE(1970,1,1)+(Table1[[#This Row],[deadline]]/(24*60*60))</f>
        <v>42776.270057870366</v>
      </c>
      <c r="U1919">
        <f>_xlfn.DAYS(Table1[[#This Row],[Date Ended Conversion]],Table1[[#This Row],[Date Created Conversion]])</f>
        <v>30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9">
        <f>IF(Table1[[#This Row],[goal]] &lt;= 0,0,Table1[[#This Row],[pledged]]/Table1[[#This Row],[goal]])</f>
        <v>1.04E-2</v>
      </c>
      <c r="P1920" s="7">
        <f>IF(Table1[[#This Row],[backers_count]] &lt;= 0,0,Table1[[#This Row],[pledged]]/Table1[[#This Row],[backers_count]])</f>
        <v>28.888888888888889</v>
      </c>
      <c r="Q1920" t="str">
        <f>TRIM(MID(Table1[[#This Row],[Category and Sub-Category]],1,SEARCH("/",Table1[[#This Row],[Category and Sub-Category]],1)-1))</f>
        <v>technology</v>
      </c>
      <c r="R1920" t="str">
        <f>TRIM(MID(Table1[[#This Row],[Category and Sub-Category]],SEARCH("/",Table1[[#This Row],[Category and Sub-Category]],1)+1,LEN(Table1[[#This Row],[Category and Sub-Category]])))</f>
        <v>gadgets</v>
      </c>
      <c r="S1920" s="8">
        <f>DATE(1970,1,1)+(Table1[[#This Row],[launched_at]]/(24*60*60))</f>
        <v>41828.789942129632</v>
      </c>
      <c r="T1920" s="8">
        <f>DATE(1970,1,1)+(Table1[[#This Row],[deadline]]/(24*60*60))</f>
        <v>41863.789942129632</v>
      </c>
      <c r="U1920">
        <f>_xlfn.DAYS(Table1[[#This Row],[Date Ended Conversion]],Table1[[#This Row],[Date Created Conversion]])</f>
        <v>35</v>
      </c>
    </row>
    <row r="1921" spans="1:21" ht="43.5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9">
        <f>IF(Table1[[#This Row],[goal]] &lt;= 0,0,Table1[[#This Row],[pledged]]/Table1[[#This Row],[goal]])</f>
        <v>0.47399999999999998</v>
      </c>
      <c r="P1921" s="7">
        <f>IF(Table1[[#This Row],[backers_count]] &lt;= 0,0,Table1[[#This Row],[pledged]]/Table1[[#This Row],[backers_count]])</f>
        <v>29.625</v>
      </c>
      <c r="Q1921" t="str">
        <f>TRIM(MID(Table1[[#This Row],[Category and Sub-Category]],1,SEARCH("/",Table1[[#This Row],[Category and Sub-Category]],1)-1))</f>
        <v>technology</v>
      </c>
      <c r="R1921" t="str">
        <f>TRIM(MID(Table1[[#This Row],[Category and Sub-Category]],SEARCH("/",Table1[[#This Row],[Category and Sub-Category]],1)+1,LEN(Table1[[#This Row],[Category and Sub-Category]])))</f>
        <v>gadgets</v>
      </c>
      <c r="S1921" s="8">
        <f>DATE(1970,1,1)+(Table1[[#This Row],[launched_at]]/(24*60*60))</f>
        <v>42113.875567129631</v>
      </c>
      <c r="T1921" s="8">
        <f>DATE(1970,1,1)+(Table1[[#This Row],[deadline]]/(24*60*60))</f>
        <v>42143.875567129631</v>
      </c>
      <c r="U1921">
        <f>_xlfn.DAYS(Table1[[#This Row],[Date Ended Conversion]],Table1[[#This Row],[Date Created Conversion]])</f>
        <v>30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9">
        <f>IF(Table1[[#This Row],[goal]] &lt;= 0,0,Table1[[#This Row],[pledged]]/Table1[[#This Row],[goal]])</f>
        <v>0.43030000000000002</v>
      </c>
      <c r="P1922" s="7">
        <f>IF(Table1[[#This Row],[backers_count]] &lt;= 0,0,Table1[[#This Row],[pledged]]/Table1[[#This Row],[backers_count]])</f>
        <v>40.980952380952381</v>
      </c>
      <c r="Q1922" t="str">
        <f>TRIM(MID(Table1[[#This Row],[Category and Sub-Category]],1,SEARCH("/",Table1[[#This Row],[Category and Sub-Category]],1)-1))</f>
        <v>technology</v>
      </c>
      <c r="R1922" t="str">
        <f>TRIM(MID(Table1[[#This Row],[Category and Sub-Category]],SEARCH("/",Table1[[#This Row],[Category and Sub-Category]],1)+1,LEN(Table1[[#This Row],[Category and Sub-Category]])))</f>
        <v>gadgets</v>
      </c>
      <c r="S1922" s="8">
        <f>DATE(1970,1,1)+(Table1[[#This Row],[launched_at]]/(24*60*60))</f>
        <v>42270.875706018516</v>
      </c>
      <c r="T1922" s="8">
        <f>DATE(1970,1,1)+(Table1[[#This Row],[deadline]]/(24*60*60))</f>
        <v>42298.958333333328</v>
      </c>
      <c r="U1922">
        <f>_xlfn.DAYS(Table1[[#This Row],[Date Ended Conversion]],Table1[[#This Row],[Date Created Conversion]])</f>
        <v>28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9">
        <f>IF(Table1[[#This Row],[goal]] &lt;= 0,0,Table1[[#This Row],[pledged]]/Table1[[#This Row],[goal]])</f>
        <v>1.3680000000000001</v>
      </c>
      <c r="P1923" s="7">
        <f>IF(Table1[[#This Row],[backers_count]] &lt;= 0,0,Table1[[#This Row],[pledged]]/Table1[[#This Row],[backers_count]])</f>
        <v>54</v>
      </c>
      <c r="Q1923" t="str">
        <f>TRIM(MID(Table1[[#This Row],[Category and Sub-Category]],1,SEARCH("/",Table1[[#This Row],[Category and Sub-Category]],1)-1))</f>
        <v>music</v>
      </c>
      <c r="R1923" t="str">
        <f>TRIM(MID(Table1[[#This Row],[Category and Sub-Category]],SEARCH("/",Table1[[#This Row],[Category and Sub-Category]],1)+1,LEN(Table1[[#This Row],[Category and Sub-Category]])))</f>
        <v>indie rock</v>
      </c>
      <c r="S1923" s="8">
        <f>DATE(1970,1,1)+(Table1[[#This Row],[launched_at]]/(24*60*60))</f>
        <v>41074.221562500003</v>
      </c>
      <c r="T1923" s="8">
        <f>DATE(1970,1,1)+(Table1[[#This Row],[deadline]]/(24*60*60))</f>
        <v>41104.221562500003</v>
      </c>
      <c r="U1923">
        <f>_xlfn.DAYS(Table1[[#This Row],[Date Ended Conversion]],Table1[[#This Row],[Date Created Conversion]])</f>
        <v>30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9">
        <f>IF(Table1[[#This Row],[goal]] &lt;= 0,0,Table1[[#This Row],[pledged]]/Table1[[#This Row],[goal]])</f>
        <v>1.1555</v>
      </c>
      <c r="P1924" s="7">
        <f>IF(Table1[[#This Row],[backers_count]] &lt;= 0,0,Table1[[#This Row],[pledged]]/Table1[[#This Row],[backers_count]])</f>
        <v>36.109375</v>
      </c>
      <c r="Q1924" t="str">
        <f>TRIM(MID(Table1[[#This Row],[Category and Sub-Category]],1,SEARCH("/",Table1[[#This Row],[Category and Sub-Category]],1)-1))</f>
        <v>music</v>
      </c>
      <c r="R1924" t="str">
        <f>TRIM(MID(Table1[[#This Row],[Category and Sub-Category]],SEARCH("/",Table1[[#This Row],[Category and Sub-Category]],1)+1,LEN(Table1[[#This Row],[Category and Sub-Category]])))</f>
        <v>indie rock</v>
      </c>
      <c r="S1924" s="8">
        <f>DATE(1970,1,1)+(Table1[[#This Row],[launched_at]]/(24*60*60))</f>
        <v>41590.255868055552</v>
      </c>
      <c r="T1924" s="8">
        <f>DATE(1970,1,1)+(Table1[[#This Row],[deadline]]/(24*60*60))</f>
        <v>41620.255868055552</v>
      </c>
      <c r="U1924">
        <f>_xlfn.DAYS(Table1[[#This Row],[Date Ended Conversion]],Table1[[#This Row],[Date Created Conversion]])</f>
        <v>30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9">
        <f>IF(Table1[[#This Row],[goal]] &lt;= 0,0,Table1[[#This Row],[pledged]]/Table1[[#This Row],[goal]])</f>
        <v>2.4079999999999999</v>
      </c>
      <c r="P1925" s="7">
        <f>IF(Table1[[#This Row],[backers_count]] &lt;= 0,0,Table1[[#This Row],[pledged]]/Table1[[#This Row],[backers_count]])</f>
        <v>23.153846153846153</v>
      </c>
      <c r="Q1925" t="str">
        <f>TRIM(MID(Table1[[#This Row],[Category and Sub-Category]],1,SEARCH("/",Table1[[#This Row],[Category and Sub-Category]],1)-1))</f>
        <v>music</v>
      </c>
      <c r="R1925" t="str">
        <f>TRIM(MID(Table1[[#This Row],[Category and Sub-Category]],SEARCH("/",Table1[[#This Row],[Category and Sub-Category]],1)+1,LEN(Table1[[#This Row],[Category and Sub-Category]])))</f>
        <v>indie rock</v>
      </c>
      <c r="S1925" s="8">
        <f>DATE(1970,1,1)+(Table1[[#This Row],[launched_at]]/(24*60*60))</f>
        <v>40772.848749999997</v>
      </c>
      <c r="T1925" s="8">
        <f>DATE(1970,1,1)+(Table1[[#This Row],[deadline]]/(24*60*60))</f>
        <v>40813.207638888889</v>
      </c>
      <c r="U1925">
        <f>_xlfn.DAYS(Table1[[#This Row],[Date Ended Conversion]],Table1[[#This Row],[Date Created Conversion]])</f>
        <v>41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9">
        <f>IF(Table1[[#This Row],[goal]] &lt;= 0,0,Table1[[#This Row],[pledged]]/Table1[[#This Row],[goal]])</f>
        <v>1.1439999999999999</v>
      </c>
      <c r="P1926" s="7">
        <f>IF(Table1[[#This Row],[backers_count]] &lt;= 0,0,Table1[[#This Row],[pledged]]/Table1[[#This Row],[backers_count]])</f>
        <v>104</v>
      </c>
      <c r="Q1926" t="str">
        <f>TRIM(MID(Table1[[#This Row],[Category and Sub-Category]],1,SEARCH("/",Table1[[#This Row],[Category and Sub-Category]],1)-1))</f>
        <v>music</v>
      </c>
      <c r="R1926" t="str">
        <f>TRIM(MID(Table1[[#This Row],[Category and Sub-Category]],SEARCH("/",Table1[[#This Row],[Category and Sub-Category]],1)+1,LEN(Table1[[#This Row],[Category and Sub-Category]])))</f>
        <v>indie rock</v>
      </c>
      <c r="S1926" s="8">
        <f>DATE(1970,1,1)+(Table1[[#This Row],[launched_at]]/(24*60*60))</f>
        <v>41626.761053240742</v>
      </c>
      <c r="T1926" s="8">
        <f>DATE(1970,1,1)+(Table1[[#This Row],[deadline]]/(24*60*60))</f>
        <v>41654.814583333333</v>
      </c>
      <c r="U1926">
        <f>_xlfn.DAYS(Table1[[#This Row],[Date Ended Conversion]],Table1[[#This Row],[Date Created Conversion]])</f>
        <v>28</v>
      </c>
    </row>
    <row r="1927" spans="1:21" ht="29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9">
        <f>IF(Table1[[#This Row],[goal]] &lt;= 0,0,Table1[[#This Row],[pledged]]/Table1[[#This Row],[goal]])</f>
        <v>1.1033333333333333</v>
      </c>
      <c r="P1927" s="7">
        <f>IF(Table1[[#This Row],[backers_count]] &lt;= 0,0,Table1[[#This Row],[pledged]]/Table1[[#This Row],[backers_count]])</f>
        <v>31.826923076923077</v>
      </c>
      <c r="Q1927" t="str">
        <f>TRIM(MID(Table1[[#This Row],[Category and Sub-Category]],1,SEARCH("/",Table1[[#This Row],[Category and Sub-Category]],1)-1))</f>
        <v>music</v>
      </c>
      <c r="R1927" t="str">
        <f>TRIM(MID(Table1[[#This Row],[Category and Sub-Category]],SEARCH("/",Table1[[#This Row],[Category and Sub-Category]],1)+1,LEN(Table1[[#This Row],[Category and Sub-Category]])))</f>
        <v>indie rock</v>
      </c>
      <c r="S1927" s="8">
        <f>DATE(1970,1,1)+(Table1[[#This Row],[launched_at]]/(24*60*60))</f>
        <v>41535.90148148148</v>
      </c>
      <c r="T1927" s="8">
        <f>DATE(1970,1,1)+(Table1[[#This Row],[deadline]]/(24*60*60))</f>
        <v>41558</v>
      </c>
      <c r="U1927">
        <f>_xlfn.DAYS(Table1[[#This Row],[Date Ended Conversion]],Table1[[#This Row],[Date Created Conversion]])</f>
        <v>23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9">
        <f>IF(Table1[[#This Row],[goal]] &lt;= 0,0,Table1[[#This Row],[pledged]]/Table1[[#This Row],[goal]])</f>
        <v>1.9537933333333333</v>
      </c>
      <c r="P1928" s="7">
        <f>IF(Table1[[#This Row],[backers_count]] &lt;= 0,0,Table1[[#This Row],[pledged]]/Table1[[#This Row],[backers_count]])</f>
        <v>27.3896261682243</v>
      </c>
      <c r="Q1928" t="str">
        <f>TRIM(MID(Table1[[#This Row],[Category and Sub-Category]],1,SEARCH("/",Table1[[#This Row],[Category and Sub-Category]],1)-1))</f>
        <v>music</v>
      </c>
      <c r="R1928" t="str">
        <f>TRIM(MID(Table1[[#This Row],[Category and Sub-Category]],SEARCH("/",Table1[[#This Row],[Category and Sub-Category]],1)+1,LEN(Table1[[#This Row],[Category and Sub-Category]])))</f>
        <v>indie rock</v>
      </c>
      <c r="S1928" s="8">
        <f>DATE(1970,1,1)+(Table1[[#This Row],[launched_at]]/(24*60*60))</f>
        <v>40456.954351851848</v>
      </c>
      <c r="T1928" s="8">
        <f>DATE(1970,1,1)+(Table1[[#This Row],[deadline]]/(24*60*60))</f>
        <v>40484.018055555556</v>
      </c>
      <c r="U1928">
        <f>_xlfn.DAYS(Table1[[#This Row],[Date Ended Conversion]],Table1[[#This Row],[Date Created Conversion]])</f>
        <v>28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9">
        <f>IF(Table1[[#This Row],[goal]] &lt;= 0,0,Table1[[#This Row],[pledged]]/Table1[[#This Row],[goal]])</f>
        <v>1.0333333333333334</v>
      </c>
      <c r="P1929" s="7">
        <f>IF(Table1[[#This Row],[backers_count]] &lt;= 0,0,Table1[[#This Row],[pledged]]/Table1[[#This Row],[backers_count]])</f>
        <v>56.363636363636367</v>
      </c>
      <c r="Q1929" t="str">
        <f>TRIM(MID(Table1[[#This Row],[Category and Sub-Category]],1,SEARCH("/",Table1[[#This Row],[Category and Sub-Category]],1)-1))</f>
        <v>music</v>
      </c>
      <c r="R1929" t="str">
        <f>TRIM(MID(Table1[[#This Row],[Category and Sub-Category]],SEARCH("/",Table1[[#This Row],[Category and Sub-Category]],1)+1,LEN(Table1[[#This Row],[Category and Sub-Category]])))</f>
        <v>indie rock</v>
      </c>
      <c r="S1929" s="8">
        <f>DATE(1970,1,1)+(Table1[[#This Row],[launched_at]]/(24*60*60))</f>
        <v>40960.861562500002</v>
      </c>
      <c r="T1929" s="8">
        <f>DATE(1970,1,1)+(Table1[[#This Row],[deadline]]/(24*60*60))</f>
        <v>40976.207638888889</v>
      </c>
      <c r="U1929">
        <f>_xlfn.DAYS(Table1[[#This Row],[Date Ended Conversion]],Table1[[#This Row],[Date Created Conversion]])</f>
        <v>16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9">
        <f>IF(Table1[[#This Row],[goal]] &lt;= 0,0,Table1[[#This Row],[pledged]]/Table1[[#This Row],[goal]])</f>
        <v>1.031372549019608</v>
      </c>
      <c r="P1930" s="7">
        <f>IF(Table1[[#This Row],[backers_count]] &lt;= 0,0,Table1[[#This Row],[pledged]]/Table1[[#This Row],[backers_count]])</f>
        <v>77.352941176470594</v>
      </c>
      <c r="Q1930" t="str">
        <f>TRIM(MID(Table1[[#This Row],[Category and Sub-Category]],1,SEARCH("/",Table1[[#This Row],[Category and Sub-Category]],1)-1))</f>
        <v>music</v>
      </c>
      <c r="R1930" t="str">
        <f>TRIM(MID(Table1[[#This Row],[Category and Sub-Category]],SEARCH("/",Table1[[#This Row],[Category and Sub-Category]],1)+1,LEN(Table1[[#This Row],[Category and Sub-Category]])))</f>
        <v>indie rock</v>
      </c>
      <c r="S1930" s="8">
        <f>DATE(1970,1,1)+(Table1[[#This Row],[launched_at]]/(24*60*60))</f>
        <v>41371.6480787037</v>
      </c>
      <c r="T1930" s="8">
        <f>DATE(1970,1,1)+(Table1[[#This Row],[deadline]]/(24*60*60))</f>
        <v>41401.6480787037</v>
      </c>
      <c r="U1930">
        <f>_xlfn.DAYS(Table1[[#This Row],[Date Ended Conversion]],Table1[[#This Row],[Date Created Conversion]])</f>
        <v>30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9">
        <f>IF(Table1[[#This Row],[goal]] &lt;= 0,0,Table1[[#This Row],[pledged]]/Table1[[#This Row],[goal]])</f>
        <v>1.003125</v>
      </c>
      <c r="P1931" s="7">
        <f>IF(Table1[[#This Row],[backers_count]] &lt;= 0,0,Table1[[#This Row],[pledged]]/Table1[[#This Row],[backers_count]])</f>
        <v>42.8</v>
      </c>
      <c r="Q1931" t="str">
        <f>TRIM(MID(Table1[[#This Row],[Category and Sub-Category]],1,SEARCH("/",Table1[[#This Row],[Category and Sub-Category]],1)-1))</f>
        <v>music</v>
      </c>
      <c r="R1931" t="str">
        <f>TRIM(MID(Table1[[#This Row],[Category and Sub-Category]],SEARCH("/",Table1[[#This Row],[Category and Sub-Category]],1)+1,LEN(Table1[[#This Row],[Category and Sub-Category]])))</f>
        <v>indie rock</v>
      </c>
      <c r="S1931" s="8">
        <f>DATE(1970,1,1)+(Table1[[#This Row],[launched_at]]/(24*60*60))</f>
        <v>40687.021597222221</v>
      </c>
      <c r="T1931" s="8">
        <f>DATE(1970,1,1)+(Table1[[#This Row],[deadline]]/(24*60*60))</f>
        <v>40729.021597222221</v>
      </c>
      <c r="U1931">
        <f>_xlfn.DAYS(Table1[[#This Row],[Date Ended Conversion]],Table1[[#This Row],[Date Created Conversion]])</f>
        <v>42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9">
        <f>IF(Table1[[#This Row],[goal]] &lt;= 0,0,Table1[[#This Row],[pledged]]/Table1[[#This Row],[goal]])</f>
        <v>1.27</v>
      </c>
      <c r="P1932" s="7">
        <f>IF(Table1[[#This Row],[backers_count]] &lt;= 0,0,Table1[[#This Row],[pledged]]/Table1[[#This Row],[backers_count]])</f>
        <v>48.846153846153847</v>
      </c>
      <c r="Q1932" t="str">
        <f>TRIM(MID(Table1[[#This Row],[Category and Sub-Category]],1,SEARCH("/",Table1[[#This Row],[Category and Sub-Category]],1)-1))</f>
        <v>music</v>
      </c>
      <c r="R1932" t="str">
        <f>TRIM(MID(Table1[[#This Row],[Category and Sub-Category]],SEARCH("/",Table1[[#This Row],[Category and Sub-Category]],1)+1,LEN(Table1[[#This Row],[Category and Sub-Category]])))</f>
        <v>indie rock</v>
      </c>
      <c r="S1932" s="8">
        <f>DATE(1970,1,1)+(Table1[[#This Row],[launched_at]]/(24*60*60))</f>
        <v>41402.558819444443</v>
      </c>
      <c r="T1932" s="8">
        <f>DATE(1970,1,1)+(Table1[[#This Row],[deadline]]/(24*60*60))</f>
        <v>41462.558819444443</v>
      </c>
      <c r="U1932">
        <f>_xlfn.DAYS(Table1[[#This Row],[Date Ended Conversion]],Table1[[#This Row],[Date Created Conversion]])</f>
        <v>60</v>
      </c>
    </row>
    <row r="1933" spans="1:21" ht="29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9">
        <f>IF(Table1[[#This Row],[goal]] &lt;= 0,0,Table1[[#This Row],[pledged]]/Table1[[#This Row],[goal]])</f>
        <v>1.20601</v>
      </c>
      <c r="P1933" s="7">
        <f>IF(Table1[[#This Row],[backers_count]] &lt;= 0,0,Table1[[#This Row],[pledged]]/Table1[[#This Row],[backers_count]])</f>
        <v>48.240400000000001</v>
      </c>
      <c r="Q1933" t="str">
        <f>TRIM(MID(Table1[[#This Row],[Category and Sub-Category]],1,SEARCH("/",Table1[[#This Row],[Category and Sub-Category]],1)-1))</f>
        <v>music</v>
      </c>
      <c r="R1933" t="str">
        <f>TRIM(MID(Table1[[#This Row],[Category and Sub-Category]],SEARCH("/",Table1[[#This Row],[Category and Sub-Category]],1)+1,LEN(Table1[[#This Row],[Category and Sub-Category]])))</f>
        <v>indie rock</v>
      </c>
      <c r="S1933" s="8">
        <f>DATE(1970,1,1)+(Table1[[#This Row],[launched_at]]/(24*60*60))</f>
        <v>41037.892465277779</v>
      </c>
      <c r="T1933" s="8">
        <f>DATE(1970,1,1)+(Table1[[#This Row],[deadline]]/(24*60*60))</f>
        <v>41051.145833333336</v>
      </c>
      <c r="U1933">
        <f>_xlfn.DAYS(Table1[[#This Row],[Date Ended Conversion]],Table1[[#This Row],[Date Created Conversion]])</f>
        <v>14</v>
      </c>
    </row>
    <row r="1934" spans="1:21" ht="43.5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9">
        <f>IF(Table1[[#This Row],[goal]] &lt;= 0,0,Table1[[#This Row],[pledged]]/Table1[[#This Row],[goal]])</f>
        <v>1.0699047619047619</v>
      </c>
      <c r="P1934" s="7">
        <f>IF(Table1[[#This Row],[backers_count]] &lt;= 0,0,Table1[[#This Row],[pledged]]/Table1[[#This Row],[backers_count]])</f>
        <v>70.212500000000006</v>
      </c>
      <c r="Q1934" t="str">
        <f>TRIM(MID(Table1[[#This Row],[Category and Sub-Category]],1,SEARCH("/",Table1[[#This Row],[Category and Sub-Category]],1)-1))</f>
        <v>music</v>
      </c>
      <c r="R1934" t="str">
        <f>TRIM(MID(Table1[[#This Row],[Category and Sub-Category]],SEARCH("/",Table1[[#This Row],[Category and Sub-Category]],1)+1,LEN(Table1[[#This Row],[Category and Sub-Category]])))</f>
        <v>indie rock</v>
      </c>
      <c r="S1934" s="8">
        <f>DATE(1970,1,1)+(Table1[[#This Row],[launched_at]]/(24*60*60))</f>
        <v>40911.809872685189</v>
      </c>
      <c r="T1934" s="8">
        <f>DATE(1970,1,1)+(Table1[[#This Row],[deadline]]/(24*60*60))</f>
        <v>40932.809872685189</v>
      </c>
      <c r="U1934">
        <f>_xlfn.DAYS(Table1[[#This Row],[Date Ended Conversion]],Table1[[#This Row],[Date Created Conversion]])</f>
        <v>21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9">
        <f>IF(Table1[[#This Row],[goal]] &lt;= 0,0,Table1[[#This Row],[pledged]]/Table1[[#This Row],[goal]])</f>
        <v>1.7243333333333333</v>
      </c>
      <c r="P1935" s="7">
        <f>IF(Table1[[#This Row],[backers_count]] &lt;= 0,0,Table1[[#This Row],[pledged]]/Table1[[#This Row],[backers_count]])</f>
        <v>94.054545454545448</v>
      </c>
      <c r="Q1935" t="str">
        <f>TRIM(MID(Table1[[#This Row],[Category and Sub-Category]],1,SEARCH("/",Table1[[#This Row],[Category and Sub-Category]],1)-1))</f>
        <v>music</v>
      </c>
      <c r="R1935" t="str">
        <f>TRIM(MID(Table1[[#This Row],[Category and Sub-Category]],SEARCH("/",Table1[[#This Row],[Category and Sub-Category]],1)+1,LEN(Table1[[#This Row],[Category and Sub-Category]])))</f>
        <v>indie rock</v>
      </c>
      <c r="S1935" s="8">
        <f>DATE(1970,1,1)+(Table1[[#This Row],[launched_at]]/(24*60*60))</f>
        <v>41879.130868055552</v>
      </c>
      <c r="T1935" s="8">
        <f>DATE(1970,1,1)+(Table1[[#This Row],[deadline]]/(24*60*60))</f>
        <v>41909.130868055552</v>
      </c>
      <c r="U1935">
        <f>_xlfn.DAYS(Table1[[#This Row],[Date Ended Conversion]],Table1[[#This Row],[Date Created Conversion]])</f>
        <v>30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9">
        <f>IF(Table1[[#This Row],[goal]] &lt;= 0,0,Table1[[#This Row],[pledged]]/Table1[[#This Row],[goal]])</f>
        <v>1.2362</v>
      </c>
      <c r="P1936" s="7">
        <f>IF(Table1[[#This Row],[backers_count]] &lt;= 0,0,Table1[[#This Row],[pledged]]/Table1[[#This Row],[backers_count]])</f>
        <v>80.272727272727266</v>
      </c>
      <c r="Q1936" t="str">
        <f>TRIM(MID(Table1[[#This Row],[Category and Sub-Category]],1,SEARCH("/",Table1[[#This Row],[Category and Sub-Category]],1)-1))</f>
        <v>music</v>
      </c>
      <c r="R1936" t="str">
        <f>TRIM(MID(Table1[[#This Row],[Category and Sub-Category]],SEARCH("/",Table1[[#This Row],[Category and Sub-Category]],1)+1,LEN(Table1[[#This Row],[Category and Sub-Category]])))</f>
        <v>indie rock</v>
      </c>
      <c r="S1936" s="8">
        <f>DATE(1970,1,1)+(Table1[[#This Row],[launched_at]]/(24*60*60))</f>
        <v>40865.867141203707</v>
      </c>
      <c r="T1936" s="8">
        <f>DATE(1970,1,1)+(Table1[[#This Row],[deadline]]/(24*60*60))</f>
        <v>40902.208333333336</v>
      </c>
      <c r="U1936">
        <f>_xlfn.DAYS(Table1[[#This Row],[Date Ended Conversion]],Table1[[#This Row],[Date Created Conversion]])</f>
        <v>37</v>
      </c>
    </row>
    <row r="1937" spans="1:21" ht="43.5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9">
        <f>IF(Table1[[#This Row],[goal]] &lt;= 0,0,Table1[[#This Row],[pledged]]/Table1[[#This Row],[goal]])</f>
        <v>1.0840000000000001</v>
      </c>
      <c r="P1937" s="7">
        <f>IF(Table1[[#This Row],[backers_count]] &lt;= 0,0,Table1[[#This Row],[pledged]]/Table1[[#This Row],[backers_count]])</f>
        <v>54.2</v>
      </c>
      <c r="Q1937" t="str">
        <f>TRIM(MID(Table1[[#This Row],[Category and Sub-Category]],1,SEARCH("/",Table1[[#This Row],[Category and Sub-Category]],1)-1))</f>
        <v>music</v>
      </c>
      <c r="R1937" t="str">
        <f>TRIM(MID(Table1[[#This Row],[Category and Sub-Category]],SEARCH("/",Table1[[#This Row],[Category and Sub-Category]],1)+1,LEN(Table1[[#This Row],[Category and Sub-Category]])))</f>
        <v>indie rock</v>
      </c>
      <c r="S1937" s="8">
        <f>DATE(1970,1,1)+(Table1[[#This Row],[launched_at]]/(24*60*60))</f>
        <v>41773.932534722218</v>
      </c>
      <c r="T1937" s="8">
        <f>DATE(1970,1,1)+(Table1[[#This Row],[deadline]]/(24*60*60))</f>
        <v>41811.207638888889</v>
      </c>
      <c r="U1937">
        <f>_xlfn.DAYS(Table1[[#This Row],[Date Ended Conversion]],Table1[[#This Row],[Date Created Conversion]])</f>
        <v>38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9">
        <f>IF(Table1[[#This Row],[goal]] &lt;= 0,0,Table1[[#This Row],[pledged]]/Table1[[#This Row],[goal]])</f>
        <v>1.1652013333333333</v>
      </c>
      <c r="P1938" s="7">
        <f>IF(Table1[[#This Row],[backers_count]] &lt;= 0,0,Table1[[#This Row],[pledged]]/Table1[[#This Row],[backers_count]])</f>
        <v>60.26903448275862</v>
      </c>
      <c r="Q1938" t="str">
        <f>TRIM(MID(Table1[[#This Row],[Category and Sub-Category]],1,SEARCH("/",Table1[[#This Row],[Category and Sub-Category]],1)-1))</f>
        <v>music</v>
      </c>
      <c r="R1938" t="str">
        <f>TRIM(MID(Table1[[#This Row],[Category and Sub-Category]],SEARCH("/",Table1[[#This Row],[Category and Sub-Category]],1)+1,LEN(Table1[[#This Row],[Category and Sub-Category]])))</f>
        <v>indie rock</v>
      </c>
      <c r="S1938" s="8">
        <f>DATE(1970,1,1)+(Table1[[#This Row],[launched_at]]/(24*60*60))</f>
        <v>40852.889699074076</v>
      </c>
      <c r="T1938" s="8">
        <f>DATE(1970,1,1)+(Table1[[#This Row],[deadline]]/(24*60*60))</f>
        <v>40883.249305555553</v>
      </c>
      <c r="U1938">
        <f>_xlfn.DAYS(Table1[[#This Row],[Date Ended Conversion]],Table1[[#This Row],[Date Created Conversion]])</f>
        <v>31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9">
        <f>IF(Table1[[#This Row],[goal]] &lt;= 0,0,Table1[[#This Row],[pledged]]/Table1[[#This Row],[goal]])</f>
        <v>1.8724499999999999</v>
      </c>
      <c r="P1939" s="7">
        <f>IF(Table1[[#This Row],[backers_count]] &lt;= 0,0,Table1[[#This Row],[pledged]]/Table1[[#This Row],[backers_count]])</f>
        <v>38.740344827586206</v>
      </c>
      <c r="Q1939" t="str">
        <f>TRIM(MID(Table1[[#This Row],[Category and Sub-Category]],1,SEARCH("/",Table1[[#This Row],[Category and Sub-Category]],1)-1))</f>
        <v>music</v>
      </c>
      <c r="R1939" t="str">
        <f>TRIM(MID(Table1[[#This Row],[Category and Sub-Category]],SEARCH("/",Table1[[#This Row],[Category and Sub-Category]],1)+1,LEN(Table1[[#This Row],[Category and Sub-Category]])))</f>
        <v>indie rock</v>
      </c>
      <c r="S1939" s="8">
        <f>DATE(1970,1,1)+(Table1[[#This Row],[launched_at]]/(24*60*60))</f>
        <v>41059.118993055556</v>
      </c>
      <c r="T1939" s="8">
        <f>DATE(1970,1,1)+(Table1[[#This Row],[deadline]]/(24*60*60))</f>
        <v>41075.165972222225</v>
      </c>
      <c r="U1939">
        <f>_xlfn.DAYS(Table1[[#This Row],[Date Ended Conversion]],Table1[[#This Row],[Date Created Conversion]])</f>
        <v>16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9">
        <f>IF(Table1[[#This Row],[goal]] &lt;= 0,0,Table1[[#This Row],[pledged]]/Table1[[#This Row],[goal]])</f>
        <v>1.1593333333333333</v>
      </c>
      <c r="P1940" s="7">
        <f>IF(Table1[[#This Row],[backers_count]] &lt;= 0,0,Table1[[#This Row],[pledged]]/Table1[[#This Row],[backers_count]])</f>
        <v>152.54385964912279</v>
      </c>
      <c r="Q1940" t="str">
        <f>TRIM(MID(Table1[[#This Row],[Category and Sub-Category]],1,SEARCH("/",Table1[[#This Row],[Category and Sub-Category]],1)-1))</f>
        <v>music</v>
      </c>
      <c r="R1940" t="str">
        <f>TRIM(MID(Table1[[#This Row],[Category and Sub-Category]],SEARCH("/",Table1[[#This Row],[Category and Sub-Category]],1)+1,LEN(Table1[[#This Row],[Category and Sub-Category]])))</f>
        <v>indie rock</v>
      </c>
      <c r="S1940" s="8">
        <f>DATE(1970,1,1)+(Table1[[#This Row],[launched_at]]/(24*60*60))</f>
        <v>41426.259618055556</v>
      </c>
      <c r="T1940" s="8">
        <f>DATE(1970,1,1)+(Table1[[#This Row],[deadline]]/(24*60*60))</f>
        <v>41457.208333333336</v>
      </c>
      <c r="U1940">
        <f>_xlfn.DAYS(Table1[[#This Row],[Date Ended Conversion]],Table1[[#This Row],[Date Created Conversion]])</f>
        <v>31</v>
      </c>
    </row>
    <row r="1941" spans="1:21" ht="43.5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9">
        <f>IF(Table1[[#This Row],[goal]] &lt;= 0,0,Table1[[#This Row],[pledged]]/Table1[[#This Row],[goal]])</f>
        <v>1.107</v>
      </c>
      <c r="P1941" s="7">
        <f>IF(Table1[[#This Row],[backers_count]] &lt;= 0,0,Table1[[#This Row],[pledged]]/Table1[[#This Row],[backers_count]])</f>
        <v>115.3125</v>
      </c>
      <c r="Q1941" t="str">
        <f>TRIM(MID(Table1[[#This Row],[Category and Sub-Category]],1,SEARCH("/",Table1[[#This Row],[Category and Sub-Category]],1)-1))</f>
        <v>music</v>
      </c>
      <c r="R1941" t="str">
        <f>TRIM(MID(Table1[[#This Row],[Category and Sub-Category]],SEARCH("/",Table1[[#This Row],[Category and Sub-Category]],1)+1,LEN(Table1[[#This Row],[Category and Sub-Category]])))</f>
        <v>indie rock</v>
      </c>
      <c r="S1941" s="8">
        <f>DATE(1970,1,1)+(Table1[[#This Row],[launched_at]]/(24*60*60))</f>
        <v>41313.985046296293</v>
      </c>
      <c r="T1941" s="8">
        <f>DATE(1970,1,1)+(Table1[[#This Row],[deadline]]/(24*60*60))</f>
        <v>41343.943379629629</v>
      </c>
      <c r="U1941">
        <f>_xlfn.DAYS(Table1[[#This Row],[Date Ended Conversion]],Table1[[#This Row],[Date Created Conversion]])</f>
        <v>30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9">
        <f>IF(Table1[[#This Row],[goal]] &lt;= 0,0,Table1[[#This Row],[pledged]]/Table1[[#This Row],[goal]])</f>
        <v>1.7092307692307693</v>
      </c>
      <c r="P1942" s="7">
        <f>IF(Table1[[#This Row],[backers_count]] &lt;= 0,0,Table1[[#This Row],[pledged]]/Table1[[#This Row],[backers_count]])</f>
        <v>35.838709677419352</v>
      </c>
      <c r="Q1942" t="str">
        <f>TRIM(MID(Table1[[#This Row],[Category and Sub-Category]],1,SEARCH("/",Table1[[#This Row],[Category and Sub-Category]],1)-1))</f>
        <v>music</v>
      </c>
      <c r="R1942" t="str">
        <f>TRIM(MID(Table1[[#This Row],[Category and Sub-Category]],SEARCH("/",Table1[[#This Row],[Category and Sub-Category]],1)+1,LEN(Table1[[#This Row],[Category and Sub-Category]])))</f>
        <v>indie rock</v>
      </c>
      <c r="S1942" s="8">
        <f>DATE(1970,1,1)+(Table1[[#This Row],[launched_at]]/(24*60*60))</f>
        <v>40670.507326388892</v>
      </c>
      <c r="T1942" s="8">
        <f>DATE(1970,1,1)+(Table1[[#This Row],[deadline]]/(24*60*60))</f>
        <v>40709.165972222225</v>
      </c>
      <c r="U1942">
        <f>_xlfn.DAYS(Table1[[#This Row],[Date Ended Conversion]],Table1[[#This Row],[Date Created Conversion]])</f>
        <v>39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9">
        <f>IF(Table1[[#This Row],[goal]] &lt;= 0,0,Table1[[#This Row],[pledged]]/Table1[[#This Row],[goal]])</f>
        <v>1.2611835600000001</v>
      </c>
      <c r="P1943" s="7">
        <f>IF(Table1[[#This Row],[backers_count]] &lt;= 0,0,Table1[[#This Row],[pledged]]/Table1[[#This Row],[backers_count]])</f>
        <v>64.570118779438872</v>
      </c>
      <c r="Q1943" t="str">
        <f>TRIM(MID(Table1[[#This Row],[Category and Sub-Category]],1,SEARCH("/",Table1[[#This Row],[Category and Sub-Category]],1)-1))</f>
        <v>technology</v>
      </c>
      <c r="R1943" t="str">
        <f>TRIM(MID(Table1[[#This Row],[Category and Sub-Category]],SEARCH("/",Table1[[#This Row],[Category and Sub-Category]],1)+1,LEN(Table1[[#This Row],[Category and Sub-Category]])))</f>
        <v>hardware</v>
      </c>
      <c r="S1943" s="8">
        <f>DATE(1970,1,1)+(Table1[[#This Row],[launched_at]]/(24*60*60))</f>
        <v>41744.290868055556</v>
      </c>
      <c r="T1943" s="8">
        <f>DATE(1970,1,1)+(Table1[[#This Row],[deadline]]/(24*60*60))</f>
        <v>41774.290868055556</v>
      </c>
      <c r="U1943">
        <f>_xlfn.DAYS(Table1[[#This Row],[Date Ended Conversion]],Table1[[#This Row],[Date Created Conversion]])</f>
        <v>30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9">
        <f>IF(Table1[[#This Row],[goal]] &lt;= 0,0,Table1[[#This Row],[pledged]]/Table1[[#This Row],[goal]])</f>
        <v>1.3844033333333334</v>
      </c>
      <c r="P1944" s="7">
        <f>IF(Table1[[#This Row],[backers_count]] &lt;= 0,0,Table1[[#This Row],[pledged]]/Table1[[#This Row],[backers_count]])</f>
        <v>87.436000000000007</v>
      </c>
      <c r="Q1944" t="str">
        <f>TRIM(MID(Table1[[#This Row],[Category and Sub-Category]],1,SEARCH("/",Table1[[#This Row],[Category and Sub-Category]],1)-1))</f>
        <v>technology</v>
      </c>
      <c r="R1944" t="str">
        <f>TRIM(MID(Table1[[#This Row],[Category and Sub-Category]],SEARCH("/",Table1[[#This Row],[Category and Sub-Category]],1)+1,LEN(Table1[[#This Row],[Category and Sub-Category]])))</f>
        <v>hardware</v>
      </c>
      <c r="S1944" s="8">
        <f>DATE(1970,1,1)+(Table1[[#This Row],[launched_at]]/(24*60*60))</f>
        <v>40638.828009259261</v>
      </c>
      <c r="T1944" s="8">
        <f>DATE(1970,1,1)+(Table1[[#This Row],[deadline]]/(24*60*60))</f>
        <v>40728.828009259261</v>
      </c>
      <c r="U1944">
        <f>_xlfn.DAYS(Table1[[#This Row],[Date Ended Conversion]],Table1[[#This Row],[Date Created Conversion]])</f>
        <v>90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9">
        <f>IF(Table1[[#This Row],[goal]] &lt;= 0,0,Table1[[#This Row],[pledged]]/Table1[[#This Row],[goal]])</f>
        <v>17.052499999999998</v>
      </c>
      <c r="P1945" s="7">
        <f>IF(Table1[[#This Row],[backers_count]] &lt;= 0,0,Table1[[#This Row],[pledged]]/Table1[[#This Row],[backers_count]])</f>
        <v>68.815577078288939</v>
      </c>
      <c r="Q1945" t="str">
        <f>TRIM(MID(Table1[[#This Row],[Category and Sub-Category]],1,SEARCH("/",Table1[[#This Row],[Category and Sub-Category]],1)-1))</f>
        <v>technology</v>
      </c>
      <c r="R1945" t="str">
        <f>TRIM(MID(Table1[[#This Row],[Category and Sub-Category]],SEARCH("/",Table1[[#This Row],[Category and Sub-Category]],1)+1,LEN(Table1[[#This Row],[Category and Sub-Category]])))</f>
        <v>hardware</v>
      </c>
      <c r="S1945" s="8">
        <f>DATE(1970,1,1)+(Table1[[#This Row],[launched_at]]/(24*60*60))</f>
        <v>42548.269861111112</v>
      </c>
      <c r="T1945" s="8">
        <f>DATE(1970,1,1)+(Table1[[#This Row],[deadline]]/(24*60*60))</f>
        <v>42593.269861111112</v>
      </c>
      <c r="U1945">
        <f>_xlfn.DAYS(Table1[[#This Row],[Date Ended Conversion]],Table1[[#This Row],[Date Created Conversion]])</f>
        <v>45</v>
      </c>
    </row>
    <row r="1946" spans="1:21" ht="43.5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9">
        <f>IF(Table1[[#This Row],[goal]] &lt;= 0,0,Table1[[#This Row],[pledged]]/Table1[[#This Row],[goal]])</f>
        <v>7.8805550000000002</v>
      </c>
      <c r="P1946" s="7">
        <f>IF(Table1[[#This Row],[backers_count]] &lt;= 0,0,Table1[[#This Row],[pledged]]/Table1[[#This Row],[backers_count]])</f>
        <v>176.200223588597</v>
      </c>
      <c r="Q1946" t="str">
        <f>TRIM(MID(Table1[[#This Row],[Category and Sub-Category]],1,SEARCH("/",Table1[[#This Row],[Category and Sub-Category]],1)-1))</f>
        <v>technology</v>
      </c>
      <c r="R1946" t="str">
        <f>TRIM(MID(Table1[[#This Row],[Category and Sub-Category]],SEARCH("/",Table1[[#This Row],[Category and Sub-Category]],1)+1,LEN(Table1[[#This Row],[Category and Sub-Category]])))</f>
        <v>hardware</v>
      </c>
      <c r="S1946" s="8">
        <f>DATE(1970,1,1)+(Table1[[#This Row],[launched_at]]/(24*60*60))</f>
        <v>41730.584374999999</v>
      </c>
      <c r="T1946" s="8">
        <f>DATE(1970,1,1)+(Table1[[#This Row],[deadline]]/(24*60*60))</f>
        <v>41760.584374999999</v>
      </c>
      <c r="U1946">
        <f>_xlfn.DAYS(Table1[[#This Row],[Date Ended Conversion]],Table1[[#This Row],[Date Created Conversion]])</f>
        <v>30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9">
        <f>IF(Table1[[#This Row],[goal]] &lt;= 0,0,Table1[[#This Row],[pledged]]/Table1[[#This Row],[goal]])</f>
        <v>3.4801799999999998</v>
      </c>
      <c r="P1947" s="7">
        <f>IF(Table1[[#This Row],[backers_count]] &lt;= 0,0,Table1[[#This Row],[pledged]]/Table1[[#This Row],[backers_count]])</f>
        <v>511.79117647058825</v>
      </c>
      <c r="Q1947" t="str">
        <f>TRIM(MID(Table1[[#This Row],[Category and Sub-Category]],1,SEARCH("/",Table1[[#This Row],[Category and Sub-Category]],1)-1))</f>
        <v>technology</v>
      </c>
      <c r="R1947" t="str">
        <f>TRIM(MID(Table1[[#This Row],[Category and Sub-Category]],SEARCH("/",Table1[[#This Row],[Category and Sub-Category]],1)+1,LEN(Table1[[#This Row],[Category and Sub-Category]])))</f>
        <v>hardware</v>
      </c>
      <c r="S1947" s="8">
        <f>DATE(1970,1,1)+(Table1[[#This Row],[launched_at]]/(24*60*60))</f>
        <v>42157.251828703702</v>
      </c>
      <c r="T1947" s="8">
        <f>DATE(1970,1,1)+(Table1[[#This Row],[deadline]]/(24*60*60))</f>
        <v>42197.251828703702</v>
      </c>
      <c r="U1947">
        <f>_xlfn.DAYS(Table1[[#This Row],[Date Ended Conversion]],Table1[[#This Row],[Date Created Conversion]])</f>
        <v>40</v>
      </c>
    </row>
    <row r="1948" spans="1:21" ht="43.5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9">
        <f>IF(Table1[[#This Row],[goal]] &lt;= 0,0,Table1[[#This Row],[pledged]]/Table1[[#This Row],[goal]])</f>
        <v>1.4974666666666667</v>
      </c>
      <c r="P1948" s="7">
        <f>IF(Table1[[#This Row],[backers_count]] &lt;= 0,0,Table1[[#This Row],[pledged]]/Table1[[#This Row],[backers_count]])</f>
        <v>160.44285714285715</v>
      </c>
      <c r="Q1948" t="str">
        <f>TRIM(MID(Table1[[#This Row],[Category and Sub-Category]],1,SEARCH("/",Table1[[#This Row],[Category and Sub-Category]],1)-1))</f>
        <v>technology</v>
      </c>
      <c r="R1948" t="str">
        <f>TRIM(MID(Table1[[#This Row],[Category and Sub-Category]],SEARCH("/",Table1[[#This Row],[Category and Sub-Category]],1)+1,LEN(Table1[[#This Row],[Category and Sub-Category]])))</f>
        <v>hardware</v>
      </c>
      <c r="S1948" s="8">
        <f>DATE(1970,1,1)+(Table1[[#This Row],[launched_at]]/(24*60*60))</f>
        <v>41689.150011574078</v>
      </c>
      <c r="T1948" s="8">
        <f>DATE(1970,1,1)+(Table1[[#This Row],[deadline]]/(24*60*60))</f>
        <v>41749.108344907407</v>
      </c>
      <c r="U1948">
        <f>_xlfn.DAYS(Table1[[#This Row],[Date Ended Conversion]],Table1[[#This Row],[Date Created Conversion]])</f>
        <v>60</v>
      </c>
    </row>
    <row r="1949" spans="1:21" ht="43.5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9">
        <f>IF(Table1[[#This Row],[goal]] &lt;= 0,0,Table1[[#This Row],[pledged]]/Table1[[#This Row],[goal]])</f>
        <v>1.0063375000000001</v>
      </c>
      <c r="P1949" s="7">
        <f>IF(Table1[[#This Row],[backers_count]] &lt;= 0,0,Table1[[#This Row],[pledged]]/Table1[[#This Row],[backers_count]])</f>
        <v>35.003043478260871</v>
      </c>
      <c r="Q1949" t="str">
        <f>TRIM(MID(Table1[[#This Row],[Category and Sub-Category]],1,SEARCH("/",Table1[[#This Row],[Category and Sub-Category]],1)-1))</f>
        <v>technology</v>
      </c>
      <c r="R1949" t="str">
        <f>TRIM(MID(Table1[[#This Row],[Category and Sub-Category]],SEARCH("/",Table1[[#This Row],[Category and Sub-Category]],1)+1,LEN(Table1[[#This Row],[Category and Sub-Category]])))</f>
        <v>hardware</v>
      </c>
      <c r="S1949" s="8">
        <f>DATE(1970,1,1)+(Table1[[#This Row],[launched_at]]/(24*60*60))</f>
        <v>40102.918055555558</v>
      </c>
      <c r="T1949" s="8">
        <f>DATE(1970,1,1)+(Table1[[#This Row],[deadline]]/(24*60*60))</f>
        <v>40140.249305555553</v>
      </c>
      <c r="U1949">
        <f>_xlfn.DAYS(Table1[[#This Row],[Date Ended Conversion]],Table1[[#This Row],[Date Created Conversion]])</f>
        <v>38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9">
        <f>IF(Table1[[#This Row],[goal]] &lt;= 0,0,Table1[[#This Row],[pledged]]/Table1[[#This Row],[goal]])</f>
        <v>8.0021100000000001</v>
      </c>
      <c r="P1950" s="7">
        <f>IF(Table1[[#This Row],[backers_count]] &lt;= 0,0,Table1[[#This Row],[pledged]]/Table1[[#This Row],[backers_count]])</f>
        <v>188.50671378091872</v>
      </c>
      <c r="Q1950" t="str">
        <f>TRIM(MID(Table1[[#This Row],[Category and Sub-Category]],1,SEARCH("/",Table1[[#This Row],[Category and Sub-Category]],1)-1))</f>
        <v>technology</v>
      </c>
      <c r="R1950" t="str">
        <f>TRIM(MID(Table1[[#This Row],[Category and Sub-Category]],SEARCH("/",Table1[[#This Row],[Category and Sub-Category]],1)+1,LEN(Table1[[#This Row],[Category and Sub-Category]])))</f>
        <v>hardware</v>
      </c>
      <c r="S1950" s="8">
        <f>DATE(1970,1,1)+(Table1[[#This Row],[launched_at]]/(24*60*60))</f>
        <v>42473.604270833333</v>
      </c>
      <c r="T1950" s="8">
        <f>DATE(1970,1,1)+(Table1[[#This Row],[deadline]]/(24*60*60))</f>
        <v>42527.709722222222</v>
      </c>
      <c r="U1950">
        <f>_xlfn.DAYS(Table1[[#This Row],[Date Ended Conversion]],Table1[[#This Row],[Date Created Conversion]])</f>
        <v>54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9">
        <f>IF(Table1[[#This Row],[goal]] &lt;= 0,0,Table1[[#This Row],[pledged]]/Table1[[#This Row],[goal]])</f>
        <v>1.0600260000000001</v>
      </c>
      <c r="P1951" s="7">
        <f>IF(Table1[[#This Row],[backers_count]] &lt;= 0,0,Table1[[#This Row],[pledged]]/Table1[[#This Row],[backers_count]])</f>
        <v>56.204984093319197</v>
      </c>
      <c r="Q1951" t="str">
        <f>TRIM(MID(Table1[[#This Row],[Category and Sub-Category]],1,SEARCH("/",Table1[[#This Row],[Category and Sub-Category]],1)-1))</f>
        <v>technology</v>
      </c>
      <c r="R1951" t="str">
        <f>TRIM(MID(Table1[[#This Row],[Category and Sub-Category]],SEARCH("/",Table1[[#This Row],[Category and Sub-Category]],1)+1,LEN(Table1[[#This Row],[Category and Sub-Category]])))</f>
        <v>hardware</v>
      </c>
      <c r="S1951" s="8">
        <f>DATE(1970,1,1)+(Table1[[#This Row],[launched_at]]/(24*60*60))</f>
        <v>41800.423043981486</v>
      </c>
      <c r="T1951" s="8">
        <f>DATE(1970,1,1)+(Table1[[#This Row],[deadline]]/(24*60*60))</f>
        <v>41830.423043981486</v>
      </c>
      <c r="U1951">
        <f>_xlfn.DAYS(Table1[[#This Row],[Date Ended Conversion]],Table1[[#This Row],[Date Created Conversion]])</f>
        <v>30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9">
        <f>IF(Table1[[#This Row],[goal]] &lt;= 0,0,Table1[[#This Row],[pledged]]/Table1[[#This Row],[goal]])</f>
        <v>2.0051866666666669</v>
      </c>
      <c r="P1952" s="7">
        <f>IF(Table1[[#This Row],[backers_count]] &lt;= 0,0,Table1[[#This Row],[pledged]]/Table1[[#This Row],[backers_count]])</f>
        <v>51.3054157782516</v>
      </c>
      <c r="Q1952" t="str">
        <f>TRIM(MID(Table1[[#This Row],[Category and Sub-Category]],1,SEARCH("/",Table1[[#This Row],[Category and Sub-Category]],1)-1))</f>
        <v>technology</v>
      </c>
      <c r="R1952" t="str">
        <f>TRIM(MID(Table1[[#This Row],[Category and Sub-Category]],SEARCH("/",Table1[[#This Row],[Category and Sub-Category]],1)+1,LEN(Table1[[#This Row],[Category and Sub-Category]])))</f>
        <v>hardware</v>
      </c>
      <c r="S1952" s="8">
        <f>DATE(1970,1,1)+(Table1[[#This Row],[launched_at]]/(24*60*60))</f>
        <v>40624.181400462963</v>
      </c>
      <c r="T1952" s="8">
        <f>DATE(1970,1,1)+(Table1[[#This Row],[deadline]]/(24*60*60))</f>
        <v>40655.181400462963</v>
      </c>
      <c r="U1952">
        <f>_xlfn.DAYS(Table1[[#This Row],[Date Ended Conversion]],Table1[[#This Row],[Date Created Conversion]])</f>
        <v>31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9">
        <f>IF(Table1[[#This Row],[goal]] &lt;= 0,0,Table1[[#This Row],[pledged]]/Table1[[#This Row],[goal]])</f>
        <v>2.1244399999999999</v>
      </c>
      <c r="P1953" s="7">
        <f>IF(Table1[[#This Row],[backers_count]] &lt;= 0,0,Table1[[#This Row],[pledged]]/Table1[[#This Row],[backers_count]])</f>
        <v>127.36450839328538</v>
      </c>
      <c r="Q1953" t="str">
        <f>TRIM(MID(Table1[[#This Row],[Category and Sub-Category]],1,SEARCH("/",Table1[[#This Row],[Category and Sub-Category]],1)-1))</f>
        <v>technology</v>
      </c>
      <c r="R1953" t="str">
        <f>TRIM(MID(Table1[[#This Row],[Category and Sub-Category]],SEARCH("/",Table1[[#This Row],[Category and Sub-Category]],1)+1,LEN(Table1[[#This Row],[Category and Sub-Category]])))</f>
        <v>hardware</v>
      </c>
      <c r="S1953" s="8">
        <f>DATE(1970,1,1)+(Table1[[#This Row],[launched_at]]/(24*60*60))</f>
        <v>42651.420567129629</v>
      </c>
      <c r="T1953" s="8">
        <f>DATE(1970,1,1)+(Table1[[#This Row],[deadline]]/(24*60*60))</f>
        <v>42681.462233796294</v>
      </c>
      <c r="U1953">
        <f>_xlfn.DAYS(Table1[[#This Row],[Date Ended Conversion]],Table1[[#This Row],[Date Created Conversion]])</f>
        <v>30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9">
        <f>IF(Table1[[#This Row],[goal]] &lt;= 0,0,Table1[[#This Row],[pledged]]/Table1[[#This Row],[goal]])</f>
        <v>1.9847237142857144</v>
      </c>
      <c r="P1954" s="7">
        <f>IF(Table1[[#This Row],[backers_count]] &lt;= 0,0,Table1[[#This Row],[pledged]]/Table1[[#This Row],[backers_count]])</f>
        <v>101.85532258064516</v>
      </c>
      <c r="Q1954" t="str">
        <f>TRIM(MID(Table1[[#This Row],[Category and Sub-Category]],1,SEARCH("/",Table1[[#This Row],[Category and Sub-Category]],1)-1))</f>
        <v>technology</v>
      </c>
      <c r="R1954" t="str">
        <f>TRIM(MID(Table1[[#This Row],[Category and Sub-Category]],SEARCH("/",Table1[[#This Row],[Category and Sub-Category]],1)+1,LEN(Table1[[#This Row],[Category and Sub-Category]])))</f>
        <v>hardware</v>
      </c>
      <c r="S1954" s="8">
        <f>DATE(1970,1,1)+(Table1[[#This Row],[launched_at]]/(24*60*60))</f>
        <v>41526.60665509259</v>
      </c>
      <c r="T1954" s="8">
        <f>DATE(1970,1,1)+(Table1[[#This Row],[deadline]]/(24*60*60))</f>
        <v>41563.60665509259</v>
      </c>
      <c r="U1954">
        <f>_xlfn.DAYS(Table1[[#This Row],[Date Ended Conversion]],Table1[[#This Row],[Date Created Conversion]])</f>
        <v>37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9">
        <f>IF(Table1[[#This Row],[goal]] &lt;= 0,0,Table1[[#This Row],[pledged]]/Table1[[#This Row],[goal]])</f>
        <v>2.2594666666666665</v>
      </c>
      <c r="P1955" s="7">
        <f>IF(Table1[[#This Row],[backers_count]] &lt;= 0,0,Table1[[#This Row],[pledged]]/Table1[[#This Row],[backers_count]])</f>
        <v>230.55782312925169</v>
      </c>
      <c r="Q1955" t="str">
        <f>TRIM(MID(Table1[[#This Row],[Category and Sub-Category]],1,SEARCH("/",Table1[[#This Row],[Category and Sub-Category]],1)-1))</f>
        <v>technology</v>
      </c>
      <c r="R1955" t="str">
        <f>TRIM(MID(Table1[[#This Row],[Category and Sub-Category]],SEARCH("/",Table1[[#This Row],[Category and Sub-Category]],1)+1,LEN(Table1[[#This Row],[Category and Sub-Category]])))</f>
        <v>hardware</v>
      </c>
      <c r="S1955" s="8">
        <f>DATE(1970,1,1)+(Table1[[#This Row],[launched_at]]/(24*60*60))</f>
        <v>40941.199826388889</v>
      </c>
      <c r="T1955" s="8">
        <f>DATE(1970,1,1)+(Table1[[#This Row],[deadline]]/(24*60*60))</f>
        <v>40970.125</v>
      </c>
      <c r="U1955">
        <f>_xlfn.DAYS(Table1[[#This Row],[Date Ended Conversion]],Table1[[#This Row],[Date Created Conversion]])</f>
        <v>29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9">
        <f>IF(Table1[[#This Row],[goal]] &lt;= 0,0,Table1[[#This Row],[pledged]]/Table1[[#This Row],[goal]])</f>
        <v>6.9894800000000004</v>
      </c>
      <c r="P1956" s="7">
        <f>IF(Table1[[#This Row],[backers_count]] &lt;= 0,0,Table1[[#This Row],[pledged]]/Table1[[#This Row],[backers_count]])</f>
        <v>842.10602409638557</v>
      </c>
      <c r="Q1956" t="str">
        <f>TRIM(MID(Table1[[#This Row],[Category and Sub-Category]],1,SEARCH("/",Table1[[#This Row],[Category and Sub-Category]],1)-1))</f>
        <v>technology</v>
      </c>
      <c r="R1956" t="str">
        <f>TRIM(MID(Table1[[#This Row],[Category and Sub-Category]],SEARCH("/",Table1[[#This Row],[Category and Sub-Category]],1)+1,LEN(Table1[[#This Row],[Category and Sub-Category]])))</f>
        <v>hardware</v>
      </c>
      <c r="S1956" s="8">
        <f>DATE(1970,1,1)+(Table1[[#This Row],[launched_at]]/(24*60*60))</f>
        <v>42394.580740740741</v>
      </c>
      <c r="T1956" s="8">
        <f>DATE(1970,1,1)+(Table1[[#This Row],[deadline]]/(24*60*60))</f>
        <v>42441.208333333328</v>
      </c>
      <c r="U1956">
        <f>_xlfn.DAYS(Table1[[#This Row],[Date Ended Conversion]],Table1[[#This Row],[Date Created Conversion]])</f>
        <v>47</v>
      </c>
    </row>
    <row r="1957" spans="1:21" ht="43.5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9">
        <f>IF(Table1[[#This Row],[goal]] &lt;= 0,0,Table1[[#This Row],[pledged]]/Table1[[#This Row],[goal]])</f>
        <v>3.9859528571428569</v>
      </c>
      <c r="P1957" s="7">
        <f>IF(Table1[[#This Row],[backers_count]] &lt;= 0,0,Table1[[#This Row],[pledged]]/Table1[[#This Row],[backers_count]])</f>
        <v>577.27593103448271</v>
      </c>
      <c r="Q1957" t="str">
        <f>TRIM(MID(Table1[[#This Row],[Category and Sub-Category]],1,SEARCH("/",Table1[[#This Row],[Category and Sub-Category]],1)-1))</f>
        <v>technology</v>
      </c>
      <c r="R1957" t="str">
        <f>TRIM(MID(Table1[[#This Row],[Category and Sub-Category]],SEARCH("/",Table1[[#This Row],[Category and Sub-Category]],1)+1,LEN(Table1[[#This Row],[Category and Sub-Category]])))</f>
        <v>hardware</v>
      </c>
      <c r="S1957" s="8">
        <f>DATE(1970,1,1)+(Table1[[#This Row],[launched_at]]/(24*60*60))</f>
        <v>41020.271770833337</v>
      </c>
      <c r="T1957" s="8">
        <f>DATE(1970,1,1)+(Table1[[#This Row],[deadline]]/(24*60*60))</f>
        <v>41052.791666666664</v>
      </c>
      <c r="U1957">
        <f>_xlfn.DAYS(Table1[[#This Row],[Date Ended Conversion]],Table1[[#This Row],[Date Created Conversion]])</f>
        <v>32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9">
        <f>IF(Table1[[#This Row],[goal]] &lt;= 0,0,Table1[[#This Row],[pledged]]/Table1[[#This Row],[goal]])</f>
        <v>2.9403333333333332</v>
      </c>
      <c r="P1958" s="7">
        <f>IF(Table1[[#This Row],[backers_count]] &lt;= 0,0,Table1[[#This Row],[pledged]]/Table1[[#This Row],[backers_count]])</f>
        <v>483.34246575342468</v>
      </c>
      <c r="Q1958" t="str">
        <f>TRIM(MID(Table1[[#This Row],[Category and Sub-Category]],1,SEARCH("/",Table1[[#This Row],[Category and Sub-Category]],1)-1))</f>
        <v>technology</v>
      </c>
      <c r="R1958" t="str">
        <f>TRIM(MID(Table1[[#This Row],[Category and Sub-Category]],SEARCH("/",Table1[[#This Row],[Category and Sub-Category]],1)+1,LEN(Table1[[#This Row],[Category and Sub-Category]])))</f>
        <v>hardware</v>
      </c>
      <c r="S1958" s="8">
        <f>DATE(1970,1,1)+(Table1[[#This Row],[launched_at]]/(24*60*60))</f>
        <v>42067.923668981486</v>
      </c>
      <c r="T1958" s="8">
        <f>DATE(1970,1,1)+(Table1[[#This Row],[deadline]]/(24*60*60))</f>
        <v>42112.882002314815</v>
      </c>
      <c r="U1958">
        <f>_xlfn.DAYS(Table1[[#This Row],[Date Ended Conversion]],Table1[[#This Row],[Date Created Conversion]])</f>
        <v>45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9">
        <f>IF(Table1[[#This Row],[goal]] &lt;= 0,0,Table1[[#This Row],[pledged]]/Table1[[#This Row],[goal]])</f>
        <v>1.6750470000000002</v>
      </c>
      <c r="P1959" s="7">
        <f>IF(Table1[[#This Row],[backers_count]] &lt;= 0,0,Table1[[#This Row],[pledged]]/Table1[[#This Row],[backers_count]])</f>
        <v>76.138500000000008</v>
      </c>
      <c r="Q1959" t="str">
        <f>TRIM(MID(Table1[[#This Row],[Category and Sub-Category]],1,SEARCH("/",Table1[[#This Row],[Category and Sub-Category]],1)-1))</f>
        <v>technology</v>
      </c>
      <c r="R1959" t="str">
        <f>TRIM(MID(Table1[[#This Row],[Category and Sub-Category]],SEARCH("/",Table1[[#This Row],[Category and Sub-Category]],1)+1,LEN(Table1[[#This Row],[Category and Sub-Category]])))</f>
        <v>hardware</v>
      </c>
      <c r="S1959" s="8">
        <f>DATE(1970,1,1)+(Table1[[#This Row],[launched_at]]/(24*60*60))</f>
        <v>41179.098530092597</v>
      </c>
      <c r="T1959" s="8">
        <f>DATE(1970,1,1)+(Table1[[#This Row],[deadline]]/(24*60*60))</f>
        <v>41209.098530092597</v>
      </c>
      <c r="U1959">
        <f>_xlfn.DAYS(Table1[[#This Row],[Date Ended Conversion]],Table1[[#This Row],[Date Created Conversion]])</f>
        <v>30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9">
        <f>IF(Table1[[#This Row],[goal]] &lt;= 0,0,Table1[[#This Row],[pledged]]/Table1[[#This Row],[goal]])</f>
        <v>14.355717142857143</v>
      </c>
      <c r="P1960" s="7">
        <f>IF(Table1[[#This Row],[backers_count]] &lt;= 0,0,Table1[[#This Row],[pledged]]/Table1[[#This Row],[backers_count]])</f>
        <v>74.107684365781708</v>
      </c>
      <c r="Q1960" t="str">
        <f>TRIM(MID(Table1[[#This Row],[Category and Sub-Category]],1,SEARCH("/",Table1[[#This Row],[Category and Sub-Category]],1)-1))</f>
        <v>technology</v>
      </c>
      <c r="R1960" t="str">
        <f>TRIM(MID(Table1[[#This Row],[Category and Sub-Category]],SEARCH("/",Table1[[#This Row],[Category and Sub-Category]],1)+1,LEN(Table1[[#This Row],[Category and Sub-Category]])))</f>
        <v>hardware</v>
      </c>
      <c r="S1960" s="8">
        <f>DATE(1970,1,1)+(Table1[[#This Row],[launched_at]]/(24*60*60))</f>
        <v>41326.987974537034</v>
      </c>
      <c r="T1960" s="8">
        <f>DATE(1970,1,1)+(Table1[[#This Row],[deadline]]/(24*60*60))</f>
        <v>41356.94630787037</v>
      </c>
      <c r="U1960">
        <f>_xlfn.DAYS(Table1[[#This Row],[Date Ended Conversion]],Table1[[#This Row],[Date Created Conversion]])</f>
        <v>30</v>
      </c>
    </row>
    <row r="1961" spans="1:21" ht="43.5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9">
        <f>IF(Table1[[#This Row],[goal]] &lt;= 0,0,Table1[[#This Row],[pledged]]/Table1[[#This Row],[goal]])</f>
        <v>1.5673440000000001</v>
      </c>
      <c r="P1961" s="7">
        <f>IF(Table1[[#This Row],[backers_count]] &lt;= 0,0,Table1[[#This Row],[pledged]]/Table1[[#This Row],[backers_count]])</f>
        <v>36.965660377358489</v>
      </c>
      <c r="Q1961" t="str">
        <f>TRIM(MID(Table1[[#This Row],[Category and Sub-Category]],1,SEARCH("/",Table1[[#This Row],[Category and Sub-Category]],1)-1))</f>
        <v>technology</v>
      </c>
      <c r="R1961" t="str">
        <f>TRIM(MID(Table1[[#This Row],[Category and Sub-Category]],SEARCH("/",Table1[[#This Row],[Category and Sub-Category]],1)+1,LEN(Table1[[#This Row],[Category and Sub-Category]])))</f>
        <v>hardware</v>
      </c>
      <c r="S1961" s="8">
        <f>DATE(1970,1,1)+(Table1[[#This Row],[launched_at]]/(24*60*60))</f>
        <v>41871.845601851848</v>
      </c>
      <c r="T1961" s="8">
        <f>DATE(1970,1,1)+(Table1[[#This Row],[deadline]]/(24*60*60))</f>
        <v>41913</v>
      </c>
      <c r="U1961">
        <f>_xlfn.DAYS(Table1[[#This Row],[Date Ended Conversion]],Table1[[#This Row],[Date Created Conversion]])</f>
        <v>42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9">
        <f>IF(Table1[[#This Row],[goal]] &lt;= 0,0,Table1[[#This Row],[pledged]]/Table1[[#This Row],[goal]])</f>
        <v>1.1790285714285715</v>
      </c>
      <c r="P1962" s="7">
        <f>IF(Table1[[#This Row],[backers_count]] &lt;= 0,0,Table1[[#This Row],[pledged]]/Table1[[#This Row],[backers_count]])</f>
        <v>2500.969696969697</v>
      </c>
      <c r="Q1962" t="str">
        <f>TRIM(MID(Table1[[#This Row],[Category and Sub-Category]],1,SEARCH("/",Table1[[#This Row],[Category and Sub-Category]],1)-1))</f>
        <v>technology</v>
      </c>
      <c r="R1962" t="str">
        <f>TRIM(MID(Table1[[#This Row],[Category and Sub-Category]],SEARCH("/",Table1[[#This Row],[Category and Sub-Category]],1)+1,LEN(Table1[[#This Row],[Category and Sub-Category]])))</f>
        <v>hardware</v>
      </c>
      <c r="S1962" s="8">
        <f>DATE(1970,1,1)+(Table1[[#This Row],[launched_at]]/(24*60*60))</f>
        <v>41964.362743055557</v>
      </c>
      <c r="T1962" s="8">
        <f>DATE(1970,1,1)+(Table1[[#This Row],[deadline]]/(24*60*60))</f>
        <v>41994.362743055557</v>
      </c>
      <c r="U1962">
        <f>_xlfn.DAYS(Table1[[#This Row],[Date Ended Conversion]],Table1[[#This Row],[Date Created Conversion]])</f>
        <v>30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9">
        <f>IF(Table1[[#This Row],[goal]] &lt;= 0,0,Table1[[#This Row],[pledged]]/Table1[[#This Row],[goal]])</f>
        <v>11.053811999999999</v>
      </c>
      <c r="P1963" s="7">
        <f>IF(Table1[[#This Row],[backers_count]] &lt;= 0,0,Table1[[#This Row],[pledged]]/Table1[[#This Row],[backers_count]])</f>
        <v>67.690214329454989</v>
      </c>
      <c r="Q1963" t="str">
        <f>TRIM(MID(Table1[[#This Row],[Category and Sub-Category]],1,SEARCH("/",Table1[[#This Row],[Category and Sub-Category]],1)-1))</f>
        <v>technology</v>
      </c>
      <c r="R1963" t="str">
        <f>TRIM(MID(Table1[[#This Row],[Category and Sub-Category]],SEARCH("/",Table1[[#This Row],[Category and Sub-Category]],1)+1,LEN(Table1[[#This Row],[Category and Sub-Category]])))</f>
        <v>hardware</v>
      </c>
      <c r="S1963" s="8">
        <f>DATE(1970,1,1)+(Table1[[#This Row],[launched_at]]/(24*60*60))</f>
        <v>41148.194641203707</v>
      </c>
      <c r="T1963" s="8">
        <f>DATE(1970,1,1)+(Table1[[#This Row],[deadline]]/(24*60*60))</f>
        <v>41188.165972222225</v>
      </c>
      <c r="U1963">
        <f>_xlfn.DAYS(Table1[[#This Row],[Date Ended Conversion]],Table1[[#This Row],[Date Created Conversion]])</f>
        <v>40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9">
        <f>IF(Table1[[#This Row],[goal]] &lt;= 0,0,Table1[[#This Row],[pledged]]/Table1[[#This Row],[goal]])</f>
        <v>1.9292499999999999</v>
      </c>
      <c r="P1964" s="7">
        <f>IF(Table1[[#This Row],[backers_count]] &lt;= 0,0,Table1[[#This Row],[pledged]]/Table1[[#This Row],[backers_count]])</f>
        <v>63.04738562091503</v>
      </c>
      <c r="Q1964" t="str">
        <f>TRIM(MID(Table1[[#This Row],[Category and Sub-Category]],1,SEARCH("/",Table1[[#This Row],[Category and Sub-Category]],1)-1))</f>
        <v>technology</v>
      </c>
      <c r="R1964" t="str">
        <f>TRIM(MID(Table1[[#This Row],[Category and Sub-Category]],SEARCH("/",Table1[[#This Row],[Category and Sub-Category]],1)+1,LEN(Table1[[#This Row],[Category and Sub-Category]])))</f>
        <v>hardware</v>
      </c>
      <c r="S1964" s="8">
        <f>DATE(1970,1,1)+(Table1[[#This Row],[launched_at]]/(24*60*60))</f>
        <v>41742.780509259261</v>
      </c>
      <c r="T1964" s="8">
        <f>DATE(1970,1,1)+(Table1[[#This Row],[deadline]]/(24*60*60))</f>
        <v>41772.780509259261</v>
      </c>
      <c r="U1964">
        <f>_xlfn.DAYS(Table1[[#This Row],[Date Ended Conversion]],Table1[[#This Row],[Date Created Conversion]])</f>
        <v>30</v>
      </c>
    </row>
    <row r="1965" spans="1:21" ht="43.5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9">
        <f>IF(Table1[[#This Row],[goal]] &lt;= 0,0,Table1[[#This Row],[pledged]]/Table1[[#This Row],[goal]])</f>
        <v>1.268842105263158</v>
      </c>
      <c r="P1965" s="7">
        <f>IF(Table1[[#This Row],[backers_count]] &lt;= 0,0,Table1[[#This Row],[pledged]]/Table1[[#This Row],[backers_count]])</f>
        <v>117.6</v>
      </c>
      <c r="Q1965" t="str">
        <f>TRIM(MID(Table1[[#This Row],[Category and Sub-Category]],1,SEARCH("/",Table1[[#This Row],[Category and Sub-Category]],1)-1))</f>
        <v>technology</v>
      </c>
      <c r="R1965" t="str">
        <f>TRIM(MID(Table1[[#This Row],[Category and Sub-Category]],SEARCH("/",Table1[[#This Row],[Category and Sub-Category]],1)+1,LEN(Table1[[#This Row],[Category and Sub-Category]])))</f>
        <v>hardware</v>
      </c>
      <c r="S1965" s="8">
        <f>DATE(1970,1,1)+(Table1[[#This Row],[launched_at]]/(24*60*60))</f>
        <v>41863.429791666669</v>
      </c>
      <c r="T1965" s="8">
        <f>DATE(1970,1,1)+(Table1[[#This Row],[deadline]]/(24*60*60))</f>
        <v>41898.429791666669</v>
      </c>
      <c r="U1965">
        <f>_xlfn.DAYS(Table1[[#This Row],[Date Ended Conversion]],Table1[[#This Row],[Date Created Conversion]])</f>
        <v>35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9">
        <f>IF(Table1[[#This Row],[goal]] &lt;= 0,0,Table1[[#This Row],[pledged]]/Table1[[#This Row],[goal]])</f>
        <v>2.5957748878923765</v>
      </c>
      <c r="P1966" s="7">
        <f>IF(Table1[[#This Row],[backers_count]] &lt;= 0,0,Table1[[#This Row],[pledged]]/Table1[[#This Row],[backers_count]])</f>
        <v>180.75185011709601</v>
      </c>
      <c r="Q1966" t="str">
        <f>TRIM(MID(Table1[[#This Row],[Category and Sub-Category]],1,SEARCH("/",Table1[[#This Row],[Category and Sub-Category]],1)-1))</f>
        <v>technology</v>
      </c>
      <c r="R1966" t="str">
        <f>TRIM(MID(Table1[[#This Row],[Category and Sub-Category]],SEARCH("/",Table1[[#This Row],[Category and Sub-Category]],1)+1,LEN(Table1[[#This Row],[Category and Sub-Category]])))</f>
        <v>hardware</v>
      </c>
      <c r="S1966" s="8">
        <f>DATE(1970,1,1)+(Table1[[#This Row],[launched_at]]/(24*60*60))</f>
        <v>42452.272824074069</v>
      </c>
      <c r="T1966" s="8">
        <f>DATE(1970,1,1)+(Table1[[#This Row],[deadline]]/(24*60*60))</f>
        <v>42482.272824074069</v>
      </c>
      <c r="U1966">
        <f>_xlfn.DAYS(Table1[[#This Row],[Date Ended Conversion]],Table1[[#This Row],[Date Created Conversion]])</f>
        <v>30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9">
        <f>IF(Table1[[#This Row],[goal]] &lt;= 0,0,Table1[[#This Row],[pledged]]/Table1[[#This Row],[goal]])</f>
        <v>2.6227999999999998</v>
      </c>
      <c r="P1967" s="7">
        <f>IF(Table1[[#This Row],[backers_count]] &lt;= 0,0,Table1[[#This Row],[pledged]]/Table1[[#This Row],[backers_count]])</f>
        <v>127.32038834951456</v>
      </c>
      <c r="Q1967" t="str">
        <f>TRIM(MID(Table1[[#This Row],[Category and Sub-Category]],1,SEARCH("/",Table1[[#This Row],[Category and Sub-Category]],1)-1))</f>
        <v>technology</v>
      </c>
      <c r="R1967" t="str">
        <f>TRIM(MID(Table1[[#This Row],[Category and Sub-Category]],SEARCH("/",Table1[[#This Row],[Category and Sub-Category]],1)+1,LEN(Table1[[#This Row],[Category and Sub-Category]])))</f>
        <v>hardware</v>
      </c>
      <c r="S1967" s="8">
        <f>DATE(1970,1,1)+(Table1[[#This Row],[launched_at]]/(24*60*60))</f>
        <v>40898.089236111111</v>
      </c>
      <c r="T1967" s="8">
        <f>DATE(1970,1,1)+(Table1[[#This Row],[deadline]]/(24*60*60))</f>
        <v>40920.041666666664</v>
      </c>
      <c r="U1967">
        <f>_xlfn.DAYS(Table1[[#This Row],[Date Ended Conversion]],Table1[[#This Row],[Date Created Conversion]])</f>
        <v>22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9">
        <f>IF(Table1[[#This Row],[goal]] &lt;= 0,0,Table1[[#This Row],[pledged]]/Table1[[#This Row],[goal]])</f>
        <v>2.0674309000000002</v>
      </c>
      <c r="P1968" s="7">
        <f>IF(Table1[[#This Row],[backers_count]] &lt;= 0,0,Table1[[#This Row],[pledged]]/Table1[[#This Row],[backers_count]])</f>
        <v>136.6444745538665</v>
      </c>
      <c r="Q1968" t="str">
        <f>TRIM(MID(Table1[[#This Row],[Category and Sub-Category]],1,SEARCH("/",Table1[[#This Row],[Category and Sub-Category]],1)-1))</f>
        <v>technology</v>
      </c>
      <c r="R1968" t="str">
        <f>TRIM(MID(Table1[[#This Row],[Category and Sub-Category]],SEARCH("/",Table1[[#This Row],[Category and Sub-Category]],1)+1,LEN(Table1[[#This Row],[Category and Sub-Category]])))</f>
        <v>hardware</v>
      </c>
      <c r="S1968" s="8">
        <f>DATE(1970,1,1)+(Table1[[#This Row],[launched_at]]/(24*60*60))</f>
        <v>41835.540486111109</v>
      </c>
      <c r="T1968" s="8">
        <f>DATE(1970,1,1)+(Table1[[#This Row],[deadline]]/(24*60*60))</f>
        <v>41865.540486111109</v>
      </c>
      <c r="U1968">
        <f>_xlfn.DAYS(Table1[[#This Row],[Date Ended Conversion]],Table1[[#This Row],[Date Created Conversion]])</f>
        <v>30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9">
        <f>IF(Table1[[#This Row],[goal]] &lt;= 0,0,Table1[[#This Row],[pledged]]/Table1[[#This Row],[goal]])</f>
        <v>3.7012999999999998</v>
      </c>
      <c r="P1969" s="7">
        <f>IF(Table1[[#This Row],[backers_count]] &lt;= 0,0,Table1[[#This Row],[pledged]]/Table1[[#This Row],[backers_count]])</f>
        <v>182.78024691358024</v>
      </c>
      <c r="Q1969" t="str">
        <f>TRIM(MID(Table1[[#This Row],[Category and Sub-Category]],1,SEARCH("/",Table1[[#This Row],[Category and Sub-Category]],1)-1))</f>
        <v>technology</v>
      </c>
      <c r="R1969" t="str">
        <f>TRIM(MID(Table1[[#This Row],[Category and Sub-Category]],SEARCH("/",Table1[[#This Row],[Category and Sub-Category]],1)+1,LEN(Table1[[#This Row],[Category and Sub-Category]])))</f>
        <v>hardware</v>
      </c>
      <c r="S1969" s="8">
        <f>DATE(1970,1,1)+(Table1[[#This Row],[launched_at]]/(24*60*60))</f>
        <v>41730.663530092592</v>
      </c>
      <c r="T1969" s="8">
        <f>DATE(1970,1,1)+(Table1[[#This Row],[deadline]]/(24*60*60))</f>
        <v>41760.663530092592</v>
      </c>
      <c r="U1969">
        <f>_xlfn.DAYS(Table1[[#This Row],[Date Ended Conversion]],Table1[[#This Row],[Date Created Conversion]])</f>
        <v>30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9">
        <f>IF(Table1[[#This Row],[goal]] &lt;= 0,0,Table1[[#This Row],[pledged]]/Table1[[#This Row],[goal]])</f>
        <v>2.8496600000000001</v>
      </c>
      <c r="P1970" s="7">
        <f>IF(Table1[[#This Row],[backers_count]] &lt;= 0,0,Table1[[#This Row],[pledged]]/Table1[[#This Row],[backers_count]])</f>
        <v>279.37843137254902</v>
      </c>
      <c r="Q1970" t="str">
        <f>TRIM(MID(Table1[[#This Row],[Category and Sub-Category]],1,SEARCH("/",Table1[[#This Row],[Category and Sub-Category]],1)-1))</f>
        <v>technology</v>
      </c>
      <c r="R1970" t="str">
        <f>TRIM(MID(Table1[[#This Row],[Category and Sub-Category]],SEARCH("/",Table1[[#This Row],[Category and Sub-Category]],1)+1,LEN(Table1[[#This Row],[Category and Sub-Category]])))</f>
        <v>hardware</v>
      </c>
      <c r="S1970" s="8">
        <f>DATE(1970,1,1)+(Table1[[#This Row],[launched_at]]/(24*60*60))</f>
        <v>42676.586979166663</v>
      </c>
      <c r="T1970" s="8">
        <f>DATE(1970,1,1)+(Table1[[#This Row],[deadline]]/(24*60*60))</f>
        <v>42707.628645833334</v>
      </c>
      <c r="U1970">
        <f>_xlfn.DAYS(Table1[[#This Row],[Date Ended Conversion]],Table1[[#This Row],[Date Created Conversion]])</f>
        <v>31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9">
        <f>IF(Table1[[#This Row],[goal]] &lt;= 0,0,Table1[[#This Row],[pledged]]/Table1[[#This Row],[goal]])</f>
        <v>5.7907999999999999</v>
      </c>
      <c r="P1971" s="7">
        <f>IF(Table1[[#This Row],[backers_count]] &lt;= 0,0,Table1[[#This Row],[pledged]]/Table1[[#This Row],[backers_count]])</f>
        <v>61.375728669846318</v>
      </c>
      <c r="Q1971" t="str">
        <f>TRIM(MID(Table1[[#This Row],[Category and Sub-Category]],1,SEARCH("/",Table1[[#This Row],[Category and Sub-Category]],1)-1))</f>
        <v>technology</v>
      </c>
      <c r="R1971" t="str">
        <f>TRIM(MID(Table1[[#This Row],[Category and Sub-Category]],SEARCH("/",Table1[[#This Row],[Category and Sub-Category]],1)+1,LEN(Table1[[#This Row],[Category and Sub-Category]])))</f>
        <v>hardware</v>
      </c>
      <c r="S1971" s="8">
        <f>DATE(1970,1,1)+(Table1[[#This Row],[launched_at]]/(24*60*60))</f>
        <v>42557.792453703703</v>
      </c>
      <c r="T1971" s="8">
        <f>DATE(1970,1,1)+(Table1[[#This Row],[deadline]]/(24*60*60))</f>
        <v>42587.792453703703</v>
      </c>
      <c r="U1971">
        <f>_xlfn.DAYS(Table1[[#This Row],[Date Ended Conversion]],Table1[[#This Row],[Date Created Conversion]])</f>
        <v>30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9">
        <f>IF(Table1[[#This Row],[goal]] &lt;= 0,0,Table1[[#This Row],[pledged]]/Table1[[#This Row],[goal]])</f>
        <v>11.318</v>
      </c>
      <c r="P1972" s="7">
        <f>IF(Table1[[#This Row],[backers_count]] &lt;= 0,0,Table1[[#This Row],[pledged]]/Table1[[#This Row],[backers_count]])</f>
        <v>80.727532097004286</v>
      </c>
      <c r="Q1972" t="str">
        <f>TRIM(MID(Table1[[#This Row],[Category and Sub-Category]],1,SEARCH("/",Table1[[#This Row],[Category and Sub-Category]],1)-1))</f>
        <v>technology</v>
      </c>
      <c r="R1972" t="str">
        <f>TRIM(MID(Table1[[#This Row],[Category and Sub-Category]],SEARCH("/",Table1[[#This Row],[Category and Sub-Category]],1)+1,LEN(Table1[[#This Row],[Category and Sub-Category]])))</f>
        <v>hardware</v>
      </c>
      <c r="S1972" s="8">
        <f>DATE(1970,1,1)+(Table1[[#This Row],[launched_at]]/(24*60*60))</f>
        <v>41324.193298611113</v>
      </c>
      <c r="T1972" s="8">
        <f>DATE(1970,1,1)+(Table1[[#This Row],[deadline]]/(24*60*60))</f>
        <v>41384.151631944442</v>
      </c>
      <c r="U1972">
        <f>_xlfn.DAYS(Table1[[#This Row],[Date Ended Conversion]],Table1[[#This Row],[Date Created Conversion]])</f>
        <v>60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9">
        <f>IF(Table1[[#This Row],[goal]] &lt;= 0,0,Table1[[#This Row],[pledged]]/Table1[[#This Row],[goal]])</f>
        <v>2.6302771750000002</v>
      </c>
      <c r="P1973" s="7">
        <f>IF(Table1[[#This Row],[backers_count]] &lt;= 0,0,Table1[[#This Row],[pledged]]/Table1[[#This Row],[backers_count]])</f>
        <v>272.35590732591254</v>
      </c>
      <c r="Q1973" t="str">
        <f>TRIM(MID(Table1[[#This Row],[Category and Sub-Category]],1,SEARCH("/",Table1[[#This Row],[Category and Sub-Category]],1)-1))</f>
        <v>technology</v>
      </c>
      <c r="R1973" t="str">
        <f>TRIM(MID(Table1[[#This Row],[Category and Sub-Category]],SEARCH("/",Table1[[#This Row],[Category and Sub-Category]],1)+1,LEN(Table1[[#This Row],[Category and Sub-Category]])))</f>
        <v>hardware</v>
      </c>
      <c r="S1973" s="8">
        <f>DATE(1970,1,1)+(Table1[[#This Row],[launched_at]]/(24*60*60))</f>
        <v>41561.500706018516</v>
      </c>
      <c r="T1973" s="8">
        <f>DATE(1970,1,1)+(Table1[[#This Row],[deadline]]/(24*60*60))</f>
        <v>41593.166666666664</v>
      </c>
      <c r="U1973">
        <f>_xlfn.DAYS(Table1[[#This Row],[Date Ended Conversion]],Table1[[#This Row],[Date Created Conversion]])</f>
        <v>32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9">
        <f>IF(Table1[[#This Row],[goal]] &lt;= 0,0,Table1[[#This Row],[pledged]]/Table1[[#This Row],[goal]])</f>
        <v>6.7447999999999997</v>
      </c>
      <c r="P1974" s="7">
        <f>IF(Table1[[#This Row],[backers_count]] &lt;= 0,0,Table1[[#This Row],[pledged]]/Table1[[#This Row],[backers_count]])</f>
        <v>70.848739495798313</v>
      </c>
      <c r="Q1974" t="str">
        <f>TRIM(MID(Table1[[#This Row],[Category and Sub-Category]],1,SEARCH("/",Table1[[#This Row],[Category and Sub-Category]],1)-1))</f>
        <v>technology</v>
      </c>
      <c r="R1974" t="str">
        <f>TRIM(MID(Table1[[#This Row],[Category and Sub-Category]],SEARCH("/",Table1[[#This Row],[Category and Sub-Category]],1)+1,LEN(Table1[[#This Row],[Category and Sub-Category]])))</f>
        <v>hardware</v>
      </c>
      <c r="S1974" s="8">
        <f>DATE(1970,1,1)+(Table1[[#This Row],[launched_at]]/(24*60*60))</f>
        <v>41201.012083333335</v>
      </c>
      <c r="T1974" s="8">
        <f>DATE(1970,1,1)+(Table1[[#This Row],[deadline]]/(24*60*60))</f>
        <v>41231.053749999999</v>
      </c>
      <c r="U1974">
        <f>_xlfn.DAYS(Table1[[#This Row],[Date Ended Conversion]],Table1[[#This Row],[Date Created Conversion]])</f>
        <v>30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9">
        <f>IF(Table1[[#This Row],[goal]] &lt;= 0,0,Table1[[#This Row],[pledged]]/Table1[[#This Row],[goal]])</f>
        <v>2.5683081313131315</v>
      </c>
      <c r="P1975" s="7">
        <f>IF(Table1[[#This Row],[backers_count]] &lt;= 0,0,Table1[[#This Row],[pledged]]/Table1[[#This Row],[backers_count]])</f>
        <v>247.94003412969283</v>
      </c>
      <c r="Q1975" t="str">
        <f>TRIM(MID(Table1[[#This Row],[Category and Sub-Category]],1,SEARCH("/",Table1[[#This Row],[Category and Sub-Category]],1)-1))</f>
        <v>technology</v>
      </c>
      <c r="R1975" t="str">
        <f>TRIM(MID(Table1[[#This Row],[Category and Sub-Category]],SEARCH("/",Table1[[#This Row],[Category and Sub-Category]],1)+1,LEN(Table1[[#This Row],[Category and Sub-Category]])))</f>
        <v>hardware</v>
      </c>
      <c r="S1975" s="8">
        <f>DATE(1970,1,1)+(Table1[[#This Row],[launched_at]]/(24*60*60))</f>
        <v>42549.722962962958</v>
      </c>
      <c r="T1975" s="8">
        <f>DATE(1970,1,1)+(Table1[[#This Row],[deadline]]/(24*60*60))</f>
        <v>42588.291666666672</v>
      </c>
      <c r="U1975">
        <f>_xlfn.DAYS(Table1[[#This Row],[Date Ended Conversion]],Table1[[#This Row],[Date Created Conversion]])</f>
        <v>39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9">
        <f>IF(Table1[[#This Row],[goal]] &lt;= 0,0,Table1[[#This Row],[pledged]]/Table1[[#This Row],[goal]])</f>
        <v>3.7549600000000001</v>
      </c>
      <c r="P1976" s="7">
        <f>IF(Table1[[#This Row],[backers_count]] &lt;= 0,0,Table1[[#This Row],[pledged]]/Table1[[#This Row],[backers_count]])</f>
        <v>186.81393034825871</v>
      </c>
      <c r="Q1976" t="str">
        <f>TRIM(MID(Table1[[#This Row],[Category and Sub-Category]],1,SEARCH("/",Table1[[#This Row],[Category and Sub-Category]],1)-1))</f>
        <v>technology</v>
      </c>
      <c r="R1976" t="str">
        <f>TRIM(MID(Table1[[#This Row],[Category and Sub-Category]],SEARCH("/",Table1[[#This Row],[Category and Sub-Category]],1)+1,LEN(Table1[[#This Row],[Category and Sub-Category]])))</f>
        <v>hardware</v>
      </c>
      <c r="S1976" s="8">
        <f>DATE(1970,1,1)+(Table1[[#This Row],[launched_at]]/(24*60*60))</f>
        <v>41445.334131944444</v>
      </c>
      <c r="T1976" s="8">
        <f>DATE(1970,1,1)+(Table1[[#This Row],[deadline]]/(24*60*60))</f>
        <v>41505.334131944444</v>
      </c>
      <c r="U1976">
        <f>_xlfn.DAYS(Table1[[#This Row],[Date Ended Conversion]],Table1[[#This Row],[Date Created Conversion]])</f>
        <v>60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9">
        <f>IF(Table1[[#This Row],[goal]] &lt;= 0,0,Table1[[#This Row],[pledged]]/Table1[[#This Row],[goal]])</f>
        <v>2.0870837499999997</v>
      </c>
      <c r="P1977" s="7">
        <f>IF(Table1[[#This Row],[backers_count]] &lt;= 0,0,Table1[[#This Row],[pledged]]/Table1[[#This Row],[backers_count]])</f>
        <v>131.98948616600788</v>
      </c>
      <c r="Q1977" t="str">
        <f>TRIM(MID(Table1[[#This Row],[Category and Sub-Category]],1,SEARCH("/",Table1[[#This Row],[Category and Sub-Category]],1)-1))</f>
        <v>technology</v>
      </c>
      <c r="R1977" t="str">
        <f>TRIM(MID(Table1[[#This Row],[Category and Sub-Category]],SEARCH("/",Table1[[#This Row],[Category and Sub-Category]],1)+1,LEN(Table1[[#This Row],[Category and Sub-Category]])))</f>
        <v>hardware</v>
      </c>
      <c r="S1977" s="8">
        <f>DATE(1970,1,1)+(Table1[[#This Row],[launched_at]]/(24*60*60))</f>
        <v>41313.755219907405</v>
      </c>
      <c r="T1977" s="8">
        <f>DATE(1970,1,1)+(Table1[[#This Row],[deadline]]/(24*60*60))</f>
        <v>41343.755219907405</v>
      </c>
      <c r="U1977">
        <f>_xlfn.DAYS(Table1[[#This Row],[Date Ended Conversion]],Table1[[#This Row],[Date Created Conversion]])</f>
        <v>30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9">
        <f>IF(Table1[[#This Row],[goal]] &lt;= 0,0,Table1[[#This Row],[pledged]]/Table1[[#This Row],[goal]])</f>
        <v>3.4660000000000002</v>
      </c>
      <c r="P1978" s="7">
        <f>IF(Table1[[#This Row],[backers_count]] &lt;= 0,0,Table1[[#This Row],[pledged]]/Table1[[#This Row],[backers_count]])</f>
        <v>29.310782241014799</v>
      </c>
      <c r="Q1978" t="str">
        <f>TRIM(MID(Table1[[#This Row],[Category and Sub-Category]],1,SEARCH("/",Table1[[#This Row],[Category and Sub-Category]],1)-1))</f>
        <v>technology</v>
      </c>
      <c r="R1978" t="str">
        <f>TRIM(MID(Table1[[#This Row],[Category and Sub-Category]],SEARCH("/",Table1[[#This Row],[Category and Sub-Category]],1)+1,LEN(Table1[[#This Row],[Category and Sub-Category]])))</f>
        <v>hardware</v>
      </c>
      <c r="S1978" s="8">
        <f>DATE(1970,1,1)+(Table1[[#This Row],[launched_at]]/(24*60*60))</f>
        <v>41438.899594907409</v>
      </c>
      <c r="T1978" s="8">
        <f>DATE(1970,1,1)+(Table1[[#This Row],[deadline]]/(24*60*60))</f>
        <v>41468.899594907409</v>
      </c>
      <c r="U1978">
        <f>_xlfn.DAYS(Table1[[#This Row],[Date Ended Conversion]],Table1[[#This Row],[Date Created Conversion]])</f>
        <v>30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9">
        <f>IF(Table1[[#This Row],[goal]] &lt;= 0,0,Table1[[#This Row],[pledged]]/Table1[[#This Row],[goal]])</f>
        <v>4.0232999999999999</v>
      </c>
      <c r="P1979" s="7">
        <f>IF(Table1[[#This Row],[backers_count]] &lt;= 0,0,Table1[[#This Row],[pledged]]/Table1[[#This Row],[backers_count]])</f>
        <v>245.02436053593178</v>
      </c>
      <c r="Q1979" t="str">
        <f>TRIM(MID(Table1[[#This Row],[Category and Sub-Category]],1,SEARCH("/",Table1[[#This Row],[Category and Sub-Category]],1)-1))</f>
        <v>technology</v>
      </c>
      <c r="R1979" t="str">
        <f>TRIM(MID(Table1[[#This Row],[Category and Sub-Category]],SEARCH("/",Table1[[#This Row],[Category and Sub-Category]],1)+1,LEN(Table1[[#This Row],[Category and Sub-Category]])))</f>
        <v>hardware</v>
      </c>
      <c r="S1979" s="8">
        <f>DATE(1970,1,1)+(Table1[[#This Row],[launched_at]]/(24*60*60))</f>
        <v>42311.216898148152</v>
      </c>
      <c r="T1979" s="8">
        <f>DATE(1970,1,1)+(Table1[[#This Row],[deadline]]/(24*60*60))</f>
        <v>42357.332638888889</v>
      </c>
      <c r="U1979">
        <f>_xlfn.DAYS(Table1[[#This Row],[Date Ended Conversion]],Table1[[#This Row],[Date Created Conversion]])</f>
        <v>46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9">
        <f>IF(Table1[[#This Row],[goal]] &lt;= 0,0,Table1[[#This Row],[pledged]]/Table1[[#This Row],[goal]])</f>
        <v>10.2684514</v>
      </c>
      <c r="P1980" s="7">
        <f>IF(Table1[[#This Row],[backers_count]] &lt;= 0,0,Table1[[#This Row],[pledged]]/Table1[[#This Row],[backers_count]])</f>
        <v>1323.2540463917526</v>
      </c>
      <c r="Q1980" t="str">
        <f>TRIM(MID(Table1[[#This Row],[Category and Sub-Category]],1,SEARCH("/",Table1[[#This Row],[Category and Sub-Category]],1)-1))</f>
        <v>technology</v>
      </c>
      <c r="R1980" t="str">
        <f>TRIM(MID(Table1[[#This Row],[Category and Sub-Category]],SEARCH("/",Table1[[#This Row],[Category and Sub-Category]],1)+1,LEN(Table1[[#This Row],[Category and Sub-Category]])))</f>
        <v>hardware</v>
      </c>
      <c r="S1980" s="8">
        <f>DATE(1970,1,1)+(Table1[[#This Row],[launched_at]]/(24*60*60))</f>
        <v>41039.225601851853</v>
      </c>
      <c r="T1980" s="8">
        <f>DATE(1970,1,1)+(Table1[[#This Row],[deadline]]/(24*60*60))</f>
        <v>41072.291666666664</v>
      </c>
      <c r="U1980">
        <f>_xlfn.DAYS(Table1[[#This Row],[Date Ended Conversion]],Table1[[#This Row],[Date Created Conversion]])</f>
        <v>33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9">
        <f>IF(Table1[[#This Row],[goal]] &lt;= 0,0,Table1[[#This Row],[pledged]]/Table1[[#This Row],[goal]])</f>
        <v>1.14901155</v>
      </c>
      <c r="P1981" s="7">
        <f>IF(Table1[[#This Row],[backers_count]] &lt;= 0,0,Table1[[#This Row],[pledged]]/Table1[[#This Row],[backers_count]])</f>
        <v>282.65966789667897</v>
      </c>
      <c r="Q1981" t="str">
        <f>TRIM(MID(Table1[[#This Row],[Category and Sub-Category]],1,SEARCH("/",Table1[[#This Row],[Category and Sub-Category]],1)-1))</f>
        <v>technology</v>
      </c>
      <c r="R1981" t="str">
        <f>TRIM(MID(Table1[[#This Row],[Category and Sub-Category]],SEARCH("/",Table1[[#This Row],[Category and Sub-Category]],1)+1,LEN(Table1[[#This Row],[Category and Sub-Category]])))</f>
        <v>hardware</v>
      </c>
      <c r="S1981" s="8">
        <f>DATE(1970,1,1)+(Table1[[#This Row],[launched_at]]/(24*60*60))</f>
        <v>42290.460023148145</v>
      </c>
      <c r="T1981" s="8">
        <f>DATE(1970,1,1)+(Table1[[#This Row],[deadline]]/(24*60*60))</f>
        <v>42327.207638888889</v>
      </c>
      <c r="U1981">
        <f>_xlfn.DAYS(Table1[[#This Row],[Date Ended Conversion]],Table1[[#This Row],[Date Created Conversion]])</f>
        <v>37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9">
        <f>IF(Table1[[#This Row],[goal]] &lt;= 0,0,Table1[[#This Row],[pledged]]/Table1[[#This Row],[goal]])</f>
        <v>3.5482402000000004</v>
      </c>
      <c r="P1982" s="7">
        <f>IF(Table1[[#This Row],[backers_count]] &lt;= 0,0,Table1[[#This Row],[pledged]]/Table1[[#This Row],[backers_count]])</f>
        <v>91.214401028277635</v>
      </c>
      <c r="Q1982" t="str">
        <f>TRIM(MID(Table1[[#This Row],[Category and Sub-Category]],1,SEARCH("/",Table1[[#This Row],[Category and Sub-Category]],1)-1))</f>
        <v>technology</v>
      </c>
      <c r="R1982" t="str">
        <f>TRIM(MID(Table1[[#This Row],[Category and Sub-Category]],SEARCH("/",Table1[[#This Row],[Category and Sub-Category]],1)+1,LEN(Table1[[#This Row],[Category and Sub-Category]])))</f>
        <v>hardware</v>
      </c>
      <c r="S1982" s="8">
        <f>DATE(1970,1,1)+(Table1[[#This Row],[launched_at]]/(24*60*60))</f>
        <v>42423.542384259257</v>
      </c>
      <c r="T1982" s="8">
        <f>DATE(1970,1,1)+(Table1[[#This Row],[deadline]]/(24*60*60))</f>
        <v>42463.500717592593</v>
      </c>
      <c r="U1982">
        <f>_xlfn.DAYS(Table1[[#This Row],[Date Ended Conversion]],Table1[[#This Row],[Date Created Conversion]])</f>
        <v>40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9">
        <f>IF(Table1[[#This Row],[goal]] &lt;= 0,0,Table1[[#This Row],[pledged]]/Table1[[#This Row],[goal]])</f>
        <v>5.0799999999999998E-2</v>
      </c>
      <c r="P1983" s="7">
        <f>IF(Table1[[#This Row],[backers_count]] &lt;= 0,0,Table1[[#This Row],[pledged]]/Table1[[#This Row],[backers_count]])</f>
        <v>31.75</v>
      </c>
      <c r="Q1983" t="str">
        <f>TRIM(MID(Table1[[#This Row],[Category and Sub-Category]],1,SEARCH("/",Table1[[#This Row],[Category and Sub-Category]],1)-1))</f>
        <v>photography</v>
      </c>
      <c r="R1983" t="str">
        <f>TRIM(MID(Table1[[#This Row],[Category and Sub-Category]],SEARCH("/",Table1[[#This Row],[Category and Sub-Category]],1)+1,LEN(Table1[[#This Row],[Category and Sub-Category]])))</f>
        <v>people</v>
      </c>
      <c r="S1983" s="8">
        <f>DATE(1970,1,1)+(Table1[[#This Row],[launched_at]]/(24*60*60))</f>
        <v>41799.725289351853</v>
      </c>
      <c r="T1983" s="8">
        <f>DATE(1970,1,1)+(Table1[[#This Row],[deadline]]/(24*60*60))</f>
        <v>41829.725289351853</v>
      </c>
      <c r="U1983">
        <f>_xlfn.DAYS(Table1[[#This Row],[Date Ended Conversion]],Table1[[#This Row],[Date Created Conversion]])</f>
        <v>30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9">
        <f>IF(Table1[[#This Row],[goal]] &lt;= 0,0,Table1[[#This Row],[pledged]]/Table1[[#This Row],[goal]])</f>
        <v>0</v>
      </c>
      <c r="P1984" s="7">
        <f>IF(Table1[[#This Row],[backers_count]] &lt;= 0,0,Table1[[#This Row],[pledged]]/Table1[[#This Row],[backers_count]])</f>
        <v>0</v>
      </c>
      <c r="Q1984" t="str">
        <f>TRIM(MID(Table1[[#This Row],[Category and Sub-Category]],1,SEARCH("/",Table1[[#This Row],[Category and Sub-Category]],1)-1))</f>
        <v>photography</v>
      </c>
      <c r="R1984" t="str">
        <f>TRIM(MID(Table1[[#This Row],[Category and Sub-Category]],SEARCH("/",Table1[[#This Row],[Category and Sub-Category]],1)+1,LEN(Table1[[#This Row],[Category and Sub-Category]])))</f>
        <v>people</v>
      </c>
      <c r="S1984" s="8">
        <f>DATE(1970,1,1)+(Table1[[#This Row],[launched_at]]/(24*60*60))</f>
        <v>42678.586655092593</v>
      </c>
      <c r="T1984" s="8">
        <f>DATE(1970,1,1)+(Table1[[#This Row],[deadline]]/(24*60*60))</f>
        <v>42708.628321759257</v>
      </c>
      <c r="U1984">
        <f>_xlfn.DAYS(Table1[[#This Row],[Date Ended Conversion]],Table1[[#This Row],[Date Created Conversion]])</f>
        <v>30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9">
        <f>IF(Table1[[#This Row],[goal]] &lt;= 0,0,Table1[[#This Row],[pledged]]/Table1[[#This Row],[goal]])</f>
        <v>4.2999999999999997E-2</v>
      </c>
      <c r="P1985" s="7">
        <f>IF(Table1[[#This Row],[backers_count]] &lt;= 0,0,Table1[[#This Row],[pledged]]/Table1[[#This Row],[backers_count]])</f>
        <v>88.6875</v>
      </c>
      <c r="Q1985" t="str">
        <f>TRIM(MID(Table1[[#This Row],[Category and Sub-Category]],1,SEARCH("/",Table1[[#This Row],[Category and Sub-Category]],1)-1))</f>
        <v>photography</v>
      </c>
      <c r="R1985" t="str">
        <f>TRIM(MID(Table1[[#This Row],[Category and Sub-Category]],SEARCH("/",Table1[[#This Row],[Category and Sub-Category]],1)+1,LEN(Table1[[#This Row],[Category and Sub-Category]])))</f>
        <v>people</v>
      </c>
      <c r="S1985" s="8">
        <f>DATE(1970,1,1)+(Table1[[#This Row],[launched_at]]/(24*60*60))</f>
        <v>42593.011782407411</v>
      </c>
      <c r="T1985" s="8">
        <f>DATE(1970,1,1)+(Table1[[#This Row],[deadline]]/(24*60*60))</f>
        <v>42615.291666666672</v>
      </c>
      <c r="U1985">
        <f>_xlfn.DAYS(Table1[[#This Row],[Date Ended Conversion]],Table1[[#This Row],[Date Created Conversion]])</f>
        <v>22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9">
        <f>IF(Table1[[#This Row],[goal]] &lt;= 0,0,Table1[[#This Row],[pledged]]/Table1[[#This Row],[goal]])</f>
        <v>0.21146666666666666</v>
      </c>
      <c r="P1986" s="7">
        <f>IF(Table1[[#This Row],[backers_count]] &lt;= 0,0,Table1[[#This Row],[pledged]]/Table1[[#This Row],[backers_count]])</f>
        <v>453.14285714285717</v>
      </c>
      <c r="Q1986" t="str">
        <f>TRIM(MID(Table1[[#This Row],[Category and Sub-Category]],1,SEARCH("/",Table1[[#This Row],[Category and Sub-Category]],1)-1))</f>
        <v>photography</v>
      </c>
      <c r="R1986" t="str">
        <f>TRIM(MID(Table1[[#This Row],[Category and Sub-Category]],SEARCH("/",Table1[[#This Row],[Category and Sub-Category]],1)+1,LEN(Table1[[#This Row],[Category and Sub-Category]])))</f>
        <v>people</v>
      </c>
      <c r="S1986" s="8">
        <f>DATE(1970,1,1)+(Table1[[#This Row],[launched_at]]/(24*60*60))</f>
        <v>41913.790289351848</v>
      </c>
      <c r="T1986" s="8">
        <f>DATE(1970,1,1)+(Table1[[#This Row],[deadline]]/(24*60*60))</f>
        <v>41973.831956018519</v>
      </c>
      <c r="U1986">
        <f>_xlfn.DAYS(Table1[[#This Row],[Date Ended Conversion]],Table1[[#This Row],[Date Created Conversion]])</f>
        <v>60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9">
        <f>IF(Table1[[#This Row],[goal]] &lt;= 0,0,Table1[[#This Row],[pledged]]/Table1[[#This Row],[goal]])</f>
        <v>3.1875000000000001E-2</v>
      </c>
      <c r="P1987" s="7">
        <f>IF(Table1[[#This Row],[backers_count]] &lt;= 0,0,Table1[[#This Row],[pledged]]/Table1[[#This Row],[backers_count]])</f>
        <v>12.75</v>
      </c>
      <c r="Q1987" t="str">
        <f>TRIM(MID(Table1[[#This Row],[Category and Sub-Category]],1,SEARCH("/",Table1[[#This Row],[Category and Sub-Category]],1)-1))</f>
        <v>photography</v>
      </c>
      <c r="R1987" t="str">
        <f>TRIM(MID(Table1[[#This Row],[Category and Sub-Category]],SEARCH("/",Table1[[#This Row],[Category and Sub-Category]],1)+1,LEN(Table1[[#This Row],[Category and Sub-Category]])))</f>
        <v>people</v>
      </c>
      <c r="S1987" s="8">
        <f>DATE(1970,1,1)+(Table1[[#This Row],[launched_at]]/(24*60*60))</f>
        <v>42555.698738425926</v>
      </c>
      <c r="T1987" s="8">
        <f>DATE(1970,1,1)+(Table1[[#This Row],[deadline]]/(24*60*60))</f>
        <v>42584.958333333328</v>
      </c>
      <c r="U1987">
        <f>_xlfn.DAYS(Table1[[#This Row],[Date Ended Conversion]],Table1[[#This Row],[Date Created Conversion]])</f>
        <v>29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9">
        <f>IF(Table1[[#This Row],[goal]] &lt;= 0,0,Table1[[#This Row],[pledged]]/Table1[[#This Row],[goal]])</f>
        <v>5.0000000000000001E-4</v>
      </c>
      <c r="P1988" s="7">
        <f>IF(Table1[[#This Row],[backers_count]] &lt;= 0,0,Table1[[#This Row],[pledged]]/Table1[[#This Row],[backers_count]])</f>
        <v>1</v>
      </c>
      <c r="Q1988" t="str">
        <f>TRIM(MID(Table1[[#This Row],[Category and Sub-Category]],1,SEARCH("/",Table1[[#This Row],[Category and Sub-Category]],1)-1))</f>
        <v>photography</v>
      </c>
      <c r="R1988" t="str">
        <f>TRIM(MID(Table1[[#This Row],[Category and Sub-Category]],SEARCH("/",Table1[[#This Row],[Category and Sub-Category]],1)+1,LEN(Table1[[#This Row],[Category and Sub-Category]])))</f>
        <v>people</v>
      </c>
      <c r="S1988" s="8">
        <f>DATE(1970,1,1)+(Table1[[#This Row],[launched_at]]/(24*60*60))</f>
        <v>42413.433831018519</v>
      </c>
      <c r="T1988" s="8">
        <f>DATE(1970,1,1)+(Table1[[#This Row],[deadline]]/(24*60*60))</f>
        <v>42443.392164351855</v>
      </c>
      <c r="U1988">
        <f>_xlfn.DAYS(Table1[[#This Row],[Date Ended Conversion]],Table1[[#This Row],[Date Created Conversion]])</f>
        <v>30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9">
        <f>IF(Table1[[#This Row],[goal]] &lt;= 0,0,Table1[[#This Row],[pledged]]/Table1[[#This Row],[goal]])</f>
        <v>0.42472727272727273</v>
      </c>
      <c r="P1989" s="7">
        <f>IF(Table1[[#This Row],[backers_count]] &lt;= 0,0,Table1[[#This Row],[pledged]]/Table1[[#This Row],[backers_count]])</f>
        <v>83.428571428571431</v>
      </c>
      <c r="Q1989" t="str">
        <f>TRIM(MID(Table1[[#This Row],[Category and Sub-Category]],1,SEARCH("/",Table1[[#This Row],[Category and Sub-Category]],1)-1))</f>
        <v>photography</v>
      </c>
      <c r="R1989" t="str">
        <f>TRIM(MID(Table1[[#This Row],[Category and Sub-Category]],SEARCH("/",Table1[[#This Row],[Category and Sub-Category]],1)+1,LEN(Table1[[#This Row],[Category and Sub-Category]])))</f>
        <v>people</v>
      </c>
      <c r="S1989" s="8">
        <f>DATE(1970,1,1)+(Table1[[#This Row],[launched_at]]/(24*60*60))</f>
        <v>42034.639768518522</v>
      </c>
      <c r="T1989" s="8">
        <f>DATE(1970,1,1)+(Table1[[#This Row],[deadline]]/(24*60*60))</f>
        <v>42064.639768518522</v>
      </c>
      <c r="U1989">
        <f>_xlfn.DAYS(Table1[[#This Row],[Date Ended Conversion]],Table1[[#This Row],[Date Created Conversion]])</f>
        <v>30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9">
        <f>IF(Table1[[#This Row],[goal]] &lt;= 0,0,Table1[[#This Row],[pledged]]/Table1[[#This Row],[goal]])</f>
        <v>4.1666666666666666E-3</v>
      </c>
      <c r="P1990" s="7">
        <f>IF(Table1[[#This Row],[backers_count]] &lt;= 0,0,Table1[[#This Row],[pledged]]/Table1[[#This Row],[backers_count]])</f>
        <v>25</v>
      </c>
      <c r="Q1990" t="str">
        <f>TRIM(MID(Table1[[#This Row],[Category and Sub-Category]],1,SEARCH("/",Table1[[#This Row],[Category and Sub-Category]],1)-1))</f>
        <v>photography</v>
      </c>
      <c r="R1990" t="str">
        <f>TRIM(MID(Table1[[#This Row],[Category and Sub-Category]],SEARCH("/",Table1[[#This Row],[Category and Sub-Category]],1)+1,LEN(Table1[[#This Row],[Category and Sub-Category]])))</f>
        <v>people</v>
      </c>
      <c r="S1990" s="8">
        <f>DATE(1970,1,1)+(Table1[[#This Row],[launched_at]]/(24*60*60))</f>
        <v>42206.763217592597</v>
      </c>
      <c r="T1990" s="8">
        <f>DATE(1970,1,1)+(Table1[[#This Row],[deadline]]/(24*60*60))</f>
        <v>42236.763217592597</v>
      </c>
      <c r="U1990">
        <f>_xlfn.DAYS(Table1[[#This Row],[Date Ended Conversion]],Table1[[#This Row],[Date Created Conversion]])</f>
        <v>30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9">
        <f>IF(Table1[[#This Row],[goal]] &lt;= 0,0,Table1[[#This Row],[pledged]]/Table1[[#This Row],[goal]])</f>
        <v>0.01</v>
      </c>
      <c r="P1991" s="7">
        <f>IF(Table1[[#This Row],[backers_count]] &lt;= 0,0,Table1[[#This Row],[pledged]]/Table1[[#This Row],[backers_count]])</f>
        <v>50</v>
      </c>
      <c r="Q1991" t="str">
        <f>TRIM(MID(Table1[[#This Row],[Category and Sub-Category]],1,SEARCH("/",Table1[[#This Row],[Category and Sub-Category]],1)-1))</f>
        <v>photography</v>
      </c>
      <c r="R1991" t="str">
        <f>TRIM(MID(Table1[[#This Row],[Category and Sub-Category]],SEARCH("/",Table1[[#This Row],[Category and Sub-Category]],1)+1,LEN(Table1[[#This Row],[Category and Sub-Category]])))</f>
        <v>people</v>
      </c>
      <c r="S1991" s="8">
        <f>DATE(1970,1,1)+(Table1[[#This Row],[launched_at]]/(24*60*60))</f>
        <v>42685.680648148147</v>
      </c>
      <c r="T1991" s="8">
        <f>DATE(1970,1,1)+(Table1[[#This Row],[deadline]]/(24*60*60))</f>
        <v>42715.680648148147</v>
      </c>
      <c r="U1991">
        <f>_xlfn.DAYS(Table1[[#This Row],[Date Ended Conversion]],Table1[[#This Row],[Date Created Conversion]])</f>
        <v>30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9">
        <f>IF(Table1[[#This Row],[goal]] &lt;= 0,0,Table1[[#This Row],[pledged]]/Table1[[#This Row],[goal]])</f>
        <v>0.16966666666666666</v>
      </c>
      <c r="P1992" s="7">
        <f>IF(Table1[[#This Row],[backers_count]] &lt;= 0,0,Table1[[#This Row],[pledged]]/Table1[[#This Row],[backers_count]])</f>
        <v>101.8</v>
      </c>
      <c r="Q1992" t="str">
        <f>TRIM(MID(Table1[[#This Row],[Category and Sub-Category]],1,SEARCH("/",Table1[[#This Row],[Category and Sub-Category]],1)-1))</f>
        <v>photography</v>
      </c>
      <c r="R1992" t="str">
        <f>TRIM(MID(Table1[[#This Row],[Category and Sub-Category]],SEARCH("/",Table1[[#This Row],[Category and Sub-Category]],1)+1,LEN(Table1[[#This Row],[Category and Sub-Category]])))</f>
        <v>people</v>
      </c>
      <c r="S1992" s="8">
        <f>DATE(1970,1,1)+(Table1[[#This Row],[launched_at]]/(24*60*60))</f>
        <v>42398.195972222224</v>
      </c>
      <c r="T1992" s="8">
        <f>DATE(1970,1,1)+(Table1[[#This Row],[deadline]]/(24*60*60))</f>
        <v>42413.195972222224</v>
      </c>
      <c r="U1992">
        <f>_xlfn.DAYS(Table1[[#This Row],[Date Ended Conversion]],Table1[[#This Row],[Date Created Conversion]])</f>
        <v>15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9">
        <f>IF(Table1[[#This Row],[goal]] &lt;= 0,0,Table1[[#This Row],[pledged]]/Table1[[#This Row],[goal]])</f>
        <v>7.0000000000000007E-2</v>
      </c>
      <c r="P1993" s="7">
        <f>IF(Table1[[#This Row],[backers_count]] &lt;= 0,0,Table1[[#This Row],[pledged]]/Table1[[#This Row],[backers_count]])</f>
        <v>46.666666666666664</v>
      </c>
      <c r="Q1993" t="str">
        <f>TRIM(MID(Table1[[#This Row],[Category and Sub-Category]],1,SEARCH("/",Table1[[#This Row],[Category and Sub-Category]],1)-1))</f>
        <v>photography</v>
      </c>
      <c r="R1993" t="str">
        <f>TRIM(MID(Table1[[#This Row],[Category and Sub-Category]],SEARCH("/",Table1[[#This Row],[Category and Sub-Category]],1)+1,LEN(Table1[[#This Row],[Category and Sub-Category]])))</f>
        <v>people</v>
      </c>
      <c r="S1993" s="8">
        <f>DATE(1970,1,1)+(Table1[[#This Row],[launched_at]]/(24*60*60))</f>
        <v>42167.89335648148</v>
      </c>
      <c r="T1993" s="8">
        <f>DATE(1970,1,1)+(Table1[[#This Row],[deadline]]/(24*60*60))</f>
        <v>42188.89335648148</v>
      </c>
      <c r="U1993">
        <f>_xlfn.DAYS(Table1[[#This Row],[Date Ended Conversion]],Table1[[#This Row],[Date Created Conversion]])</f>
        <v>21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9">
        <f>IF(Table1[[#This Row],[goal]] &lt;= 0,0,Table1[[#This Row],[pledged]]/Table1[[#This Row],[goal]])</f>
        <v>1.3333333333333333E-3</v>
      </c>
      <c r="P1994" s="7">
        <f>IF(Table1[[#This Row],[backers_count]] &lt;= 0,0,Table1[[#This Row],[pledged]]/Table1[[#This Row],[backers_count]])</f>
        <v>1</v>
      </c>
      <c r="Q1994" t="str">
        <f>TRIM(MID(Table1[[#This Row],[Category and Sub-Category]],1,SEARCH("/",Table1[[#This Row],[Category and Sub-Category]],1)-1))</f>
        <v>photography</v>
      </c>
      <c r="R1994" t="str">
        <f>TRIM(MID(Table1[[#This Row],[Category and Sub-Category]],SEARCH("/",Table1[[#This Row],[Category and Sub-Category]],1)+1,LEN(Table1[[#This Row],[Category and Sub-Category]])))</f>
        <v>people</v>
      </c>
      <c r="S1994" s="8">
        <f>DATE(1970,1,1)+(Table1[[#This Row],[launched_at]]/(24*60*60))</f>
        <v>42023.143414351856</v>
      </c>
      <c r="T1994" s="8">
        <f>DATE(1970,1,1)+(Table1[[#This Row],[deadline]]/(24*60*60))</f>
        <v>42053.143414351856</v>
      </c>
      <c r="U1994">
        <f>_xlfn.DAYS(Table1[[#This Row],[Date Ended Conversion]],Table1[[#This Row],[Date Created Conversion]])</f>
        <v>30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9">
        <f>IF(Table1[[#This Row],[goal]] &lt;= 0,0,Table1[[#This Row],[pledged]]/Table1[[#This Row],[goal]])</f>
        <v>0</v>
      </c>
      <c r="P1995" s="7">
        <f>IF(Table1[[#This Row],[backers_count]] &lt;= 0,0,Table1[[#This Row],[pledged]]/Table1[[#This Row],[backers_count]])</f>
        <v>0</v>
      </c>
      <c r="Q1995" t="str">
        <f>TRIM(MID(Table1[[#This Row],[Category and Sub-Category]],1,SEARCH("/",Table1[[#This Row],[Category and Sub-Category]],1)-1))</f>
        <v>photography</v>
      </c>
      <c r="R1995" t="str">
        <f>TRIM(MID(Table1[[#This Row],[Category and Sub-Category]],SEARCH("/",Table1[[#This Row],[Category and Sub-Category]],1)+1,LEN(Table1[[#This Row],[Category and Sub-Category]])))</f>
        <v>people</v>
      </c>
      <c r="S1995" s="8">
        <f>DATE(1970,1,1)+(Table1[[#This Row],[launched_at]]/(24*60*60))</f>
        <v>42329.588391203702</v>
      </c>
      <c r="T1995" s="8">
        <f>DATE(1970,1,1)+(Table1[[#This Row],[deadline]]/(24*60*60))</f>
        <v>42359.588391203702</v>
      </c>
      <c r="U1995">
        <f>_xlfn.DAYS(Table1[[#This Row],[Date Ended Conversion]],Table1[[#This Row],[Date Created Conversion]])</f>
        <v>30</v>
      </c>
    </row>
    <row r="1996" spans="1:21" ht="43.5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9">
        <f>IF(Table1[[#This Row],[goal]] &lt;= 0,0,Table1[[#This Row],[pledged]]/Table1[[#This Row],[goal]])</f>
        <v>0</v>
      </c>
      <c r="P1996" s="7">
        <f>IF(Table1[[#This Row],[backers_count]] &lt;= 0,0,Table1[[#This Row],[pledged]]/Table1[[#This Row],[backers_count]])</f>
        <v>0</v>
      </c>
      <c r="Q1996" t="str">
        <f>TRIM(MID(Table1[[#This Row],[Category and Sub-Category]],1,SEARCH("/",Table1[[#This Row],[Category and Sub-Category]],1)-1))</f>
        <v>photography</v>
      </c>
      <c r="R1996" t="str">
        <f>TRIM(MID(Table1[[#This Row],[Category and Sub-Category]],SEARCH("/",Table1[[#This Row],[Category and Sub-Category]],1)+1,LEN(Table1[[#This Row],[Category and Sub-Category]])))</f>
        <v>people</v>
      </c>
      <c r="S1996" s="8">
        <f>DATE(1970,1,1)+(Table1[[#This Row],[launched_at]]/(24*60*60))</f>
        <v>42651.006273148145</v>
      </c>
      <c r="T1996" s="8">
        <f>DATE(1970,1,1)+(Table1[[#This Row],[deadline]]/(24*60*60))</f>
        <v>42711.047939814816</v>
      </c>
      <c r="U1996">
        <f>_xlfn.DAYS(Table1[[#This Row],[Date Ended Conversion]],Table1[[#This Row],[Date Created Conversion]])</f>
        <v>60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9">
        <f>IF(Table1[[#This Row],[goal]] &lt;= 0,0,Table1[[#This Row],[pledged]]/Table1[[#This Row],[goal]])</f>
        <v>7.8E-2</v>
      </c>
      <c r="P1997" s="7">
        <f>IF(Table1[[#This Row],[backers_count]] &lt;= 0,0,Table1[[#This Row],[pledged]]/Table1[[#This Row],[backers_count]])</f>
        <v>26</v>
      </c>
      <c r="Q1997" t="str">
        <f>TRIM(MID(Table1[[#This Row],[Category and Sub-Category]],1,SEARCH("/",Table1[[#This Row],[Category and Sub-Category]],1)-1))</f>
        <v>photography</v>
      </c>
      <c r="R1997" t="str">
        <f>TRIM(MID(Table1[[#This Row],[Category and Sub-Category]],SEARCH("/",Table1[[#This Row],[Category and Sub-Category]],1)+1,LEN(Table1[[#This Row],[Category and Sub-Category]])))</f>
        <v>people</v>
      </c>
      <c r="S1997" s="8">
        <f>DATE(1970,1,1)+(Table1[[#This Row],[launched_at]]/(24*60*60))</f>
        <v>42181.902037037042</v>
      </c>
      <c r="T1997" s="8">
        <f>DATE(1970,1,1)+(Table1[[#This Row],[deadline]]/(24*60*60))</f>
        <v>42201.902037037042</v>
      </c>
      <c r="U1997">
        <f>_xlfn.DAYS(Table1[[#This Row],[Date Ended Conversion]],Table1[[#This Row],[Date Created Conversion]])</f>
        <v>20</v>
      </c>
    </row>
    <row r="1998" spans="1:21" ht="43.5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9">
        <f>IF(Table1[[#This Row],[goal]] &lt;= 0,0,Table1[[#This Row],[pledged]]/Table1[[#This Row],[goal]])</f>
        <v>0</v>
      </c>
      <c r="P1998" s="7">
        <f>IF(Table1[[#This Row],[backers_count]] &lt;= 0,0,Table1[[#This Row],[pledged]]/Table1[[#This Row],[backers_count]])</f>
        <v>0</v>
      </c>
      <c r="Q1998" t="str">
        <f>TRIM(MID(Table1[[#This Row],[Category and Sub-Category]],1,SEARCH("/",Table1[[#This Row],[Category and Sub-Category]],1)-1))</f>
        <v>photography</v>
      </c>
      <c r="R1998" t="str">
        <f>TRIM(MID(Table1[[#This Row],[Category and Sub-Category]],SEARCH("/",Table1[[#This Row],[Category and Sub-Category]],1)+1,LEN(Table1[[#This Row],[Category and Sub-Category]])))</f>
        <v>people</v>
      </c>
      <c r="S1998" s="8">
        <f>DATE(1970,1,1)+(Table1[[#This Row],[launched_at]]/(24*60*60))</f>
        <v>41800.819571759261</v>
      </c>
      <c r="T1998" s="8">
        <f>DATE(1970,1,1)+(Table1[[#This Row],[deadline]]/(24*60*60))</f>
        <v>41830.819571759261</v>
      </c>
      <c r="U1998">
        <f>_xlfn.DAYS(Table1[[#This Row],[Date Ended Conversion]],Table1[[#This Row],[Date Created Conversion]])</f>
        <v>30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9">
        <f>IF(Table1[[#This Row],[goal]] &lt;= 0,0,Table1[[#This Row],[pledged]]/Table1[[#This Row],[goal]])</f>
        <v>0</v>
      </c>
      <c r="P1999" s="7">
        <f>IF(Table1[[#This Row],[backers_count]] &lt;= 0,0,Table1[[#This Row],[pledged]]/Table1[[#This Row],[backers_count]])</f>
        <v>0</v>
      </c>
      <c r="Q1999" t="str">
        <f>TRIM(MID(Table1[[#This Row],[Category and Sub-Category]],1,SEARCH("/",Table1[[#This Row],[Category and Sub-Category]],1)-1))</f>
        <v>photography</v>
      </c>
      <c r="R1999" t="str">
        <f>TRIM(MID(Table1[[#This Row],[Category and Sub-Category]],SEARCH("/",Table1[[#This Row],[Category and Sub-Category]],1)+1,LEN(Table1[[#This Row],[Category and Sub-Category]])))</f>
        <v>people</v>
      </c>
      <c r="S1999" s="8">
        <f>DATE(1970,1,1)+(Table1[[#This Row],[launched_at]]/(24*60*60))</f>
        <v>41847.930694444447</v>
      </c>
      <c r="T1999" s="8">
        <f>DATE(1970,1,1)+(Table1[[#This Row],[deadline]]/(24*60*60))</f>
        <v>41877.930694444447</v>
      </c>
      <c r="U1999">
        <f>_xlfn.DAYS(Table1[[#This Row],[Date Ended Conversion]],Table1[[#This Row],[Date Created Conversion]])</f>
        <v>30</v>
      </c>
    </row>
    <row r="2000" spans="1:21" ht="43.5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9">
        <f>IF(Table1[[#This Row],[goal]] &lt;= 0,0,Table1[[#This Row],[pledged]]/Table1[[#This Row],[goal]])</f>
        <v>0.26200000000000001</v>
      </c>
      <c r="P2000" s="7">
        <f>IF(Table1[[#This Row],[backers_count]] &lt;= 0,0,Table1[[#This Row],[pledged]]/Table1[[#This Row],[backers_count]])</f>
        <v>218.33333333333334</v>
      </c>
      <c r="Q2000" t="str">
        <f>TRIM(MID(Table1[[#This Row],[Category and Sub-Category]],1,SEARCH("/",Table1[[#This Row],[Category and Sub-Category]],1)-1))</f>
        <v>photography</v>
      </c>
      <c r="R2000" t="str">
        <f>TRIM(MID(Table1[[#This Row],[Category and Sub-Category]],SEARCH("/",Table1[[#This Row],[Category and Sub-Category]],1)+1,LEN(Table1[[#This Row],[Category and Sub-Category]])))</f>
        <v>people</v>
      </c>
      <c r="S2000" s="8">
        <f>DATE(1970,1,1)+(Table1[[#This Row],[launched_at]]/(24*60*60))</f>
        <v>41807.118495370371</v>
      </c>
      <c r="T2000" s="8">
        <f>DATE(1970,1,1)+(Table1[[#This Row],[deadline]]/(24*60*60))</f>
        <v>41852.118495370371</v>
      </c>
      <c r="U2000">
        <f>_xlfn.DAYS(Table1[[#This Row],[Date Ended Conversion]],Table1[[#This Row],[Date Created Conversion]])</f>
        <v>45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9">
        <f>IF(Table1[[#This Row],[goal]] &lt;= 0,0,Table1[[#This Row],[pledged]]/Table1[[#This Row],[goal]])</f>
        <v>7.6129032258064515E-3</v>
      </c>
      <c r="P2001" s="7">
        <f>IF(Table1[[#This Row],[backers_count]] &lt;= 0,0,Table1[[#This Row],[pledged]]/Table1[[#This Row],[backers_count]])</f>
        <v>33.714285714285715</v>
      </c>
      <c r="Q2001" t="str">
        <f>TRIM(MID(Table1[[#This Row],[Category and Sub-Category]],1,SEARCH("/",Table1[[#This Row],[Category and Sub-Category]],1)-1))</f>
        <v>photography</v>
      </c>
      <c r="R2001" t="str">
        <f>TRIM(MID(Table1[[#This Row],[Category and Sub-Category]],SEARCH("/",Table1[[#This Row],[Category and Sub-Category]],1)+1,LEN(Table1[[#This Row],[Category and Sub-Category]])))</f>
        <v>people</v>
      </c>
      <c r="S2001" s="8">
        <f>DATE(1970,1,1)+(Table1[[#This Row],[launched_at]]/(24*60*60))</f>
        <v>41926.482731481483</v>
      </c>
      <c r="T2001" s="8">
        <f>DATE(1970,1,1)+(Table1[[#This Row],[deadline]]/(24*60*60))</f>
        <v>41956.524398148147</v>
      </c>
      <c r="U2001">
        <f>_xlfn.DAYS(Table1[[#This Row],[Date Ended Conversion]],Table1[[#This Row],[Date Created Conversion]])</f>
        <v>30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9">
        <f>IF(Table1[[#This Row],[goal]] &lt;= 0,0,Table1[[#This Row],[pledged]]/Table1[[#This Row],[goal]])</f>
        <v>0.125</v>
      </c>
      <c r="P2002" s="7">
        <f>IF(Table1[[#This Row],[backers_count]] &lt;= 0,0,Table1[[#This Row],[pledged]]/Table1[[#This Row],[backers_count]])</f>
        <v>25</v>
      </c>
      <c r="Q2002" t="str">
        <f>TRIM(MID(Table1[[#This Row],[Category and Sub-Category]],1,SEARCH("/",Table1[[#This Row],[Category and Sub-Category]],1)-1))</f>
        <v>photography</v>
      </c>
      <c r="R2002" t="str">
        <f>TRIM(MID(Table1[[#This Row],[Category and Sub-Category]],SEARCH("/",Table1[[#This Row],[Category and Sub-Category]],1)+1,LEN(Table1[[#This Row],[Category and Sub-Category]])))</f>
        <v>people</v>
      </c>
      <c r="S2002" s="8">
        <f>DATE(1970,1,1)+(Table1[[#This Row],[launched_at]]/(24*60*60))</f>
        <v>42345.951539351852</v>
      </c>
      <c r="T2002" s="8">
        <f>DATE(1970,1,1)+(Table1[[#This Row],[deadline]]/(24*60*60))</f>
        <v>42375.951539351852</v>
      </c>
      <c r="U2002">
        <f>_xlfn.DAYS(Table1[[#This Row],[Date Ended Conversion]],Table1[[#This Row],[Date Created Conversion]])</f>
        <v>30</v>
      </c>
    </row>
    <row r="2003" spans="1:21" ht="29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9">
        <f>IF(Table1[[#This Row],[goal]] &lt;= 0,0,Table1[[#This Row],[pledged]]/Table1[[#This Row],[goal]])</f>
        <v>3.8212909090909091</v>
      </c>
      <c r="P2003" s="7">
        <f>IF(Table1[[#This Row],[backers_count]] &lt;= 0,0,Table1[[#This Row],[pledged]]/Table1[[#This Row],[backers_count]])</f>
        <v>128.38790470372632</v>
      </c>
      <c r="Q2003" t="str">
        <f>TRIM(MID(Table1[[#This Row],[Category and Sub-Category]],1,SEARCH("/",Table1[[#This Row],[Category and Sub-Category]],1)-1))</f>
        <v>technology</v>
      </c>
      <c r="R2003" t="str">
        <f>TRIM(MID(Table1[[#This Row],[Category and Sub-Category]],SEARCH("/",Table1[[#This Row],[Category and Sub-Category]],1)+1,LEN(Table1[[#This Row],[Category and Sub-Category]])))</f>
        <v>hardware</v>
      </c>
      <c r="S2003" s="8">
        <f>DATE(1970,1,1)+(Table1[[#This Row],[launched_at]]/(24*60*60))</f>
        <v>42136.209675925929</v>
      </c>
      <c r="T2003" s="8">
        <f>DATE(1970,1,1)+(Table1[[#This Row],[deadline]]/(24*60*60))</f>
        <v>42167.833333333328</v>
      </c>
      <c r="U2003">
        <f>_xlfn.DAYS(Table1[[#This Row],[Date Ended Conversion]],Table1[[#This Row],[Date Created Conversion]])</f>
        <v>31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9">
        <f>IF(Table1[[#This Row],[goal]] &lt;= 0,0,Table1[[#This Row],[pledged]]/Table1[[#This Row],[goal]])</f>
        <v>2.1679422000000002</v>
      </c>
      <c r="P2004" s="7">
        <f>IF(Table1[[#This Row],[backers_count]] &lt;= 0,0,Table1[[#This Row],[pledged]]/Table1[[#This Row],[backers_count]])</f>
        <v>78.834261818181815</v>
      </c>
      <c r="Q2004" t="str">
        <f>TRIM(MID(Table1[[#This Row],[Category and Sub-Category]],1,SEARCH("/",Table1[[#This Row],[Category and Sub-Category]],1)-1))</f>
        <v>technology</v>
      </c>
      <c r="R2004" t="str">
        <f>TRIM(MID(Table1[[#This Row],[Category and Sub-Category]],SEARCH("/",Table1[[#This Row],[Category and Sub-Category]],1)+1,LEN(Table1[[#This Row],[Category and Sub-Category]])))</f>
        <v>hardware</v>
      </c>
      <c r="S2004" s="8">
        <f>DATE(1970,1,1)+(Table1[[#This Row],[launched_at]]/(24*60*60))</f>
        <v>42728.71230324074</v>
      </c>
      <c r="T2004" s="8">
        <f>DATE(1970,1,1)+(Table1[[#This Row],[deadline]]/(24*60*60))</f>
        <v>42758.71230324074</v>
      </c>
      <c r="U2004">
        <f>_xlfn.DAYS(Table1[[#This Row],[Date Ended Conversion]],Table1[[#This Row],[Date Created Conversion]])</f>
        <v>30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9">
        <f>IF(Table1[[#This Row],[goal]] &lt;= 0,0,Table1[[#This Row],[pledged]]/Table1[[#This Row],[goal]])</f>
        <v>3.12</v>
      </c>
      <c r="P2005" s="7">
        <f>IF(Table1[[#This Row],[backers_count]] &lt;= 0,0,Table1[[#This Row],[pledged]]/Table1[[#This Row],[backers_count]])</f>
        <v>91.764705882352942</v>
      </c>
      <c r="Q2005" t="str">
        <f>TRIM(MID(Table1[[#This Row],[Category and Sub-Category]],1,SEARCH("/",Table1[[#This Row],[Category and Sub-Category]],1)-1))</f>
        <v>technology</v>
      </c>
      <c r="R2005" t="str">
        <f>TRIM(MID(Table1[[#This Row],[Category and Sub-Category]],SEARCH("/",Table1[[#This Row],[Category and Sub-Category]],1)+1,LEN(Table1[[#This Row],[Category and Sub-Category]])))</f>
        <v>hardware</v>
      </c>
      <c r="S2005" s="8">
        <f>DATE(1970,1,1)+(Table1[[#This Row],[launched_at]]/(24*60*60))</f>
        <v>40347.125601851854</v>
      </c>
      <c r="T2005" s="8">
        <f>DATE(1970,1,1)+(Table1[[#This Row],[deadline]]/(24*60*60))</f>
        <v>40361.958333333336</v>
      </c>
      <c r="U2005">
        <f>_xlfn.DAYS(Table1[[#This Row],[Date Ended Conversion]],Table1[[#This Row],[Date Created Conversion]])</f>
        <v>14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9">
        <f>IF(Table1[[#This Row],[goal]] &lt;= 0,0,Table1[[#This Row],[pledged]]/Table1[[#This Row],[goal]])</f>
        <v>2.3442048</v>
      </c>
      <c r="P2006" s="7">
        <f>IF(Table1[[#This Row],[backers_count]] &lt;= 0,0,Table1[[#This Row],[pledged]]/Table1[[#This Row],[backers_count]])</f>
        <v>331.10237288135596</v>
      </c>
      <c r="Q2006" t="str">
        <f>TRIM(MID(Table1[[#This Row],[Category and Sub-Category]],1,SEARCH("/",Table1[[#This Row],[Category and Sub-Category]],1)-1))</f>
        <v>technology</v>
      </c>
      <c r="R2006" t="str">
        <f>TRIM(MID(Table1[[#This Row],[Category and Sub-Category]],SEARCH("/",Table1[[#This Row],[Category and Sub-Category]],1)+1,LEN(Table1[[#This Row],[Category and Sub-Category]])))</f>
        <v>hardware</v>
      </c>
      <c r="S2006" s="8">
        <f>DATE(1970,1,1)+(Table1[[#This Row],[launched_at]]/(24*60*60))</f>
        <v>41800.604895833334</v>
      </c>
      <c r="T2006" s="8">
        <f>DATE(1970,1,1)+(Table1[[#This Row],[deadline]]/(24*60*60))</f>
        <v>41830.604895833334</v>
      </c>
      <c r="U2006">
        <f>_xlfn.DAYS(Table1[[#This Row],[Date Ended Conversion]],Table1[[#This Row],[Date Created Conversion]])</f>
        <v>30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9">
        <f>IF(Table1[[#This Row],[goal]] &lt;= 0,0,Table1[[#This Row],[pledged]]/Table1[[#This Row],[goal]])</f>
        <v>1.236801</v>
      </c>
      <c r="P2007" s="7">
        <f>IF(Table1[[#This Row],[backers_count]] &lt;= 0,0,Table1[[#This Row],[pledged]]/Table1[[#This Row],[backers_count]])</f>
        <v>194.26193717277485</v>
      </c>
      <c r="Q2007" t="str">
        <f>TRIM(MID(Table1[[#This Row],[Category and Sub-Category]],1,SEARCH("/",Table1[[#This Row],[Category and Sub-Category]],1)-1))</f>
        <v>technology</v>
      </c>
      <c r="R2007" t="str">
        <f>TRIM(MID(Table1[[#This Row],[Category and Sub-Category]],SEARCH("/",Table1[[#This Row],[Category and Sub-Category]],1)+1,LEN(Table1[[#This Row],[Category and Sub-Category]])))</f>
        <v>hardware</v>
      </c>
      <c r="S2007" s="8">
        <f>DATE(1970,1,1)+(Table1[[#This Row],[launched_at]]/(24*60*60))</f>
        <v>41535.812708333331</v>
      </c>
      <c r="T2007" s="8">
        <f>DATE(1970,1,1)+(Table1[[#This Row],[deadline]]/(24*60*60))</f>
        <v>41563.165972222225</v>
      </c>
      <c r="U2007">
        <f>_xlfn.DAYS(Table1[[#This Row],[Date Ended Conversion]],Table1[[#This Row],[Date Created Conversion]])</f>
        <v>28</v>
      </c>
    </row>
    <row r="2008" spans="1:21" ht="43.5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9">
        <f>IF(Table1[[#This Row],[goal]] &lt;= 0,0,Table1[[#This Row],[pledged]]/Table1[[#This Row],[goal]])</f>
        <v>2.4784000000000002</v>
      </c>
      <c r="P2008" s="7">
        <f>IF(Table1[[#This Row],[backers_count]] &lt;= 0,0,Table1[[#This Row],[pledged]]/Table1[[#This Row],[backers_count]])</f>
        <v>408.97689768976898</v>
      </c>
      <c r="Q2008" t="str">
        <f>TRIM(MID(Table1[[#This Row],[Category and Sub-Category]],1,SEARCH("/",Table1[[#This Row],[Category and Sub-Category]],1)-1))</f>
        <v>technology</v>
      </c>
      <c r="R2008" t="str">
        <f>TRIM(MID(Table1[[#This Row],[Category and Sub-Category]],SEARCH("/",Table1[[#This Row],[Category and Sub-Category]],1)+1,LEN(Table1[[#This Row],[Category and Sub-Category]])))</f>
        <v>hardware</v>
      </c>
      <c r="S2008" s="8">
        <f>DATE(1970,1,1)+(Table1[[#This Row],[launched_at]]/(24*60*60))</f>
        <v>41941.500520833331</v>
      </c>
      <c r="T2008" s="8">
        <f>DATE(1970,1,1)+(Table1[[#This Row],[deadline]]/(24*60*60))</f>
        <v>41976.542187500003</v>
      </c>
      <c r="U2008">
        <f>_xlfn.DAYS(Table1[[#This Row],[Date Ended Conversion]],Table1[[#This Row],[Date Created Conversion]])</f>
        <v>35</v>
      </c>
    </row>
    <row r="2009" spans="1:21" ht="43.5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9">
        <f>IF(Table1[[#This Row],[goal]] &lt;= 0,0,Table1[[#This Row],[pledged]]/Table1[[#This Row],[goal]])</f>
        <v>1.157092</v>
      </c>
      <c r="P2009" s="7">
        <f>IF(Table1[[#This Row],[backers_count]] &lt;= 0,0,Table1[[#This Row],[pledged]]/Table1[[#This Row],[backers_count]])</f>
        <v>84.459270072992695</v>
      </c>
      <c r="Q2009" t="str">
        <f>TRIM(MID(Table1[[#This Row],[Category and Sub-Category]],1,SEARCH("/",Table1[[#This Row],[Category and Sub-Category]],1)-1))</f>
        <v>technology</v>
      </c>
      <c r="R2009" t="str">
        <f>TRIM(MID(Table1[[#This Row],[Category and Sub-Category]],SEARCH("/",Table1[[#This Row],[Category and Sub-Category]],1)+1,LEN(Table1[[#This Row],[Category and Sub-Category]])))</f>
        <v>hardware</v>
      </c>
      <c r="S2009" s="8">
        <f>DATE(1970,1,1)+(Table1[[#This Row],[launched_at]]/(24*60*60))</f>
        <v>40347.837800925925</v>
      </c>
      <c r="T2009" s="8">
        <f>DATE(1970,1,1)+(Table1[[#This Row],[deadline]]/(24*60*60))</f>
        <v>40414.166666666664</v>
      </c>
      <c r="U2009">
        <f>_xlfn.DAYS(Table1[[#This Row],[Date Ended Conversion]],Table1[[#This Row],[Date Created Conversion]])</f>
        <v>67</v>
      </c>
    </row>
    <row r="2010" spans="1:21" ht="43.5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9">
        <f>IF(Table1[[#This Row],[goal]] &lt;= 0,0,Table1[[#This Row],[pledged]]/Table1[[#This Row],[goal]])</f>
        <v>1.1707484768810599</v>
      </c>
      <c r="P2010" s="7">
        <f>IF(Table1[[#This Row],[backers_count]] &lt;= 0,0,Table1[[#This Row],[pledged]]/Table1[[#This Row],[backers_count]])</f>
        <v>44.853658536585364</v>
      </c>
      <c r="Q2010" t="str">
        <f>TRIM(MID(Table1[[#This Row],[Category and Sub-Category]],1,SEARCH("/",Table1[[#This Row],[Category and Sub-Category]],1)-1))</f>
        <v>technology</v>
      </c>
      <c r="R2010" t="str">
        <f>TRIM(MID(Table1[[#This Row],[Category and Sub-Category]],SEARCH("/",Table1[[#This Row],[Category and Sub-Category]],1)+1,LEN(Table1[[#This Row],[Category and Sub-Category]])))</f>
        <v>hardware</v>
      </c>
      <c r="S2010" s="8">
        <f>DATE(1970,1,1)+(Table1[[#This Row],[launched_at]]/(24*60*60))</f>
        <v>40761.604421296295</v>
      </c>
      <c r="T2010" s="8">
        <f>DATE(1970,1,1)+(Table1[[#This Row],[deadline]]/(24*60*60))</f>
        <v>40805.604421296295</v>
      </c>
      <c r="U2010">
        <f>_xlfn.DAYS(Table1[[#This Row],[Date Ended Conversion]],Table1[[#This Row],[Date Created Conversion]])</f>
        <v>44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9">
        <f>IF(Table1[[#This Row],[goal]] &lt;= 0,0,Table1[[#This Row],[pledged]]/Table1[[#This Row],[goal]])</f>
        <v>3.05158</v>
      </c>
      <c r="P2011" s="7">
        <f>IF(Table1[[#This Row],[backers_count]] &lt;= 0,0,Table1[[#This Row],[pledged]]/Table1[[#This Row],[backers_count]])</f>
        <v>383.3643216080402</v>
      </c>
      <c r="Q2011" t="str">
        <f>TRIM(MID(Table1[[#This Row],[Category and Sub-Category]],1,SEARCH("/",Table1[[#This Row],[Category and Sub-Category]],1)-1))</f>
        <v>technology</v>
      </c>
      <c r="R2011" t="str">
        <f>TRIM(MID(Table1[[#This Row],[Category and Sub-Category]],SEARCH("/",Table1[[#This Row],[Category and Sub-Category]],1)+1,LEN(Table1[[#This Row],[Category and Sub-Category]])))</f>
        <v>hardware</v>
      </c>
      <c r="S2011" s="8">
        <f>DATE(1970,1,1)+(Table1[[#This Row],[launched_at]]/(24*60*60))</f>
        <v>42661.323414351849</v>
      </c>
      <c r="T2011" s="8">
        <f>DATE(1970,1,1)+(Table1[[#This Row],[deadline]]/(24*60*60))</f>
        <v>42697.365081018521</v>
      </c>
      <c r="U2011">
        <f>_xlfn.DAYS(Table1[[#This Row],[Date Ended Conversion]],Table1[[#This Row],[Date Created Conversion]])</f>
        <v>36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9">
        <f>IF(Table1[[#This Row],[goal]] &lt;= 0,0,Table1[[#This Row],[pledged]]/Table1[[#This Row],[goal]])</f>
        <v>3.2005299999999997</v>
      </c>
      <c r="P2012" s="7">
        <f>IF(Table1[[#This Row],[backers_count]] &lt;= 0,0,Table1[[#This Row],[pledged]]/Table1[[#This Row],[backers_count]])</f>
        <v>55.276856649395505</v>
      </c>
      <c r="Q2012" t="str">
        <f>TRIM(MID(Table1[[#This Row],[Category and Sub-Category]],1,SEARCH("/",Table1[[#This Row],[Category and Sub-Category]],1)-1))</f>
        <v>technology</v>
      </c>
      <c r="R2012" t="str">
        <f>TRIM(MID(Table1[[#This Row],[Category and Sub-Category]],SEARCH("/",Table1[[#This Row],[Category and Sub-Category]],1)+1,LEN(Table1[[#This Row],[Category and Sub-Category]])))</f>
        <v>hardware</v>
      </c>
      <c r="S2012" s="8">
        <f>DATE(1970,1,1)+(Table1[[#This Row],[launched_at]]/(24*60*60))</f>
        <v>42570.996423611112</v>
      </c>
      <c r="T2012" s="8">
        <f>DATE(1970,1,1)+(Table1[[#This Row],[deadline]]/(24*60*60))</f>
        <v>42600.996423611112</v>
      </c>
      <c r="U2012">
        <f>_xlfn.DAYS(Table1[[#This Row],[Date Ended Conversion]],Table1[[#This Row],[Date Created Conversion]])</f>
        <v>30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9">
        <f>IF(Table1[[#This Row],[goal]] &lt;= 0,0,Table1[[#This Row],[pledged]]/Table1[[#This Row],[goal]])</f>
        <v>8.1956399999999991</v>
      </c>
      <c r="P2013" s="7">
        <f>IF(Table1[[#This Row],[backers_count]] &lt;= 0,0,Table1[[#This Row],[pledged]]/Table1[[#This Row],[backers_count]])</f>
        <v>422.02059732234807</v>
      </c>
      <c r="Q2013" t="str">
        <f>TRIM(MID(Table1[[#This Row],[Category and Sub-Category]],1,SEARCH("/",Table1[[#This Row],[Category and Sub-Category]],1)-1))</f>
        <v>technology</v>
      </c>
      <c r="R2013" t="str">
        <f>TRIM(MID(Table1[[#This Row],[Category and Sub-Category]],SEARCH("/",Table1[[#This Row],[Category and Sub-Category]],1)+1,LEN(Table1[[#This Row],[Category and Sub-Category]])))</f>
        <v>hardware</v>
      </c>
      <c r="S2013" s="8">
        <f>DATE(1970,1,1)+(Table1[[#This Row],[launched_at]]/(24*60*60))</f>
        <v>42347.358483796299</v>
      </c>
      <c r="T2013" s="8">
        <f>DATE(1970,1,1)+(Table1[[#This Row],[deadline]]/(24*60*60))</f>
        <v>42380.958333333328</v>
      </c>
      <c r="U2013">
        <f>_xlfn.DAYS(Table1[[#This Row],[Date Ended Conversion]],Table1[[#This Row],[Date Created Conversion]])</f>
        <v>33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9">
        <f>IF(Table1[[#This Row],[goal]] &lt;= 0,0,Table1[[#This Row],[pledged]]/Table1[[#This Row],[goal]])</f>
        <v>2.3490000000000002</v>
      </c>
      <c r="P2014" s="7">
        <f>IF(Table1[[#This Row],[backers_count]] &lt;= 0,0,Table1[[#This Row],[pledged]]/Table1[[#This Row],[backers_count]])</f>
        <v>64.180327868852459</v>
      </c>
      <c r="Q2014" t="str">
        <f>TRIM(MID(Table1[[#This Row],[Category and Sub-Category]],1,SEARCH("/",Table1[[#This Row],[Category and Sub-Category]],1)-1))</f>
        <v>technology</v>
      </c>
      <c r="R2014" t="str">
        <f>TRIM(MID(Table1[[#This Row],[Category and Sub-Category]],SEARCH("/",Table1[[#This Row],[Category and Sub-Category]],1)+1,LEN(Table1[[#This Row],[Category and Sub-Category]])))</f>
        <v>hardware</v>
      </c>
      <c r="S2014" s="8">
        <f>DATE(1970,1,1)+(Table1[[#This Row],[launched_at]]/(24*60*60))</f>
        <v>42010.822233796294</v>
      </c>
      <c r="T2014" s="8">
        <f>DATE(1970,1,1)+(Table1[[#This Row],[deadline]]/(24*60*60))</f>
        <v>42040.822233796294</v>
      </c>
      <c r="U2014">
        <f>_xlfn.DAYS(Table1[[#This Row],[Date Ended Conversion]],Table1[[#This Row],[Date Created Conversion]])</f>
        <v>30</v>
      </c>
    </row>
    <row r="2015" spans="1:21" ht="43.5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9">
        <f>IF(Table1[[#This Row],[goal]] &lt;= 0,0,Table1[[#This Row],[pledged]]/Table1[[#This Row],[goal]])</f>
        <v>4.9491375</v>
      </c>
      <c r="P2015" s="7">
        <f>IF(Table1[[#This Row],[backers_count]] &lt;= 0,0,Table1[[#This Row],[pledged]]/Table1[[#This Row],[backers_count]])</f>
        <v>173.57781674704077</v>
      </c>
      <c r="Q2015" t="str">
        <f>TRIM(MID(Table1[[#This Row],[Category and Sub-Category]],1,SEARCH("/",Table1[[#This Row],[Category and Sub-Category]],1)-1))</f>
        <v>technology</v>
      </c>
      <c r="R2015" t="str">
        <f>TRIM(MID(Table1[[#This Row],[Category and Sub-Category]],SEARCH("/",Table1[[#This Row],[Category and Sub-Category]],1)+1,LEN(Table1[[#This Row],[Category and Sub-Category]])))</f>
        <v>hardware</v>
      </c>
      <c r="S2015" s="8">
        <f>DATE(1970,1,1)+(Table1[[#This Row],[launched_at]]/(24*60*60))</f>
        <v>42499.960810185185</v>
      </c>
      <c r="T2015" s="8">
        <f>DATE(1970,1,1)+(Table1[[#This Row],[deadline]]/(24*60*60))</f>
        <v>42559.960810185185</v>
      </c>
      <c r="U2015">
        <f>_xlfn.DAYS(Table1[[#This Row],[Date Ended Conversion]],Table1[[#This Row],[Date Created Conversion]])</f>
        <v>60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9">
        <f>IF(Table1[[#This Row],[goal]] &lt;= 0,0,Table1[[#This Row],[pledged]]/Table1[[#This Row],[goal]])</f>
        <v>78.137822333333332</v>
      </c>
      <c r="P2016" s="7">
        <f>IF(Table1[[#This Row],[backers_count]] &lt;= 0,0,Table1[[#This Row],[pledged]]/Table1[[#This Row],[backers_count]])</f>
        <v>88.601680840609291</v>
      </c>
      <c r="Q2016" t="str">
        <f>TRIM(MID(Table1[[#This Row],[Category and Sub-Category]],1,SEARCH("/",Table1[[#This Row],[Category and Sub-Category]],1)-1))</f>
        <v>technology</v>
      </c>
      <c r="R2016" t="str">
        <f>TRIM(MID(Table1[[#This Row],[Category and Sub-Category]],SEARCH("/",Table1[[#This Row],[Category and Sub-Category]],1)+1,LEN(Table1[[#This Row],[Category and Sub-Category]])))</f>
        <v>hardware</v>
      </c>
      <c r="S2016" s="8">
        <f>DATE(1970,1,1)+(Table1[[#This Row],[launched_at]]/(24*60*60))</f>
        <v>41324.214571759258</v>
      </c>
      <c r="T2016" s="8">
        <f>DATE(1970,1,1)+(Table1[[#This Row],[deadline]]/(24*60*60))</f>
        <v>41358.172905092593</v>
      </c>
      <c r="U2016">
        <f>_xlfn.DAYS(Table1[[#This Row],[Date Ended Conversion]],Table1[[#This Row],[Date Created Conversion]])</f>
        <v>34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9">
        <f>IF(Table1[[#This Row],[goal]] &lt;= 0,0,Table1[[#This Row],[pledged]]/Table1[[#This Row],[goal]])</f>
        <v>1.1300013888888889</v>
      </c>
      <c r="P2017" s="7">
        <f>IF(Table1[[#This Row],[backers_count]] &lt;= 0,0,Table1[[#This Row],[pledged]]/Table1[[#This Row],[backers_count]])</f>
        <v>50.222283950617282</v>
      </c>
      <c r="Q2017" t="str">
        <f>TRIM(MID(Table1[[#This Row],[Category and Sub-Category]],1,SEARCH("/",Table1[[#This Row],[Category and Sub-Category]],1)-1))</f>
        <v>technology</v>
      </c>
      <c r="R2017" t="str">
        <f>TRIM(MID(Table1[[#This Row],[Category and Sub-Category]],SEARCH("/",Table1[[#This Row],[Category and Sub-Category]],1)+1,LEN(Table1[[#This Row],[Category and Sub-Category]])))</f>
        <v>hardware</v>
      </c>
      <c r="S2017" s="8">
        <f>DATE(1970,1,1)+(Table1[[#This Row],[launched_at]]/(24*60*60))</f>
        <v>40765.876886574071</v>
      </c>
      <c r="T2017" s="8">
        <f>DATE(1970,1,1)+(Table1[[#This Row],[deadline]]/(24*60*60))</f>
        <v>40795.876886574071</v>
      </c>
      <c r="U2017">
        <f>_xlfn.DAYS(Table1[[#This Row],[Date Ended Conversion]],Table1[[#This Row],[Date Created Conversion]])</f>
        <v>30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9">
        <f>IF(Table1[[#This Row],[goal]] &lt;= 0,0,Table1[[#This Row],[pledged]]/Table1[[#This Row],[goal]])</f>
        <v>9.2154220000000002</v>
      </c>
      <c r="P2018" s="7">
        <f>IF(Table1[[#This Row],[backers_count]] &lt;= 0,0,Table1[[#This Row],[pledged]]/Table1[[#This Row],[backers_count]])</f>
        <v>192.38876826722338</v>
      </c>
      <c r="Q2018" t="str">
        <f>TRIM(MID(Table1[[#This Row],[Category and Sub-Category]],1,SEARCH("/",Table1[[#This Row],[Category and Sub-Category]],1)-1))</f>
        <v>technology</v>
      </c>
      <c r="R2018" t="str">
        <f>TRIM(MID(Table1[[#This Row],[Category and Sub-Category]],SEARCH("/",Table1[[#This Row],[Category and Sub-Category]],1)+1,LEN(Table1[[#This Row],[Category and Sub-Category]])))</f>
        <v>hardware</v>
      </c>
      <c r="S2018" s="8">
        <f>DATE(1970,1,1)+(Table1[[#This Row],[launched_at]]/(24*60*60))</f>
        <v>41312.880775462967</v>
      </c>
      <c r="T2018" s="8">
        <f>DATE(1970,1,1)+(Table1[[#This Row],[deadline]]/(24*60*60))</f>
        <v>41342.880775462967</v>
      </c>
      <c r="U2018">
        <f>_xlfn.DAYS(Table1[[#This Row],[Date Ended Conversion]],Table1[[#This Row],[Date Created Conversion]])</f>
        <v>30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9">
        <f>IF(Table1[[#This Row],[goal]] &lt;= 0,0,Table1[[#This Row],[pledged]]/Table1[[#This Row],[goal]])</f>
        <v>1.2510239999999999</v>
      </c>
      <c r="P2019" s="7">
        <f>IF(Table1[[#This Row],[backers_count]] &lt;= 0,0,Table1[[#This Row],[pledged]]/Table1[[#This Row],[backers_count]])</f>
        <v>73.416901408450698</v>
      </c>
      <c r="Q2019" t="str">
        <f>TRIM(MID(Table1[[#This Row],[Category and Sub-Category]],1,SEARCH("/",Table1[[#This Row],[Category and Sub-Category]],1)-1))</f>
        <v>technology</v>
      </c>
      <c r="R2019" t="str">
        <f>TRIM(MID(Table1[[#This Row],[Category and Sub-Category]],SEARCH("/",Table1[[#This Row],[Category and Sub-Category]],1)+1,LEN(Table1[[#This Row],[Category and Sub-Category]])))</f>
        <v>hardware</v>
      </c>
      <c r="S2019" s="8">
        <f>DATE(1970,1,1)+(Table1[[#This Row],[launched_at]]/(24*60*60))</f>
        <v>40961.057349537034</v>
      </c>
      <c r="T2019" s="8">
        <f>DATE(1970,1,1)+(Table1[[#This Row],[deadline]]/(24*60*60))</f>
        <v>40992.166666666664</v>
      </c>
      <c r="U2019">
        <f>_xlfn.DAYS(Table1[[#This Row],[Date Ended Conversion]],Table1[[#This Row],[Date Created Conversion]])</f>
        <v>31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9">
        <f>IF(Table1[[#This Row],[goal]] &lt;= 0,0,Table1[[#This Row],[pledged]]/Table1[[#This Row],[goal]])</f>
        <v>1.0224343076923077</v>
      </c>
      <c r="P2020" s="7">
        <f>IF(Table1[[#This Row],[backers_count]] &lt;= 0,0,Table1[[#This Row],[pledged]]/Table1[[#This Row],[backers_count]])</f>
        <v>147.68495555555555</v>
      </c>
      <c r="Q2020" t="str">
        <f>TRIM(MID(Table1[[#This Row],[Category and Sub-Category]],1,SEARCH("/",Table1[[#This Row],[Category and Sub-Category]],1)-1))</f>
        <v>technology</v>
      </c>
      <c r="R2020" t="str">
        <f>TRIM(MID(Table1[[#This Row],[Category and Sub-Category]],SEARCH("/",Table1[[#This Row],[Category and Sub-Category]],1)+1,LEN(Table1[[#This Row],[Category and Sub-Category]])))</f>
        <v>hardware</v>
      </c>
      <c r="S2020" s="8">
        <f>DATE(1970,1,1)+(Table1[[#This Row],[launched_at]]/(24*60*60))</f>
        <v>42199.365844907406</v>
      </c>
      <c r="T2020" s="8">
        <f>DATE(1970,1,1)+(Table1[[#This Row],[deadline]]/(24*60*60))</f>
        <v>42229.365844907406</v>
      </c>
      <c r="U2020">
        <f>_xlfn.DAYS(Table1[[#This Row],[Date Ended Conversion]],Table1[[#This Row],[Date Created Conversion]])</f>
        <v>30</v>
      </c>
    </row>
    <row r="2021" spans="1:21" ht="43.5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9">
        <f>IF(Table1[[#This Row],[goal]] &lt;= 0,0,Table1[[#This Row],[pledged]]/Table1[[#This Row],[goal]])</f>
        <v>4.8490975000000001</v>
      </c>
      <c r="P2021" s="7">
        <f>IF(Table1[[#This Row],[backers_count]] &lt;= 0,0,Table1[[#This Row],[pledged]]/Table1[[#This Row],[backers_count]])</f>
        <v>108.96848314606741</v>
      </c>
      <c r="Q2021" t="str">
        <f>TRIM(MID(Table1[[#This Row],[Category and Sub-Category]],1,SEARCH("/",Table1[[#This Row],[Category and Sub-Category]],1)-1))</f>
        <v>technology</v>
      </c>
      <c r="R2021" t="str">
        <f>TRIM(MID(Table1[[#This Row],[Category and Sub-Category]],SEARCH("/",Table1[[#This Row],[Category and Sub-Category]],1)+1,LEN(Table1[[#This Row],[Category and Sub-Category]])))</f>
        <v>hardware</v>
      </c>
      <c r="S2021" s="8">
        <f>DATE(1970,1,1)+(Table1[[#This Row],[launched_at]]/(24*60*60))</f>
        <v>42605.70857638889</v>
      </c>
      <c r="T2021" s="8">
        <f>DATE(1970,1,1)+(Table1[[#This Row],[deadline]]/(24*60*60))</f>
        <v>42635.70857638889</v>
      </c>
      <c r="U2021">
        <f>_xlfn.DAYS(Table1[[#This Row],[Date Ended Conversion]],Table1[[#This Row],[Date Created Conversion]])</f>
        <v>30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9">
        <f>IF(Table1[[#This Row],[goal]] &lt;= 0,0,Table1[[#This Row],[pledged]]/Table1[[#This Row],[goal]])</f>
        <v>1.9233333333333333</v>
      </c>
      <c r="P2022" s="7">
        <f>IF(Table1[[#This Row],[backers_count]] &lt;= 0,0,Table1[[#This Row],[pledged]]/Table1[[#This Row],[backers_count]])</f>
        <v>23.647540983606557</v>
      </c>
      <c r="Q2022" t="str">
        <f>TRIM(MID(Table1[[#This Row],[Category and Sub-Category]],1,SEARCH("/",Table1[[#This Row],[Category and Sub-Category]],1)-1))</f>
        <v>technology</v>
      </c>
      <c r="R2022" t="str">
        <f>TRIM(MID(Table1[[#This Row],[Category and Sub-Category]],SEARCH("/",Table1[[#This Row],[Category and Sub-Category]],1)+1,LEN(Table1[[#This Row],[Category and Sub-Category]])))</f>
        <v>hardware</v>
      </c>
      <c r="S2022" s="8">
        <f>DATE(1970,1,1)+(Table1[[#This Row],[launched_at]]/(24*60*60))</f>
        <v>41737.097500000003</v>
      </c>
      <c r="T2022" s="8">
        <f>DATE(1970,1,1)+(Table1[[#This Row],[deadline]]/(24*60*60))</f>
        <v>41773.961111111115</v>
      </c>
      <c r="U2022">
        <f>_xlfn.DAYS(Table1[[#This Row],[Date Ended Conversion]],Table1[[#This Row],[Date Created Conversion]])</f>
        <v>36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9">
        <f>IF(Table1[[#This Row],[goal]] &lt;= 0,0,Table1[[#This Row],[pledged]]/Table1[[#This Row],[goal]])</f>
        <v>2.8109999999999999</v>
      </c>
      <c r="P2023" s="7">
        <f>IF(Table1[[#This Row],[backers_count]] &lt;= 0,0,Table1[[#This Row],[pledged]]/Table1[[#This Row],[backers_count]])</f>
        <v>147.94736842105263</v>
      </c>
      <c r="Q2023" t="str">
        <f>TRIM(MID(Table1[[#This Row],[Category and Sub-Category]],1,SEARCH("/",Table1[[#This Row],[Category and Sub-Category]],1)-1))</f>
        <v>technology</v>
      </c>
      <c r="R2023" t="str">
        <f>TRIM(MID(Table1[[#This Row],[Category and Sub-Category]],SEARCH("/",Table1[[#This Row],[Category and Sub-Category]],1)+1,LEN(Table1[[#This Row],[Category and Sub-Category]])))</f>
        <v>hardware</v>
      </c>
      <c r="S2023" s="8">
        <f>DATE(1970,1,1)+(Table1[[#This Row],[launched_at]]/(24*60*60))</f>
        <v>41861.070567129631</v>
      </c>
      <c r="T2023" s="8">
        <f>DATE(1970,1,1)+(Table1[[#This Row],[deadline]]/(24*60*60))</f>
        <v>41906.070567129631</v>
      </c>
      <c r="U2023">
        <f>_xlfn.DAYS(Table1[[#This Row],[Date Ended Conversion]],Table1[[#This Row],[Date Created Conversion]])</f>
        <v>45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9">
        <f>IF(Table1[[#This Row],[goal]] &lt;= 0,0,Table1[[#This Row],[pledged]]/Table1[[#This Row],[goal]])</f>
        <v>1.2513700000000001</v>
      </c>
      <c r="P2024" s="7">
        <f>IF(Table1[[#This Row],[backers_count]] &lt;= 0,0,Table1[[#This Row],[pledged]]/Table1[[#This Row],[backers_count]])</f>
        <v>385.03692307692307</v>
      </c>
      <c r="Q2024" t="str">
        <f>TRIM(MID(Table1[[#This Row],[Category and Sub-Category]],1,SEARCH("/",Table1[[#This Row],[Category and Sub-Category]],1)-1))</f>
        <v>technology</v>
      </c>
      <c r="R2024" t="str">
        <f>TRIM(MID(Table1[[#This Row],[Category and Sub-Category]],SEARCH("/",Table1[[#This Row],[Category and Sub-Category]],1)+1,LEN(Table1[[#This Row],[Category and Sub-Category]])))</f>
        <v>hardware</v>
      </c>
      <c r="S2024" s="8">
        <f>DATE(1970,1,1)+(Table1[[#This Row],[launched_at]]/(24*60*60))</f>
        <v>42502.569120370375</v>
      </c>
      <c r="T2024" s="8">
        <f>DATE(1970,1,1)+(Table1[[#This Row],[deadline]]/(24*60*60))</f>
        <v>42532.569120370375</v>
      </c>
      <c r="U2024">
        <f>_xlfn.DAYS(Table1[[#This Row],[Date Ended Conversion]],Table1[[#This Row],[Date Created Conversion]])</f>
        <v>30</v>
      </c>
    </row>
    <row r="2025" spans="1:21" ht="43.5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9">
        <f>IF(Table1[[#This Row],[goal]] &lt;= 0,0,Table1[[#This Row],[pledged]]/Table1[[#This Row],[goal]])</f>
        <v>1.61459</v>
      </c>
      <c r="P2025" s="7">
        <f>IF(Table1[[#This Row],[backers_count]] &lt;= 0,0,Table1[[#This Row],[pledged]]/Table1[[#This Row],[backers_count]])</f>
        <v>457.39093484419266</v>
      </c>
      <c r="Q2025" t="str">
        <f>TRIM(MID(Table1[[#This Row],[Category and Sub-Category]],1,SEARCH("/",Table1[[#This Row],[Category and Sub-Category]],1)-1))</f>
        <v>technology</v>
      </c>
      <c r="R2025" t="str">
        <f>TRIM(MID(Table1[[#This Row],[Category and Sub-Category]],SEARCH("/",Table1[[#This Row],[Category and Sub-Category]],1)+1,LEN(Table1[[#This Row],[Category and Sub-Category]])))</f>
        <v>hardware</v>
      </c>
      <c r="S2025" s="8">
        <f>DATE(1970,1,1)+(Table1[[#This Row],[launched_at]]/(24*60*60))</f>
        <v>42136.420752314814</v>
      </c>
      <c r="T2025" s="8">
        <f>DATE(1970,1,1)+(Table1[[#This Row],[deadline]]/(24*60*60))</f>
        <v>42166.420752314814</v>
      </c>
      <c r="U2025">
        <f>_xlfn.DAYS(Table1[[#This Row],[Date Ended Conversion]],Table1[[#This Row],[Date Created Conversion]])</f>
        <v>30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9">
        <f>IF(Table1[[#This Row],[goal]] &lt;= 0,0,Table1[[#This Row],[pledged]]/Table1[[#This Row],[goal]])</f>
        <v>5.8535000000000004</v>
      </c>
      <c r="P2026" s="7">
        <f>IF(Table1[[#This Row],[backers_count]] &lt;= 0,0,Table1[[#This Row],[pledged]]/Table1[[#This Row],[backers_count]])</f>
        <v>222.99047619047619</v>
      </c>
      <c r="Q2026" t="str">
        <f>TRIM(MID(Table1[[#This Row],[Category and Sub-Category]],1,SEARCH("/",Table1[[#This Row],[Category and Sub-Category]],1)-1))</f>
        <v>technology</v>
      </c>
      <c r="R2026" t="str">
        <f>TRIM(MID(Table1[[#This Row],[Category and Sub-Category]],SEARCH("/",Table1[[#This Row],[Category and Sub-Category]],1)+1,LEN(Table1[[#This Row],[Category and Sub-Category]])))</f>
        <v>hardware</v>
      </c>
      <c r="S2026" s="8">
        <f>DATE(1970,1,1)+(Table1[[#This Row],[launched_at]]/(24*60*60))</f>
        <v>41099.966944444444</v>
      </c>
      <c r="T2026" s="8">
        <f>DATE(1970,1,1)+(Table1[[#This Row],[deadline]]/(24*60*60))</f>
        <v>41134.125</v>
      </c>
      <c r="U2026">
        <f>_xlfn.DAYS(Table1[[#This Row],[Date Ended Conversion]],Table1[[#This Row],[Date Created Conversion]])</f>
        <v>35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9">
        <f>IF(Table1[[#This Row],[goal]] &lt;= 0,0,Table1[[#This Row],[pledged]]/Table1[[#This Row],[goal]])</f>
        <v>2.0114999999999998</v>
      </c>
      <c r="P2027" s="7">
        <f>IF(Table1[[#This Row],[backers_count]] &lt;= 0,0,Table1[[#This Row],[pledged]]/Table1[[#This Row],[backers_count]])</f>
        <v>220.74074074074073</v>
      </c>
      <c r="Q2027" t="str">
        <f>TRIM(MID(Table1[[#This Row],[Category and Sub-Category]],1,SEARCH("/",Table1[[#This Row],[Category and Sub-Category]],1)-1))</f>
        <v>technology</v>
      </c>
      <c r="R2027" t="str">
        <f>TRIM(MID(Table1[[#This Row],[Category and Sub-Category]],SEARCH("/",Table1[[#This Row],[Category and Sub-Category]],1)+1,LEN(Table1[[#This Row],[Category and Sub-Category]])))</f>
        <v>hardware</v>
      </c>
      <c r="S2027" s="8">
        <f>DATE(1970,1,1)+(Table1[[#This Row],[launched_at]]/(24*60*60))</f>
        <v>42136.184560185182</v>
      </c>
      <c r="T2027" s="8">
        <f>DATE(1970,1,1)+(Table1[[#This Row],[deadline]]/(24*60*60))</f>
        <v>42166.184560185182</v>
      </c>
      <c r="U2027">
        <f>_xlfn.DAYS(Table1[[#This Row],[Date Ended Conversion]],Table1[[#This Row],[Date Created Conversion]])</f>
        <v>30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9">
        <f>IF(Table1[[#This Row],[goal]] &lt;= 0,0,Table1[[#This Row],[pledged]]/Table1[[#This Row],[goal]])</f>
        <v>1.3348307999999998</v>
      </c>
      <c r="P2028" s="7">
        <f>IF(Table1[[#This Row],[backers_count]] &lt;= 0,0,Table1[[#This Row],[pledged]]/Table1[[#This Row],[backers_count]])</f>
        <v>73.503898678414089</v>
      </c>
      <c r="Q2028" t="str">
        <f>TRIM(MID(Table1[[#This Row],[Category and Sub-Category]],1,SEARCH("/",Table1[[#This Row],[Category and Sub-Category]],1)-1))</f>
        <v>technology</v>
      </c>
      <c r="R2028" t="str">
        <f>TRIM(MID(Table1[[#This Row],[Category and Sub-Category]],SEARCH("/",Table1[[#This Row],[Category and Sub-Category]],1)+1,LEN(Table1[[#This Row],[Category and Sub-Category]])))</f>
        <v>hardware</v>
      </c>
      <c r="S2028" s="8">
        <f>DATE(1970,1,1)+(Table1[[#This Row],[launched_at]]/(24*60*60))</f>
        <v>41704.735937500001</v>
      </c>
      <c r="T2028" s="8">
        <f>DATE(1970,1,1)+(Table1[[#This Row],[deadline]]/(24*60*60))</f>
        <v>41750.165972222225</v>
      </c>
      <c r="U2028">
        <f>_xlfn.DAYS(Table1[[#This Row],[Date Ended Conversion]],Table1[[#This Row],[Date Created Conversion]])</f>
        <v>46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9">
        <f>IF(Table1[[#This Row],[goal]] &lt;= 0,0,Table1[[#This Row],[pledged]]/Table1[[#This Row],[goal]])</f>
        <v>1.2024900000000001</v>
      </c>
      <c r="P2029" s="7">
        <f>IF(Table1[[#This Row],[backers_count]] &lt;= 0,0,Table1[[#This Row],[pledged]]/Table1[[#This Row],[backers_count]])</f>
        <v>223.09647495361781</v>
      </c>
      <c r="Q2029" t="str">
        <f>TRIM(MID(Table1[[#This Row],[Category and Sub-Category]],1,SEARCH("/",Table1[[#This Row],[Category and Sub-Category]],1)-1))</f>
        <v>technology</v>
      </c>
      <c r="R2029" t="str">
        <f>TRIM(MID(Table1[[#This Row],[Category and Sub-Category]],SEARCH("/",Table1[[#This Row],[Category and Sub-Category]],1)+1,LEN(Table1[[#This Row],[Category and Sub-Category]])))</f>
        <v>hardware</v>
      </c>
      <c r="S2029" s="8">
        <f>DATE(1970,1,1)+(Table1[[#This Row],[launched_at]]/(24*60*60))</f>
        <v>42048.813877314809</v>
      </c>
      <c r="T2029" s="8">
        <f>DATE(1970,1,1)+(Table1[[#This Row],[deadline]]/(24*60*60))</f>
        <v>42093.772210648152</v>
      </c>
      <c r="U2029">
        <f>_xlfn.DAYS(Table1[[#This Row],[Date Ended Conversion]],Table1[[#This Row],[Date Created Conversion]])</f>
        <v>45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9">
        <f>IF(Table1[[#This Row],[goal]] &lt;= 0,0,Table1[[#This Row],[pledged]]/Table1[[#This Row],[goal]])</f>
        <v>1.2616666666666667</v>
      </c>
      <c r="P2030" s="7">
        <f>IF(Table1[[#This Row],[backers_count]] &lt;= 0,0,Table1[[#This Row],[pledged]]/Table1[[#This Row],[backers_count]])</f>
        <v>47.911392405063289</v>
      </c>
      <c r="Q2030" t="str">
        <f>TRIM(MID(Table1[[#This Row],[Category and Sub-Category]],1,SEARCH("/",Table1[[#This Row],[Category and Sub-Category]],1)-1))</f>
        <v>technology</v>
      </c>
      <c r="R2030" t="str">
        <f>TRIM(MID(Table1[[#This Row],[Category and Sub-Category]],SEARCH("/",Table1[[#This Row],[Category and Sub-Category]],1)+1,LEN(Table1[[#This Row],[Category and Sub-Category]])))</f>
        <v>hardware</v>
      </c>
      <c r="S2030" s="8">
        <f>DATE(1970,1,1)+(Table1[[#This Row],[launched_at]]/(24*60*60))</f>
        <v>40215.919050925928</v>
      </c>
      <c r="T2030" s="8">
        <f>DATE(1970,1,1)+(Table1[[#This Row],[deadline]]/(24*60*60))</f>
        <v>40252.913194444445</v>
      </c>
      <c r="U2030">
        <f>_xlfn.DAYS(Table1[[#This Row],[Date Ended Conversion]],Table1[[#This Row],[Date Created Conversion]])</f>
        <v>37</v>
      </c>
    </row>
    <row r="2031" spans="1:21" ht="29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9">
        <f>IF(Table1[[#This Row],[goal]] &lt;= 0,0,Table1[[#This Row],[pledged]]/Table1[[#This Row],[goal]])</f>
        <v>3.6120000000000001</v>
      </c>
      <c r="P2031" s="7">
        <f>IF(Table1[[#This Row],[backers_count]] &lt;= 0,0,Table1[[#This Row],[pledged]]/Table1[[#This Row],[backers_count]])</f>
        <v>96.063829787234042</v>
      </c>
      <c r="Q2031" t="str">
        <f>TRIM(MID(Table1[[#This Row],[Category and Sub-Category]],1,SEARCH("/",Table1[[#This Row],[Category and Sub-Category]],1)-1))</f>
        <v>technology</v>
      </c>
      <c r="R2031" t="str">
        <f>TRIM(MID(Table1[[#This Row],[Category and Sub-Category]],SEARCH("/",Table1[[#This Row],[Category and Sub-Category]],1)+1,LEN(Table1[[#This Row],[Category and Sub-Category]])))</f>
        <v>hardware</v>
      </c>
      <c r="S2031" s="8">
        <f>DATE(1970,1,1)+(Table1[[#This Row],[launched_at]]/(24*60*60))</f>
        <v>41848.021770833337</v>
      </c>
      <c r="T2031" s="8">
        <f>DATE(1970,1,1)+(Table1[[#This Row],[deadline]]/(24*60*60))</f>
        <v>41878.021770833337</v>
      </c>
      <c r="U2031">
        <f>_xlfn.DAYS(Table1[[#This Row],[Date Ended Conversion]],Table1[[#This Row],[Date Created Conversion]])</f>
        <v>30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9">
        <f>IF(Table1[[#This Row],[goal]] &lt;= 0,0,Table1[[#This Row],[pledged]]/Table1[[#This Row],[goal]])</f>
        <v>2.26239013671875</v>
      </c>
      <c r="P2032" s="7">
        <f>IF(Table1[[#This Row],[backers_count]] &lt;= 0,0,Table1[[#This Row],[pledged]]/Table1[[#This Row],[backers_count]])</f>
        <v>118.6144</v>
      </c>
      <c r="Q2032" t="str">
        <f>TRIM(MID(Table1[[#This Row],[Category and Sub-Category]],1,SEARCH("/",Table1[[#This Row],[Category and Sub-Category]],1)-1))</f>
        <v>technology</v>
      </c>
      <c r="R2032" t="str">
        <f>TRIM(MID(Table1[[#This Row],[Category and Sub-Category]],SEARCH("/",Table1[[#This Row],[Category and Sub-Category]],1)+1,LEN(Table1[[#This Row],[Category and Sub-Category]])))</f>
        <v>hardware</v>
      </c>
      <c r="S2032" s="8">
        <f>DATE(1970,1,1)+(Table1[[#This Row],[launched_at]]/(24*60*60))</f>
        <v>41212.996481481481</v>
      </c>
      <c r="T2032" s="8">
        <f>DATE(1970,1,1)+(Table1[[#This Row],[deadline]]/(24*60*60))</f>
        <v>41242.996481481481</v>
      </c>
      <c r="U2032">
        <f>_xlfn.DAYS(Table1[[#This Row],[Date Ended Conversion]],Table1[[#This Row],[Date Created Conversion]])</f>
        <v>30</v>
      </c>
    </row>
    <row r="2033" spans="1:21" ht="29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9">
        <f>IF(Table1[[#This Row],[goal]] &lt;= 0,0,Table1[[#This Row],[pledged]]/Table1[[#This Row],[goal]])</f>
        <v>1.2035</v>
      </c>
      <c r="P2033" s="7">
        <f>IF(Table1[[#This Row],[backers_count]] &lt;= 0,0,Table1[[#This Row],[pledged]]/Table1[[#This Row],[backers_count]])</f>
        <v>118.45472440944881</v>
      </c>
      <c r="Q2033" t="str">
        <f>TRIM(MID(Table1[[#This Row],[Category and Sub-Category]],1,SEARCH("/",Table1[[#This Row],[Category and Sub-Category]],1)-1))</f>
        <v>technology</v>
      </c>
      <c r="R2033" t="str">
        <f>TRIM(MID(Table1[[#This Row],[Category and Sub-Category]],SEARCH("/",Table1[[#This Row],[Category and Sub-Category]],1)+1,LEN(Table1[[#This Row],[Category and Sub-Category]])))</f>
        <v>hardware</v>
      </c>
      <c r="S2033" s="8">
        <f>DATE(1970,1,1)+(Table1[[#This Row],[launched_at]]/(24*60*60))</f>
        <v>41975.329317129625</v>
      </c>
      <c r="T2033" s="8">
        <f>DATE(1970,1,1)+(Table1[[#This Row],[deadline]]/(24*60*60))</f>
        <v>42013.041666666672</v>
      </c>
      <c r="U2033">
        <f>_xlfn.DAYS(Table1[[#This Row],[Date Ended Conversion]],Table1[[#This Row],[Date Created Conversion]])</f>
        <v>38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9">
        <f>IF(Table1[[#This Row],[goal]] &lt;= 0,0,Table1[[#This Row],[pledged]]/Table1[[#This Row],[goal]])</f>
        <v>3.0418799999999999</v>
      </c>
      <c r="P2034" s="7">
        <f>IF(Table1[[#This Row],[backers_count]] &lt;= 0,0,Table1[[#This Row],[pledged]]/Table1[[#This Row],[backers_count]])</f>
        <v>143.21468926553672</v>
      </c>
      <c r="Q2034" t="str">
        <f>TRIM(MID(Table1[[#This Row],[Category and Sub-Category]],1,SEARCH("/",Table1[[#This Row],[Category and Sub-Category]],1)-1))</f>
        <v>technology</v>
      </c>
      <c r="R2034" t="str">
        <f>TRIM(MID(Table1[[#This Row],[Category and Sub-Category]],SEARCH("/",Table1[[#This Row],[Category and Sub-Category]],1)+1,LEN(Table1[[#This Row],[Category and Sub-Category]])))</f>
        <v>hardware</v>
      </c>
      <c r="S2034" s="8">
        <f>DATE(1970,1,1)+(Table1[[#This Row],[launched_at]]/(24*60*60))</f>
        <v>42689.565671296295</v>
      </c>
      <c r="T2034" s="8">
        <f>DATE(1970,1,1)+(Table1[[#This Row],[deadline]]/(24*60*60))</f>
        <v>42719.208333333328</v>
      </c>
      <c r="U2034">
        <f>_xlfn.DAYS(Table1[[#This Row],[Date Ended Conversion]],Table1[[#This Row],[Date Created Conversion]])</f>
        <v>30</v>
      </c>
    </row>
    <row r="2035" spans="1:21" ht="43.5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9">
        <f>IF(Table1[[#This Row],[goal]] &lt;= 0,0,Table1[[#This Row],[pledged]]/Table1[[#This Row],[goal]])</f>
        <v>1.7867599999999999</v>
      </c>
      <c r="P2035" s="7">
        <f>IF(Table1[[#This Row],[backers_count]] &lt;= 0,0,Table1[[#This Row],[pledged]]/Table1[[#This Row],[backers_count]])</f>
        <v>282.71518987341773</v>
      </c>
      <c r="Q2035" t="str">
        <f>TRIM(MID(Table1[[#This Row],[Category and Sub-Category]],1,SEARCH("/",Table1[[#This Row],[Category and Sub-Category]],1)-1))</f>
        <v>technology</v>
      </c>
      <c r="R2035" t="str">
        <f>TRIM(MID(Table1[[#This Row],[Category and Sub-Category]],SEARCH("/",Table1[[#This Row],[Category and Sub-Category]],1)+1,LEN(Table1[[#This Row],[Category and Sub-Category]])))</f>
        <v>hardware</v>
      </c>
      <c r="S2035" s="8">
        <f>DATE(1970,1,1)+(Table1[[#This Row],[launched_at]]/(24*60*60))</f>
        <v>41725.082384259258</v>
      </c>
      <c r="T2035" s="8">
        <f>DATE(1970,1,1)+(Table1[[#This Row],[deadline]]/(24*60*60))</f>
        <v>41755.082384259258</v>
      </c>
      <c r="U2035">
        <f>_xlfn.DAYS(Table1[[#This Row],[Date Ended Conversion]],Table1[[#This Row],[Date Created Conversion]])</f>
        <v>30</v>
      </c>
    </row>
    <row r="2036" spans="1:21" ht="43.5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9">
        <f>IF(Table1[[#This Row],[goal]] &lt;= 0,0,Table1[[#This Row],[pledged]]/Table1[[#This Row],[goal]])</f>
        <v>3.868199871794872</v>
      </c>
      <c r="P2036" s="7">
        <f>IF(Table1[[#This Row],[backers_count]] &lt;= 0,0,Table1[[#This Row],[pledged]]/Table1[[#This Row],[backers_count]])</f>
        <v>593.93620078740162</v>
      </c>
      <c r="Q2036" t="str">
        <f>TRIM(MID(Table1[[#This Row],[Category and Sub-Category]],1,SEARCH("/",Table1[[#This Row],[Category and Sub-Category]],1)-1))</f>
        <v>technology</v>
      </c>
      <c r="R2036" t="str">
        <f>TRIM(MID(Table1[[#This Row],[Category and Sub-Category]],SEARCH("/",Table1[[#This Row],[Category and Sub-Category]],1)+1,LEN(Table1[[#This Row],[Category and Sub-Category]])))</f>
        <v>hardware</v>
      </c>
      <c r="S2036" s="8">
        <f>DATE(1970,1,1)+(Table1[[#This Row],[launched_at]]/(24*60*60))</f>
        <v>42076.130011574074</v>
      </c>
      <c r="T2036" s="8">
        <f>DATE(1970,1,1)+(Table1[[#This Row],[deadline]]/(24*60*60))</f>
        <v>42131.290277777778</v>
      </c>
      <c r="U2036">
        <f>_xlfn.DAYS(Table1[[#This Row],[Date Ended Conversion]],Table1[[#This Row],[Date Created Conversion]])</f>
        <v>55</v>
      </c>
    </row>
    <row r="2037" spans="1:21" ht="43.5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9">
        <f>IF(Table1[[#This Row],[goal]] &lt;= 0,0,Table1[[#This Row],[pledged]]/Table1[[#This Row],[goal]])</f>
        <v>2.1103642500000004</v>
      </c>
      <c r="P2037" s="7">
        <f>IF(Table1[[#This Row],[backers_count]] &lt;= 0,0,Table1[[#This Row],[pledged]]/Table1[[#This Row],[backers_count]])</f>
        <v>262.15704968944101</v>
      </c>
      <c r="Q2037" t="str">
        <f>TRIM(MID(Table1[[#This Row],[Category and Sub-Category]],1,SEARCH("/",Table1[[#This Row],[Category and Sub-Category]],1)-1))</f>
        <v>technology</v>
      </c>
      <c r="R2037" t="str">
        <f>TRIM(MID(Table1[[#This Row],[Category and Sub-Category]],SEARCH("/",Table1[[#This Row],[Category and Sub-Category]],1)+1,LEN(Table1[[#This Row],[Category and Sub-Category]])))</f>
        <v>hardware</v>
      </c>
      <c r="S2037" s="8">
        <f>DATE(1970,1,1)+(Table1[[#This Row],[launched_at]]/(24*60*60))</f>
        <v>42311.625081018516</v>
      </c>
      <c r="T2037" s="8">
        <f>DATE(1970,1,1)+(Table1[[#This Row],[deadline]]/(24*60*60))</f>
        <v>42357.041666666672</v>
      </c>
      <c r="U2037">
        <f>_xlfn.DAYS(Table1[[#This Row],[Date Ended Conversion]],Table1[[#This Row],[Date Created Conversion]])</f>
        <v>46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9">
        <f>IF(Table1[[#This Row],[goal]] &lt;= 0,0,Table1[[#This Row],[pledged]]/Table1[[#This Row],[goal]])</f>
        <v>1.3166833333333334</v>
      </c>
      <c r="P2038" s="7">
        <f>IF(Table1[[#This Row],[backers_count]] &lt;= 0,0,Table1[[#This Row],[pledged]]/Table1[[#This Row],[backers_count]])</f>
        <v>46.580778301886795</v>
      </c>
      <c r="Q2038" t="str">
        <f>TRIM(MID(Table1[[#This Row],[Category and Sub-Category]],1,SEARCH("/",Table1[[#This Row],[Category and Sub-Category]],1)-1))</f>
        <v>technology</v>
      </c>
      <c r="R2038" t="str">
        <f>TRIM(MID(Table1[[#This Row],[Category and Sub-Category]],SEARCH("/",Table1[[#This Row],[Category and Sub-Category]],1)+1,LEN(Table1[[#This Row],[Category and Sub-Category]])))</f>
        <v>hardware</v>
      </c>
      <c r="S2038" s="8">
        <f>DATE(1970,1,1)+(Table1[[#This Row],[launched_at]]/(24*60*60))</f>
        <v>41738.864803240736</v>
      </c>
      <c r="T2038" s="8">
        <f>DATE(1970,1,1)+(Table1[[#This Row],[deadline]]/(24*60*60))</f>
        <v>41768.864803240736</v>
      </c>
      <c r="U2038">
        <f>_xlfn.DAYS(Table1[[#This Row],[Date Ended Conversion]],Table1[[#This Row],[Date Created Conversion]])</f>
        <v>30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9">
        <f>IF(Table1[[#This Row],[goal]] &lt;= 0,0,Table1[[#This Row],[pledged]]/Table1[[#This Row],[goal]])</f>
        <v>3.0047639999999998</v>
      </c>
      <c r="P2039" s="7">
        <f>IF(Table1[[#This Row],[backers_count]] &lt;= 0,0,Table1[[#This Row],[pledged]]/Table1[[#This Row],[backers_count]])</f>
        <v>70.041118881118877</v>
      </c>
      <c r="Q2039" t="str">
        <f>TRIM(MID(Table1[[#This Row],[Category and Sub-Category]],1,SEARCH("/",Table1[[#This Row],[Category and Sub-Category]],1)-1))</f>
        <v>technology</v>
      </c>
      <c r="R2039" t="str">
        <f>TRIM(MID(Table1[[#This Row],[Category and Sub-Category]],SEARCH("/",Table1[[#This Row],[Category and Sub-Category]],1)+1,LEN(Table1[[#This Row],[Category and Sub-Category]])))</f>
        <v>hardware</v>
      </c>
      <c r="S2039" s="8">
        <f>DATE(1970,1,1)+(Table1[[#This Row],[launched_at]]/(24*60*60))</f>
        <v>41578.210104166668</v>
      </c>
      <c r="T2039" s="8">
        <f>DATE(1970,1,1)+(Table1[[#This Row],[deadline]]/(24*60*60))</f>
        <v>41638.251770833333</v>
      </c>
      <c r="U2039">
        <f>_xlfn.DAYS(Table1[[#This Row],[Date Ended Conversion]],Table1[[#This Row],[Date Created Conversion]])</f>
        <v>60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9">
        <f>IF(Table1[[#This Row],[goal]] &lt;= 0,0,Table1[[#This Row],[pledged]]/Table1[[#This Row],[goal]])</f>
        <v>4.2051249999999998</v>
      </c>
      <c r="P2040" s="7">
        <f>IF(Table1[[#This Row],[backers_count]] &lt;= 0,0,Table1[[#This Row],[pledged]]/Table1[[#This Row],[backers_count]])</f>
        <v>164.90686274509804</v>
      </c>
      <c r="Q2040" t="str">
        <f>TRIM(MID(Table1[[#This Row],[Category and Sub-Category]],1,SEARCH("/",Table1[[#This Row],[Category and Sub-Category]],1)-1))</f>
        <v>technology</v>
      </c>
      <c r="R2040" t="str">
        <f>TRIM(MID(Table1[[#This Row],[Category and Sub-Category]],SEARCH("/",Table1[[#This Row],[Category and Sub-Category]],1)+1,LEN(Table1[[#This Row],[Category and Sub-Category]])))</f>
        <v>hardware</v>
      </c>
      <c r="S2040" s="8">
        <f>DATE(1970,1,1)+(Table1[[#This Row],[launched_at]]/(24*60*60))</f>
        <v>41424.27107638889</v>
      </c>
      <c r="T2040" s="8">
        <f>DATE(1970,1,1)+(Table1[[#This Row],[deadline]]/(24*60*60))</f>
        <v>41456.75</v>
      </c>
      <c r="U2040">
        <f>_xlfn.DAYS(Table1[[#This Row],[Date Ended Conversion]],Table1[[#This Row],[Date Created Conversion]])</f>
        <v>32</v>
      </c>
    </row>
    <row r="2041" spans="1:21" ht="29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9">
        <f>IF(Table1[[#This Row],[goal]] &lt;= 0,0,Table1[[#This Row],[pledged]]/Table1[[#This Row],[goal]])</f>
        <v>1.362168</v>
      </c>
      <c r="P2041" s="7">
        <f>IF(Table1[[#This Row],[backers_count]] &lt;= 0,0,Table1[[#This Row],[pledged]]/Table1[[#This Row],[backers_count]])</f>
        <v>449.26385224274406</v>
      </c>
      <c r="Q2041" t="str">
        <f>TRIM(MID(Table1[[#This Row],[Category and Sub-Category]],1,SEARCH("/",Table1[[#This Row],[Category and Sub-Category]],1)-1))</f>
        <v>technology</v>
      </c>
      <c r="R2041" t="str">
        <f>TRIM(MID(Table1[[#This Row],[Category and Sub-Category]],SEARCH("/",Table1[[#This Row],[Category and Sub-Category]],1)+1,LEN(Table1[[#This Row],[Category and Sub-Category]])))</f>
        <v>hardware</v>
      </c>
      <c r="S2041" s="8">
        <f>DATE(1970,1,1)+(Table1[[#This Row],[launched_at]]/(24*60*60))</f>
        <v>42675.438946759255</v>
      </c>
      <c r="T2041" s="8">
        <f>DATE(1970,1,1)+(Table1[[#This Row],[deadline]]/(24*60*60))</f>
        <v>42705.207638888889</v>
      </c>
      <c r="U2041">
        <f>_xlfn.DAYS(Table1[[#This Row],[Date Ended Conversion]],Table1[[#This Row],[Date Created Conversion]])</f>
        <v>30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9">
        <f>IF(Table1[[#This Row],[goal]] &lt;= 0,0,Table1[[#This Row],[pledged]]/Table1[[#This Row],[goal]])</f>
        <v>2.4817133333333334</v>
      </c>
      <c r="P2042" s="7">
        <f>IF(Table1[[#This Row],[backers_count]] &lt;= 0,0,Table1[[#This Row],[pledged]]/Table1[[#This Row],[backers_count]])</f>
        <v>27.472841328413285</v>
      </c>
      <c r="Q2042" t="str">
        <f>TRIM(MID(Table1[[#This Row],[Category and Sub-Category]],1,SEARCH("/",Table1[[#This Row],[Category and Sub-Category]],1)-1))</f>
        <v>technology</v>
      </c>
      <c r="R2042" t="str">
        <f>TRIM(MID(Table1[[#This Row],[Category and Sub-Category]],SEARCH("/",Table1[[#This Row],[Category and Sub-Category]],1)+1,LEN(Table1[[#This Row],[Category and Sub-Category]])))</f>
        <v>hardware</v>
      </c>
      <c r="S2042" s="8">
        <f>DATE(1970,1,1)+(Table1[[#This Row],[launched_at]]/(24*60*60))</f>
        <v>41578.927118055552</v>
      </c>
      <c r="T2042" s="8">
        <f>DATE(1970,1,1)+(Table1[[#This Row],[deadline]]/(24*60*60))</f>
        <v>41593.968784722223</v>
      </c>
      <c r="U2042">
        <f>_xlfn.DAYS(Table1[[#This Row],[Date Ended Conversion]],Table1[[#This Row],[Date Created Conversion]])</f>
        <v>15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9">
        <f>IF(Table1[[#This Row],[goal]] &lt;= 0,0,Table1[[#This Row],[pledged]]/Table1[[#This Row],[goal]])</f>
        <v>1.8186315789473684</v>
      </c>
      <c r="P2043" s="7">
        <f>IF(Table1[[#This Row],[backers_count]] &lt;= 0,0,Table1[[#This Row],[pledged]]/Table1[[#This Row],[backers_count]])</f>
        <v>143.97499999999999</v>
      </c>
      <c r="Q2043" t="str">
        <f>TRIM(MID(Table1[[#This Row],[Category and Sub-Category]],1,SEARCH("/",Table1[[#This Row],[Category and Sub-Category]],1)-1))</f>
        <v>technology</v>
      </c>
      <c r="R2043" t="str">
        <f>TRIM(MID(Table1[[#This Row],[Category and Sub-Category]],SEARCH("/",Table1[[#This Row],[Category and Sub-Category]],1)+1,LEN(Table1[[#This Row],[Category and Sub-Category]])))</f>
        <v>hardware</v>
      </c>
      <c r="S2043" s="8">
        <f>DATE(1970,1,1)+(Table1[[#This Row],[launched_at]]/(24*60*60))</f>
        <v>42654.525775462964</v>
      </c>
      <c r="T2043" s="8">
        <f>DATE(1970,1,1)+(Table1[[#This Row],[deadline]]/(24*60*60))</f>
        <v>42684.567442129628</v>
      </c>
      <c r="U2043">
        <f>_xlfn.DAYS(Table1[[#This Row],[Date Ended Conversion]],Table1[[#This Row],[Date Created Conversion]])</f>
        <v>30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9">
        <f>IF(Table1[[#This Row],[goal]] &lt;= 0,0,Table1[[#This Row],[pledged]]/Table1[[#This Row],[goal]])</f>
        <v>1.2353000000000001</v>
      </c>
      <c r="P2044" s="7">
        <f>IF(Table1[[#This Row],[backers_count]] &lt;= 0,0,Table1[[#This Row],[pledged]]/Table1[[#This Row],[backers_count]])</f>
        <v>88.23571428571428</v>
      </c>
      <c r="Q2044" t="str">
        <f>TRIM(MID(Table1[[#This Row],[Category and Sub-Category]],1,SEARCH("/",Table1[[#This Row],[Category and Sub-Category]],1)-1))</f>
        <v>technology</v>
      </c>
      <c r="R2044" t="str">
        <f>TRIM(MID(Table1[[#This Row],[Category and Sub-Category]],SEARCH("/",Table1[[#This Row],[Category and Sub-Category]],1)+1,LEN(Table1[[#This Row],[Category and Sub-Category]])))</f>
        <v>hardware</v>
      </c>
      <c r="S2044" s="8">
        <f>DATE(1970,1,1)+(Table1[[#This Row],[launched_at]]/(24*60*60))</f>
        <v>42331.708032407405</v>
      </c>
      <c r="T2044" s="8">
        <f>DATE(1970,1,1)+(Table1[[#This Row],[deadline]]/(24*60*60))</f>
        <v>42391.708032407405</v>
      </c>
      <c r="U2044">
        <f>_xlfn.DAYS(Table1[[#This Row],[Date Ended Conversion]],Table1[[#This Row],[Date Created Conversion]])</f>
        <v>60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9">
        <f>IF(Table1[[#This Row],[goal]] &lt;= 0,0,Table1[[#This Row],[pledged]]/Table1[[#This Row],[goal]])</f>
        <v>5.0620938628158845</v>
      </c>
      <c r="P2045" s="7">
        <f>IF(Table1[[#This Row],[backers_count]] &lt;= 0,0,Table1[[#This Row],[pledged]]/Table1[[#This Row],[backers_count]])</f>
        <v>36.326424870466319</v>
      </c>
      <c r="Q2045" t="str">
        <f>TRIM(MID(Table1[[#This Row],[Category and Sub-Category]],1,SEARCH("/",Table1[[#This Row],[Category and Sub-Category]],1)-1))</f>
        <v>technology</v>
      </c>
      <c r="R2045" t="str">
        <f>TRIM(MID(Table1[[#This Row],[Category and Sub-Category]],SEARCH("/",Table1[[#This Row],[Category and Sub-Category]],1)+1,LEN(Table1[[#This Row],[Category and Sub-Category]])))</f>
        <v>hardware</v>
      </c>
      <c r="S2045" s="8">
        <f>DATE(1970,1,1)+(Table1[[#This Row],[launched_at]]/(24*60*60))</f>
        <v>42661.176817129628</v>
      </c>
      <c r="T2045" s="8">
        <f>DATE(1970,1,1)+(Table1[[#This Row],[deadline]]/(24*60*60))</f>
        <v>42715.207638888889</v>
      </c>
      <c r="U2045">
        <f>_xlfn.DAYS(Table1[[#This Row],[Date Ended Conversion]],Table1[[#This Row],[Date Created Conversion]])</f>
        <v>54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9">
        <f>IF(Table1[[#This Row],[goal]] &lt;= 0,0,Table1[[#This Row],[pledged]]/Table1[[#This Row],[goal]])</f>
        <v>1.0821333333333334</v>
      </c>
      <c r="P2046" s="7">
        <f>IF(Table1[[#This Row],[backers_count]] &lt;= 0,0,Table1[[#This Row],[pledged]]/Table1[[#This Row],[backers_count]])</f>
        <v>90.177777777777777</v>
      </c>
      <c r="Q2046" t="str">
        <f>TRIM(MID(Table1[[#This Row],[Category and Sub-Category]],1,SEARCH("/",Table1[[#This Row],[Category and Sub-Category]],1)-1))</f>
        <v>technology</v>
      </c>
      <c r="R2046" t="str">
        <f>TRIM(MID(Table1[[#This Row],[Category and Sub-Category]],SEARCH("/",Table1[[#This Row],[Category and Sub-Category]],1)+1,LEN(Table1[[#This Row],[Category and Sub-Category]])))</f>
        <v>hardware</v>
      </c>
      <c r="S2046" s="8">
        <f>DATE(1970,1,1)+(Table1[[#This Row],[launched_at]]/(24*60*60))</f>
        <v>42138.684189814812</v>
      </c>
      <c r="T2046" s="8">
        <f>DATE(1970,1,1)+(Table1[[#This Row],[deadline]]/(24*60*60))</f>
        <v>42168.684189814812</v>
      </c>
      <c r="U2046">
        <f>_xlfn.DAYS(Table1[[#This Row],[Date Ended Conversion]],Table1[[#This Row],[Date Created Conversion]])</f>
        <v>30</v>
      </c>
    </row>
    <row r="2047" spans="1:21" ht="43.5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9">
        <f>IF(Table1[[#This Row],[goal]] &lt;= 0,0,Table1[[#This Row],[pledged]]/Table1[[#This Row],[goal]])</f>
        <v>8.1918387755102042</v>
      </c>
      <c r="P2047" s="7">
        <f>IF(Table1[[#This Row],[backers_count]] &lt;= 0,0,Table1[[#This Row],[pledged]]/Table1[[#This Row],[backers_count]])</f>
        <v>152.62361216730039</v>
      </c>
      <c r="Q2047" t="str">
        <f>TRIM(MID(Table1[[#This Row],[Category and Sub-Category]],1,SEARCH("/",Table1[[#This Row],[Category and Sub-Category]],1)-1))</f>
        <v>technology</v>
      </c>
      <c r="R2047" t="str">
        <f>TRIM(MID(Table1[[#This Row],[Category and Sub-Category]],SEARCH("/",Table1[[#This Row],[Category and Sub-Category]],1)+1,LEN(Table1[[#This Row],[Category and Sub-Category]])))</f>
        <v>hardware</v>
      </c>
      <c r="S2047" s="8">
        <f>DATE(1970,1,1)+(Table1[[#This Row],[launched_at]]/(24*60*60))</f>
        <v>41069.088506944448</v>
      </c>
      <c r="T2047" s="8">
        <f>DATE(1970,1,1)+(Table1[[#This Row],[deadline]]/(24*60*60))</f>
        <v>41099.088506944448</v>
      </c>
      <c r="U2047">
        <f>_xlfn.DAYS(Table1[[#This Row],[Date Ended Conversion]],Table1[[#This Row],[Date Created Conversion]])</f>
        <v>30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9">
        <f>IF(Table1[[#This Row],[goal]] &lt;= 0,0,Table1[[#This Row],[pledged]]/Table1[[#This Row],[goal]])</f>
        <v>1.2110000000000001</v>
      </c>
      <c r="P2048" s="7">
        <f>IF(Table1[[#This Row],[backers_count]] &lt;= 0,0,Table1[[#This Row],[pledged]]/Table1[[#This Row],[backers_count]])</f>
        <v>55.806451612903224</v>
      </c>
      <c r="Q2048" t="str">
        <f>TRIM(MID(Table1[[#This Row],[Category and Sub-Category]],1,SEARCH("/",Table1[[#This Row],[Category and Sub-Category]],1)-1))</f>
        <v>technology</v>
      </c>
      <c r="R2048" t="str">
        <f>TRIM(MID(Table1[[#This Row],[Category and Sub-Category]],SEARCH("/",Table1[[#This Row],[Category and Sub-Category]],1)+1,LEN(Table1[[#This Row],[Category and Sub-Category]])))</f>
        <v>hardware</v>
      </c>
      <c r="S2048" s="8">
        <f>DATE(1970,1,1)+(Table1[[#This Row],[launched_at]]/(24*60*60))</f>
        <v>41387.171805555554</v>
      </c>
      <c r="T2048" s="8">
        <f>DATE(1970,1,1)+(Table1[[#This Row],[deadline]]/(24*60*60))</f>
        <v>41417.171805555554</v>
      </c>
      <c r="U2048">
        <f>_xlfn.DAYS(Table1[[#This Row],[Date Ended Conversion]],Table1[[#This Row],[Date Created Conversion]])</f>
        <v>30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9">
        <f>IF(Table1[[#This Row],[goal]] &lt;= 0,0,Table1[[#This Row],[pledged]]/Table1[[#This Row],[goal]])</f>
        <v>1.0299897959183673</v>
      </c>
      <c r="P2049" s="7">
        <f>IF(Table1[[#This Row],[backers_count]] &lt;= 0,0,Table1[[#This Row],[pledged]]/Table1[[#This Row],[backers_count]])</f>
        <v>227.85327313769753</v>
      </c>
      <c r="Q2049" t="str">
        <f>TRIM(MID(Table1[[#This Row],[Category and Sub-Category]],1,SEARCH("/",Table1[[#This Row],[Category and Sub-Category]],1)-1))</f>
        <v>technology</v>
      </c>
      <c r="R2049" t="str">
        <f>TRIM(MID(Table1[[#This Row],[Category and Sub-Category]],SEARCH("/",Table1[[#This Row],[Category and Sub-Category]],1)+1,LEN(Table1[[#This Row],[Category and Sub-Category]])))</f>
        <v>hardware</v>
      </c>
      <c r="S2049" s="8">
        <f>DATE(1970,1,1)+(Table1[[#This Row],[launched_at]]/(24*60*60))</f>
        <v>42081.903587962966</v>
      </c>
      <c r="T2049" s="8">
        <f>DATE(1970,1,1)+(Table1[[#This Row],[deadline]]/(24*60*60))</f>
        <v>42111</v>
      </c>
      <c r="U2049">
        <f>_xlfn.DAYS(Table1[[#This Row],[Date Ended Conversion]],Table1[[#This Row],[Date Created Conversion]])</f>
        <v>30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9">
        <f>IF(Table1[[#This Row],[goal]] &lt;= 0,0,Table1[[#This Row],[pledged]]/Table1[[#This Row],[goal]])</f>
        <v>1.4833229411764706</v>
      </c>
      <c r="P2050" s="7">
        <f>IF(Table1[[#This Row],[backers_count]] &lt;= 0,0,Table1[[#This Row],[pledged]]/Table1[[#This Row],[backers_count]])</f>
        <v>91.82989803350327</v>
      </c>
      <c r="Q2050" t="str">
        <f>TRIM(MID(Table1[[#This Row],[Category and Sub-Category]],1,SEARCH("/",Table1[[#This Row],[Category and Sub-Category]],1)-1))</f>
        <v>technology</v>
      </c>
      <c r="R2050" t="str">
        <f>TRIM(MID(Table1[[#This Row],[Category and Sub-Category]],SEARCH("/",Table1[[#This Row],[Category and Sub-Category]],1)+1,LEN(Table1[[#This Row],[Category and Sub-Category]])))</f>
        <v>hardware</v>
      </c>
      <c r="S2050" s="8">
        <f>DATE(1970,1,1)+(Table1[[#This Row],[launched_at]]/(24*60*60))</f>
        <v>41387.651516203703</v>
      </c>
      <c r="T2050" s="8">
        <f>DATE(1970,1,1)+(Table1[[#This Row],[deadline]]/(24*60*60))</f>
        <v>41417.651516203703</v>
      </c>
      <c r="U2050">
        <f>_xlfn.DAYS(Table1[[#This Row],[Date Ended Conversion]],Table1[[#This Row],[Date Created Conversion]])</f>
        <v>30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9">
        <f>IF(Table1[[#This Row],[goal]] &lt;= 0,0,Table1[[#This Row],[pledged]]/Table1[[#This Row],[goal]])</f>
        <v>1.2019070000000001</v>
      </c>
      <c r="P2051" s="7">
        <f>IF(Table1[[#This Row],[backers_count]] &lt;= 0,0,Table1[[#This Row],[pledged]]/Table1[[#This Row],[backers_count]])</f>
        <v>80.991037735849048</v>
      </c>
      <c r="Q2051" t="str">
        <f>TRIM(MID(Table1[[#This Row],[Category and Sub-Category]],1,SEARCH("/",Table1[[#This Row],[Category and Sub-Category]],1)-1))</f>
        <v>technology</v>
      </c>
      <c r="R2051" t="str">
        <f>TRIM(MID(Table1[[#This Row],[Category and Sub-Category]],SEARCH("/",Table1[[#This Row],[Category and Sub-Category]],1)+1,LEN(Table1[[#This Row],[Category and Sub-Category]])))</f>
        <v>hardware</v>
      </c>
      <c r="S2051" s="8">
        <f>DATE(1970,1,1)+(Table1[[#This Row],[launched_at]]/(24*60*60))</f>
        <v>41575.527349537035</v>
      </c>
      <c r="T2051" s="8">
        <f>DATE(1970,1,1)+(Table1[[#This Row],[deadline]]/(24*60*60))</f>
        <v>41610.957638888889</v>
      </c>
      <c r="U2051">
        <f>_xlfn.DAYS(Table1[[#This Row],[Date Ended Conversion]],Table1[[#This Row],[Date Created Conversion]])</f>
        <v>35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9">
        <f>IF(Table1[[#This Row],[goal]] &lt;= 0,0,Table1[[#This Row],[pledged]]/Table1[[#This Row],[goal]])</f>
        <v>4.7327000000000004</v>
      </c>
      <c r="P2052" s="7">
        <f>IF(Table1[[#This Row],[backers_count]] &lt;= 0,0,Table1[[#This Row],[pledged]]/Table1[[#This Row],[backers_count]])</f>
        <v>278.39411764705881</v>
      </c>
      <c r="Q2052" t="str">
        <f>TRIM(MID(Table1[[#This Row],[Category and Sub-Category]],1,SEARCH("/",Table1[[#This Row],[Category and Sub-Category]],1)-1))</f>
        <v>technology</v>
      </c>
      <c r="R2052" t="str">
        <f>TRIM(MID(Table1[[#This Row],[Category and Sub-Category]],SEARCH("/",Table1[[#This Row],[Category and Sub-Category]],1)+1,LEN(Table1[[#This Row],[Category and Sub-Category]])))</f>
        <v>hardware</v>
      </c>
      <c r="S2052" s="8">
        <f>DATE(1970,1,1)+(Table1[[#This Row],[launched_at]]/(24*60*60))</f>
        <v>42115.071504629625</v>
      </c>
      <c r="T2052" s="8">
        <f>DATE(1970,1,1)+(Table1[[#This Row],[deadline]]/(24*60*60))</f>
        <v>42155.071504629625</v>
      </c>
      <c r="U2052">
        <f>_xlfn.DAYS(Table1[[#This Row],[Date Ended Conversion]],Table1[[#This Row],[Date Created Conversion]])</f>
        <v>40</v>
      </c>
    </row>
    <row r="2053" spans="1:21" ht="43.5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9">
        <f>IF(Table1[[#This Row],[goal]] &lt;= 0,0,Table1[[#This Row],[pledged]]/Table1[[#This Row],[goal]])</f>
        <v>1.303625</v>
      </c>
      <c r="P2053" s="7">
        <f>IF(Table1[[#This Row],[backers_count]] &lt;= 0,0,Table1[[#This Row],[pledged]]/Table1[[#This Row],[backers_count]])</f>
        <v>43.095041322314053</v>
      </c>
      <c r="Q2053" t="str">
        <f>TRIM(MID(Table1[[#This Row],[Category and Sub-Category]],1,SEARCH("/",Table1[[#This Row],[Category and Sub-Category]],1)-1))</f>
        <v>technology</v>
      </c>
      <c r="R2053" t="str">
        <f>TRIM(MID(Table1[[#This Row],[Category and Sub-Category]],SEARCH("/",Table1[[#This Row],[Category and Sub-Category]],1)+1,LEN(Table1[[#This Row],[Category and Sub-Category]])))</f>
        <v>hardware</v>
      </c>
      <c r="S2053" s="8">
        <f>DATE(1970,1,1)+(Table1[[#This Row],[launched_at]]/(24*60*60))</f>
        <v>41604.022418981483</v>
      </c>
      <c r="T2053" s="8">
        <f>DATE(1970,1,1)+(Table1[[#This Row],[deadline]]/(24*60*60))</f>
        <v>41634.022418981483</v>
      </c>
      <c r="U2053">
        <f>_xlfn.DAYS(Table1[[#This Row],[Date Ended Conversion]],Table1[[#This Row],[Date Created Conversion]])</f>
        <v>30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9">
        <f>IF(Table1[[#This Row],[goal]] &lt;= 0,0,Table1[[#This Row],[pledged]]/Table1[[#This Row],[goal]])</f>
        <v>3.5304799999999998</v>
      </c>
      <c r="P2054" s="7">
        <f>IF(Table1[[#This Row],[backers_count]] &lt;= 0,0,Table1[[#This Row],[pledged]]/Table1[[#This Row],[backers_count]])</f>
        <v>326.29205175600737</v>
      </c>
      <c r="Q2054" t="str">
        <f>TRIM(MID(Table1[[#This Row],[Category and Sub-Category]],1,SEARCH("/",Table1[[#This Row],[Category and Sub-Category]],1)-1))</f>
        <v>technology</v>
      </c>
      <c r="R2054" t="str">
        <f>TRIM(MID(Table1[[#This Row],[Category and Sub-Category]],SEARCH("/",Table1[[#This Row],[Category and Sub-Category]],1)+1,LEN(Table1[[#This Row],[Category and Sub-Category]])))</f>
        <v>hardware</v>
      </c>
      <c r="S2054" s="8">
        <f>DATE(1970,1,1)+(Table1[[#This Row],[launched_at]]/(24*60*60))</f>
        <v>42375.08394675926</v>
      </c>
      <c r="T2054" s="8">
        <f>DATE(1970,1,1)+(Table1[[#This Row],[deadline]]/(24*60*60))</f>
        <v>42420.08394675926</v>
      </c>
      <c r="U2054">
        <f>_xlfn.DAYS(Table1[[#This Row],[Date Ended Conversion]],Table1[[#This Row],[Date Created Conversion]])</f>
        <v>45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9">
        <f>IF(Table1[[#This Row],[goal]] &lt;= 0,0,Table1[[#This Row],[pledged]]/Table1[[#This Row],[goal]])</f>
        <v>1.0102</v>
      </c>
      <c r="P2055" s="7">
        <f>IF(Table1[[#This Row],[backers_count]] &lt;= 0,0,Table1[[#This Row],[pledged]]/Table1[[#This Row],[backers_count]])</f>
        <v>41.743801652892564</v>
      </c>
      <c r="Q2055" t="str">
        <f>TRIM(MID(Table1[[#This Row],[Category and Sub-Category]],1,SEARCH("/",Table1[[#This Row],[Category and Sub-Category]],1)-1))</f>
        <v>technology</v>
      </c>
      <c r="R2055" t="str">
        <f>TRIM(MID(Table1[[#This Row],[Category and Sub-Category]],SEARCH("/",Table1[[#This Row],[Category and Sub-Category]],1)+1,LEN(Table1[[#This Row],[Category and Sub-Category]])))</f>
        <v>hardware</v>
      </c>
      <c r="S2055" s="8">
        <f>DATE(1970,1,1)+(Table1[[#This Row],[launched_at]]/(24*60*60))</f>
        <v>42303.617488425924</v>
      </c>
      <c r="T2055" s="8">
        <f>DATE(1970,1,1)+(Table1[[#This Row],[deadline]]/(24*60*60))</f>
        <v>42333.659155092595</v>
      </c>
      <c r="U2055">
        <f>_xlfn.DAYS(Table1[[#This Row],[Date Ended Conversion]],Table1[[#This Row],[Date Created Conversion]])</f>
        <v>30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9">
        <f>IF(Table1[[#This Row],[goal]] &lt;= 0,0,Table1[[#This Row],[pledged]]/Table1[[#This Row],[goal]])</f>
        <v>1.1359142857142857</v>
      </c>
      <c r="P2056" s="7">
        <f>IF(Table1[[#This Row],[backers_count]] &lt;= 0,0,Table1[[#This Row],[pledged]]/Table1[[#This Row],[backers_count]])</f>
        <v>64.020933977455712</v>
      </c>
      <c r="Q2056" t="str">
        <f>TRIM(MID(Table1[[#This Row],[Category and Sub-Category]],1,SEARCH("/",Table1[[#This Row],[Category and Sub-Category]],1)-1))</f>
        <v>technology</v>
      </c>
      <c r="R2056" t="str">
        <f>TRIM(MID(Table1[[#This Row],[Category and Sub-Category]],SEARCH("/",Table1[[#This Row],[Category and Sub-Category]],1)+1,LEN(Table1[[#This Row],[Category and Sub-Category]])))</f>
        <v>hardware</v>
      </c>
      <c r="S2056" s="8">
        <f>DATE(1970,1,1)+(Table1[[#This Row],[launched_at]]/(24*60*60))</f>
        <v>41731.520949074074</v>
      </c>
      <c r="T2056" s="8">
        <f>DATE(1970,1,1)+(Table1[[#This Row],[deadline]]/(24*60*60))</f>
        <v>41761.520949074074</v>
      </c>
      <c r="U2056">
        <f>_xlfn.DAYS(Table1[[#This Row],[Date Ended Conversion]],Table1[[#This Row],[Date Created Conversion]])</f>
        <v>30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9">
        <f>IF(Table1[[#This Row],[goal]] &lt;= 0,0,Table1[[#This Row],[pledged]]/Table1[[#This Row],[goal]])</f>
        <v>1.6741666666666666</v>
      </c>
      <c r="P2057" s="7">
        <f>IF(Table1[[#This Row],[backers_count]] &lt;= 0,0,Table1[[#This Row],[pledged]]/Table1[[#This Row],[backers_count]])</f>
        <v>99.455445544554451</v>
      </c>
      <c r="Q2057" t="str">
        <f>TRIM(MID(Table1[[#This Row],[Category and Sub-Category]],1,SEARCH("/",Table1[[#This Row],[Category and Sub-Category]],1)-1))</f>
        <v>technology</v>
      </c>
      <c r="R2057" t="str">
        <f>TRIM(MID(Table1[[#This Row],[Category and Sub-Category]],SEARCH("/",Table1[[#This Row],[Category and Sub-Category]],1)+1,LEN(Table1[[#This Row],[Category and Sub-Category]])))</f>
        <v>hardware</v>
      </c>
      <c r="S2057" s="8">
        <f>DATE(1970,1,1)+(Table1[[#This Row],[launched_at]]/(24*60*60))</f>
        <v>41946.674108796295</v>
      </c>
      <c r="T2057" s="8">
        <f>DATE(1970,1,1)+(Table1[[#This Row],[deadline]]/(24*60*60))</f>
        <v>41976.166666666672</v>
      </c>
      <c r="U2057">
        <f>_xlfn.DAYS(Table1[[#This Row],[Date Ended Conversion]],Table1[[#This Row],[Date Created Conversion]])</f>
        <v>30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9">
        <f>IF(Table1[[#This Row],[goal]] &lt;= 0,0,Table1[[#This Row],[pledged]]/Table1[[#This Row],[goal]])</f>
        <v>1.5345200000000001</v>
      </c>
      <c r="P2058" s="7">
        <f>IF(Table1[[#This Row],[backers_count]] &lt;= 0,0,Table1[[#This Row],[pledged]]/Table1[[#This Row],[backers_count]])</f>
        <v>138.49458483754512</v>
      </c>
      <c r="Q2058" t="str">
        <f>TRIM(MID(Table1[[#This Row],[Category and Sub-Category]],1,SEARCH("/",Table1[[#This Row],[Category and Sub-Category]],1)-1))</f>
        <v>technology</v>
      </c>
      <c r="R2058" t="str">
        <f>TRIM(MID(Table1[[#This Row],[Category and Sub-Category]],SEARCH("/",Table1[[#This Row],[Category and Sub-Category]],1)+1,LEN(Table1[[#This Row],[Category and Sub-Category]])))</f>
        <v>hardware</v>
      </c>
      <c r="S2058" s="8">
        <f>DATE(1970,1,1)+(Table1[[#This Row],[launched_at]]/(24*60*60))</f>
        <v>41351.76090277778</v>
      </c>
      <c r="T2058" s="8">
        <f>DATE(1970,1,1)+(Table1[[#This Row],[deadline]]/(24*60*60))</f>
        <v>41381.76090277778</v>
      </c>
      <c r="U2058">
        <f>_xlfn.DAYS(Table1[[#This Row],[Date Ended Conversion]],Table1[[#This Row],[Date Created Conversion]])</f>
        <v>30</v>
      </c>
    </row>
    <row r="2059" spans="1:21" ht="43.5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9">
        <f>IF(Table1[[#This Row],[goal]] &lt;= 0,0,Table1[[#This Row],[pledged]]/Table1[[#This Row],[goal]])</f>
        <v>2.022322</v>
      </c>
      <c r="P2059" s="7">
        <f>IF(Table1[[#This Row],[backers_count]] &lt;= 0,0,Table1[[#This Row],[pledged]]/Table1[[#This Row],[backers_count]])</f>
        <v>45.547792792792798</v>
      </c>
      <c r="Q2059" t="str">
        <f>TRIM(MID(Table1[[#This Row],[Category and Sub-Category]],1,SEARCH("/",Table1[[#This Row],[Category and Sub-Category]],1)-1))</f>
        <v>technology</v>
      </c>
      <c r="R2059" t="str">
        <f>TRIM(MID(Table1[[#This Row],[Category and Sub-Category]],SEARCH("/",Table1[[#This Row],[Category and Sub-Category]],1)+1,LEN(Table1[[#This Row],[Category and Sub-Category]])))</f>
        <v>hardware</v>
      </c>
      <c r="S2059" s="8">
        <f>DATE(1970,1,1)+(Table1[[#This Row],[launched_at]]/(24*60*60))</f>
        <v>42396.494583333333</v>
      </c>
      <c r="T2059" s="8">
        <f>DATE(1970,1,1)+(Table1[[#This Row],[deadline]]/(24*60*60))</f>
        <v>42426.494583333333</v>
      </c>
      <c r="U2059">
        <f>_xlfn.DAYS(Table1[[#This Row],[Date Ended Conversion]],Table1[[#This Row],[Date Created Conversion]])</f>
        <v>30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9">
        <f>IF(Table1[[#This Row],[goal]] &lt;= 0,0,Table1[[#This Row],[pledged]]/Table1[[#This Row],[goal]])</f>
        <v>1.6828125</v>
      </c>
      <c r="P2060" s="7">
        <f>IF(Table1[[#This Row],[backers_count]] &lt;= 0,0,Table1[[#This Row],[pledged]]/Table1[[#This Row],[backers_count]])</f>
        <v>10.507317073170732</v>
      </c>
      <c r="Q2060" t="str">
        <f>TRIM(MID(Table1[[#This Row],[Category and Sub-Category]],1,SEARCH("/",Table1[[#This Row],[Category and Sub-Category]],1)-1))</f>
        <v>technology</v>
      </c>
      <c r="R2060" t="str">
        <f>TRIM(MID(Table1[[#This Row],[Category and Sub-Category]],SEARCH("/",Table1[[#This Row],[Category and Sub-Category]],1)+1,LEN(Table1[[#This Row],[Category and Sub-Category]])))</f>
        <v>hardware</v>
      </c>
      <c r="S2060" s="8">
        <f>DATE(1970,1,1)+(Table1[[#This Row],[launched_at]]/(24*60*60))</f>
        <v>42026.370717592596</v>
      </c>
      <c r="T2060" s="8">
        <f>DATE(1970,1,1)+(Table1[[#This Row],[deadline]]/(24*60*60))</f>
        <v>42065.833333333328</v>
      </c>
      <c r="U2060">
        <f>_xlfn.DAYS(Table1[[#This Row],[Date Ended Conversion]],Table1[[#This Row],[Date Created Conversion]])</f>
        <v>39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9">
        <f>IF(Table1[[#This Row],[goal]] &lt;= 0,0,Table1[[#This Row],[pledged]]/Table1[[#This Row],[goal]])</f>
        <v>1.4345666666666668</v>
      </c>
      <c r="P2061" s="7">
        <f>IF(Table1[[#This Row],[backers_count]] &lt;= 0,0,Table1[[#This Row],[pledged]]/Table1[[#This Row],[backers_count]])</f>
        <v>114.76533333333333</v>
      </c>
      <c r="Q2061" t="str">
        <f>TRIM(MID(Table1[[#This Row],[Category and Sub-Category]],1,SEARCH("/",Table1[[#This Row],[Category and Sub-Category]],1)-1))</f>
        <v>technology</v>
      </c>
      <c r="R2061" t="str">
        <f>TRIM(MID(Table1[[#This Row],[Category and Sub-Category]],SEARCH("/",Table1[[#This Row],[Category and Sub-Category]],1)+1,LEN(Table1[[#This Row],[Category and Sub-Category]])))</f>
        <v>hardware</v>
      </c>
      <c r="S2061" s="8">
        <f>DATE(1970,1,1)+(Table1[[#This Row],[launched_at]]/(24*60*60))</f>
        <v>42361.602476851855</v>
      </c>
      <c r="T2061" s="8">
        <f>DATE(1970,1,1)+(Table1[[#This Row],[deadline]]/(24*60*60))</f>
        <v>42400.915972222225</v>
      </c>
      <c r="U2061">
        <f>_xlfn.DAYS(Table1[[#This Row],[Date Ended Conversion]],Table1[[#This Row],[Date Created Conversion]])</f>
        <v>39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9">
        <f>IF(Table1[[#This Row],[goal]] &lt;= 0,0,Table1[[#This Row],[pledged]]/Table1[[#This Row],[goal]])</f>
        <v>1.964</v>
      </c>
      <c r="P2062" s="7">
        <f>IF(Table1[[#This Row],[backers_count]] &lt;= 0,0,Table1[[#This Row],[pledged]]/Table1[[#This Row],[backers_count]])</f>
        <v>35.997067448680355</v>
      </c>
      <c r="Q2062" t="str">
        <f>TRIM(MID(Table1[[#This Row],[Category and Sub-Category]],1,SEARCH("/",Table1[[#This Row],[Category and Sub-Category]],1)-1))</f>
        <v>technology</v>
      </c>
      <c r="R2062" t="str">
        <f>TRIM(MID(Table1[[#This Row],[Category and Sub-Category]],SEARCH("/",Table1[[#This Row],[Category and Sub-Category]],1)+1,LEN(Table1[[#This Row],[Category and Sub-Category]])))</f>
        <v>hardware</v>
      </c>
      <c r="S2062" s="8">
        <f>DATE(1970,1,1)+(Table1[[#This Row],[launched_at]]/(24*60*60))</f>
        <v>41783.642939814818</v>
      </c>
      <c r="T2062" s="8">
        <f>DATE(1970,1,1)+(Table1[[#This Row],[deadline]]/(24*60*60))</f>
        <v>41843.642939814818</v>
      </c>
      <c r="U2062">
        <f>_xlfn.DAYS(Table1[[#This Row],[Date Ended Conversion]],Table1[[#This Row],[Date Created Conversion]])</f>
        <v>60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9">
        <f>IF(Table1[[#This Row],[goal]] &lt;= 0,0,Table1[[#This Row],[pledged]]/Table1[[#This Row],[goal]])</f>
        <v>1.0791999999999999</v>
      </c>
      <c r="P2063" s="7">
        <f>IF(Table1[[#This Row],[backers_count]] &lt;= 0,0,Table1[[#This Row],[pledged]]/Table1[[#This Row],[backers_count]])</f>
        <v>154.17142857142858</v>
      </c>
      <c r="Q2063" t="str">
        <f>TRIM(MID(Table1[[#This Row],[Category and Sub-Category]],1,SEARCH("/",Table1[[#This Row],[Category and Sub-Category]],1)-1))</f>
        <v>technology</v>
      </c>
      <c r="R2063" t="str">
        <f>TRIM(MID(Table1[[#This Row],[Category and Sub-Category]],SEARCH("/",Table1[[#This Row],[Category and Sub-Category]],1)+1,LEN(Table1[[#This Row],[Category and Sub-Category]])))</f>
        <v>hardware</v>
      </c>
      <c r="S2063" s="8">
        <f>DATE(1970,1,1)+(Table1[[#This Row],[launched_at]]/(24*60*60))</f>
        <v>42705.764513888891</v>
      </c>
      <c r="T2063" s="8">
        <f>DATE(1970,1,1)+(Table1[[#This Row],[deadline]]/(24*60*60))</f>
        <v>42735.764513888891</v>
      </c>
      <c r="U2063">
        <f>_xlfn.DAYS(Table1[[#This Row],[Date Ended Conversion]],Table1[[#This Row],[Date Created Conversion]])</f>
        <v>30</v>
      </c>
    </row>
    <row r="2064" spans="1:21" ht="43.5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9">
        <f>IF(Table1[[#This Row],[goal]] &lt;= 0,0,Table1[[#This Row],[pledged]]/Table1[[#This Row],[goal]])</f>
        <v>1.14977</v>
      </c>
      <c r="P2064" s="7">
        <f>IF(Table1[[#This Row],[backers_count]] &lt;= 0,0,Table1[[#This Row],[pledged]]/Table1[[#This Row],[backers_count]])</f>
        <v>566.38916256157631</v>
      </c>
      <c r="Q2064" t="str">
        <f>TRIM(MID(Table1[[#This Row],[Category and Sub-Category]],1,SEARCH("/",Table1[[#This Row],[Category and Sub-Category]],1)-1))</f>
        <v>technology</v>
      </c>
      <c r="R2064" t="str">
        <f>TRIM(MID(Table1[[#This Row],[Category and Sub-Category]],SEARCH("/",Table1[[#This Row],[Category and Sub-Category]],1)+1,LEN(Table1[[#This Row],[Category and Sub-Category]])))</f>
        <v>hardware</v>
      </c>
      <c r="S2064" s="8">
        <f>DATE(1970,1,1)+(Table1[[#This Row],[launched_at]]/(24*60*60))</f>
        <v>42423.3830787037</v>
      </c>
      <c r="T2064" s="8">
        <f>DATE(1970,1,1)+(Table1[[#This Row],[deadline]]/(24*60*60))</f>
        <v>42453.341412037036</v>
      </c>
      <c r="U2064">
        <f>_xlfn.DAYS(Table1[[#This Row],[Date Ended Conversion]],Table1[[#This Row],[Date Created Conversion]])</f>
        <v>30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9">
        <f>IF(Table1[[#This Row],[goal]] &lt;= 0,0,Table1[[#This Row],[pledged]]/Table1[[#This Row],[goal]])</f>
        <v>1.4804999999999999</v>
      </c>
      <c r="P2065" s="7">
        <f>IF(Table1[[#This Row],[backers_count]] &lt;= 0,0,Table1[[#This Row],[pledged]]/Table1[[#This Row],[backers_count]])</f>
        <v>120.85714285714286</v>
      </c>
      <c r="Q2065" t="str">
        <f>TRIM(MID(Table1[[#This Row],[Category and Sub-Category]],1,SEARCH("/",Table1[[#This Row],[Category and Sub-Category]],1)-1))</f>
        <v>technology</v>
      </c>
      <c r="R2065" t="str">
        <f>TRIM(MID(Table1[[#This Row],[Category and Sub-Category]],SEARCH("/",Table1[[#This Row],[Category and Sub-Category]],1)+1,LEN(Table1[[#This Row],[Category and Sub-Category]])))</f>
        <v>hardware</v>
      </c>
      <c r="S2065" s="8">
        <f>DATE(1970,1,1)+(Table1[[#This Row],[launched_at]]/(24*60*60))</f>
        <v>42472.73265046296</v>
      </c>
      <c r="T2065" s="8">
        <f>DATE(1970,1,1)+(Table1[[#This Row],[deadline]]/(24*60*60))</f>
        <v>42505.73265046296</v>
      </c>
      <c r="U2065">
        <f>_xlfn.DAYS(Table1[[#This Row],[Date Ended Conversion]],Table1[[#This Row],[Date Created Conversion]])</f>
        <v>33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9">
        <f>IF(Table1[[#This Row],[goal]] &lt;= 0,0,Table1[[#This Row],[pledged]]/Table1[[#This Row],[goal]])</f>
        <v>1.9116676082790633</v>
      </c>
      <c r="P2066" s="7">
        <f>IF(Table1[[#This Row],[backers_count]] &lt;= 0,0,Table1[[#This Row],[pledged]]/Table1[[#This Row],[backers_count]])</f>
        <v>86.163845492085343</v>
      </c>
      <c r="Q2066" t="str">
        <f>TRIM(MID(Table1[[#This Row],[Category and Sub-Category]],1,SEARCH("/",Table1[[#This Row],[Category and Sub-Category]],1)-1))</f>
        <v>technology</v>
      </c>
      <c r="R2066" t="str">
        <f>TRIM(MID(Table1[[#This Row],[Category and Sub-Category]],SEARCH("/",Table1[[#This Row],[Category and Sub-Category]],1)+1,LEN(Table1[[#This Row],[Category and Sub-Category]])))</f>
        <v>hardware</v>
      </c>
      <c r="S2066" s="8">
        <f>DATE(1970,1,1)+(Table1[[#This Row],[launched_at]]/(24*60*60))</f>
        <v>41389.364849537036</v>
      </c>
      <c r="T2066" s="8">
        <f>DATE(1970,1,1)+(Table1[[#This Row],[deadline]]/(24*60*60))</f>
        <v>41425.5</v>
      </c>
      <c r="U2066">
        <f>_xlfn.DAYS(Table1[[#This Row],[Date Ended Conversion]],Table1[[#This Row],[Date Created Conversion]])</f>
        <v>36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9">
        <f>IF(Table1[[#This Row],[goal]] &lt;= 0,0,Table1[[#This Row],[pledged]]/Table1[[#This Row],[goal]])</f>
        <v>1.99215125</v>
      </c>
      <c r="P2067" s="7">
        <f>IF(Table1[[#This Row],[backers_count]] &lt;= 0,0,Table1[[#This Row],[pledged]]/Table1[[#This Row],[backers_count]])</f>
        <v>51.212114395886893</v>
      </c>
      <c r="Q2067" t="str">
        <f>TRIM(MID(Table1[[#This Row],[Category and Sub-Category]],1,SEARCH("/",Table1[[#This Row],[Category and Sub-Category]],1)-1))</f>
        <v>technology</v>
      </c>
      <c r="R2067" t="str">
        <f>TRIM(MID(Table1[[#This Row],[Category and Sub-Category]],SEARCH("/",Table1[[#This Row],[Category and Sub-Category]],1)+1,LEN(Table1[[#This Row],[Category and Sub-Category]])))</f>
        <v>hardware</v>
      </c>
      <c r="S2067" s="8">
        <f>DATE(1970,1,1)+(Table1[[#This Row],[launched_at]]/(24*60*60))</f>
        <v>41603.333668981482</v>
      </c>
      <c r="T2067" s="8">
        <f>DATE(1970,1,1)+(Table1[[#This Row],[deadline]]/(24*60*60))</f>
        <v>41633.333668981482</v>
      </c>
      <c r="U2067">
        <f>_xlfn.DAYS(Table1[[#This Row],[Date Ended Conversion]],Table1[[#This Row],[Date Created Conversion]])</f>
        <v>30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9">
        <f>IF(Table1[[#This Row],[goal]] &lt;= 0,0,Table1[[#This Row],[pledged]]/Table1[[#This Row],[goal]])</f>
        <v>2.1859999999999999</v>
      </c>
      <c r="P2068" s="7">
        <f>IF(Table1[[#This Row],[backers_count]] &lt;= 0,0,Table1[[#This Row],[pledged]]/Table1[[#This Row],[backers_count]])</f>
        <v>67.261538461538464</v>
      </c>
      <c r="Q2068" t="str">
        <f>TRIM(MID(Table1[[#This Row],[Category and Sub-Category]],1,SEARCH("/",Table1[[#This Row],[Category and Sub-Category]],1)-1))</f>
        <v>technology</v>
      </c>
      <c r="R2068" t="str">
        <f>TRIM(MID(Table1[[#This Row],[Category and Sub-Category]],SEARCH("/",Table1[[#This Row],[Category and Sub-Category]],1)+1,LEN(Table1[[#This Row],[Category and Sub-Category]])))</f>
        <v>hardware</v>
      </c>
      <c r="S2068" s="8">
        <f>DATE(1970,1,1)+(Table1[[#This Row],[launched_at]]/(24*60*60))</f>
        <v>41844.771793981483</v>
      </c>
      <c r="T2068" s="8">
        <f>DATE(1970,1,1)+(Table1[[#This Row],[deadline]]/(24*60*60))</f>
        <v>41874.771793981483</v>
      </c>
      <c r="U2068">
        <f>_xlfn.DAYS(Table1[[#This Row],[Date Ended Conversion]],Table1[[#This Row],[Date Created Conversion]])</f>
        <v>30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9">
        <f>IF(Table1[[#This Row],[goal]] &lt;= 0,0,Table1[[#This Row],[pledged]]/Table1[[#This Row],[goal]])</f>
        <v>1.2686868686868686</v>
      </c>
      <c r="P2069" s="7">
        <f>IF(Table1[[#This Row],[backers_count]] &lt;= 0,0,Table1[[#This Row],[pledged]]/Table1[[#This Row],[backers_count]])</f>
        <v>62.8</v>
      </c>
      <c r="Q2069" t="str">
        <f>TRIM(MID(Table1[[#This Row],[Category and Sub-Category]],1,SEARCH("/",Table1[[#This Row],[Category and Sub-Category]],1)-1))</f>
        <v>technology</v>
      </c>
      <c r="R2069" t="str">
        <f>TRIM(MID(Table1[[#This Row],[Category and Sub-Category]],SEARCH("/",Table1[[#This Row],[Category and Sub-Category]],1)+1,LEN(Table1[[#This Row],[Category and Sub-Category]])))</f>
        <v>hardware</v>
      </c>
      <c r="S2069" s="8">
        <f>DATE(1970,1,1)+(Table1[[#This Row],[launched_at]]/(24*60*60))</f>
        <v>42115.853888888887</v>
      </c>
      <c r="T2069" s="8">
        <f>DATE(1970,1,1)+(Table1[[#This Row],[deadline]]/(24*60*60))</f>
        <v>42148.853888888887</v>
      </c>
      <c r="U2069">
        <f>_xlfn.DAYS(Table1[[#This Row],[Date Ended Conversion]],Table1[[#This Row],[Date Created Conversion]])</f>
        <v>33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9">
        <f>IF(Table1[[#This Row],[goal]] &lt;= 0,0,Table1[[#This Row],[pledged]]/Table1[[#This Row],[goal]])</f>
        <v>1.0522388</v>
      </c>
      <c r="P2070" s="7">
        <f>IF(Table1[[#This Row],[backers_count]] &lt;= 0,0,Table1[[#This Row],[pledged]]/Table1[[#This Row],[backers_count]])</f>
        <v>346.13118421052633</v>
      </c>
      <c r="Q2070" t="str">
        <f>TRIM(MID(Table1[[#This Row],[Category and Sub-Category]],1,SEARCH("/",Table1[[#This Row],[Category and Sub-Category]],1)-1))</f>
        <v>technology</v>
      </c>
      <c r="R2070" t="str">
        <f>TRIM(MID(Table1[[#This Row],[Category and Sub-Category]],SEARCH("/",Table1[[#This Row],[Category and Sub-Category]],1)+1,LEN(Table1[[#This Row],[Category and Sub-Category]])))</f>
        <v>hardware</v>
      </c>
      <c r="S2070" s="8">
        <f>DATE(1970,1,1)+(Table1[[#This Row],[launched_at]]/(24*60*60))</f>
        <v>42633.841608796298</v>
      </c>
      <c r="T2070" s="8">
        <f>DATE(1970,1,1)+(Table1[[#This Row],[deadline]]/(24*60*60))</f>
        <v>42663.841608796298</v>
      </c>
      <c r="U2070">
        <f>_xlfn.DAYS(Table1[[#This Row],[Date Ended Conversion]],Table1[[#This Row],[Date Created Conversion]])</f>
        <v>30</v>
      </c>
    </row>
    <row r="2071" spans="1:21" ht="43.5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9">
        <f>IF(Table1[[#This Row],[goal]] &lt;= 0,0,Table1[[#This Row],[pledged]]/Table1[[#This Row],[goal]])</f>
        <v>1.2840666000000001</v>
      </c>
      <c r="P2071" s="7">
        <f>IF(Table1[[#This Row],[backers_count]] &lt;= 0,0,Table1[[#This Row],[pledged]]/Table1[[#This Row],[backers_count]])</f>
        <v>244.11912547528519</v>
      </c>
      <c r="Q2071" t="str">
        <f>TRIM(MID(Table1[[#This Row],[Category and Sub-Category]],1,SEARCH("/",Table1[[#This Row],[Category and Sub-Category]],1)-1))</f>
        <v>technology</v>
      </c>
      <c r="R2071" t="str">
        <f>TRIM(MID(Table1[[#This Row],[Category and Sub-Category]],SEARCH("/",Table1[[#This Row],[Category and Sub-Category]],1)+1,LEN(Table1[[#This Row],[Category and Sub-Category]])))</f>
        <v>hardware</v>
      </c>
      <c r="S2071" s="8">
        <f>DATE(1970,1,1)+(Table1[[#This Row],[launched_at]]/(24*60*60))</f>
        <v>42340.972118055557</v>
      </c>
      <c r="T2071" s="8">
        <f>DATE(1970,1,1)+(Table1[[#This Row],[deadline]]/(24*60*60))</f>
        <v>42371.972118055557</v>
      </c>
      <c r="U2071">
        <f>_xlfn.DAYS(Table1[[#This Row],[Date Ended Conversion]],Table1[[#This Row],[Date Created Conversion]])</f>
        <v>31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9">
        <f>IF(Table1[[#This Row],[goal]] &lt;= 0,0,Table1[[#This Row],[pledged]]/Table1[[#This Row],[goal]])</f>
        <v>3.1732719999999999</v>
      </c>
      <c r="P2072" s="7">
        <f>IF(Table1[[#This Row],[backers_count]] &lt;= 0,0,Table1[[#This Row],[pledged]]/Table1[[#This Row],[backers_count]])</f>
        <v>259.25424836601309</v>
      </c>
      <c r="Q2072" t="str">
        <f>TRIM(MID(Table1[[#This Row],[Category and Sub-Category]],1,SEARCH("/",Table1[[#This Row],[Category and Sub-Category]],1)-1))</f>
        <v>technology</v>
      </c>
      <c r="R2072" t="str">
        <f>TRIM(MID(Table1[[#This Row],[Category and Sub-Category]],SEARCH("/",Table1[[#This Row],[Category and Sub-Category]],1)+1,LEN(Table1[[#This Row],[Category and Sub-Category]])))</f>
        <v>hardware</v>
      </c>
      <c r="S2072" s="8">
        <f>DATE(1970,1,1)+(Table1[[#This Row],[launched_at]]/(24*60*60))</f>
        <v>42519.6565162037</v>
      </c>
      <c r="T2072" s="8">
        <f>DATE(1970,1,1)+(Table1[[#This Row],[deadline]]/(24*60*60))</f>
        <v>42549.6565162037</v>
      </c>
      <c r="U2072">
        <f>_xlfn.DAYS(Table1[[#This Row],[Date Ended Conversion]],Table1[[#This Row],[Date Created Conversion]])</f>
        <v>30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9">
        <f>IF(Table1[[#This Row],[goal]] &lt;= 0,0,Table1[[#This Row],[pledged]]/Table1[[#This Row],[goal]])</f>
        <v>2.8073000000000001</v>
      </c>
      <c r="P2073" s="7">
        <f>IF(Table1[[#This Row],[backers_count]] &lt;= 0,0,Table1[[#This Row],[pledged]]/Table1[[#This Row],[backers_count]])</f>
        <v>201.96402877697841</v>
      </c>
      <c r="Q2073" t="str">
        <f>TRIM(MID(Table1[[#This Row],[Category and Sub-Category]],1,SEARCH("/",Table1[[#This Row],[Category and Sub-Category]],1)-1))</f>
        <v>technology</v>
      </c>
      <c r="R2073" t="str">
        <f>TRIM(MID(Table1[[#This Row],[Category and Sub-Category]],SEARCH("/",Table1[[#This Row],[Category and Sub-Category]],1)+1,LEN(Table1[[#This Row],[Category and Sub-Category]])))</f>
        <v>hardware</v>
      </c>
      <c r="S2073" s="8">
        <f>DATE(1970,1,1)+(Table1[[#This Row],[launched_at]]/(24*60*60))</f>
        <v>42600.278749999998</v>
      </c>
      <c r="T2073" s="8">
        <f>DATE(1970,1,1)+(Table1[[#This Row],[deadline]]/(24*60*60))</f>
        <v>42645.278749999998</v>
      </c>
      <c r="U2073">
        <f>_xlfn.DAYS(Table1[[#This Row],[Date Ended Conversion]],Table1[[#This Row],[Date Created Conversion]])</f>
        <v>45</v>
      </c>
    </row>
    <row r="2074" spans="1:21" ht="43.5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9">
        <f>IF(Table1[[#This Row],[goal]] &lt;= 0,0,Table1[[#This Row],[pledged]]/Table1[[#This Row],[goal]])</f>
        <v>1.1073146853146854</v>
      </c>
      <c r="P2074" s="7">
        <f>IF(Table1[[#This Row],[backers_count]] &lt;= 0,0,Table1[[#This Row],[pledged]]/Table1[[#This Row],[backers_count]])</f>
        <v>226.20857142857142</v>
      </c>
      <c r="Q2074" t="str">
        <f>TRIM(MID(Table1[[#This Row],[Category and Sub-Category]],1,SEARCH("/",Table1[[#This Row],[Category and Sub-Category]],1)-1))</f>
        <v>technology</v>
      </c>
      <c r="R2074" t="str">
        <f>TRIM(MID(Table1[[#This Row],[Category and Sub-Category]],SEARCH("/",Table1[[#This Row],[Category and Sub-Category]],1)+1,LEN(Table1[[#This Row],[Category and Sub-Category]])))</f>
        <v>hardware</v>
      </c>
      <c r="S2074" s="8">
        <f>DATE(1970,1,1)+(Table1[[#This Row],[launched_at]]/(24*60*60))</f>
        <v>42467.581388888888</v>
      </c>
      <c r="T2074" s="8">
        <f>DATE(1970,1,1)+(Table1[[#This Row],[deadline]]/(24*60*60))</f>
        <v>42497.581388888888</v>
      </c>
      <c r="U2074">
        <f>_xlfn.DAYS(Table1[[#This Row],[Date Ended Conversion]],Table1[[#This Row],[Date Created Conversion]])</f>
        <v>30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9">
        <f>IF(Table1[[#This Row],[goal]] &lt;= 0,0,Table1[[#This Row],[pledged]]/Table1[[#This Row],[goal]])</f>
        <v>1.5260429999999998</v>
      </c>
      <c r="P2075" s="7">
        <f>IF(Table1[[#This Row],[backers_count]] &lt;= 0,0,Table1[[#This Row],[pledged]]/Table1[[#This Row],[backers_count]])</f>
        <v>324.69</v>
      </c>
      <c r="Q2075" t="str">
        <f>TRIM(MID(Table1[[#This Row],[Category and Sub-Category]],1,SEARCH("/",Table1[[#This Row],[Category and Sub-Category]],1)-1))</f>
        <v>technology</v>
      </c>
      <c r="R2075" t="str">
        <f>TRIM(MID(Table1[[#This Row],[Category and Sub-Category]],SEARCH("/",Table1[[#This Row],[Category and Sub-Category]],1)+1,LEN(Table1[[#This Row],[Category and Sub-Category]])))</f>
        <v>hardware</v>
      </c>
      <c r="S2075" s="8">
        <f>DATE(1970,1,1)+(Table1[[#This Row],[launched_at]]/(24*60*60))</f>
        <v>42087.668032407411</v>
      </c>
      <c r="T2075" s="8">
        <f>DATE(1970,1,1)+(Table1[[#This Row],[deadline]]/(24*60*60))</f>
        <v>42132.668032407411</v>
      </c>
      <c r="U2075">
        <f>_xlfn.DAYS(Table1[[#This Row],[Date Ended Conversion]],Table1[[#This Row],[Date Created Conversion]])</f>
        <v>45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9">
        <f>IF(Table1[[#This Row],[goal]] &lt;= 0,0,Table1[[#This Row],[pledged]]/Table1[[#This Row],[goal]])</f>
        <v>1.0249999999999999</v>
      </c>
      <c r="P2076" s="7">
        <f>IF(Table1[[#This Row],[backers_count]] &lt;= 0,0,Table1[[#This Row],[pledged]]/Table1[[#This Row],[backers_count]])</f>
        <v>205</v>
      </c>
      <c r="Q2076" t="str">
        <f>TRIM(MID(Table1[[#This Row],[Category and Sub-Category]],1,SEARCH("/",Table1[[#This Row],[Category and Sub-Category]],1)-1))</f>
        <v>technology</v>
      </c>
      <c r="R2076" t="str">
        <f>TRIM(MID(Table1[[#This Row],[Category and Sub-Category]],SEARCH("/",Table1[[#This Row],[Category and Sub-Category]],1)+1,LEN(Table1[[#This Row],[Category and Sub-Category]])))</f>
        <v>hardware</v>
      </c>
      <c r="S2076" s="8">
        <f>DATE(1970,1,1)+(Table1[[#This Row],[launched_at]]/(24*60*60))</f>
        <v>42466.826180555552</v>
      </c>
      <c r="T2076" s="8">
        <f>DATE(1970,1,1)+(Table1[[#This Row],[deadline]]/(24*60*60))</f>
        <v>42496.826180555552</v>
      </c>
      <c r="U2076">
        <f>_xlfn.DAYS(Table1[[#This Row],[Date Ended Conversion]],Table1[[#This Row],[Date Created Conversion]])</f>
        <v>30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9">
        <f>IF(Table1[[#This Row],[goal]] &lt;= 0,0,Table1[[#This Row],[pledged]]/Table1[[#This Row],[goal]])</f>
        <v>16.783738373837384</v>
      </c>
      <c r="P2077" s="7">
        <f>IF(Table1[[#This Row],[backers_count]] &lt;= 0,0,Table1[[#This Row],[pledged]]/Table1[[#This Row],[backers_count]])</f>
        <v>20.465926829268295</v>
      </c>
      <c r="Q2077" t="str">
        <f>TRIM(MID(Table1[[#This Row],[Category and Sub-Category]],1,SEARCH("/",Table1[[#This Row],[Category and Sub-Category]],1)-1))</f>
        <v>technology</v>
      </c>
      <c r="R2077" t="str">
        <f>TRIM(MID(Table1[[#This Row],[Category and Sub-Category]],SEARCH("/",Table1[[#This Row],[Category and Sub-Category]],1)+1,LEN(Table1[[#This Row],[Category and Sub-Category]])))</f>
        <v>hardware</v>
      </c>
      <c r="S2077" s="8">
        <f>DATE(1970,1,1)+(Table1[[#This Row],[launched_at]]/(24*60*60))</f>
        <v>41450.681574074071</v>
      </c>
      <c r="T2077" s="8">
        <f>DATE(1970,1,1)+(Table1[[#This Row],[deadline]]/(24*60*60))</f>
        <v>41480.681574074071</v>
      </c>
      <c r="U2077">
        <f>_xlfn.DAYS(Table1[[#This Row],[Date Ended Conversion]],Table1[[#This Row],[Date Created Conversion]])</f>
        <v>30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9">
        <f>IF(Table1[[#This Row],[goal]] &lt;= 0,0,Table1[[#This Row],[pledged]]/Table1[[#This Row],[goal]])</f>
        <v>5.4334915642458101</v>
      </c>
      <c r="P2078" s="7">
        <f>IF(Table1[[#This Row],[backers_count]] &lt;= 0,0,Table1[[#This Row],[pledged]]/Table1[[#This Row],[backers_count]])</f>
        <v>116.35303146309367</v>
      </c>
      <c r="Q2078" t="str">
        <f>TRIM(MID(Table1[[#This Row],[Category and Sub-Category]],1,SEARCH("/",Table1[[#This Row],[Category and Sub-Category]],1)-1))</f>
        <v>technology</v>
      </c>
      <c r="R2078" t="str">
        <f>TRIM(MID(Table1[[#This Row],[Category and Sub-Category]],SEARCH("/",Table1[[#This Row],[Category and Sub-Category]],1)+1,LEN(Table1[[#This Row],[Category and Sub-Category]])))</f>
        <v>hardware</v>
      </c>
      <c r="S2078" s="8">
        <f>DATE(1970,1,1)+(Table1[[#This Row],[launched_at]]/(24*60*60))</f>
        <v>41803.880659722221</v>
      </c>
      <c r="T2078" s="8">
        <f>DATE(1970,1,1)+(Table1[[#This Row],[deadline]]/(24*60*60))</f>
        <v>41843.880659722221</v>
      </c>
      <c r="U2078">
        <f>_xlfn.DAYS(Table1[[#This Row],[Date Ended Conversion]],Table1[[#This Row],[Date Created Conversion]])</f>
        <v>40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9">
        <f>IF(Table1[[#This Row],[goal]] &lt;= 0,0,Table1[[#This Row],[pledged]]/Table1[[#This Row],[goal]])</f>
        <v>1.1550800000000001</v>
      </c>
      <c r="P2079" s="7">
        <f>IF(Table1[[#This Row],[backers_count]] &lt;= 0,0,Table1[[#This Row],[pledged]]/Table1[[#This Row],[backers_count]])</f>
        <v>307.20212765957444</v>
      </c>
      <c r="Q2079" t="str">
        <f>TRIM(MID(Table1[[#This Row],[Category and Sub-Category]],1,SEARCH("/",Table1[[#This Row],[Category and Sub-Category]],1)-1))</f>
        <v>technology</v>
      </c>
      <c r="R2079" t="str">
        <f>TRIM(MID(Table1[[#This Row],[Category and Sub-Category]],SEARCH("/",Table1[[#This Row],[Category and Sub-Category]],1)+1,LEN(Table1[[#This Row],[Category and Sub-Category]])))</f>
        <v>hardware</v>
      </c>
      <c r="S2079" s="8">
        <f>DATE(1970,1,1)+(Table1[[#This Row],[launched_at]]/(24*60*60))</f>
        <v>42103.042546296296</v>
      </c>
      <c r="T2079" s="8">
        <f>DATE(1970,1,1)+(Table1[[#This Row],[deadline]]/(24*60*60))</f>
        <v>42160.875</v>
      </c>
      <c r="U2079">
        <f>_xlfn.DAYS(Table1[[#This Row],[Date Ended Conversion]],Table1[[#This Row],[Date Created Conversion]])</f>
        <v>57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9">
        <f>IF(Table1[[#This Row],[goal]] &lt;= 0,0,Table1[[#This Row],[pledged]]/Table1[[#This Row],[goal]])</f>
        <v>1.3120499999999999</v>
      </c>
      <c r="P2080" s="7">
        <f>IF(Table1[[#This Row],[backers_count]] &lt;= 0,0,Table1[[#This Row],[pledged]]/Table1[[#This Row],[backers_count]])</f>
        <v>546.6875</v>
      </c>
      <c r="Q2080" t="str">
        <f>TRIM(MID(Table1[[#This Row],[Category and Sub-Category]],1,SEARCH("/",Table1[[#This Row],[Category and Sub-Category]],1)-1))</f>
        <v>technology</v>
      </c>
      <c r="R2080" t="str">
        <f>TRIM(MID(Table1[[#This Row],[Category and Sub-Category]],SEARCH("/",Table1[[#This Row],[Category and Sub-Category]],1)+1,LEN(Table1[[#This Row],[Category and Sub-Category]])))</f>
        <v>hardware</v>
      </c>
      <c r="S2080" s="8">
        <f>DATE(1970,1,1)+(Table1[[#This Row],[launched_at]]/(24*60*60))</f>
        <v>42692.771493055552</v>
      </c>
      <c r="T2080" s="8">
        <f>DATE(1970,1,1)+(Table1[[#This Row],[deadline]]/(24*60*60))</f>
        <v>42722.771493055552</v>
      </c>
      <c r="U2080">
        <f>_xlfn.DAYS(Table1[[#This Row],[Date Ended Conversion]],Table1[[#This Row],[Date Created Conversion]])</f>
        <v>30</v>
      </c>
    </row>
    <row r="2081" spans="1:21" ht="43.5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9">
        <f>IF(Table1[[#This Row],[goal]] &lt;= 0,0,Table1[[#This Row],[pledged]]/Table1[[#This Row],[goal]])</f>
        <v>2.8816999999999999</v>
      </c>
      <c r="P2081" s="7">
        <f>IF(Table1[[#This Row],[backers_count]] &lt;= 0,0,Table1[[#This Row],[pledged]]/Table1[[#This Row],[backers_count]])</f>
        <v>47.474464579901152</v>
      </c>
      <c r="Q2081" t="str">
        <f>TRIM(MID(Table1[[#This Row],[Category and Sub-Category]],1,SEARCH("/",Table1[[#This Row],[Category and Sub-Category]],1)-1))</f>
        <v>technology</v>
      </c>
      <c r="R2081" t="str">
        <f>TRIM(MID(Table1[[#This Row],[Category and Sub-Category]],SEARCH("/",Table1[[#This Row],[Category and Sub-Category]],1)+1,LEN(Table1[[#This Row],[Category and Sub-Category]])))</f>
        <v>hardware</v>
      </c>
      <c r="S2081" s="8">
        <f>DATE(1970,1,1)+(Table1[[#This Row],[launched_at]]/(24*60*60))</f>
        <v>42150.71056712963</v>
      </c>
      <c r="T2081" s="8">
        <f>DATE(1970,1,1)+(Table1[[#This Row],[deadline]]/(24*60*60))</f>
        <v>42180.791666666672</v>
      </c>
      <c r="U2081">
        <f>_xlfn.DAYS(Table1[[#This Row],[Date Ended Conversion]],Table1[[#This Row],[Date Created Conversion]])</f>
        <v>30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9">
        <f>IF(Table1[[#This Row],[goal]] &lt;= 0,0,Table1[[#This Row],[pledged]]/Table1[[#This Row],[goal]])</f>
        <v>5.0780000000000003</v>
      </c>
      <c r="P2082" s="7">
        <f>IF(Table1[[#This Row],[backers_count]] &lt;= 0,0,Table1[[#This Row],[pledged]]/Table1[[#This Row],[backers_count]])</f>
        <v>101.56</v>
      </c>
      <c r="Q2082" t="str">
        <f>TRIM(MID(Table1[[#This Row],[Category and Sub-Category]],1,SEARCH("/",Table1[[#This Row],[Category and Sub-Category]],1)-1))</f>
        <v>technology</v>
      </c>
      <c r="R2082" t="str">
        <f>TRIM(MID(Table1[[#This Row],[Category and Sub-Category]],SEARCH("/",Table1[[#This Row],[Category and Sub-Category]],1)+1,LEN(Table1[[#This Row],[Category and Sub-Category]])))</f>
        <v>hardware</v>
      </c>
      <c r="S2082" s="8">
        <f>DATE(1970,1,1)+(Table1[[#This Row],[launched_at]]/(24*60*60))</f>
        <v>42289.957175925927</v>
      </c>
      <c r="T2082" s="8">
        <f>DATE(1970,1,1)+(Table1[[#This Row],[deadline]]/(24*60*60))</f>
        <v>42319.998842592591</v>
      </c>
      <c r="U2082">
        <f>_xlfn.DAYS(Table1[[#This Row],[Date Ended Conversion]],Table1[[#This Row],[Date Created Conversion]])</f>
        <v>30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9">
        <f>IF(Table1[[#This Row],[goal]] &lt;= 0,0,Table1[[#This Row],[pledged]]/Table1[[#This Row],[goal]])</f>
        <v>1.1457142857142857</v>
      </c>
      <c r="P2083" s="7">
        <f>IF(Table1[[#This Row],[backers_count]] &lt;= 0,0,Table1[[#This Row],[pledged]]/Table1[[#This Row],[backers_count]])</f>
        <v>72.909090909090907</v>
      </c>
      <c r="Q2083" t="str">
        <f>TRIM(MID(Table1[[#This Row],[Category and Sub-Category]],1,SEARCH("/",Table1[[#This Row],[Category and Sub-Category]],1)-1))</f>
        <v>music</v>
      </c>
      <c r="R2083" t="str">
        <f>TRIM(MID(Table1[[#This Row],[Category and Sub-Category]],SEARCH("/",Table1[[#This Row],[Category and Sub-Category]],1)+1,LEN(Table1[[#This Row],[Category and Sub-Category]])))</f>
        <v>indie rock</v>
      </c>
      <c r="S2083" s="8">
        <f>DATE(1970,1,1)+(Table1[[#This Row],[launched_at]]/(24*60*60))</f>
        <v>41004.15688657407</v>
      </c>
      <c r="T2083" s="8">
        <f>DATE(1970,1,1)+(Table1[[#This Row],[deadline]]/(24*60*60))</f>
        <v>41045.207638888889</v>
      </c>
      <c r="U2083">
        <f>_xlfn.DAYS(Table1[[#This Row],[Date Ended Conversion]],Table1[[#This Row],[Date Created Conversion]])</f>
        <v>41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9">
        <f>IF(Table1[[#This Row],[goal]] &lt;= 0,0,Table1[[#This Row],[pledged]]/Table1[[#This Row],[goal]])</f>
        <v>1.1073333333333333</v>
      </c>
      <c r="P2084" s="7">
        <f>IF(Table1[[#This Row],[backers_count]] &lt;= 0,0,Table1[[#This Row],[pledged]]/Table1[[#This Row],[backers_count]])</f>
        <v>43.710526315789473</v>
      </c>
      <c r="Q2084" t="str">
        <f>TRIM(MID(Table1[[#This Row],[Category and Sub-Category]],1,SEARCH("/",Table1[[#This Row],[Category and Sub-Category]],1)-1))</f>
        <v>music</v>
      </c>
      <c r="R2084" t="str">
        <f>TRIM(MID(Table1[[#This Row],[Category and Sub-Category]],SEARCH("/",Table1[[#This Row],[Category and Sub-Category]],1)+1,LEN(Table1[[#This Row],[Category and Sub-Category]])))</f>
        <v>indie rock</v>
      </c>
      <c r="S2084" s="8">
        <f>DATE(1970,1,1)+(Table1[[#This Row],[launched_at]]/(24*60*60))</f>
        <v>40811.120324074072</v>
      </c>
      <c r="T2084" s="8">
        <f>DATE(1970,1,1)+(Table1[[#This Row],[deadline]]/(24*60*60))</f>
        <v>40871.161990740744</v>
      </c>
      <c r="U2084">
        <f>_xlfn.DAYS(Table1[[#This Row],[Date Ended Conversion]],Table1[[#This Row],[Date Created Conversion]])</f>
        <v>60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9">
        <f>IF(Table1[[#This Row],[goal]] &lt;= 0,0,Table1[[#This Row],[pledged]]/Table1[[#This Row],[goal]])</f>
        <v>1.1333333333333333</v>
      </c>
      <c r="P2085" s="7">
        <f>IF(Table1[[#This Row],[backers_count]] &lt;= 0,0,Table1[[#This Row],[pledged]]/Table1[[#This Row],[backers_count]])</f>
        <v>34</v>
      </c>
      <c r="Q2085" t="str">
        <f>TRIM(MID(Table1[[#This Row],[Category and Sub-Category]],1,SEARCH("/",Table1[[#This Row],[Category and Sub-Category]],1)-1))</f>
        <v>music</v>
      </c>
      <c r="R2085" t="str">
        <f>TRIM(MID(Table1[[#This Row],[Category and Sub-Category]],SEARCH("/",Table1[[#This Row],[Category and Sub-Category]],1)+1,LEN(Table1[[#This Row],[Category and Sub-Category]])))</f>
        <v>indie rock</v>
      </c>
      <c r="S2085" s="8">
        <f>DATE(1970,1,1)+(Table1[[#This Row],[launched_at]]/(24*60*60))</f>
        <v>41034.72216435185</v>
      </c>
      <c r="T2085" s="8">
        <f>DATE(1970,1,1)+(Table1[[#This Row],[deadline]]/(24*60*60))</f>
        <v>41064.72216435185</v>
      </c>
      <c r="U2085">
        <f>_xlfn.DAYS(Table1[[#This Row],[Date Ended Conversion]],Table1[[#This Row],[Date Created Conversion]])</f>
        <v>30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9">
        <f>IF(Table1[[#This Row],[goal]] &lt;= 0,0,Table1[[#This Row],[pledged]]/Table1[[#This Row],[goal]])</f>
        <v>1.0833333333333333</v>
      </c>
      <c r="P2086" s="7">
        <f>IF(Table1[[#This Row],[backers_count]] &lt;= 0,0,Table1[[#This Row],[pledged]]/Table1[[#This Row],[backers_count]])</f>
        <v>70.652173913043484</v>
      </c>
      <c r="Q2086" t="str">
        <f>TRIM(MID(Table1[[#This Row],[Category and Sub-Category]],1,SEARCH("/",Table1[[#This Row],[Category and Sub-Category]],1)-1))</f>
        <v>music</v>
      </c>
      <c r="R2086" t="str">
        <f>TRIM(MID(Table1[[#This Row],[Category and Sub-Category]],SEARCH("/",Table1[[#This Row],[Category and Sub-Category]],1)+1,LEN(Table1[[#This Row],[Category and Sub-Category]])))</f>
        <v>indie rock</v>
      </c>
      <c r="S2086" s="8">
        <f>DATE(1970,1,1)+(Table1[[#This Row],[launched_at]]/(24*60*60))</f>
        <v>41731.833124999997</v>
      </c>
      <c r="T2086" s="8">
        <f>DATE(1970,1,1)+(Table1[[#This Row],[deadline]]/(24*60*60))</f>
        <v>41763.290972222225</v>
      </c>
      <c r="U2086">
        <f>_xlfn.DAYS(Table1[[#This Row],[Date Ended Conversion]],Table1[[#This Row],[Date Created Conversion]])</f>
        <v>32</v>
      </c>
    </row>
    <row r="2087" spans="1:21" ht="43.5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9">
        <f>IF(Table1[[#This Row],[goal]] &lt;= 0,0,Table1[[#This Row],[pledged]]/Table1[[#This Row],[goal]])</f>
        <v>1.2353333333333334</v>
      </c>
      <c r="P2087" s="7">
        <f>IF(Table1[[#This Row],[backers_count]] &lt;= 0,0,Table1[[#This Row],[pledged]]/Table1[[#This Row],[backers_count]])</f>
        <v>89.301204819277103</v>
      </c>
      <c r="Q2087" t="str">
        <f>TRIM(MID(Table1[[#This Row],[Category and Sub-Category]],1,SEARCH("/",Table1[[#This Row],[Category and Sub-Category]],1)-1))</f>
        <v>music</v>
      </c>
      <c r="R2087" t="str">
        <f>TRIM(MID(Table1[[#This Row],[Category and Sub-Category]],SEARCH("/",Table1[[#This Row],[Category and Sub-Category]],1)+1,LEN(Table1[[#This Row],[Category and Sub-Category]])))</f>
        <v>indie rock</v>
      </c>
      <c r="S2087" s="8">
        <f>DATE(1970,1,1)+(Table1[[#This Row],[launched_at]]/(24*60*60))</f>
        <v>41075.835497685184</v>
      </c>
      <c r="T2087" s="8">
        <f>DATE(1970,1,1)+(Table1[[#This Row],[deadline]]/(24*60*60))</f>
        <v>41105.835497685184</v>
      </c>
      <c r="U2087">
        <f>_xlfn.DAYS(Table1[[#This Row],[Date Ended Conversion]],Table1[[#This Row],[Date Created Conversion]])</f>
        <v>30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9">
        <f>IF(Table1[[#This Row],[goal]] &lt;= 0,0,Table1[[#This Row],[pledged]]/Table1[[#This Row],[goal]])</f>
        <v>1.0069999999999999</v>
      </c>
      <c r="P2088" s="7">
        <f>IF(Table1[[#This Row],[backers_count]] &lt;= 0,0,Table1[[#This Row],[pledged]]/Table1[[#This Row],[backers_count]])</f>
        <v>115.08571428571429</v>
      </c>
      <c r="Q2088" t="str">
        <f>TRIM(MID(Table1[[#This Row],[Category and Sub-Category]],1,SEARCH("/",Table1[[#This Row],[Category and Sub-Category]],1)-1))</f>
        <v>music</v>
      </c>
      <c r="R2088" t="str">
        <f>TRIM(MID(Table1[[#This Row],[Category and Sub-Category]],SEARCH("/",Table1[[#This Row],[Category and Sub-Category]],1)+1,LEN(Table1[[#This Row],[Category and Sub-Category]])))</f>
        <v>indie rock</v>
      </c>
      <c r="S2088" s="8">
        <f>DATE(1970,1,1)+(Table1[[#This Row],[launched_at]]/(24*60*60))</f>
        <v>40860.67050925926</v>
      </c>
      <c r="T2088" s="8">
        <f>DATE(1970,1,1)+(Table1[[#This Row],[deadline]]/(24*60*60))</f>
        <v>40891.207638888889</v>
      </c>
      <c r="U2088">
        <f>_xlfn.DAYS(Table1[[#This Row],[Date Ended Conversion]],Table1[[#This Row],[Date Created Conversion]])</f>
        <v>31</v>
      </c>
    </row>
    <row r="2089" spans="1:21" ht="43.5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9">
        <f>IF(Table1[[#This Row],[goal]] &lt;= 0,0,Table1[[#This Row],[pledged]]/Table1[[#This Row],[goal]])</f>
        <v>1.0353333333333334</v>
      </c>
      <c r="P2089" s="7">
        <f>IF(Table1[[#This Row],[backers_count]] &lt;= 0,0,Table1[[#This Row],[pledged]]/Table1[[#This Row],[backers_count]])</f>
        <v>62.12</v>
      </c>
      <c r="Q2089" t="str">
        <f>TRIM(MID(Table1[[#This Row],[Category and Sub-Category]],1,SEARCH("/",Table1[[#This Row],[Category and Sub-Category]],1)-1))</f>
        <v>music</v>
      </c>
      <c r="R2089" t="str">
        <f>TRIM(MID(Table1[[#This Row],[Category and Sub-Category]],SEARCH("/",Table1[[#This Row],[Category and Sub-Category]],1)+1,LEN(Table1[[#This Row],[Category and Sub-Category]])))</f>
        <v>indie rock</v>
      </c>
      <c r="S2089" s="8">
        <f>DATE(1970,1,1)+(Table1[[#This Row],[launched_at]]/(24*60*60))</f>
        <v>40764.204375000001</v>
      </c>
      <c r="T2089" s="8">
        <f>DATE(1970,1,1)+(Table1[[#This Row],[deadline]]/(24*60*60))</f>
        <v>40794.204375000001</v>
      </c>
      <c r="U2089">
        <f>_xlfn.DAYS(Table1[[#This Row],[Date Ended Conversion]],Table1[[#This Row],[Date Created Conversion]])</f>
        <v>30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9">
        <f>IF(Table1[[#This Row],[goal]] &lt;= 0,0,Table1[[#This Row],[pledged]]/Table1[[#This Row],[goal]])</f>
        <v>1.1551066666666667</v>
      </c>
      <c r="P2090" s="7">
        <f>IF(Table1[[#This Row],[backers_count]] &lt;= 0,0,Table1[[#This Row],[pledged]]/Table1[[#This Row],[backers_count]])</f>
        <v>46.204266666666669</v>
      </c>
      <c r="Q2090" t="str">
        <f>TRIM(MID(Table1[[#This Row],[Category and Sub-Category]],1,SEARCH("/",Table1[[#This Row],[Category and Sub-Category]],1)-1))</f>
        <v>music</v>
      </c>
      <c r="R2090" t="str">
        <f>TRIM(MID(Table1[[#This Row],[Category and Sub-Category]],SEARCH("/",Table1[[#This Row],[Category and Sub-Category]],1)+1,LEN(Table1[[#This Row],[Category and Sub-Category]])))</f>
        <v>indie rock</v>
      </c>
      <c r="S2090" s="8">
        <f>DATE(1970,1,1)+(Table1[[#This Row],[launched_at]]/(24*60*60))</f>
        <v>40395.714722222227</v>
      </c>
      <c r="T2090" s="8">
        <f>DATE(1970,1,1)+(Table1[[#This Row],[deadline]]/(24*60*60))</f>
        <v>40432.165972222225</v>
      </c>
      <c r="U2090">
        <f>_xlfn.DAYS(Table1[[#This Row],[Date Ended Conversion]],Table1[[#This Row],[Date Created Conversion]])</f>
        <v>37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9">
        <f>IF(Table1[[#This Row],[goal]] &lt;= 0,0,Table1[[#This Row],[pledged]]/Table1[[#This Row],[goal]])</f>
        <v>1.2040040000000001</v>
      </c>
      <c r="P2091" s="7">
        <f>IF(Table1[[#This Row],[backers_count]] &lt;= 0,0,Table1[[#This Row],[pledged]]/Table1[[#This Row],[backers_count]])</f>
        <v>48.54854838709678</v>
      </c>
      <c r="Q2091" t="str">
        <f>TRIM(MID(Table1[[#This Row],[Category and Sub-Category]],1,SEARCH("/",Table1[[#This Row],[Category and Sub-Category]],1)-1))</f>
        <v>music</v>
      </c>
      <c r="R2091" t="str">
        <f>TRIM(MID(Table1[[#This Row],[Category and Sub-Category]],SEARCH("/",Table1[[#This Row],[Category and Sub-Category]],1)+1,LEN(Table1[[#This Row],[Category and Sub-Category]])))</f>
        <v>indie rock</v>
      </c>
      <c r="S2091" s="8">
        <f>DATE(1970,1,1)+(Table1[[#This Row],[launched_at]]/(24*60*60))</f>
        <v>41453.076319444444</v>
      </c>
      <c r="T2091" s="8">
        <f>DATE(1970,1,1)+(Table1[[#This Row],[deadline]]/(24*60*60))</f>
        <v>41488.076319444444</v>
      </c>
      <c r="U2091">
        <f>_xlfn.DAYS(Table1[[#This Row],[Date Ended Conversion]],Table1[[#This Row],[Date Created Conversion]])</f>
        <v>35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9">
        <f>IF(Table1[[#This Row],[goal]] &lt;= 0,0,Table1[[#This Row],[pledged]]/Table1[[#This Row],[goal]])</f>
        <v>1.1504037499999999</v>
      </c>
      <c r="P2092" s="7">
        <f>IF(Table1[[#This Row],[backers_count]] &lt;= 0,0,Table1[[#This Row],[pledged]]/Table1[[#This Row],[backers_count]])</f>
        <v>57.520187499999999</v>
      </c>
      <c r="Q2092" t="str">
        <f>TRIM(MID(Table1[[#This Row],[Category and Sub-Category]],1,SEARCH("/",Table1[[#This Row],[Category and Sub-Category]],1)-1))</f>
        <v>music</v>
      </c>
      <c r="R2092" t="str">
        <f>TRIM(MID(Table1[[#This Row],[Category and Sub-Category]],SEARCH("/",Table1[[#This Row],[Category and Sub-Category]],1)+1,LEN(Table1[[#This Row],[Category and Sub-Category]])))</f>
        <v>indie rock</v>
      </c>
      <c r="S2092" s="8">
        <f>DATE(1970,1,1)+(Table1[[#This Row],[launched_at]]/(24*60*60))</f>
        <v>41299.381423611107</v>
      </c>
      <c r="T2092" s="8">
        <f>DATE(1970,1,1)+(Table1[[#This Row],[deadline]]/(24*60*60))</f>
        <v>41329.381423611107</v>
      </c>
      <c r="U2092">
        <f>_xlfn.DAYS(Table1[[#This Row],[Date Ended Conversion]],Table1[[#This Row],[Date Created Conversion]])</f>
        <v>30</v>
      </c>
    </row>
    <row r="2093" spans="1:21" ht="43.5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9">
        <f>IF(Table1[[#This Row],[goal]] &lt;= 0,0,Table1[[#This Row],[pledged]]/Table1[[#This Row],[goal]])</f>
        <v>1.2046777777777777</v>
      </c>
      <c r="P2093" s="7">
        <f>IF(Table1[[#This Row],[backers_count]] &lt;= 0,0,Table1[[#This Row],[pledged]]/Table1[[#This Row],[backers_count]])</f>
        <v>88.147154471544724</v>
      </c>
      <c r="Q2093" t="str">
        <f>TRIM(MID(Table1[[#This Row],[Category and Sub-Category]],1,SEARCH("/",Table1[[#This Row],[Category and Sub-Category]],1)-1))</f>
        <v>music</v>
      </c>
      <c r="R2093" t="str">
        <f>TRIM(MID(Table1[[#This Row],[Category and Sub-Category]],SEARCH("/",Table1[[#This Row],[Category and Sub-Category]],1)+1,LEN(Table1[[#This Row],[Category and Sub-Category]])))</f>
        <v>indie rock</v>
      </c>
      <c r="S2093" s="8">
        <f>DATE(1970,1,1)+(Table1[[#This Row],[launched_at]]/(24*60*60))</f>
        <v>40555.322662037041</v>
      </c>
      <c r="T2093" s="8">
        <f>DATE(1970,1,1)+(Table1[[#This Row],[deadline]]/(24*60*60))</f>
        <v>40603.833333333336</v>
      </c>
      <c r="U2093">
        <f>_xlfn.DAYS(Table1[[#This Row],[Date Ended Conversion]],Table1[[#This Row],[Date Created Conversion]])</f>
        <v>48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9">
        <f>IF(Table1[[#This Row],[goal]] &lt;= 0,0,Table1[[#This Row],[pledged]]/Table1[[#This Row],[goal]])</f>
        <v>1.0128333333333333</v>
      </c>
      <c r="P2094" s="7">
        <f>IF(Table1[[#This Row],[backers_count]] &lt;= 0,0,Table1[[#This Row],[pledged]]/Table1[[#This Row],[backers_count]])</f>
        <v>110.49090909090908</v>
      </c>
      <c r="Q2094" t="str">
        <f>TRIM(MID(Table1[[#This Row],[Category and Sub-Category]],1,SEARCH("/",Table1[[#This Row],[Category and Sub-Category]],1)-1))</f>
        <v>music</v>
      </c>
      <c r="R2094" t="str">
        <f>TRIM(MID(Table1[[#This Row],[Category and Sub-Category]],SEARCH("/",Table1[[#This Row],[Category and Sub-Category]],1)+1,LEN(Table1[[#This Row],[Category and Sub-Category]])))</f>
        <v>indie rock</v>
      </c>
      <c r="S2094" s="8">
        <f>DATE(1970,1,1)+(Table1[[#This Row],[launched_at]]/(24*60*60))</f>
        <v>40763.707546296297</v>
      </c>
      <c r="T2094" s="8">
        <f>DATE(1970,1,1)+(Table1[[#This Row],[deadline]]/(24*60*60))</f>
        <v>40823.707546296297</v>
      </c>
      <c r="U2094">
        <f>_xlfn.DAYS(Table1[[#This Row],[Date Ended Conversion]],Table1[[#This Row],[Date Created Conversion]])</f>
        <v>60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9">
        <f>IF(Table1[[#This Row],[goal]] &lt;= 0,0,Table1[[#This Row],[pledged]]/Table1[[#This Row],[goal]])</f>
        <v>1.0246666666666666</v>
      </c>
      <c r="P2095" s="7">
        <f>IF(Table1[[#This Row],[backers_count]] &lt;= 0,0,Table1[[#This Row],[pledged]]/Table1[[#This Row],[backers_count]])</f>
        <v>66.826086956521735</v>
      </c>
      <c r="Q2095" t="str">
        <f>TRIM(MID(Table1[[#This Row],[Category and Sub-Category]],1,SEARCH("/",Table1[[#This Row],[Category and Sub-Category]],1)-1))</f>
        <v>music</v>
      </c>
      <c r="R2095" t="str">
        <f>TRIM(MID(Table1[[#This Row],[Category and Sub-Category]],SEARCH("/",Table1[[#This Row],[Category and Sub-Category]],1)+1,LEN(Table1[[#This Row],[Category and Sub-Category]])))</f>
        <v>indie rock</v>
      </c>
      <c r="S2095" s="8">
        <f>DATE(1970,1,1)+(Table1[[#This Row],[launched_at]]/(24*60*60))</f>
        <v>41205.854537037041</v>
      </c>
      <c r="T2095" s="8">
        <f>DATE(1970,1,1)+(Table1[[#This Row],[deadline]]/(24*60*60))</f>
        <v>41265.896203703705</v>
      </c>
      <c r="U2095">
        <f>_xlfn.DAYS(Table1[[#This Row],[Date Ended Conversion]],Table1[[#This Row],[Date Created Conversion]])</f>
        <v>60</v>
      </c>
    </row>
    <row r="2096" spans="1:21" ht="43.5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9">
        <f>IF(Table1[[#This Row],[goal]] &lt;= 0,0,Table1[[#This Row],[pledged]]/Table1[[#This Row],[goal]])</f>
        <v>1.2054285714285715</v>
      </c>
      <c r="P2096" s="7">
        <f>IF(Table1[[#This Row],[backers_count]] &lt;= 0,0,Table1[[#This Row],[pledged]]/Table1[[#This Row],[backers_count]])</f>
        <v>58.597222222222221</v>
      </c>
      <c r="Q2096" t="str">
        <f>TRIM(MID(Table1[[#This Row],[Category and Sub-Category]],1,SEARCH("/",Table1[[#This Row],[Category and Sub-Category]],1)-1))</f>
        <v>music</v>
      </c>
      <c r="R2096" t="str">
        <f>TRIM(MID(Table1[[#This Row],[Category and Sub-Category]],SEARCH("/",Table1[[#This Row],[Category and Sub-Category]],1)+1,LEN(Table1[[#This Row],[Category and Sub-Category]])))</f>
        <v>indie rock</v>
      </c>
      <c r="S2096" s="8">
        <f>DATE(1970,1,1)+(Table1[[#This Row],[launched_at]]/(24*60*60))</f>
        <v>40939.02002314815</v>
      </c>
      <c r="T2096" s="8">
        <f>DATE(1970,1,1)+(Table1[[#This Row],[deadline]]/(24*60*60))</f>
        <v>40973.125</v>
      </c>
      <c r="U2096">
        <f>_xlfn.DAYS(Table1[[#This Row],[Date Ended Conversion]],Table1[[#This Row],[Date Created Conversion]])</f>
        <v>34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9">
        <f>IF(Table1[[#This Row],[goal]] &lt;= 0,0,Table1[[#This Row],[pledged]]/Table1[[#This Row],[goal]])</f>
        <v>1</v>
      </c>
      <c r="P2097" s="7">
        <f>IF(Table1[[#This Row],[backers_count]] &lt;= 0,0,Table1[[#This Row],[pledged]]/Table1[[#This Row],[backers_count]])</f>
        <v>113.63636363636364</v>
      </c>
      <c r="Q2097" t="str">
        <f>TRIM(MID(Table1[[#This Row],[Category and Sub-Category]],1,SEARCH("/",Table1[[#This Row],[Category and Sub-Category]],1)-1))</f>
        <v>music</v>
      </c>
      <c r="R2097" t="str">
        <f>TRIM(MID(Table1[[#This Row],[Category and Sub-Category]],SEARCH("/",Table1[[#This Row],[Category and Sub-Category]],1)+1,LEN(Table1[[#This Row],[Category and Sub-Category]])))</f>
        <v>indie rock</v>
      </c>
      <c r="S2097" s="8">
        <f>DATE(1970,1,1)+(Table1[[#This Row],[launched_at]]/(24*60*60))</f>
        <v>40758.733483796299</v>
      </c>
      <c r="T2097" s="8">
        <f>DATE(1970,1,1)+(Table1[[#This Row],[deadline]]/(24*60*60))</f>
        <v>40818.733483796299</v>
      </c>
      <c r="U2097">
        <f>_xlfn.DAYS(Table1[[#This Row],[Date Ended Conversion]],Table1[[#This Row],[Date Created Conversion]])</f>
        <v>60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9">
        <f>IF(Table1[[#This Row],[goal]] &lt;= 0,0,Table1[[#This Row],[pledged]]/Table1[[#This Row],[goal]])</f>
        <v>1.0166666666666666</v>
      </c>
      <c r="P2098" s="7">
        <f>IF(Table1[[#This Row],[backers_count]] &lt;= 0,0,Table1[[#This Row],[pledged]]/Table1[[#This Row],[backers_count]])</f>
        <v>43.571428571428569</v>
      </c>
      <c r="Q2098" t="str">
        <f>TRIM(MID(Table1[[#This Row],[Category and Sub-Category]],1,SEARCH("/",Table1[[#This Row],[Category and Sub-Category]],1)-1))</f>
        <v>music</v>
      </c>
      <c r="R2098" t="str">
        <f>TRIM(MID(Table1[[#This Row],[Category and Sub-Category]],SEARCH("/",Table1[[#This Row],[Category and Sub-Category]],1)+1,LEN(Table1[[#This Row],[Category and Sub-Category]])))</f>
        <v>indie rock</v>
      </c>
      <c r="S2098" s="8">
        <f>DATE(1970,1,1)+(Table1[[#This Row],[launched_at]]/(24*60*60))</f>
        <v>41192.758506944447</v>
      </c>
      <c r="T2098" s="8">
        <f>DATE(1970,1,1)+(Table1[[#This Row],[deadline]]/(24*60*60))</f>
        <v>41208.165972222225</v>
      </c>
      <c r="U2098">
        <f>_xlfn.DAYS(Table1[[#This Row],[Date Ended Conversion]],Table1[[#This Row],[Date Created Conversion]])</f>
        <v>16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9">
        <f>IF(Table1[[#This Row],[goal]] &lt;= 0,0,Table1[[#This Row],[pledged]]/Table1[[#This Row],[goal]])</f>
        <v>1</v>
      </c>
      <c r="P2099" s="7">
        <f>IF(Table1[[#This Row],[backers_count]] &lt;= 0,0,Table1[[#This Row],[pledged]]/Table1[[#This Row],[backers_count]])</f>
        <v>78.94736842105263</v>
      </c>
      <c r="Q2099" t="str">
        <f>TRIM(MID(Table1[[#This Row],[Category and Sub-Category]],1,SEARCH("/",Table1[[#This Row],[Category and Sub-Category]],1)-1))</f>
        <v>music</v>
      </c>
      <c r="R2099" t="str">
        <f>TRIM(MID(Table1[[#This Row],[Category and Sub-Category]],SEARCH("/",Table1[[#This Row],[Category and Sub-Category]],1)+1,LEN(Table1[[#This Row],[Category and Sub-Category]])))</f>
        <v>indie rock</v>
      </c>
      <c r="S2099" s="8">
        <f>DATE(1970,1,1)+(Table1[[#This Row],[launched_at]]/(24*60*60))</f>
        <v>40818.584895833337</v>
      </c>
      <c r="T2099" s="8">
        <f>DATE(1970,1,1)+(Table1[[#This Row],[deadline]]/(24*60*60))</f>
        <v>40878.626562500001</v>
      </c>
      <c r="U2099">
        <f>_xlfn.DAYS(Table1[[#This Row],[Date Ended Conversion]],Table1[[#This Row],[Date Created Conversion]])</f>
        <v>60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9">
        <f>IF(Table1[[#This Row],[goal]] &lt;= 0,0,Table1[[#This Row],[pledged]]/Table1[[#This Row],[goal]])</f>
        <v>1.0033333333333334</v>
      </c>
      <c r="P2100" s="7">
        <f>IF(Table1[[#This Row],[backers_count]] &lt;= 0,0,Table1[[#This Row],[pledged]]/Table1[[#This Row],[backers_count]])</f>
        <v>188.125</v>
      </c>
      <c r="Q2100" t="str">
        <f>TRIM(MID(Table1[[#This Row],[Category and Sub-Category]],1,SEARCH("/",Table1[[#This Row],[Category and Sub-Category]],1)-1))</f>
        <v>music</v>
      </c>
      <c r="R2100" t="str">
        <f>TRIM(MID(Table1[[#This Row],[Category and Sub-Category]],SEARCH("/",Table1[[#This Row],[Category and Sub-Category]],1)+1,LEN(Table1[[#This Row],[Category and Sub-Category]])))</f>
        <v>indie rock</v>
      </c>
      <c r="S2100" s="8">
        <f>DATE(1970,1,1)+(Table1[[#This Row],[launched_at]]/(24*60*60))</f>
        <v>40946.11383101852</v>
      </c>
      <c r="T2100" s="8">
        <f>DATE(1970,1,1)+(Table1[[#This Row],[deadline]]/(24*60*60))</f>
        <v>40976.11383101852</v>
      </c>
      <c r="U2100">
        <f>_xlfn.DAYS(Table1[[#This Row],[Date Ended Conversion]],Table1[[#This Row],[Date Created Conversion]])</f>
        <v>30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9">
        <f>IF(Table1[[#This Row],[goal]] &lt;= 0,0,Table1[[#This Row],[pledged]]/Table1[[#This Row],[goal]])</f>
        <v>1.3236666666666668</v>
      </c>
      <c r="P2101" s="7">
        <f>IF(Table1[[#This Row],[backers_count]] &lt;= 0,0,Table1[[#This Row],[pledged]]/Table1[[#This Row],[backers_count]])</f>
        <v>63.031746031746032</v>
      </c>
      <c r="Q2101" t="str">
        <f>TRIM(MID(Table1[[#This Row],[Category and Sub-Category]],1,SEARCH("/",Table1[[#This Row],[Category and Sub-Category]],1)-1))</f>
        <v>music</v>
      </c>
      <c r="R2101" t="str">
        <f>TRIM(MID(Table1[[#This Row],[Category and Sub-Category]],SEARCH("/",Table1[[#This Row],[Category and Sub-Category]],1)+1,LEN(Table1[[#This Row],[Category and Sub-Category]])))</f>
        <v>indie rock</v>
      </c>
      <c r="S2101" s="8">
        <f>DATE(1970,1,1)+(Table1[[#This Row],[launched_at]]/(24*60*60))</f>
        <v>42173.746342592596</v>
      </c>
      <c r="T2101" s="8">
        <f>DATE(1970,1,1)+(Table1[[#This Row],[deadline]]/(24*60*60))</f>
        <v>42187.152777777781</v>
      </c>
      <c r="U2101">
        <f>_xlfn.DAYS(Table1[[#This Row],[Date Ended Conversion]],Table1[[#This Row],[Date Created Conversion]])</f>
        <v>14</v>
      </c>
    </row>
    <row r="2102" spans="1:21" ht="43.5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9">
        <f>IF(Table1[[#This Row],[goal]] &lt;= 0,0,Table1[[#This Row],[pledged]]/Table1[[#This Row],[goal]])</f>
        <v>1.3666666666666667</v>
      </c>
      <c r="P2102" s="7">
        <f>IF(Table1[[#This Row],[backers_count]] &lt;= 0,0,Table1[[#This Row],[pledged]]/Table1[[#This Row],[backers_count]])</f>
        <v>30.37037037037037</v>
      </c>
      <c r="Q2102" t="str">
        <f>TRIM(MID(Table1[[#This Row],[Category and Sub-Category]],1,SEARCH("/",Table1[[#This Row],[Category and Sub-Category]],1)-1))</f>
        <v>music</v>
      </c>
      <c r="R2102" t="str">
        <f>TRIM(MID(Table1[[#This Row],[Category and Sub-Category]],SEARCH("/",Table1[[#This Row],[Category and Sub-Category]],1)+1,LEN(Table1[[#This Row],[Category and Sub-Category]])))</f>
        <v>indie rock</v>
      </c>
      <c r="S2102" s="8">
        <f>DATE(1970,1,1)+(Table1[[#This Row],[launched_at]]/(24*60*60))</f>
        <v>41074.834965277776</v>
      </c>
      <c r="T2102" s="8">
        <f>DATE(1970,1,1)+(Table1[[#This Row],[deadline]]/(24*60*60))</f>
        <v>41090.165972222225</v>
      </c>
      <c r="U2102">
        <f>_xlfn.DAYS(Table1[[#This Row],[Date Ended Conversion]],Table1[[#This Row],[Date Created Conversion]])</f>
        <v>16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9">
        <f>IF(Table1[[#This Row],[goal]] &lt;= 0,0,Table1[[#This Row],[pledged]]/Table1[[#This Row],[goal]])</f>
        <v>1.1325000000000001</v>
      </c>
      <c r="P2103" s="7">
        <f>IF(Table1[[#This Row],[backers_count]] &lt;= 0,0,Table1[[#This Row],[pledged]]/Table1[[#This Row],[backers_count]])</f>
        <v>51.477272727272727</v>
      </c>
      <c r="Q2103" t="str">
        <f>TRIM(MID(Table1[[#This Row],[Category and Sub-Category]],1,SEARCH("/",Table1[[#This Row],[Category and Sub-Category]],1)-1))</f>
        <v>music</v>
      </c>
      <c r="R2103" t="str">
        <f>TRIM(MID(Table1[[#This Row],[Category and Sub-Category]],SEARCH("/",Table1[[#This Row],[Category and Sub-Category]],1)+1,LEN(Table1[[#This Row],[Category and Sub-Category]])))</f>
        <v>indie rock</v>
      </c>
      <c r="S2103" s="8">
        <f>DATE(1970,1,1)+(Table1[[#This Row],[launched_at]]/(24*60*60))</f>
        <v>40892.149467592593</v>
      </c>
      <c r="T2103" s="8">
        <f>DATE(1970,1,1)+(Table1[[#This Row],[deadline]]/(24*60*60))</f>
        <v>40952.149467592593</v>
      </c>
      <c r="U2103">
        <f>_xlfn.DAYS(Table1[[#This Row],[Date Ended Conversion]],Table1[[#This Row],[Date Created Conversion]])</f>
        <v>60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9">
        <f>IF(Table1[[#This Row],[goal]] &lt;= 0,0,Table1[[#This Row],[pledged]]/Table1[[#This Row],[goal]])</f>
        <v>1.36</v>
      </c>
      <c r="P2104" s="7">
        <f>IF(Table1[[#This Row],[backers_count]] &lt;= 0,0,Table1[[#This Row],[pledged]]/Table1[[#This Row],[backers_count]])</f>
        <v>35.789473684210527</v>
      </c>
      <c r="Q2104" t="str">
        <f>TRIM(MID(Table1[[#This Row],[Category and Sub-Category]],1,SEARCH("/",Table1[[#This Row],[Category and Sub-Category]],1)-1))</f>
        <v>music</v>
      </c>
      <c r="R2104" t="str">
        <f>TRIM(MID(Table1[[#This Row],[Category and Sub-Category]],SEARCH("/",Table1[[#This Row],[Category and Sub-Category]],1)+1,LEN(Table1[[#This Row],[Category and Sub-Category]])))</f>
        <v>indie rock</v>
      </c>
      <c r="S2104" s="8">
        <f>DATE(1970,1,1)+(Table1[[#This Row],[launched_at]]/(24*60*60))</f>
        <v>40638.868611111109</v>
      </c>
      <c r="T2104" s="8">
        <f>DATE(1970,1,1)+(Table1[[#This Row],[deadline]]/(24*60*60))</f>
        <v>40668.868611111109</v>
      </c>
      <c r="U2104">
        <f>_xlfn.DAYS(Table1[[#This Row],[Date Ended Conversion]],Table1[[#This Row],[Date Created Conversion]])</f>
        <v>30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9">
        <f>IF(Table1[[#This Row],[goal]] &lt;= 0,0,Table1[[#This Row],[pledged]]/Table1[[#This Row],[goal]])</f>
        <v>1.4612318374694613</v>
      </c>
      <c r="P2105" s="7">
        <f>IF(Table1[[#This Row],[backers_count]] &lt;= 0,0,Table1[[#This Row],[pledged]]/Table1[[#This Row],[backers_count]])</f>
        <v>98.817391304347822</v>
      </c>
      <c r="Q2105" t="str">
        <f>TRIM(MID(Table1[[#This Row],[Category and Sub-Category]],1,SEARCH("/",Table1[[#This Row],[Category and Sub-Category]],1)-1))</f>
        <v>music</v>
      </c>
      <c r="R2105" t="str">
        <f>TRIM(MID(Table1[[#This Row],[Category and Sub-Category]],SEARCH("/",Table1[[#This Row],[Category and Sub-Category]],1)+1,LEN(Table1[[#This Row],[Category and Sub-Category]])))</f>
        <v>indie rock</v>
      </c>
      <c r="S2105" s="8">
        <f>DATE(1970,1,1)+(Table1[[#This Row],[launched_at]]/(24*60*60))</f>
        <v>41192.754942129628</v>
      </c>
      <c r="T2105" s="8">
        <f>DATE(1970,1,1)+(Table1[[#This Row],[deadline]]/(24*60*60))</f>
        <v>41222.7966087963</v>
      </c>
      <c r="U2105">
        <f>_xlfn.DAYS(Table1[[#This Row],[Date Ended Conversion]],Table1[[#This Row],[Date Created Conversion]])</f>
        <v>30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9">
        <f>IF(Table1[[#This Row],[goal]] &lt;= 0,0,Table1[[#This Row],[pledged]]/Table1[[#This Row],[goal]])</f>
        <v>1.2949999999999999</v>
      </c>
      <c r="P2106" s="7">
        <f>IF(Table1[[#This Row],[backers_count]] &lt;= 0,0,Table1[[#This Row],[pledged]]/Table1[[#This Row],[backers_count]])</f>
        <v>28</v>
      </c>
      <c r="Q2106" t="str">
        <f>TRIM(MID(Table1[[#This Row],[Category and Sub-Category]],1,SEARCH("/",Table1[[#This Row],[Category and Sub-Category]],1)-1))</f>
        <v>music</v>
      </c>
      <c r="R2106" t="str">
        <f>TRIM(MID(Table1[[#This Row],[Category and Sub-Category]],SEARCH("/",Table1[[#This Row],[Category and Sub-Category]],1)+1,LEN(Table1[[#This Row],[Category and Sub-Category]])))</f>
        <v>indie rock</v>
      </c>
      <c r="S2106" s="8">
        <f>DATE(1970,1,1)+(Table1[[#This Row],[launched_at]]/(24*60*60))</f>
        <v>41394.074467592596</v>
      </c>
      <c r="T2106" s="8">
        <f>DATE(1970,1,1)+(Table1[[#This Row],[deadline]]/(24*60*60))</f>
        <v>41425</v>
      </c>
      <c r="U2106">
        <f>_xlfn.DAYS(Table1[[#This Row],[Date Ended Conversion]],Table1[[#This Row],[Date Created Conversion]])</f>
        <v>31</v>
      </c>
    </row>
    <row r="2107" spans="1:21" ht="29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9">
        <f>IF(Table1[[#This Row],[goal]] &lt;= 0,0,Table1[[#This Row],[pledged]]/Table1[[#This Row],[goal]])</f>
        <v>2.54</v>
      </c>
      <c r="P2107" s="7">
        <f>IF(Table1[[#This Row],[backers_count]] &lt;= 0,0,Table1[[#This Row],[pledged]]/Table1[[#This Row],[backers_count]])</f>
        <v>51.313131313131315</v>
      </c>
      <c r="Q2107" t="str">
        <f>TRIM(MID(Table1[[#This Row],[Category and Sub-Category]],1,SEARCH("/",Table1[[#This Row],[Category and Sub-Category]],1)-1))</f>
        <v>music</v>
      </c>
      <c r="R2107" t="str">
        <f>TRIM(MID(Table1[[#This Row],[Category and Sub-Category]],SEARCH("/",Table1[[#This Row],[Category and Sub-Category]],1)+1,LEN(Table1[[#This Row],[Category and Sub-Category]])))</f>
        <v>indie rock</v>
      </c>
      <c r="S2107" s="8">
        <f>DATE(1970,1,1)+(Table1[[#This Row],[launched_at]]/(24*60*60))</f>
        <v>41951.788807870369</v>
      </c>
      <c r="T2107" s="8">
        <f>DATE(1970,1,1)+(Table1[[#This Row],[deadline]]/(24*60*60))</f>
        <v>41964.166666666672</v>
      </c>
      <c r="U2107">
        <f>_xlfn.DAYS(Table1[[#This Row],[Date Ended Conversion]],Table1[[#This Row],[Date Created Conversion]])</f>
        <v>13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9">
        <f>IF(Table1[[#This Row],[goal]] &lt;= 0,0,Table1[[#This Row],[pledged]]/Table1[[#This Row],[goal]])</f>
        <v>1.0704545454545455</v>
      </c>
      <c r="P2108" s="7">
        <f>IF(Table1[[#This Row],[backers_count]] &lt;= 0,0,Table1[[#This Row],[pledged]]/Table1[[#This Row],[backers_count]])</f>
        <v>53.522727272727273</v>
      </c>
      <c r="Q2108" t="str">
        <f>TRIM(MID(Table1[[#This Row],[Category and Sub-Category]],1,SEARCH("/",Table1[[#This Row],[Category and Sub-Category]],1)-1))</f>
        <v>music</v>
      </c>
      <c r="R2108" t="str">
        <f>TRIM(MID(Table1[[#This Row],[Category and Sub-Category]],SEARCH("/",Table1[[#This Row],[Category and Sub-Category]],1)+1,LEN(Table1[[#This Row],[Category and Sub-Category]])))</f>
        <v>indie rock</v>
      </c>
      <c r="S2108" s="8">
        <f>DATE(1970,1,1)+(Table1[[#This Row],[launched_at]]/(24*60*60))</f>
        <v>41270.21497685185</v>
      </c>
      <c r="T2108" s="8">
        <f>DATE(1970,1,1)+(Table1[[#This Row],[deadline]]/(24*60*60))</f>
        <v>41300.21497685185</v>
      </c>
      <c r="U2108">
        <f>_xlfn.DAYS(Table1[[#This Row],[Date Ended Conversion]],Table1[[#This Row],[Date Created Conversion]])</f>
        <v>30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9">
        <f>IF(Table1[[#This Row],[goal]] &lt;= 0,0,Table1[[#This Row],[pledged]]/Table1[[#This Row],[goal]])</f>
        <v>1.0773299999999999</v>
      </c>
      <c r="P2109" s="7">
        <f>IF(Table1[[#This Row],[backers_count]] &lt;= 0,0,Table1[[#This Row],[pledged]]/Table1[[#This Row],[backers_count]])</f>
        <v>37.149310344827583</v>
      </c>
      <c r="Q2109" t="str">
        <f>TRIM(MID(Table1[[#This Row],[Category and Sub-Category]],1,SEARCH("/",Table1[[#This Row],[Category and Sub-Category]],1)-1))</f>
        <v>music</v>
      </c>
      <c r="R2109" t="str">
        <f>TRIM(MID(Table1[[#This Row],[Category and Sub-Category]],SEARCH("/",Table1[[#This Row],[Category and Sub-Category]],1)+1,LEN(Table1[[#This Row],[Category and Sub-Category]])))</f>
        <v>indie rock</v>
      </c>
      <c r="S2109" s="8">
        <f>DATE(1970,1,1)+(Table1[[#This Row],[launched_at]]/(24*60*60))</f>
        <v>41934.71056712963</v>
      </c>
      <c r="T2109" s="8">
        <f>DATE(1970,1,1)+(Table1[[#This Row],[deadline]]/(24*60*60))</f>
        <v>41955.752233796295</v>
      </c>
      <c r="U2109">
        <f>_xlfn.DAYS(Table1[[#This Row],[Date Ended Conversion]],Table1[[#This Row],[Date Created Conversion]])</f>
        <v>21</v>
      </c>
    </row>
    <row r="2110" spans="1:21" ht="43.5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9">
        <f>IF(Table1[[#This Row],[goal]] &lt;= 0,0,Table1[[#This Row],[pledged]]/Table1[[#This Row],[goal]])</f>
        <v>1.0731250000000001</v>
      </c>
      <c r="P2110" s="7">
        <f>IF(Table1[[#This Row],[backers_count]] &lt;= 0,0,Table1[[#This Row],[pledged]]/Table1[[#This Row],[backers_count]])</f>
        <v>89.895287958115176</v>
      </c>
      <c r="Q2110" t="str">
        <f>TRIM(MID(Table1[[#This Row],[Category and Sub-Category]],1,SEARCH("/",Table1[[#This Row],[Category and Sub-Category]],1)-1))</f>
        <v>music</v>
      </c>
      <c r="R2110" t="str">
        <f>TRIM(MID(Table1[[#This Row],[Category and Sub-Category]],SEARCH("/",Table1[[#This Row],[Category and Sub-Category]],1)+1,LEN(Table1[[#This Row],[Category and Sub-Category]])))</f>
        <v>indie rock</v>
      </c>
      <c r="S2110" s="8">
        <f>DATE(1970,1,1)+(Table1[[#This Row],[launched_at]]/(24*60*60))</f>
        <v>41135.175694444442</v>
      </c>
      <c r="T2110" s="8">
        <f>DATE(1970,1,1)+(Table1[[#This Row],[deadline]]/(24*60*60))</f>
        <v>41162.163194444445</v>
      </c>
      <c r="U2110">
        <f>_xlfn.DAYS(Table1[[#This Row],[Date Ended Conversion]],Table1[[#This Row],[Date Created Conversion]])</f>
        <v>27</v>
      </c>
    </row>
    <row r="2111" spans="1:21" ht="29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9">
        <f>IF(Table1[[#This Row],[goal]] &lt;= 0,0,Table1[[#This Row],[pledged]]/Table1[[#This Row],[goal]])</f>
        <v>1.06525</v>
      </c>
      <c r="P2111" s="7">
        <f>IF(Table1[[#This Row],[backers_count]] &lt;= 0,0,Table1[[#This Row],[pledged]]/Table1[[#This Row],[backers_count]])</f>
        <v>106.52500000000001</v>
      </c>
      <c r="Q2111" t="str">
        <f>TRIM(MID(Table1[[#This Row],[Category and Sub-Category]],1,SEARCH("/",Table1[[#This Row],[Category and Sub-Category]],1)-1))</f>
        <v>music</v>
      </c>
      <c r="R2111" t="str">
        <f>TRIM(MID(Table1[[#This Row],[Category and Sub-Category]],SEARCH("/",Table1[[#This Row],[Category and Sub-Category]],1)+1,LEN(Table1[[#This Row],[Category and Sub-Category]])))</f>
        <v>indie rock</v>
      </c>
      <c r="S2111" s="8">
        <f>DATE(1970,1,1)+(Table1[[#This Row],[launched_at]]/(24*60*60))</f>
        <v>42160.708530092597</v>
      </c>
      <c r="T2111" s="8">
        <f>DATE(1970,1,1)+(Table1[[#This Row],[deadline]]/(24*60*60))</f>
        <v>42190.708530092597</v>
      </c>
      <c r="U2111">
        <f>_xlfn.DAYS(Table1[[#This Row],[Date Ended Conversion]],Table1[[#This Row],[Date Created Conversion]])</f>
        <v>30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9">
        <f>IF(Table1[[#This Row],[goal]] &lt;= 0,0,Table1[[#This Row],[pledged]]/Table1[[#This Row],[goal]])</f>
        <v>1.0035000000000001</v>
      </c>
      <c r="P2112" s="7">
        <f>IF(Table1[[#This Row],[backers_count]] &lt;= 0,0,Table1[[#This Row],[pledged]]/Table1[[#This Row],[backers_count]])</f>
        <v>52.815789473684212</v>
      </c>
      <c r="Q2112" t="str">
        <f>TRIM(MID(Table1[[#This Row],[Category and Sub-Category]],1,SEARCH("/",Table1[[#This Row],[Category and Sub-Category]],1)-1))</f>
        <v>music</v>
      </c>
      <c r="R2112" t="str">
        <f>TRIM(MID(Table1[[#This Row],[Category and Sub-Category]],SEARCH("/",Table1[[#This Row],[Category and Sub-Category]],1)+1,LEN(Table1[[#This Row],[Category and Sub-Category]])))</f>
        <v>indie rock</v>
      </c>
      <c r="S2112" s="8">
        <f>DATE(1970,1,1)+(Table1[[#This Row],[launched_at]]/(24*60*60))</f>
        <v>41759.670937499999</v>
      </c>
      <c r="T2112" s="8">
        <f>DATE(1970,1,1)+(Table1[[#This Row],[deadline]]/(24*60*60))</f>
        <v>41787.207638888889</v>
      </c>
      <c r="U2112">
        <f>_xlfn.DAYS(Table1[[#This Row],[Date Ended Conversion]],Table1[[#This Row],[Date Created Conversion]])</f>
        <v>28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9">
        <f>IF(Table1[[#This Row],[goal]] &lt;= 0,0,Table1[[#This Row],[pledged]]/Table1[[#This Row],[goal]])</f>
        <v>1.0649999999999999</v>
      </c>
      <c r="P2113" s="7">
        <f>IF(Table1[[#This Row],[backers_count]] &lt;= 0,0,Table1[[#This Row],[pledged]]/Table1[[#This Row],[backers_count]])</f>
        <v>54.615384615384613</v>
      </c>
      <c r="Q2113" t="str">
        <f>TRIM(MID(Table1[[#This Row],[Category and Sub-Category]],1,SEARCH("/",Table1[[#This Row],[Category and Sub-Category]],1)-1))</f>
        <v>music</v>
      </c>
      <c r="R2113" t="str">
        <f>TRIM(MID(Table1[[#This Row],[Category and Sub-Category]],SEARCH("/",Table1[[#This Row],[Category and Sub-Category]],1)+1,LEN(Table1[[#This Row],[Category and Sub-Category]])))</f>
        <v>indie rock</v>
      </c>
      <c r="S2113" s="8">
        <f>DATE(1970,1,1)+(Table1[[#This Row],[launched_at]]/(24*60*60))</f>
        <v>40703.197048611109</v>
      </c>
      <c r="T2113" s="8">
        <f>DATE(1970,1,1)+(Table1[[#This Row],[deadline]]/(24*60*60))</f>
        <v>40770.041666666664</v>
      </c>
      <c r="U2113">
        <f>_xlfn.DAYS(Table1[[#This Row],[Date Ended Conversion]],Table1[[#This Row],[Date Created Conversion]])</f>
        <v>67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9">
        <f>IF(Table1[[#This Row],[goal]] &lt;= 0,0,Table1[[#This Row],[pledged]]/Table1[[#This Row],[goal]])</f>
        <v>1</v>
      </c>
      <c r="P2114" s="7">
        <f>IF(Table1[[#This Row],[backers_count]] &lt;= 0,0,Table1[[#This Row],[pledged]]/Table1[[#This Row],[backers_count]])</f>
        <v>27.272727272727273</v>
      </c>
      <c r="Q2114" t="str">
        <f>TRIM(MID(Table1[[#This Row],[Category and Sub-Category]],1,SEARCH("/",Table1[[#This Row],[Category and Sub-Category]],1)-1))</f>
        <v>music</v>
      </c>
      <c r="R2114" t="str">
        <f>TRIM(MID(Table1[[#This Row],[Category and Sub-Category]],SEARCH("/",Table1[[#This Row],[Category and Sub-Category]],1)+1,LEN(Table1[[#This Row],[Category and Sub-Category]])))</f>
        <v>indie rock</v>
      </c>
      <c r="S2114" s="8">
        <f>DATE(1970,1,1)+(Table1[[#This Row],[launched_at]]/(24*60*60))</f>
        <v>41365.928159722222</v>
      </c>
      <c r="T2114" s="8">
        <f>DATE(1970,1,1)+(Table1[[#This Row],[deadline]]/(24*60*60))</f>
        <v>41379.928159722222</v>
      </c>
      <c r="U2114">
        <f>_xlfn.DAYS(Table1[[#This Row],[Date Ended Conversion]],Table1[[#This Row],[Date Created Conversion]])</f>
        <v>14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9">
        <f>IF(Table1[[#This Row],[goal]] &lt;= 0,0,Table1[[#This Row],[pledged]]/Table1[[#This Row],[goal]])</f>
        <v>1.0485714285714285</v>
      </c>
      <c r="P2115" s="7">
        <f>IF(Table1[[#This Row],[backers_count]] &lt;= 0,0,Table1[[#This Row],[pledged]]/Table1[[#This Row],[backers_count]])</f>
        <v>68.598130841121488</v>
      </c>
      <c r="Q2115" t="str">
        <f>TRIM(MID(Table1[[#This Row],[Category and Sub-Category]],1,SEARCH("/",Table1[[#This Row],[Category and Sub-Category]],1)-1))</f>
        <v>music</v>
      </c>
      <c r="R2115" t="str">
        <f>TRIM(MID(Table1[[#This Row],[Category and Sub-Category]],SEARCH("/",Table1[[#This Row],[Category and Sub-Category]],1)+1,LEN(Table1[[#This Row],[Category and Sub-Category]])))</f>
        <v>indie rock</v>
      </c>
      <c r="S2115" s="8">
        <f>DATE(1970,1,1)+(Table1[[#This Row],[launched_at]]/(24*60*60))</f>
        <v>41870.86546296296</v>
      </c>
      <c r="T2115" s="8">
        <f>DATE(1970,1,1)+(Table1[[#This Row],[deadline]]/(24*60*60))</f>
        <v>41905.86546296296</v>
      </c>
      <c r="U2115">
        <f>_xlfn.DAYS(Table1[[#This Row],[Date Ended Conversion]],Table1[[#This Row],[Date Created Conversion]])</f>
        <v>35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9">
        <f>IF(Table1[[#This Row],[goal]] &lt;= 0,0,Table1[[#This Row],[pledged]]/Table1[[#This Row],[goal]])</f>
        <v>1.0469999999999999</v>
      </c>
      <c r="P2116" s="7">
        <f>IF(Table1[[#This Row],[backers_count]] &lt;= 0,0,Table1[[#This Row],[pledged]]/Table1[[#This Row],[backers_count]])</f>
        <v>35.612244897959187</v>
      </c>
      <c r="Q2116" t="str">
        <f>TRIM(MID(Table1[[#This Row],[Category and Sub-Category]],1,SEARCH("/",Table1[[#This Row],[Category and Sub-Category]],1)-1))</f>
        <v>music</v>
      </c>
      <c r="R2116" t="str">
        <f>TRIM(MID(Table1[[#This Row],[Category and Sub-Category]],SEARCH("/",Table1[[#This Row],[Category and Sub-Category]],1)+1,LEN(Table1[[#This Row],[Category and Sub-Category]])))</f>
        <v>indie rock</v>
      </c>
      <c r="S2116" s="8">
        <f>DATE(1970,1,1)+(Table1[[#This Row],[launched_at]]/(24*60*60))</f>
        <v>40458.815625000003</v>
      </c>
      <c r="T2116" s="8">
        <f>DATE(1970,1,1)+(Table1[[#This Row],[deadline]]/(24*60*60))</f>
        <v>40521.207638888889</v>
      </c>
      <c r="U2116">
        <f>_xlfn.DAYS(Table1[[#This Row],[Date Ended Conversion]],Table1[[#This Row],[Date Created Conversion]])</f>
        <v>63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9">
        <f>IF(Table1[[#This Row],[goal]] &lt;= 0,0,Table1[[#This Row],[pledged]]/Table1[[#This Row],[goal]])</f>
        <v>2.2566666666666668</v>
      </c>
      <c r="P2117" s="7">
        <f>IF(Table1[[#This Row],[backers_count]] &lt;= 0,0,Table1[[#This Row],[pledged]]/Table1[[#This Row],[backers_count]])</f>
        <v>94.027777777777771</v>
      </c>
      <c r="Q2117" t="str">
        <f>TRIM(MID(Table1[[#This Row],[Category and Sub-Category]],1,SEARCH("/",Table1[[#This Row],[Category and Sub-Category]],1)-1))</f>
        <v>music</v>
      </c>
      <c r="R2117" t="str">
        <f>TRIM(MID(Table1[[#This Row],[Category and Sub-Category]],SEARCH("/",Table1[[#This Row],[Category and Sub-Category]],1)+1,LEN(Table1[[#This Row],[Category and Sub-Category]])))</f>
        <v>indie rock</v>
      </c>
      <c r="S2117" s="8">
        <f>DATE(1970,1,1)+(Table1[[#This Row],[launched_at]]/(24*60*60))</f>
        <v>40564.081030092595</v>
      </c>
      <c r="T2117" s="8">
        <f>DATE(1970,1,1)+(Table1[[#This Row],[deadline]]/(24*60*60))</f>
        <v>40594.081030092595</v>
      </c>
      <c r="U2117">
        <f>_xlfn.DAYS(Table1[[#This Row],[Date Ended Conversion]],Table1[[#This Row],[Date Created Conversion]])</f>
        <v>30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9">
        <f>IF(Table1[[#This Row],[goal]] &lt;= 0,0,Table1[[#This Row],[pledged]]/Table1[[#This Row],[goal]])</f>
        <v>1.0090416666666666</v>
      </c>
      <c r="P2118" s="7">
        <f>IF(Table1[[#This Row],[backers_count]] &lt;= 0,0,Table1[[#This Row],[pledged]]/Table1[[#This Row],[backers_count]])</f>
        <v>526.45652173913038</v>
      </c>
      <c r="Q2118" t="str">
        <f>TRIM(MID(Table1[[#This Row],[Category and Sub-Category]],1,SEARCH("/",Table1[[#This Row],[Category and Sub-Category]],1)-1))</f>
        <v>music</v>
      </c>
      <c r="R2118" t="str">
        <f>TRIM(MID(Table1[[#This Row],[Category and Sub-Category]],SEARCH("/",Table1[[#This Row],[Category and Sub-Category]],1)+1,LEN(Table1[[#This Row],[Category and Sub-Category]])))</f>
        <v>indie rock</v>
      </c>
      <c r="S2118" s="8">
        <f>DATE(1970,1,1)+(Table1[[#This Row],[launched_at]]/(24*60*60))</f>
        <v>41136.777812500004</v>
      </c>
      <c r="T2118" s="8">
        <f>DATE(1970,1,1)+(Table1[[#This Row],[deadline]]/(24*60*60))</f>
        <v>41184.777812500004</v>
      </c>
      <c r="U2118">
        <f>_xlfn.DAYS(Table1[[#This Row],[Date Ended Conversion]],Table1[[#This Row],[Date Created Conversion]])</f>
        <v>48</v>
      </c>
    </row>
    <row r="2119" spans="1:21" ht="43.5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9">
        <f>IF(Table1[[#This Row],[goal]] &lt;= 0,0,Table1[[#This Row],[pledged]]/Table1[[#This Row],[goal]])</f>
        <v>1.4775</v>
      </c>
      <c r="P2119" s="7">
        <f>IF(Table1[[#This Row],[backers_count]] &lt;= 0,0,Table1[[#This Row],[pledged]]/Table1[[#This Row],[backers_count]])</f>
        <v>50.657142857142858</v>
      </c>
      <c r="Q2119" t="str">
        <f>TRIM(MID(Table1[[#This Row],[Category and Sub-Category]],1,SEARCH("/",Table1[[#This Row],[Category and Sub-Category]],1)-1))</f>
        <v>music</v>
      </c>
      <c r="R2119" t="str">
        <f>TRIM(MID(Table1[[#This Row],[Category and Sub-Category]],SEARCH("/",Table1[[#This Row],[Category and Sub-Category]],1)+1,LEN(Table1[[#This Row],[Category and Sub-Category]])))</f>
        <v>indie rock</v>
      </c>
      <c r="S2119" s="8">
        <f>DATE(1970,1,1)+(Table1[[#This Row],[launched_at]]/(24*60*60))</f>
        <v>42290.059594907405</v>
      </c>
      <c r="T2119" s="8">
        <f>DATE(1970,1,1)+(Table1[[#This Row],[deadline]]/(24*60*60))</f>
        <v>42304.207638888889</v>
      </c>
      <c r="U2119">
        <f>_xlfn.DAYS(Table1[[#This Row],[Date Ended Conversion]],Table1[[#This Row],[Date Created Conversion]])</f>
        <v>14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9">
        <f>IF(Table1[[#This Row],[goal]] &lt;= 0,0,Table1[[#This Row],[pledged]]/Table1[[#This Row],[goal]])</f>
        <v>1.3461099999999999</v>
      </c>
      <c r="P2120" s="7">
        <f>IF(Table1[[#This Row],[backers_count]] &lt;= 0,0,Table1[[#This Row],[pledged]]/Table1[[#This Row],[backers_count]])</f>
        <v>79.182941176470578</v>
      </c>
      <c r="Q2120" t="str">
        <f>TRIM(MID(Table1[[#This Row],[Category and Sub-Category]],1,SEARCH("/",Table1[[#This Row],[Category and Sub-Category]],1)-1))</f>
        <v>music</v>
      </c>
      <c r="R2120" t="str">
        <f>TRIM(MID(Table1[[#This Row],[Category and Sub-Category]],SEARCH("/",Table1[[#This Row],[Category and Sub-Category]],1)+1,LEN(Table1[[#This Row],[Category and Sub-Category]])))</f>
        <v>indie rock</v>
      </c>
      <c r="S2120" s="8">
        <f>DATE(1970,1,1)+(Table1[[#This Row],[launched_at]]/(24*60*60))</f>
        <v>40718.839537037034</v>
      </c>
      <c r="T2120" s="8">
        <f>DATE(1970,1,1)+(Table1[[#This Row],[deadline]]/(24*60*60))</f>
        <v>40748.839537037034</v>
      </c>
      <c r="U2120">
        <f>_xlfn.DAYS(Table1[[#This Row],[Date Ended Conversion]],Table1[[#This Row],[Date Created Conversion]])</f>
        <v>30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9">
        <f>IF(Table1[[#This Row],[goal]] &lt;= 0,0,Table1[[#This Row],[pledged]]/Table1[[#This Row],[goal]])</f>
        <v>1.0075000000000001</v>
      </c>
      <c r="P2121" s="7">
        <f>IF(Table1[[#This Row],[backers_count]] &lt;= 0,0,Table1[[#This Row],[pledged]]/Table1[[#This Row],[backers_count]])</f>
        <v>91.590909090909093</v>
      </c>
      <c r="Q2121" t="str">
        <f>TRIM(MID(Table1[[#This Row],[Category and Sub-Category]],1,SEARCH("/",Table1[[#This Row],[Category and Sub-Category]],1)-1))</f>
        <v>music</v>
      </c>
      <c r="R2121" t="str">
        <f>TRIM(MID(Table1[[#This Row],[Category and Sub-Category]],SEARCH("/",Table1[[#This Row],[Category and Sub-Category]],1)+1,LEN(Table1[[#This Row],[Category and Sub-Category]])))</f>
        <v>indie rock</v>
      </c>
      <c r="S2121" s="8">
        <f>DATE(1970,1,1)+(Table1[[#This Row],[launched_at]]/(24*60*60))</f>
        <v>41107.130150462966</v>
      </c>
      <c r="T2121" s="8">
        <f>DATE(1970,1,1)+(Table1[[#This Row],[deadline]]/(24*60*60))</f>
        <v>41137.130150462966</v>
      </c>
      <c r="U2121">
        <f>_xlfn.DAYS(Table1[[#This Row],[Date Ended Conversion]],Table1[[#This Row],[Date Created Conversion]])</f>
        <v>30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9">
        <f>IF(Table1[[#This Row],[goal]] &lt;= 0,0,Table1[[#This Row],[pledged]]/Table1[[#This Row],[goal]])</f>
        <v>1.00880375</v>
      </c>
      <c r="P2122" s="7">
        <f>IF(Table1[[#This Row],[backers_count]] &lt;= 0,0,Table1[[#This Row],[pledged]]/Table1[[#This Row],[backers_count]])</f>
        <v>116.96275362318841</v>
      </c>
      <c r="Q2122" t="str">
        <f>TRIM(MID(Table1[[#This Row],[Category and Sub-Category]],1,SEARCH("/",Table1[[#This Row],[Category and Sub-Category]],1)-1))</f>
        <v>music</v>
      </c>
      <c r="R2122" t="str">
        <f>TRIM(MID(Table1[[#This Row],[Category and Sub-Category]],SEARCH("/",Table1[[#This Row],[Category and Sub-Category]],1)+1,LEN(Table1[[#This Row],[Category and Sub-Category]])))</f>
        <v>indie rock</v>
      </c>
      <c r="S2122" s="8">
        <f>DATE(1970,1,1)+(Table1[[#This Row],[launched_at]]/(24*60*60))</f>
        <v>41591.964537037034</v>
      </c>
      <c r="T2122" s="8">
        <f>DATE(1970,1,1)+(Table1[[#This Row],[deadline]]/(24*60*60))</f>
        <v>41640.964537037034</v>
      </c>
      <c r="U2122">
        <f>_xlfn.DAYS(Table1[[#This Row],[Date Ended Conversion]],Table1[[#This Row],[Date Created Conversion]])</f>
        <v>49</v>
      </c>
    </row>
    <row r="2123" spans="1:21" ht="29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9">
        <f>IF(Table1[[#This Row],[goal]] &lt;= 0,0,Table1[[#This Row],[pledged]]/Table1[[#This Row],[goal]])</f>
        <v>5.6800000000000002E-3</v>
      </c>
      <c r="P2123" s="7">
        <f>IF(Table1[[#This Row],[backers_count]] &lt;= 0,0,Table1[[#This Row],[pledged]]/Table1[[#This Row],[backers_count]])</f>
        <v>28.4</v>
      </c>
      <c r="Q2123" t="str">
        <f>TRIM(MID(Table1[[#This Row],[Category and Sub-Category]],1,SEARCH("/",Table1[[#This Row],[Category and Sub-Category]],1)-1))</f>
        <v>games</v>
      </c>
      <c r="R2123" t="str">
        <f>TRIM(MID(Table1[[#This Row],[Category and Sub-Category]],SEARCH("/",Table1[[#This Row],[Category and Sub-Category]],1)+1,LEN(Table1[[#This Row],[Category and Sub-Category]])))</f>
        <v>video games</v>
      </c>
      <c r="S2123" s="8">
        <f>DATE(1970,1,1)+(Table1[[#This Row],[launched_at]]/(24*60*60))</f>
        <v>42716.7424537037</v>
      </c>
      <c r="T2123" s="8">
        <f>DATE(1970,1,1)+(Table1[[#This Row],[deadline]]/(24*60*60))</f>
        <v>42746.7424537037</v>
      </c>
      <c r="U2123">
        <f>_xlfn.DAYS(Table1[[#This Row],[Date Ended Conversion]],Table1[[#This Row],[Date Created Conversion]])</f>
        <v>30</v>
      </c>
    </row>
    <row r="2124" spans="1:21" ht="29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9">
        <f>IF(Table1[[#This Row],[goal]] &lt;= 0,0,Table1[[#This Row],[pledged]]/Table1[[#This Row],[goal]])</f>
        <v>3.875E-3</v>
      </c>
      <c r="P2124" s="7">
        <f>IF(Table1[[#This Row],[backers_count]] &lt;= 0,0,Table1[[#This Row],[pledged]]/Table1[[#This Row],[backers_count]])</f>
        <v>103.33333333333333</v>
      </c>
      <c r="Q2124" t="str">
        <f>TRIM(MID(Table1[[#This Row],[Category and Sub-Category]],1,SEARCH("/",Table1[[#This Row],[Category and Sub-Category]],1)-1))</f>
        <v>games</v>
      </c>
      <c r="R2124" t="str">
        <f>TRIM(MID(Table1[[#This Row],[Category and Sub-Category]],SEARCH("/",Table1[[#This Row],[Category and Sub-Category]],1)+1,LEN(Table1[[#This Row],[Category and Sub-Category]])))</f>
        <v>video games</v>
      </c>
      <c r="S2124" s="8">
        <f>DATE(1970,1,1)+(Table1[[#This Row],[launched_at]]/(24*60*60))</f>
        <v>42712.300567129627</v>
      </c>
      <c r="T2124" s="8">
        <f>DATE(1970,1,1)+(Table1[[#This Row],[deadline]]/(24*60*60))</f>
        <v>42742.300567129627</v>
      </c>
      <c r="U2124">
        <f>_xlfn.DAYS(Table1[[#This Row],[Date Ended Conversion]],Table1[[#This Row],[Date Created Conversion]])</f>
        <v>30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9">
        <f>IF(Table1[[#This Row],[goal]] &lt;= 0,0,Table1[[#This Row],[pledged]]/Table1[[#This Row],[goal]])</f>
        <v>0.1</v>
      </c>
      <c r="P2125" s="7">
        <f>IF(Table1[[#This Row],[backers_count]] &lt;= 0,0,Table1[[#This Row],[pledged]]/Table1[[#This Row],[backers_count]])</f>
        <v>10</v>
      </c>
      <c r="Q2125" t="str">
        <f>TRIM(MID(Table1[[#This Row],[Category and Sub-Category]],1,SEARCH("/",Table1[[#This Row],[Category and Sub-Category]],1)-1))</f>
        <v>games</v>
      </c>
      <c r="R2125" t="str">
        <f>TRIM(MID(Table1[[#This Row],[Category and Sub-Category]],SEARCH("/",Table1[[#This Row],[Category and Sub-Category]],1)+1,LEN(Table1[[#This Row],[Category and Sub-Category]])))</f>
        <v>video games</v>
      </c>
      <c r="S2125" s="8">
        <f>DATE(1970,1,1)+(Table1[[#This Row],[launched_at]]/(24*60*60))</f>
        <v>40198.424849537041</v>
      </c>
      <c r="T2125" s="8">
        <f>DATE(1970,1,1)+(Table1[[#This Row],[deadline]]/(24*60*60))</f>
        <v>40252.290972222225</v>
      </c>
      <c r="U2125">
        <f>_xlfn.DAYS(Table1[[#This Row],[Date Ended Conversion]],Table1[[#This Row],[Date Created Conversion]])</f>
        <v>54</v>
      </c>
    </row>
    <row r="2126" spans="1:21" ht="43.5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9">
        <f>IF(Table1[[#This Row],[goal]] &lt;= 0,0,Table1[[#This Row],[pledged]]/Table1[[#This Row],[goal]])</f>
        <v>0.10454545454545454</v>
      </c>
      <c r="P2126" s="7">
        <f>IF(Table1[[#This Row],[backers_count]] &lt;= 0,0,Table1[[#This Row],[pledged]]/Table1[[#This Row],[backers_count]])</f>
        <v>23</v>
      </c>
      <c r="Q2126" t="str">
        <f>TRIM(MID(Table1[[#This Row],[Category and Sub-Category]],1,SEARCH("/",Table1[[#This Row],[Category and Sub-Category]],1)-1))</f>
        <v>games</v>
      </c>
      <c r="R2126" t="str">
        <f>TRIM(MID(Table1[[#This Row],[Category and Sub-Category]],SEARCH("/",Table1[[#This Row],[Category and Sub-Category]],1)+1,LEN(Table1[[#This Row],[Category and Sub-Category]])))</f>
        <v>video games</v>
      </c>
      <c r="S2126" s="8">
        <f>DATE(1970,1,1)+(Table1[[#This Row],[launched_at]]/(24*60*60))</f>
        <v>40464.028182870374</v>
      </c>
      <c r="T2126" s="8">
        <f>DATE(1970,1,1)+(Table1[[#This Row],[deadline]]/(24*60*60))</f>
        <v>40512.208333333336</v>
      </c>
      <c r="U2126">
        <f>_xlfn.DAYS(Table1[[#This Row],[Date Ended Conversion]],Table1[[#This Row],[Date Created Conversion]])</f>
        <v>48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9">
        <f>IF(Table1[[#This Row],[goal]] &lt;= 0,0,Table1[[#This Row],[pledged]]/Table1[[#This Row],[goal]])</f>
        <v>1.4200000000000001E-2</v>
      </c>
      <c r="P2127" s="7">
        <f>IF(Table1[[#This Row],[backers_count]] &lt;= 0,0,Table1[[#This Row],[pledged]]/Table1[[#This Row],[backers_count]])</f>
        <v>31.555555555555557</v>
      </c>
      <c r="Q2127" t="str">
        <f>TRIM(MID(Table1[[#This Row],[Category and Sub-Category]],1,SEARCH("/",Table1[[#This Row],[Category and Sub-Category]],1)-1))</f>
        <v>games</v>
      </c>
      <c r="R2127" t="str">
        <f>TRIM(MID(Table1[[#This Row],[Category and Sub-Category]],SEARCH("/",Table1[[#This Row],[Category and Sub-Category]],1)+1,LEN(Table1[[#This Row],[Category and Sub-Category]])))</f>
        <v>video games</v>
      </c>
      <c r="S2127" s="8">
        <f>DATE(1970,1,1)+(Table1[[#This Row],[launched_at]]/(24*60*60))</f>
        <v>42191.023530092592</v>
      </c>
      <c r="T2127" s="8">
        <f>DATE(1970,1,1)+(Table1[[#This Row],[deadline]]/(24*60*60))</f>
        <v>42221.023530092592</v>
      </c>
      <c r="U2127">
        <f>_xlfn.DAYS(Table1[[#This Row],[Date Ended Conversion]],Table1[[#This Row],[Date Created Conversion]])</f>
        <v>30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9">
        <f>IF(Table1[[#This Row],[goal]] &lt;= 0,0,Table1[[#This Row],[pledged]]/Table1[[#This Row],[goal]])</f>
        <v>5.0000000000000001E-4</v>
      </c>
      <c r="P2128" s="7">
        <f>IF(Table1[[#This Row],[backers_count]] &lt;= 0,0,Table1[[#This Row],[pledged]]/Table1[[#This Row],[backers_count]])</f>
        <v>5</v>
      </c>
      <c r="Q2128" t="str">
        <f>TRIM(MID(Table1[[#This Row],[Category and Sub-Category]],1,SEARCH("/",Table1[[#This Row],[Category and Sub-Category]],1)-1))</f>
        <v>games</v>
      </c>
      <c r="R2128" t="str">
        <f>TRIM(MID(Table1[[#This Row],[Category and Sub-Category]],SEARCH("/",Table1[[#This Row],[Category and Sub-Category]],1)+1,LEN(Table1[[#This Row],[Category and Sub-Category]])))</f>
        <v>video games</v>
      </c>
      <c r="S2128" s="8">
        <f>DATE(1970,1,1)+(Table1[[#This Row],[launched_at]]/(24*60*60))</f>
        <v>41951.973229166666</v>
      </c>
      <c r="T2128" s="8">
        <f>DATE(1970,1,1)+(Table1[[#This Row],[deadline]]/(24*60*60))</f>
        <v>41981.973229166666</v>
      </c>
      <c r="U2128">
        <f>_xlfn.DAYS(Table1[[#This Row],[Date Ended Conversion]],Table1[[#This Row],[Date Created Conversion]])</f>
        <v>30</v>
      </c>
    </row>
    <row r="2129" spans="1:2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9">
        <f>IF(Table1[[#This Row],[goal]] &lt;= 0,0,Table1[[#This Row],[pledged]]/Table1[[#This Row],[goal]])</f>
        <v>0.28842857142857142</v>
      </c>
      <c r="P2129" s="7">
        <f>IF(Table1[[#This Row],[backers_count]] &lt;= 0,0,Table1[[#This Row],[pledged]]/Table1[[#This Row],[backers_count]])</f>
        <v>34.220338983050844</v>
      </c>
      <c r="Q2129" t="str">
        <f>TRIM(MID(Table1[[#This Row],[Category and Sub-Category]],1,SEARCH("/",Table1[[#This Row],[Category and Sub-Category]],1)-1))</f>
        <v>games</v>
      </c>
      <c r="R2129" t="str">
        <f>TRIM(MID(Table1[[#This Row],[Category and Sub-Category]],SEARCH("/",Table1[[#This Row],[Category and Sub-Category]],1)+1,LEN(Table1[[#This Row],[Category and Sub-Category]])))</f>
        <v>video games</v>
      </c>
      <c r="S2129" s="8">
        <f>DATE(1970,1,1)+(Table1[[#This Row],[launched_at]]/(24*60*60))</f>
        <v>42045.505358796298</v>
      </c>
      <c r="T2129" s="8">
        <f>DATE(1970,1,1)+(Table1[[#This Row],[deadline]]/(24*60*60))</f>
        <v>42075.463692129633</v>
      </c>
      <c r="U2129">
        <f>_xlfn.DAYS(Table1[[#This Row],[Date Ended Conversion]],Table1[[#This Row],[Date Created Conversion]])</f>
        <v>30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9">
        <f>IF(Table1[[#This Row],[goal]] &lt;= 0,0,Table1[[#This Row],[pledged]]/Table1[[#This Row],[goal]])</f>
        <v>1.6666666666666668E-3</v>
      </c>
      <c r="P2130" s="7">
        <f>IF(Table1[[#This Row],[backers_count]] &lt;= 0,0,Table1[[#This Row],[pledged]]/Table1[[#This Row],[backers_count]])</f>
        <v>25</v>
      </c>
      <c r="Q2130" t="str">
        <f>TRIM(MID(Table1[[#This Row],[Category and Sub-Category]],1,SEARCH("/",Table1[[#This Row],[Category and Sub-Category]],1)-1))</f>
        <v>games</v>
      </c>
      <c r="R2130" t="str">
        <f>TRIM(MID(Table1[[#This Row],[Category and Sub-Category]],SEARCH("/",Table1[[#This Row],[Category and Sub-Category]],1)+1,LEN(Table1[[#This Row],[Category and Sub-Category]])))</f>
        <v>video games</v>
      </c>
      <c r="S2130" s="8">
        <f>DATE(1970,1,1)+(Table1[[#This Row],[launched_at]]/(24*60*60))</f>
        <v>41843.772789351853</v>
      </c>
      <c r="T2130" s="8">
        <f>DATE(1970,1,1)+(Table1[[#This Row],[deadline]]/(24*60*60))</f>
        <v>41903.772789351853</v>
      </c>
      <c r="U2130">
        <f>_xlfn.DAYS(Table1[[#This Row],[Date Ended Conversion]],Table1[[#This Row],[Date Created Conversion]])</f>
        <v>60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9">
        <f>IF(Table1[[#This Row],[goal]] &lt;= 0,0,Table1[[#This Row],[pledged]]/Table1[[#This Row],[goal]])</f>
        <v>0.11799999999999999</v>
      </c>
      <c r="P2131" s="7">
        <f>IF(Table1[[#This Row],[backers_count]] &lt;= 0,0,Table1[[#This Row],[pledged]]/Table1[[#This Row],[backers_count]])</f>
        <v>19.666666666666668</v>
      </c>
      <c r="Q2131" t="str">
        <f>TRIM(MID(Table1[[#This Row],[Category and Sub-Category]],1,SEARCH("/",Table1[[#This Row],[Category and Sub-Category]],1)-1))</f>
        <v>games</v>
      </c>
      <c r="R2131" t="str">
        <f>TRIM(MID(Table1[[#This Row],[Category and Sub-Category]],SEARCH("/",Table1[[#This Row],[Category and Sub-Category]],1)+1,LEN(Table1[[#This Row],[Category and Sub-Category]])))</f>
        <v>video games</v>
      </c>
      <c r="S2131" s="8">
        <f>DATE(1970,1,1)+(Table1[[#This Row],[launched_at]]/(24*60*60))</f>
        <v>42409.024305555555</v>
      </c>
      <c r="T2131" s="8">
        <f>DATE(1970,1,1)+(Table1[[#This Row],[deadline]]/(24*60*60))</f>
        <v>42439.024305555555</v>
      </c>
      <c r="U2131">
        <f>_xlfn.DAYS(Table1[[#This Row],[Date Ended Conversion]],Table1[[#This Row],[Date Created Conversion]])</f>
        <v>30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9">
        <f>IF(Table1[[#This Row],[goal]] &lt;= 0,0,Table1[[#This Row],[pledged]]/Table1[[#This Row],[goal]])</f>
        <v>2.0238095238095236E-3</v>
      </c>
      <c r="P2132" s="7">
        <f>IF(Table1[[#This Row],[backers_count]] &lt;= 0,0,Table1[[#This Row],[pledged]]/Table1[[#This Row],[backers_count]])</f>
        <v>21.25</v>
      </c>
      <c r="Q2132" t="str">
        <f>TRIM(MID(Table1[[#This Row],[Category and Sub-Category]],1,SEARCH("/",Table1[[#This Row],[Category and Sub-Category]],1)-1))</f>
        <v>games</v>
      </c>
      <c r="R2132" t="str">
        <f>TRIM(MID(Table1[[#This Row],[Category and Sub-Category]],SEARCH("/",Table1[[#This Row],[Category and Sub-Category]],1)+1,LEN(Table1[[#This Row],[Category and Sub-Category]])))</f>
        <v>video games</v>
      </c>
      <c r="S2132" s="8">
        <f>DATE(1970,1,1)+(Table1[[#This Row],[launched_at]]/(24*60*60))</f>
        <v>41832.086377314816</v>
      </c>
      <c r="T2132" s="8">
        <f>DATE(1970,1,1)+(Table1[[#This Row],[deadline]]/(24*60*60))</f>
        <v>41867.086377314816</v>
      </c>
      <c r="U2132">
        <f>_xlfn.DAYS(Table1[[#This Row],[Date Ended Conversion]],Table1[[#This Row],[Date Created Conversion]])</f>
        <v>35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9">
        <f>IF(Table1[[#This Row],[goal]] &lt;= 0,0,Table1[[#This Row],[pledged]]/Table1[[#This Row],[goal]])</f>
        <v>0.05</v>
      </c>
      <c r="P2133" s="7">
        <f>IF(Table1[[#This Row],[backers_count]] &lt;= 0,0,Table1[[#This Row],[pledged]]/Table1[[#This Row],[backers_count]])</f>
        <v>8.3333333333333339</v>
      </c>
      <c r="Q2133" t="str">
        <f>TRIM(MID(Table1[[#This Row],[Category and Sub-Category]],1,SEARCH("/",Table1[[#This Row],[Category and Sub-Category]],1)-1))</f>
        <v>games</v>
      </c>
      <c r="R2133" t="str">
        <f>TRIM(MID(Table1[[#This Row],[Category and Sub-Category]],SEARCH("/",Table1[[#This Row],[Category and Sub-Category]],1)+1,LEN(Table1[[#This Row],[Category and Sub-Category]])))</f>
        <v>video games</v>
      </c>
      <c r="S2133" s="8">
        <f>DATE(1970,1,1)+(Table1[[#This Row],[launched_at]]/(24*60*60))</f>
        <v>42167.207071759258</v>
      </c>
      <c r="T2133" s="8">
        <f>DATE(1970,1,1)+(Table1[[#This Row],[deadline]]/(24*60*60))</f>
        <v>42197.207071759258</v>
      </c>
      <c r="U2133">
        <f>_xlfn.DAYS(Table1[[#This Row],[Date Ended Conversion]],Table1[[#This Row],[Date Created Conversion]])</f>
        <v>30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9">
        <f>IF(Table1[[#This Row],[goal]] &lt;= 0,0,Table1[[#This Row],[pledged]]/Table1[[#This Row],[goal]])</f>
        <v>2.1129899999999997E-2</v>
      </c>
      <c r="P2134" s="7">
        <f>IF(Table1[[#This Row],[backers_count]] &lt;= 0,0,Table1[[#This Row],[pledged]]/Table1[[#This Row],[backers_count]])</f>
        <v>21.34333333333333</v>
      </c>
      <c r="Q2134" t="str">
        <f>TRIM(MID(Table1[[#This Row],[Category and Sub-Category]],1,SEARCH("/",Table1[[#This Row],[Category and Sub-Category]],1)-1))</f>
        <v>games</v>
      </c>
      <c r="R2134" t="str">
        <f>TRIM(MID(Table1[[#This Row],[Category and Sub-Category]],SEARCH("/",Table1[[#This Row],[Category and Sub-Category]],1)+1,LEN(Table1[[#This Row],[Category and Sub-Category]])))</f>
        <v>video games</v>
      </c>
      <c r="S2134" s="8">
        <f>DATE(1970,1,1)+(Table1[[#This Row],[launched_at]]/(24*60*60))</f>
        <v>41643.487175925926</v>
      </c>
      <c r="T2134" s="8">
        <f>DATE(1970,1,1)+(Table1[[#This Row],[deadline]]/(24*60*60))</f>
        <v>41673.487175925926</v>
      </c>
      <c r="U2134">
        <f>_xlfn.DAYS(Table1[[#This Row],[Date Ended Conversion]],Table1[[#This Row],[Date Created Conversion]])</f>
        <v>30</v>
      </c>
    </row>
    <row r="2135" spans="1:21" ht="43.5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9">
        <f>IF(Table1[[#This Row],[goal]] &lt;= 0,0,Table1[[#This Row],[pledged]]/Table1[[#This Row],[goal]])</f>
        <v>1.6E-2</v>
      </c>
      <c r="P2135" s="7">
        <f>IF(Table1[[#This Row],[backers_count]] &lt;= 0,0,Table1[[#This Row],[pledged]]/Table1[[#This Row],[backers_count]])</f>
        <v>5.333333333333333</v>
      </c>
      <c r="Q2135" t="str">
        <f>TRIM(MID(Table1[[#This Row],[Category and Sub-Category]],1,SEARCH("/",Table1[[#This Row],[Category and Sub-Category]],1)-1))</f>
        <v>games</v>
      </c>
      <c r="R2135" t="str">
        <f>TRIM(MID(Table1[[#This Row],[Category and Sub-Category]],SEARCH("/",Table1[[#This Row],[Category and Sub-Category]],1)+1,LEN(Table1[[#This Row],[Category and Sub-Category]])))</f>
        <v>video games</v>
      </c>
      <c r="S2135" s="8">
        <f>DATE(1970,1,1)+(Table1[[#This Row],[launched_at]]/(24*60*60))</f>
        <v>40619.097210648149</v>
      </c>
      <c r="T2135" s="8">
        <f>DATE(1970,1,1)+(Table1[[#This Row],[deadline]]/(24*60*60))</f>
        <v>40657.290972222225</v>
      </c>
      <c r="U2135">
        <f>_xlfn.DAYS(Table1[[#This Row],[Date Ended Conversion]],Table1[[#This Row],[Date Created Conversion]])</f>
        <v>38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9">
        <f>IF(Table1[[#This Row],[goal]] &lt;= 0,0,Table1[[#This Row],[pledged]]/Table1[[#This Row],[goal]])</f>
        <v>1.7333333333333333E-2</v>
      </c>
      <c r="P2136" s="7">
        <f>IF(Table1[[#This Row],[backers_count]] &lt;= 0,0,Table1[[#This Row],[pledged]]/Table1[[#This Row],[backers_count]])</f>
        <v>34.666666666666664</v>
      </c>
      <c r="Q2136" t="str">
        <f>TRIM(MID(Table1[[#This Row],[Category and Sub-Category]],1,SEARCH("/",Table1[[#This Row],[Category and Sub-Category]],1)-1))</f>
        <v>games</v>
      </c>
      <c r="R2136" t="str">
        <f>TRIM(MID(Table1[[#This Row],[Category and Sub-Category]],SEARCH("/",Table1[[#This Row],[Category and Sub-Category]],1)+1,LEN(Table1[[#This Row],[Category and Sub-Category]])))</f>
        <v>video games</v>
      </c>
      <c r="S2136" s="8">
        <f>DATE(1970,1,1)+(Table1[[#This Row],[launched_at]]/(24*60*60))</f>
        <v>41361.886469907404</v>
      </c>
      <c r="T2136" s="8">
        <f>DATE(1970,1,1)+(Table1[[#This Row],[deadline]]/(24*60*60))</f>
        <v>41391.886469907404</v>
      </c>
      <c r="U2136">
        <f>_xlfn.DAYS(Table1[[#This Row],[Date Ended Conversion]],Table1[[#This Row],[Date Created Conversion]])</f>
        <v>30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9">
        <f>IF(Table1[[#This Row],[goal]] &lt;= 0,0,Table1[[#This Row],[pledged]]/Table1[[#This Row],[goal]])</f>
        <v>9.5600000000000004E-2</v>
      </c>
      <c r="P2137" s="7">
        <f>IF(Table1[[#This Row],[backers_count]] &lt;= 0,0,Table1[[#This Row],[pledged]]/Table1[[#This Row],[backers_count]])</f>
        <v>21.727272727272727</v>
      </c>
      <c r="Q2137" t="str">
        <f>TRIM(MID(Table1[[#This Row],[Category and Sub-Category]],1,SEARCH("/",Table1[[#This Row],[Category and Sub-Category]],1)-1))</f>
        <v>games</v>
      </c>
      <c r="R2137" t="str">
        <f>TRIM(MID(Table1[[#This Row],[Category and Sub-Category]],SEARCH("/",Table1[[#This Row],[Category and Sub-Category]],1)+1,LEN(Table1[[#This Row],[Category and Sub-Category]])))</f>
        <v>video games</v>
      </c>
      <c r="S2137" s="8">
        <f>DATE(1970,1,1)+(Table1[[#This Row],[launched_at]]/(24*60*60))</f>
        <v>41156.96334490741</v>
      </c>
      <c r="T2137" s="8">
        <f>DATE(1970,1,1)+(Table1[[#This Row],[deadline]]/(24*60*60))</f>
        <v>41186.96334490741</v>
      </c>
      <c r="U2137">
        <f>_xlfn.DAYS(Table1[[#This Row],[Date Ended Conversion]],Table1[[#This Row],[Date Created Conversion]])</f>
        <v>30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9">
        <f>IF(Table1[[#This Row],[goal]] &lt;= 0,0,Table1[[#This Row],[pledged]]/Table1[[#This Row],[goal]])</f>
        <v>5.9612499999999998E-4</v>
      </c>
      <c r="P2138" s="7">
        <f>IF(Table1[[#This Row],[backers_count]] &lt;= 0,0,Table1[[#This Row],[pledged]]/Table1[[#This Row],[backers_count]])</f>
        <v>11.922499999999999</v>
      </c>
      <c r="Q2138" t="str">
        <f>TRIM(MID(Table1[[#This Row],[Category and Sub-Category]],1,SEARCH("/",Table1[[#This Row],[Category and Sub-Category]],1)-1))</f>
        <v>games</v>
      </c>
      <c r="R2138" t="str">
        <f>TRIM(MID(Table1[[#This Row],[Category and Sub-Category]],SEARCH("/",Table1[[#This Row],[Category and Sub-Category]],1)+1,LEN(Table1[[#This Row],[Category and Sub-Category]])))</f>
        <v>video games</v>
      </c>
      <c r="S2138" s="8">
        <f>DATE(1970,1,1)+(Table1[[#This Row],[launched_at]]/(24*60*60))</f>
        <v>41536.509097222224</v>
      </c>
      <c r="T2138" s="8">
        <f>DATE(1970,1,1)+(Table1[[#This Row],[deadline]]/(24*60*60))</f>
        <v>41566.509097222224</v>
      </c>
      <c r="U2138">
        <f>_xlfn.DAYS(Table1[[#This Row],[Date Ended Conversion]],Table1[[#This Row],[Date Created Conversion]])</f>
        <v>30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9">
        <f>IF(Table1[[#This Row],[goal]] &lt;= 0,0,Table1[[#This Row],[pledged]]/Table1[[#This Row],[goal]])</f>
        <v>0.28405999999999998</v>
      </c>
      <c r="P2139" s="7">
        <f>IF(Table1[[#This Row],[backers_count]] &lt;= 0,0,Table1[[#This Row],[pledged]]/Table1[[#This Row],[backers_count]])</f>
        <v>26.59737827715356</v>
      </c>
      <c r="Q2139" t="str">
        <f>TRIM(MID(Table1[[#This Row],[Category and Sub-Category]],1,SEARCH("/",Table1[[#This Row],[Category and Sub-Category]],1)-1))</f>
        <v>games</v>
      </c>
      <c r="R2139" t="str">
        <f>TRIM(MID(Table1[[#This Row],[Category and Sub-Category]],SEARCH("/",Table1[[#This Row],[Category and Sub-Category]],1)+1,LEN(Table1[[#This Row],[Category and Sub-Category]])))</f>
        <v>video games</v>
      </c>
      <c r="S2139" s="8">
        <f>DATE(1970,1,1)+(Table1[[#This Row],[launched_at]]/(24*60*60))</f>
        <v>41948.771168981482</v>
      </c>
      <c r="T2139" s="8">
        <f>DATE(1970,1,1)+(Table1[[#This Row],[deadline]]/(24*60*60))</f>
        <v>41978.771168981482</v>
      </c>
      <c r="U2139">
        <f>_xlfn.DAYS(Table1[[#This Row],[Date Ended Conversion]],Table1[[#This Row],[Date Created Conversion]])</f>
        <v>30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9">
        <f>IF(Table1[[#This Row],[goal]] &lt;= 0,0,Table1[[#This Row],[pledged]]/Table1[[#This Row],[goal]])</f>
        <v>0.128</v>
      </c>
      <c r="P2140" s="7">
        <f>IF(Table1[[#This Row],[backers_count]] &lt;= 0,0,Table1[[#This Row],[pledged]]/Table1[[#This Row],[backers_count]])</f>
        <v>10.666666666666666</v>
      </c>
      <c r="Q2140" t="str">
        <f>TRIM(MID(Table1[[#This Row],[Category and Sub-Category]],1,SEARCH("/",Table1[[#This Row],[Category and Sub-Category]],1)-1))</f>
        <v>games</v>
      </c>
      <c r="R2140" t="str">
        <f>TRIM(MID(Table1[[#This Row],[Category and Sub-Category]],SEARCH("/",Table1[[#This Row],[Category and Sub-Category]],1)+1,LEN(Table1[[#This Row],[Category and Sub-Category]])))</f>
        <v>video games</v>
      </c>
      <c r="S2140" s="8">
        <f>DATE(1970,1,1)+(Table1[[#This Row],[launched_at]]/(24*60*60))</f>
        <v>41557.013182870374</v>
      </c>
      <c r="T2140" s="8">
        <f>DATE(1970,1,1)+(Table1[[#This Row],[deadline]]/(24*60*60))</f>
        <v>41587.054849537039</v>
      </c>
      <c r="U2140">
        <f>_xlfn.DAYS(Table1[[#This Row],[Date Ended Conversion]],Table1[[#This Row],[Date Created Conversion]])</f>
        <v>30</v>
      </c>
    </row>
    <row r="2141" spans="1:21" ht="43.5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9">
        <f>IF(Table1[[#This Row],[goal]] &lt;= 0,0,Table1[[#This Row],[pledged]]/Table1[[#This Row],[goal]])</f>
        <v>5.4199999999999998E-2</v>
      </c>
      <c r="P2141" s="7">
        <f>IF(Table1[[#This Row],[backers_count]] &lt;= 0,0,Table1[[#This Row],[pledged]]/Table1[[#This Row],[backers_count]])</f>
        <v>29.035714285714285</v>
      </c>
      <c r="Q2141" t="str">
        <f>TRIM(MID(Table1[[#This Row],[Category and Sub-Category]],1,SEARCH("/",Table1[[#This Row],[Category and Sub-Category]],1)-1))</f>
        <v>games</v>
      </c>
      <c r="R2141" t="str">
        <f>TRIM(MID(Table1[[#This Row],[Category and Sub-Category]],SEARCH("/",Table1[[#This Row],[Category and Sub-Category]],1)+1,LEN(Table1[[#This Row],[Category and Sub-Category]])))</f>
        <v>video games</v>
      </c>
      <c r="S2141" s="8">
        <f>DATE(1970,1,1)+(Table1[[#This Row],[launched_at]]/(24*60*60))</f>
        <v>42647.750092592592</v>
      </c>
      <c r="T2141" s="8">
        <f>DATE(1970,1,1)+(Table1[[#This Row],[deadline]]/(24*60*60))</f>
        <v>42677.750092592592</v>
      </c>
      <c r="U2141">
        <f>_xlfn.DAYS(Table1[[#This Row],[Date Ended Conversion]],Table1[[#This Row],[Date Created Conversion]])</f>
        <v>30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9">
        <f>IF(Table1[[#This Row],[goal]] &lt;= 0,0,Table1[[#This Row],[pledged]]/Table1[[#This Row],[goal]])</f>
        <v>1.1199999999999999E-3</v>
      </c>
      <c r="P2142" s="7">
        <f>IF(Table1[[#This Row],[backers_count]] &lt;= 0,0,Table1[[#This Row],[pledged]]/Table1[[#This Row],[backers_count]])</f>
        <v>50.909090909090907</v>
      </c>
      <c r="Q2142" t="str">
        <f>TRIM(MID(Table1[[#This Row],[Category and Sub-Category]],1,SEARCH("/",Table1[[#This Row],[Category and Sub-Category]],1)-1))</f>
        <v>games</v>
      </c>
      <c r="R2142" t="str">
        <f>TRIM(MID(Table1[[#This Row],[Category and Sub-Category]],SEARCH("/",Table1[[#This Row],[Category and Sub-Category]],1)+1,LEN(Table1[[#This Row],[Category and Sub-Category]])))</f>
        <v>video games</v>
      </c>
      <c r="S2142" s="8">
        <f>DATE(1970,1,1)+(Table1[[#This Row],[launched_at]]/(24*60*60))</f>
        <v>41255.833611111113</v>
      </c>
      <c r="T2142" s="8">
        <f>DATE(1970,1,1)+(Table1[[#This Row],[deadline]]/(24*60*60))</f>
        <v>41285.833611111113</v>
      </c>
      <c r="U2142">
        <f>_xlfn.DAYS(Table1[[#This Row],[Date Ended Conversion]],Table1[[#This Row],[Date Created Conversion]])</f>
        <v>30</v>
      </c>
    </row>
    <row r="2143" spans="1:21" ht="43.5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9">
        <f>IF(Table1[[#This Row],[goal]] &lt;= 0,0,Table1[[#This Row],[pledged]]/Table1[[#This Row],[goal]])</f>
        <v>0</v>
      </c>
      <c r="P2143" s="7">
        <f>IF(Table1[[#This Row],[backers_count]] &lt;= 0,0,Table1[[#This Row],[pledged]]/Table1[[#This Row],[backers_count]])</f>
        <v>0</v>
      </c>
      <c r="Q2143" t="str">
        <f>TRIM(MID(Table1[[#This Row],[Category and Sub-Category]],1,SEARCH("/",Table1[[#This Row],[Category and Sub-Category]],1)-1))</f>
        <v>games</v>
      </c>
      <c r="R2143" t="str">
        <f>TRIM(MID(Table1[[#This Row],[Category and Sub-Category]],SEARCH("/",Table1[[#This Row],[Category and Sub-Category]],1)+1,LEN(Table1[[#This Row],[Category and Sub-Category]])))</f>
        <v>video games</v>
      </c>
      <c r="S2143" s="8">
        <f>DATE(1970,1,1)+(Table1[[#This Row],[launched_at]]/(24*60*60))</f>
        <v>41927.235636574071</v>
      </c>
      <c r="T2143" s="8">
        <f>DATE(1970,1,1)+(Table1[[#This Row],[deadline]]/(24*60*60))</f>
        <v>41957.277303240742</v>
      </c>
      <c r="U2143">
        <f>_xlfn.DAYS(Table1[[#This Row],[Date Ended Conversion]],Table1[[#This Row],[Date Created Conversion]])</f>
        <v>30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9">
        <f>IF(Table1[[#This Row],[goal]] &lt;= 0,0,Table1[[#This Row],[pledged]]/Table1[[#This Row],[goal]])</f>
        <v>5.7238095238095241E-2</v>
      </c>
      <c r="P2144" s="7">
        <f>IF(Table1[[#This Row],[backers_count]] &lt;= 0,0,Table1[[#This Row],[pledged]]/Table1[[#This Row],[backers_count]])</f>
        <v>50.083333333333336</v>
      </c>
      <c r="Q2144" t="str">
        <f>TRIM(MID(Table1[[#This Row],[Category and Sub-Category]],1,SEARCH("/",Table1[[#This Row],[Category and Sub-Category]],1)-1))</f>
        <v>games</v>
      </c>
      <c r="R2144" t="str">
        <f>TRIM(MID(Table1[[#This Row],[Category and Sub-Category]],SEARCH("/",Table1[[#This Row],[Category and Sub-Category]],1)+1,LEN(Table1[[#This Row],[Category and Sub-Category]])))</f>
        <v>video games</v>
      </c>
      <c r="S2144" s="8">
        <f>DATE(1970,1,1)+(Table1[[#This Row],[launched_at]]/(24*60*60))</f>
        <v>42340.701504629629</v>
      </c>
      <c r="T2144" s="8">
        <f>DATE(1970,1,1)+(Table1[[#This Row],[deadline]]/(24*60*60))</f>
        <v>42368.701504629629</v>
      </c>
      <c r="U2144">
        <f>_xlfn.DAYS(Table1[[#This Row],[Date Ended Conversion]],Table1[[#This Row],[Date Created Conversion]])</f>
        <v>28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9">
        <f>IF(Table1[[#This Row],[goal]] &lt;= 0,0,Table1[[#This Row],[pledged]]/Table1[[#This Row],[goal]])</f>
        <v>0.1125</v>
      </c>
      <c r="P2145" s="7">
        <f>IF(Table1[[#This Row],[backers_count]] &lt;= 0,0,Table1[[#This Row],[pledged]]/Table1[[#This Row],[backers_count]])</f>
        <v>45</v>
      </c>
      <c r="Q2145" t="str">
        <f>TRIM(MID(Table1[[#This Row],[Category and Sub-Category]],1,SEARCH("/",Table1[[#This Row],[Category and Sub-Category]],1)-1))</f>
        <v>games</v>
      </c>
      <c r="R2145" t="str">
        <f>TRIM(MID(Table1[[#This Row],[Category and Sub-Category]],SEARCH("/",Table1[[#This Row],[Category and Sub-Category]],1)+1,LEN(Table1[[#This Row],[Category and Sub-Category]])))</f>
        <v>video games</v>
      </c>
      <c r="S2145" s="8">
        <f>DATE(1970,1,1)+(Table1[[#This Row],[launched_at]]/(24*60*60))</f>
        <v>40332.886712962965</v>
      </c>
      <c r="T2145" s="8">
        <f>DATE(1970,1,1)+(Table1[[#This Row],[deadline]]/(24*60*60))</f>
        <v>40380.791666666664</v>
      </c>
      <c r="U2145">
        <f>_xlfn.DAYS(Table1[[#This Row],[Date Ended Conversion]],Table1[[#This Row],[Date Created Conversion]])</f>
        <v>48</v>
      </c>
    </row>
    <row r="2146" spans="1:21" ht="29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9">
        <f>IF(Table1[[#This Row],[goal]] &lt;= 0,0,Table1[[#This Row],[pledged]]/Table1[[#This Row],[goal]])</f>
        <v>1.7098591549295775E-2</v>
      </c>
      <c r="P2146" s="7">
        <f>IF(Table1[[#This Row],[backers_count]] &lt;= 0,0,Table1[[#This Row],[pledged]]/Table1[[#This Row],[backers_count]])</f>
        <v>25.291666666666668</v>
      </c>
      <c r="Q2146" t="str">
        <f>TRIM(MID(Table1[[#This Row],[Category and Sub-Category]],1,SEARCH("/",Table1[[#This Row],[Category and Sub-Category]],1)-1))</f>
        <v>games</v>
      </c>
      <c r="R2146" t="str">
        <f>TRIM(MID(Table1[[#This Row],[Category and Sub-Category]],SEARCH("/",Table1[[#This Row],[Category and Sub-Category]],1)+1,LEN(Table1[[#This Row],[Category and Sub-Category]])))</f>
        <v>video games</v>
      </c>
      <c r="S2146" s="8">
        <f>DATE(1970,1,1)+(Table1[[#This Row],[launched_at]]/(24*60*60))</f>
        <v>41499.546759259261</v>
      </c>
      <c r="T2146" s="8">
        <f>DATE(1970,1,1)+(Table1[[#This Row],[deadline]]/(24*60*60))</f>
        <v>41531.546759259261</v>
      </c>
      <c r="U2146">
        <f>_xlfn.DAYS(Table1[[#This Row],[Date Ended Conversion]],Table1[[#This Row],[Date Created Conversion]])</f>
        <v>32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9">
        <f>IF(Table1[[#This Row],[goal]] &lt;= 0,0,Table1[[#This Row],[pledged]]/Table1[[#This Row],[goal]])</f>
        <v>0.30433333333333334</v>
      </c>
      <c r="P2147" s="7">
        <f>IF(Table1[[#This Row],[backers_count]] &lt;= 0,0,Table1[[#This Row],[pledged]]/Table1[[#This Row],[backers_count]])</f>
        <v>51.292134831460672</v>
      </c>
      <c r="Q2147" t="str">
        <f>TRIM(MID(Table1[[#This Row],[Category and Sub-Category]],1,SEARCH("/",Table1[[#This Row],[Category and Sub-Category]],1)-1))</f>
        <v>games</v>
      </c>
      <c r="R2147" t="str">
        <f>TRIM(MID(Table1[[#This Row],[Category and Sub-Category]],SEARCH("/",Table1[[#This Row],[Category and Sub-Category]],1)+1,LEN(Table1[[#This Row],[Category and Sub-Category]])))</f>
        <v>video games</v>
      </c>
      <c r="S2147" s="8">
        <f>DATE(1970,1,1)+(Table1[[#This Row],[launched_at]]/(24*60*60))</f>
        <v>41575.237430555557</v>
      </c>
      <c r="T2147" s="8">
        <f>DATE(1970,1,1)+(Table1[[#This Row],[deadline]]/(24*60*60))</f>
        <v>41605.279097222221</v>
      </c>
      <c r="U2147">
        <f>_xlfn.DAYS(Table1[[#This Row],[Date Ended Conversion]],Table1[[#This Row],[Date Created Conversion]])</f>
        <v>30</v>
      </c>
    </row>
    <row r="2148" spans="1:21" ht="43.5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9">
        <f>IF(Table1[[#This Row],[goal]] &lt;= 0,0,Table1[[#This Row],[pledged]]/Table1[[#This Row],[goal]])</f>
        <v>2.0000000000000001E-4</v>
      </c>
      <c r="P2148" s="7">
        <f>IF(Table1[[#This Row],[backers_count]] &lt;= 0,0,Table1[[#This Row],[pledged]]/Table1[[#This Row],[backers_count]])</f>
        <v>1</v>
      </c>
      <c r="Q2148" t="str">
        <f>TRIM(MID(Table1[[#This Row],[Category and Sub-Category]],1,SEARCH("/",Table1[[#This Row],[Category and Sub-Category]],1)-1))</f>
        <v>games</v>
      </c>
      <c r="R2148" t="str">
        <f>TRIM(MID(Table1[[#This Row],[Category and Sub-Category]],SEARCH("/",Table1[[#This Row],[Category and Sub-Category]],1)+1,LEN(Table1[[#This Row],[Category and Sub-Category]])))</f>
        <v>video games</v>
      </c>
      <c r="S2148" s="8">
        <f>DATE(1970,1,1)+(Table1[[#This Row],[launched_at]]/(24*60*60))</f>
        <v>42397.679513888885</v>
      </c>
      <c r="T2148" s="8">
        <f>DATE(1970,1,1)+(Table1[[#This Row],[deadline]]/(24*60*60))</f>
        <v>42411.679513888885</v>
      </c>
      <c r="U2148">
        <f>_xlfn.DAYS(Table1[[#This Row],[Date Ended Conversion]],Table1[[#This Row],[Date Created Conversion]])</f>
        <v>14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9">
        <f>IF(Table1[[#This Row],[goal]] &lt;= 0,0,Table1[[#This Row],[pledged]]/Table1[[#This Row],[goal]])</f>
        <v>6.9641025641025639E-3</v>
      </c>
      <c r="P2149" s="7">
        <f>IF(Table1[[#This Row],[backers_count]] &lt;= 0,0,Table1[[#This Row],[pledged]]/Table1[[#This Row],[backers_count]])</f>
        <v>49.381818181818183</v>
      </c>
      <c r="Q2149" t="str">
        <f>TRIM(MID(Table1[[#This Row],[Category and Sub-Category]],1,SEARCH("/",Table1[[#This Row],[Category and Sub-Category]],1)-1))</f>
        <v>games</v>
      </c>
      <c r="R2149" t="str">
        <f>TRIM(MID(Table1[[#This Row],[Category and Sub-Category]],SEARCH("/",Table1[[#This Row],[Category and Sub-Category]],1)+1,LEN(Table1[[#This Row],[Category and Sub-Category]])))</f>
        <v>video games</v>
      </c>
      <c r="S2149" s="8">
        <f>DATE(1970,1,1)+(Table1[[#This Row],[launched_at]]/(24*60*60))</f>
        <v>41927.295694444445</v>
      </c>
      <c r="T2149" s="8">
        <f>DATE(1970,1,1)+(Table1[[#This Row],[deadline]]/(24*60*60))</f>
        <v>41959.337361111116</v>
      </c>
      <c r="U2149">
        <f>_xlfn.DAYS(Table1[[#This Row],[Date Ended Conversion]],Table1[[#This Row],[Date Created Conversion]])</f>
        <v>32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9">
        <f>IF(Table1[[#This Row],[goal]] &lt;= 0,0,Table1[[#This Row],[pledged]]/Table1[[#This Row],[goal]])</f>
        <v>0.02</v>
      </c>
      <c r="P2150" s="7">
        <f>IF(Table1[[#This Row],[backers_count]] &lt;= 0,0,Table1[[#This Row],[pledged]]/Table1[[#This Row],[backers_count]])</f>
        <v>1</v>
      </c>
      <c r="Q2150" t="str">
        <f>TRIM(MID(Table1[[#This Row],[Category and Sub-Category]],1,SEARCH("/",Table1[[#This Row],[Category and Sub-Category]],1)-1))</f>
        <v>games</v>
      </c>
      <c r="R2150" t="str">
        <f>TRIM(MID(Table1[[#This Row],[Category and Sub-Category]],SEARCH("/",Table1[[#This Row],[Category and Sub-Category]],1)+1,LEN(Table1[[#This Row],[Category and Sub-Category]])))</f>
        <v>video games</v>
      </c>
      <c r="S2150" s="8">
        <f>DATE(1970,1,1)+(Table1[[#This Row],[launched_at]]/(24*60*60))</f>
        <v>42066.733587962968</v>
      </c>
      <c r="T2150" s="8">
        <f>DATE(1970,1,1)+(Table1[[#This Row],[deadline]]/(24*60*60))</f>
        <v>42096.691921296297</v>
      </c>
      <c r="U2150">
        <f>_xlfn.DAYS(Table1[[#This Row],[Date Ended Conversion]],Table1[[#This Row],[Date Created Conversion]])</f>
        <v>30</v>
      </c>
    </row>
    <row r="2151" spans="1:21" ht="43.5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9">
        <f>IF(Table1[[#This Row],[goal]] &lt;= 0,0,Table1[[#This Row],[pledged]]/Table1[[#This Row],[goal]])</f>
        <v>0</v>
      </c>
      <c r="P2151" s="7">
        <f>IF(Table1[[#This Row],[backers_count]] &lt;= 0,0,Table1[[#This Row],[pledged]]/Table1[[#This Row],[backers_count]])</f>
        <v>0</v>
      </c>
      <c r="Q2151" t="str">
        <f>TRIM(MID(Table1[[#This Row],[Category and Sub-Category]],1,SEARCH("/",Table1[[#This Row],[Category and Sub-Category]],1)-1))</f>
        <v>games</v>
      </c>
      <c r="R2151" t="str">
        <f>TRIM(MID(Table1[[#This Row],[Category and Sub-Category]],SEARCH("/",Table1[[#This Row],[Category and Sub-Category]],1)+1,LEN(Table1[[#This Row],[Category and Sub-Category]])))</f>
        <v>video games</v>
      </c>
      <c r="S2151" s="8">
        <f>DATE(1970,1,1)+(Table1[[#This Row],[launched_at]]/(24*60*60))</f>
        <v>40355.024953703702</v>
      </c>
      <c r="T2151" s="8">
        <f>DATE(1970,1,1)+(Table1[[#This Row],[deadline]]/(24*60*60))</f>
        <v>40390</v>
      </c>
      <c r="U2151">
        <f>_xlfn.DAYS(Table1[[#This Row],[Date Ended Conversion]],Table1[[#This Row],[Date Created Conversion]])</f>
        <v>35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9">
        <f>IF(Table1[[#This Row],[goal]] &lt;= 0,0,Table1[[#This Row],[pledged]]/Table1[[#This Row],[goal]])</f>
        <v>8.0999999999999996E-3</v>
      </c>
      <c r="P2152" s="7">
        <f>IF(Table1[[#This Row],[backers_count]] &lt;= 0,0,Table1[[#This Row],[pledged]]/Table1[[#This Row],[backers_count]])</f>
        <v>101.25</v>
      </c>
      <c r="Q2152" t="str">
        <f>TRIM(MID(Table1[[#This Row],[Category and Sub-Category]],1,SEARCH("/",Table1[[#This Row],[Category and Sub-Category]],1)-1))</f>
        <v>games</v>
      </c>
      <c r="R2152" t="str">
        <f>TRIM(MID(Table1[[#This Row],[Category and Sub-Category]],SEARCH("/",Table1[[#This Row],[Category and Sub-Category]],1)+1,LEN(Table1[[#This Row],[Category and Sub-Category]])))</f>
        <v>video games</v>
      </c>
      <c r="S2152" s="8">
        <f>DATE(1970,1,1)+(Table1[[#This Row],[launched_at]]/(24*60*60))</f>
        <v>42534.284710648149</v>
      </c>
      <c r="T2152" s="8">
        <f>DATE(1970,1,1)+(Table1[[#This Row],[deadline]]/(24*60*60))</f>
        <v>42564.284710648149</v>
      </c>
      <c r="U2152">
        <f>_xlfn.DAYS(Table1[[#This Row],[Date Ended Conversion]],Table1[[#This Row],[Date Created Conversion]])</f>
        <v>30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9">
        <f>IF(Table1[[#This Row],[goal]] &lt;= 0,0,Table1[[#This Row],[pledged]]/Table1[[#This Row],[goal]])</f>
        <v>2.6222222222222224E-3</v>
      </c>
      <c r="P2153" s="7">
        <f>IF(Table1[[#This Row],[backers_count]] &lt;= 0,0,Table1[[#This Row],[pledged]]/Table1[[#This Row],[backers_count]])</f>
        <v>19.666666666666668</v>
      </c>
      <c r="Q2153" t="str">
        <f>TRIM(MID(Table1[[#This Row],[Category and Sub-Category]],1,SEARCH("/",Table1[[#This Row],[Category and Sub-Category]],1)-1))</f>
        <v>games</v>
      </c>
      <c r="R2153" t="str">
        <f>TRIM(MID(Table1[[#This Row],[Category and Sub-Category]],SEARCH("/",Table1[[#This Row],[Category and Sub-Category]],1)+1,LEN(Table1[[#This Row],[Category and Sub-Category]])))</f>
        <v>video games</v>
      </c>
      <c r="S2153" s="8">
        <f>DATE(1970,1,1)+(Table1[[#This Row],[launched_at]]/(24*60*60))</f>
        <v>42520.847384259258</v>
      </c>
      <c r="T2153" s="8">
        <f>DATE(1970,1,1)+(Table1[[#This Row],[deadline]]/(24*60*60))</f>
        <v>42550.847384259258</v>
      </c>
      <c r="U2153">
        <f>_xlfn.DAYS(Table1[[#This Row],[Date Ended Conversion]],Table1[[#This Row],[Date Created Conversion]])</f>
        <v>30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9">
        <f>IF(Table1[[#This Row],[goal]] &lt;= 0,0,Table1[[#This Row],[pledged]]/Table1[[#This Row],[goal]])</f>
        <v>1.6666666666666668E-3</v>
      </c>
      <c r="P2154" s="7">
        <f>IF(Table1[[#This Row],[backers_count]] &lt;= 0,0,Table1[[#This Row],[pledged]]/Table1[[#This Row],[backers_count]])</f>
        <v>12.5</v>
      </c>
      <c r="Q2154" t="str">
        <f>TRIM(MID(Table1[[#This Row],[Category and Sub-Category]],1,SEARCH("/",Table1[[#This Row],[Category and Sub-Category]],1)-1))</f>
        <v>games</v>
      </c>
      <c r="R2154" t="str">
        <f>TRIM(MID(Table1[[#This Row],[Category and Sub-Category]],SEARCH("/",Table1[[#This Row],[Category and Sub-Category]],1)+1,LEN(Table1[[#This Row],[Category and Sub-Category]])))</f>
        <v>video games</v>
      </c>
      <c r="S2154" s="8">
        <f>DATE(1970,1,1)+(Table1[[#This Row],[launched_at]]/(24*60*60))</f>
        <v>41683.832280092596</v>
      </c>
      <c r="T2154" s="8">
        <f>DATE(1970,1,1)+(Table1[[#This Row],[deadline]]/(24*60*60))</f>
        <v>41713.790613425925</v>
      </c>
      <c r="U2154">
        <f>_xlfn.DAYS(Table1[[#This Row],[Date Ended Conversion]],Table1[[#This Row],[Date Created Conversion]])</f>
        <v>30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9">
        <f>IF(Table1[[#This Row],[goal]] &lt;= 0,0,Table1[[#This Row],[pledged]]/Table1[[#This Row],[goal]])</f>
        <v>9.1244548809124457E-5</v>
      </c>
      <c r="P2155" s="7">
        <f>IF(Table1[[#This Row],[backers_count]] &lt;= 0,0,Table1[[#This Row],[pledged]]/Table1[[#This Row],[backers_count]])</f>
        <v>8.5</v>
      </c>
      <c r="Q2155" t="str">
        <f>TRIM(MID(Table1[[#This Row],[Category and Sub-Category]],1,SEARCH("/",Table1[[#This Row],[Category and Sub-Category]],1)-1))</f>
        <v>games</v>
      </c>
      <c r="R2155" t="str">
        <f>TRIM(MID(Table1[[#This Row],[Category and Sub-Category]],SEARCH("/",Table1[[#This Row],[Category and Sub-Category]],1)+1,LEN(Table1[[#This Row],[Category and Sub-Category]])))</f>
        <v>video games</v>
      </c>
      <c r="S2155" s="8">
        <f>DATE(1970,1,1)+(Table1[[#This Row],[launched_at]]/(24*60*60))</f>
        <v>41974.911087962959</v>
      </c>
      <c r="T2155" s="8">
        <f>DATE(1970,1,1)+(Table1[[#This Row],[deadline]]/(24*60*60))</f>
        <v>42014.332638888889</v>
      </c>
      <c r="U2155">
        <f>_xlfn.DAYS(Table1[[#This Row],[Date Ended Conversion]],Table1[[#This Row],[Date Created Conversion]])</f>
        <v>40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9">
        <f>IF(Table1[[#This Row],[goal]] &lt;= 0,0,Table1[[#This Row],[pledged]]/Table1[[#This Row],[goal]])</f>
        <v>8.0000000000000002E-3</v>
      </c>
      <c r="P2156" s="7">
        <f>IF(Table1[[#This Row],[backers_count]] &lt;= 0,0,Table1[[#This Row],[pledged]]/Table1[[#This Row],[backers_count]])</f>
        <v>1</v>
      </c>
      <c r="Q2156" t="str">
        <f>TRIM(MID(Table1[[#This Row],[Category and Sub-Category]],1,SEARCH("/",Table1[[#This Row],[Category and Sub-Category]],1)-1))</f>
        <v>games</v>
      </c>
      <c r="R2156" t="str">
        <f>TRIM(MID(Table1[[#This Row],[Category and Sub-Category]],SEARCH("/",Table1[[#This Row],[Category and Sub-Category]],1)+1,LEN(Table1[[#This Row],[Category and Sub-Category]])))</f>
        <v>video games</v>
      </c>
      <c r="S2156" s="8">
        <f>DATE(1970,1,1)+(Table1[[#This Row],[launched_at]]/(24*60*60))</f>
        <v>41647.632256944446</v>
      </c>
      <c r="T2156" s="8">
        <f>DATE(1970,1,1)+(Table1[[#This Row],[deadline]]/(24*60*60))</f>
        <v>41667.632256944446</v>
      </c>
      <c r="U2156">
        <f>_xlfn.DAYS(Table1[[#This Row],[Date Ended Conversion]],Table1[[#This Row],[Date Created Conversion]])</f>
        <v>20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9">
        <f>IF(Table1[[#This Row],[goal]] &lt;= 0,0,Table1[[#This Row],[pledged]]/Table1[[#This Row],[goal]])</f>
        <v>2.3E-2</v>
      </c>
      <c r="P2157" s="7">
        <f>IF(Table1[[#This Row],[backers_count]] &lt;= 0,0,Table1[[#This Row],[pledged]]/Table1[[#This Row],[backers_count]])</f>
        <v>23</v>
      </c>
      <c r="Q2157" t="str">
        <f>TRIM(MID(Table1[[#This Row],[Category and Sub-Category]],1,SEARCH("/",Table1[[#This Row],[Category and Sub-Category]],1)-1))</f>
        <v>games</v>
      </c>
      <c r="R2157" t="str">
        <f>TRIM(MID(Table1[[#This Row],[Category and Sub-Category]],SEARCH("/",Table1[[#This Row],[Category and Sub-Category]],1)+1,LEN(Table1[[#This Row],[Category and Sub-Category]])))</f>
        <v>video games</v>
      </c>
      <c r="S2157" s="8">
        <f>DATE(1970,1,1)+(Table1[[#This Row],[launched_at]]/(24*60*60))</f>
        <v>42430.747511574074</v>
      </c>
      <c r="T2157" s="8">
        <f>DATE(1970,1,1)+(Table1[[#This Row],[deadline]]/(24*60*60))</f>
        <v>42460.70584490741</v>
      </c>
      <c r="U2157">
        <f>_xlfn.DAYS(Table1[[#This Row],[Date Ended Conversion]],Table1[[#This Row],[Date Created Conversion]])</f>
        <v>30</v>
      </c>
    </row>
    <row r="2158" spans="1:21" ht="29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9">
        <f>IF(Table1[[#This Row],[goal]] &lt;= 0,0,Table1[[#This Row],[pledged]]/Table1[[#This Row],[goal]])</f>
        <v>2.6660714285714284E-2</v>
      </c>
      <c r="P2158" s="7">
        <f>IF(Table1[[#This Row],[backers_count]] &lt;= 0,0,Table1[[#This Row],[pledged]]/Table1[[#This Row],[backers_count]])</f>
        <v>17.987951807228917</v>
      </c>
      <c r="Q2158" t="str">
        <f>TRIM(MID(Table1[[#This Row],[Category and Sub-Category]],1,SEARCH("/",Table1[[#This Row],[Category and Sub-Category]],1)-1))</f>
        <v>games</v>
      </c>
      <c r="R2158" t="str">
        <f>TRIM(MID(Table1[[#This Row],[Category and Sub-Category]],SEARCH("/",Table1[[#This Row],[Category and Sub-Category]],1)+1,LEN(Table1[[#This Row],[Category and Sub-Category]])))</f>
        <v>video games</v>
      </c>
      <c r="S2158" s="8">
        <f>DATE(1970,1,1)+(Table1[[#This Row],[launched_at]]/(24*60*60))</f>
        <v>41488.85423611111</v>
      </c>
      <c r="T2158" s="8">
        <f>DATE(1970,1,1)+(Table1[[#This Row],[deadline]]/(24*60*60))</f>
        <v>41533.85423611111</v>
      </c>
      <c r="U2158">
        <f>_xlfn.DAYS(Table1[[#This Row],[Date Ended Conversion]],Table1[[#This Row],[Date Created Conversion]])</f>
        <v>45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9">
        <f>IF(Table1[[#This Row],[goal]] &lt;= 0,0,Table1[[#This Row],[pledged]]/Table1[[#This Row],[goal]])</f>
        <v>0.28192</v>
      </c>
      <c r="P2159" s="7">
        <f>IF(Table1[[#This Row],[backers_count]] &lt;= 0,0,Table1[[#This Row],[pledged]]/Table1[[#This Row],[backers_count]])</f>
        <v>370.94736842105266</v>
      </c>
      <c r="Q2159" t="str">
        <f>TRIM(MID(Table1[[#This Row],[Category and Sub-Category]],1,SEARCH("/",Table1[[#This Row],[Category and Sub-Category]],1)-1))</f>
        <v>games</v>
      </c>
      <c r="R2159" t="str">
        <f>TRIM(MID(Table1[[#This Row],[Category and Sub-Category]],SEARCH("/",Table1[[#This Row],[Category and Sub-Category]],1)+1,LEN(Table1[[#This Row],[Category and Sub-Category]])))</f>
        <v>video games</v>
      </c>
      <c r="S2159" s="8">
        <f>DATE(1970,1,1)+(Table1[[#This Row],[launched_at]]/(24*60*60))</f>
        <v>42694.98128472222</v>
      </c>
      <c r="T2159" s="8">
        <f>DATE(1970,1,1)+(Table1[[#This Row],[deadline]]/(24*60*60))</f>
        <v>42727.332638888889</v>
      </c>
      <c r="U2159">
        <f>_xlfn.DAYS(Table1[[#This Row],[Date Ended Conversion]],Table1[[#This Row],[Date Created Conversion]])</f>
        <v>33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9">
        <f>IF(Table1[[#This Row],[goal]] &lt;= 0,0,Table1[[#This Row],[pledged]]/Table1[[#This Row],[goal]])</f>
        <v>6.5900366666666668E-2</v>
      </c>
      <c r="P2160" s="7">
        <f>IF(Table1[[#This Row],[backers_count]] &lt;= 0,0,Table1[[#This Row],[pledged]]/Table1[[#This Row],[backers_count]])</f>
        <v>63.569485530546629</v>
      </c>
      <c r="Q2160" t="str">
        <f>TRIM(MID(Table1[[#This Row],[Category and Sub-Category]],1,SEARCH("/",Table1[[#This Row],[Category and Sub-Category]],1)-1))</f>
        <v>games</v>
      </c>
      <c r="R2160" t="str">
        <f>TRIM(MID(Table1[[#This Row],[Category and Sub-Category]],SEARCH("/",Table1[[#This Row],[Category and Sub-Category]],1)+1,LEN(Table1[[#This Row],[Category and Sub-Category]])))</f>
        <v>video games</v>
      </c>
      <c r="S2160" s="8">
        <f>DATE(1970,1,1)+(Table1[[#This Row],[launched_at]]/(24*60*60))</f>
        <v>41264.853865740741</v>
      </c>
      <c r="T2160" s="8">
        <f>DATE(1970,1,1)+(Table1[[#This Row],[deadline]]/(24*60*60))</f>
        <v>41309.853865740741</v>
      </c>
      <c r="U2160">
        <f>_xlfn.DAYS(Table1[[#This Row],[Date Ended Conversion]],Table1[[#This Row],[Date Created Conversion]])</f>
        <v>45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9">
        <f>IF(Table1[[#This Row],[goal]] &lt;= 0,0,Table1[[#This Row],[pledged]]/Table1[[#This Row],[goal]])</f>
        <v>7.2222222222222219E-3</v>
      </c>
      <c r="P2161" s="7">
        <f>IF(Table1[[#This Row],[backers_count]] &lt;= 0,0,Table1[[#This Row],[pledged]]/Table1[[#This Row],[backers_count]])</f>
        <v>13</v>
      </c>
      <c r="Q2161" t="str">
        <f>TRIM(MID(Table1[[#This Row],[Category and Sub-Category]],1,SEARCH("/",Table1[[#This Row],[Category and Sub-Category]],1)-1))</f>
        <v>games</v>
      </c>
      <c r="R2161" t="str">
        <f>TRIM(MID(Table1[[#This Row],[Category and Sub-Category]],SEARCH("/",Table1[[#This Row],[Category and Sub-Category]],1)+1,LEN(Table1[[#This Row],[Category and Sub-Category]])))</f>
        <v>video games</v>
      </c>
      <c r="S2161" s="8">
        <f>DATE(1970,1,1)+(Table1[[#This Row],[launched_at]]/(24*60*60))</f>
        <v>40710.731180555558</v>
      </c>
      <c r="T2161" s="8">
        <f>DATE(1970,1,1)+(Table1[[#This Row],[deadline]]/(24*60*60))</f>
        <v>40740.731180555558</v>
      </c>
      <c r="U2161">
        <f>_xlfn.DAYS(Table1[[#This Row],[Date Ended Conversion]],Table1[[#This Row],[Date Created Conversion]])</f>
        <v>30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9">
        <f>IF(Table1[[#This Row],[goal]] &lt;= 0,0,Table1[[#This Row],[pledged]]/Table1[[#This Row],[goal]])</f>
        <v>8.5000000000000006E-3</v>
      </c>
      <c r="P2162" s="7">
        <f>IF(Table1[[#This Row],[backers_count]] &lt;= 0,0,Table1[[#This Row],[pledged]]/Table1[[#This Row],[backers_count]])</f>
        <v>5.3125</v>
      </c>
      <c r="Q2162" t="str">
        <f>TRIM(MID(Table1[[#This Row],[Category and Sub-Category]],1,SEARCH("/",Table1[[#This Row],[Category and Sub-Category]],1)-1))</f>
        <v>games</v>
      </c>
      <c r="R2162" t="str">
        <f>TRIM(MID(Table1[[#This Row],[Category and Sub-Category]],SEARCH("/",Table1[[#This Row],[Category and Sub-Category]],1)+1,LEN(Table1[[#This Row],[Category and Sub-Category]])))</f>
        <v>video games</v>
      </c>
      <c r="S2162" s="8">
        <f>DATE(1970,1,1)+(Table1[[#This Row],[launched_at]]/(24*60*60))</f>
        <v>41018.711863425924</v>
      </c>
      <c r="T2162" s="8">
        <f>DATE(1970,1,1)+(Table1[[#This Row],[deadline]]/(24*60*60))</f>
        <v>41048.711863425924</v>
      </c>
      <c r="U2162">
        <f>_xlfn.DAYS(Table1[[#This Row],[Date Ended Conversion]],Table1[[#This Row],[Date Created Conversion]])</f>
        <v>30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9">
        <f>IF(Table1[[#This Row],[goal]] &lt;= 0,0,Table1[[#This Row],[pledged]]/Table1[[#This Row],[goal]])</f>
        <v>1.1575</v>
      </c>
      <c r="P2163" s="7">
        <f>IF(Table1[[#This Row],[backers_count]] &lt;= 0,0,Table1[[#This Row],[pledged]]/Table1[[#This Row],[backers_count]])</f>
        <v>35.615384615384613</v>
      </c>
      <c r="Q2163" t="str">
        <f>TRIM(MID(Table1[[#This Row],[Category and Sub-Category]],1,SEARCH("/",Table1[[#This Row],[Category and Sub-Category]],1)-1))</f>
        <v>music</v>
      </c>
      <c r="R2163" t="str">
        <f>TRIM(MID(Table1[[#This Row],[Category and Sub-Category]],SEARCH("/",Table1[[#This Row],[Category and Sub-Category]],1)+1,LEN(Table1[[#This Row],[Category and Sub-Category]])))</f>
        <v>rock</v>
      </c>
      <c r="S2163" s="8">
        <f>DATE(1970,1,1)+(Table1[[#This Row],[launched_at]]/(24*60*60))</f>
        <v>42240.852534722224</v>
      </c>
      <c r="T2163" s="8">
        <f>DATE(1970,1,1)+(Table1[[#This Row],[deadline]]/(24*60*60))</f>
        <v>42270.852534722224</v>
      </c>
      <c r="U2163">
        <f>_xlfn.DAYS(Table1[[#This Row],[Date Ended Conversion]],Table1[[#This Row],[Date Created Conversion]])</f>
        <v>30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9">
        <f>IF(Table1[[#This Row],[goal]] &lt;= 0,0,Table1[[#This Row],[pledged]]/Table1[[#This Row],[goal]])</f>
        <v>1.1226666666666667</v>
      </c>
      <c r="P2164" s="7">
        <f>IF(Table1[[#This Row],[backers_count]] &lt;= 0,0,Table1[[#This Row],[pledged]]/Table1[[#This Row],[backers_count]])</f>
        <v>87.103448275862064</v>
      </c>
      <c r="Q2164" t="str">
        <f>TRIM(MID(Table1[[#This Row],[Category and Sub-Category]],1,SEARCH("/",Table1[[#This Row],[Category and Sub-Category]],1)-1))</f>
        <v>music</v>
      </c>
      <c r="R2164" t="str">
        <f>TRIM(MID(Table1[[#This Row],[Category and Sub-Category]],SEARCH("/",Table1[[#This Row],[Category and Sub-Category]],1)+1,LEN(Table1[[#This Row],[Category and Sub-Category]])))</f>
        <v>rock</v>
      </c>
      <c r="S2164" s="8">
        <f>DATE(1970,1,1)+(Table1[[#This Row],[launched_at]]/(24*60*60))</f>
        <v>41813.766099537039</v>
      </c>
      <c r="T2164" s="8">
        <f>DATE(1970,1,1)+(Table1[[#This Row],[deadline]]/(24*60*60))</f>
        <v>41844.766099537039</v>
      </c>
      <c r="U2164">
        <f>_xlfn.DAYS(Table1[[#This Row],[Date Ended Conversion]],Table1[[#This Row],[Date Created Conversion]])</f>
        <v>31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9">
        <f>IF(Table1[[#This Row],[goal]] &lt;= 0,0,Table1[[#This Row],[pledged]]/Table1[[#This Row],[goal]])</f>
        <v>1.3220000000000001</v>
      </c>
      <c r="P2165" s="7">
        <f>IF(Table1[[#This Row],[backers_count]] &lt;= 0,0,Table1[[#This Row],[pledged]]/Table1[[#This Row],[backers_count]])</f>
        <v>75.11363636363636</v>
      </c>
      <c r="Q2165" t="str">
        <f>TRIM(MID(Table1[[#This Row],[Category and Sub-Category]],1,SEARCH("/",Table1[[#This Row],[Category and Sub-Category]],1)-1))</f>
        <v>music</v>
      </c>
      <c r="R2165" t="str">
        <f>TRIM(MID(Table1[[#This Row],[Category and Sub-Category]],SEARCH("/",Table1[[#This Row],[Category and Sub-Category]],1)+1,LEN(Table1[[#This Row],[Category and Sub-Category]])))</f>
        <v>rock</v>
      </c>
      <c r="S2165" s="8">
        <f>DATE(1970,1,1)+(Table1[[#This Row],[launched_at]]/(24*60*60))</f>
        <v>42111.899537037039</v>
      </c>
      <c r="T2165" s="8">
        <f>DATE(1970,1,1)+(Table1[[#This Row],[deadline]]/(24*60*60))</f>
        <v>42163.159722222219</v>
      </c>
      <c r="U2165">
        <f>_xlfn.DAYS(Table1[[#This Row],[Date Ended Conversion]],Table1[[#This Row],[Date Created Conversion]])</f>
        <v>52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9">
        <f>IF(Table1[[#This Row],[goal]] &lt;= 0,0,Table1[[#This Row],[pledged]]/Table1[[#This Row],[goal]])</f>
        <v>1.0263636363636364</v>
      </c>
      <c r="P2166" s="7">
        <f>IF(Table1[[#This Row],[backers_count]] &lt;= 0,0,Table1[[#This Row],[pledged]]/Table1[[#This Row],[backers_count]])</f>
        <v>68.01204819277109</v>
      </c>
      <c r="Q2166" t="str">
        <f>TRIM(MID(Table1[[#This Row],[Category and Sub-Category]],1,SEARCH("/",Table1[[#This Row],[Category and Sub-Category]],1)-1))</f>
        <v>music</v>
      </c>
      <c r="R2166" t="str">
        <f>TRIM(MID(Table1[[#This Row],[Category and Sub-Category]],SEARCH("/",Table1[[#This Row],[Category and Sub-Category]],1)+1,LEN(Table1[[#This Row],[Category and Sub-Category]])))</f>
        <v>rock</v>
      </c>
      <c r="S2166" s="8">
        <f>DATE(1970,1,1)+(Table1[[#This Row],[launched_at]]/(24*60*60))</f>
        <v>42515.71775462963</v>
      </c>
      <c r="T2166" s="8">
        <f>DATE(1970,1,1)+(Table1[[#This Row],[deadline]]/(24*60*60))</f>
        <v>42546.165972222225</v>
      </c>
      <c r="U2166">
        <f>_xlfn.DAYS(Table1[[#This Row],[Date Ended Conversion]],Table1[[#This Row],[Date Created Conversion]])</f>
        <v>31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9">
        <f>IF(Table1[[#This Row],[goal]] &lt;= 0,0,Table1[[#This Row],[pledged]]/Table1[[#This Row],[goal]])</f>
        <v>1.3864000000000001</v>
      </c>
      <c r="P2167" s="7">
        <f>IF(Table1[[#This Row],[backers_count]] &lt;= 0,0,Table1[[#This Row],[pledged]]/Table1[[#This Row],[backers_count]])</f>
        <v>29.623931623931625</v>
      </c>
      <c r="Q2167" t="str">
        <f>TRIM(MID(Table1[[#This Row],[Category and Sub-Category]],1,SEARCH("/",Table1[[#This Row],[Category and Sub-Category]],1)-1))</f>
        <v>music</v>
      </c>
      <c r="R2167" t="str">
        <f>TRIM(MID(Table1[[#This Row],[Category and Sub-Category]],SEARCH("/",Table1[[#This Row],[Category and Sub-Category]],1)+1,LEN(Table1[[#This Row],[Category and Sub-Category]])))</f>
        <v>rock</v>
      </c>
      <c r="S2167" s="8">
        <f>DATE(1970,1,1)+(Table1[[#This Row],[launched_at]]/(24*60*60))</f>
        <v>42438.667071759264</v>
      </c>
      <c r="T2167" s="8">
        <f>DATE(1970,1,1)+(Table1[[#This Row],[deadline]]/(24*60*60))</f>
        <v>42468.625405092593</v>
      </c>
      <c r="U2167">
        <f>_xlfn.DAYS(Table1[[#This Row],[Date Ended Conversion]],Table1[[#This Row],[Date Created Conversion]])</f>
        <v>30</v>
      </c>
    </row>
    <row r="2168" spans="1:21" ht="43.5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9">
        <f>IF(Table1[[#This Row],[goal]] &lt;= 0,0,Table1[[#This Row],[pledged]]/Table1[[#This Row],[goal]])</f>
        <v>1.466</v>
      </c>
      <c r="P2168" s="7">
        <f>IF(Table1[[#This Row],[backers_count]] &lt;= 0,0,Table1[[#This Row],[pledged]]/Table1[[#This Row],[backers_count]])</f>
        <v>91.625</v>
      </c>
      <c r="Q2168" t="str">
        <f>TRIM(MID(Table1[[#This Row],[Category and Sub-Category]],1,SEARCH("/",Table1[[#This Row],[Category and Sub-Category]],1)-1))</f>
        <v>music</v>
      </c>
      <c r="R2168" t="str">
        <f>TRIM(MID(Table1[[#This Row],[Category and Sub-Category]],SEARCH("/",Table1[[#This Row],[Category and Sub-Category]],1)+1,LEN(Table1[[#This Row],[Category and Sub-Category]])))</f>
        <v>rock</v>
      </c>
      <c r="S2168" s="8">
        <f>DATE(1970,1,1)+(Table1[[#This Row],[launched_at]]/(24*60*60))</f>
        <v>41933.838171296295</v>
      </c>
      <c r="T2168" s="8">
        <f>DATE(1970,1,1)+(Table1[[#This Row],[deadline]]/(24*60*60))</f>
        <v>41978.879837962959</v>
      </c>
      <c r="U2168">
        <f>_xlfn.DAYS(Table1[[#This Row],[Date Ended Conversion]],Table1[[#This Row],[Date Created Conversion]])</f>
        <v>45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9">
        <f>IF(Table1[[#This Row],[goal]] &lt;= 0,0,Table1[[#This Row],[pledged]]/Table1[[#This Row],[goal]])</f>
        <v>1.2</v>
      </c>
      <c r="P2169" s="7">
        <f>IF(Table1[[#This Row],[backers_count]] &lt;= 0,0,Table1[[#This Row],[pledged]]/Table1[[#This Row],[backers_count]])</f>
        <v>22.5</v>
      </c>
      <c r="Q2169" t="str">
        <f>TRIM(MID(Table1[[#This Row],[Category and Sub-Category]],1,SEARCH("/",Table1[[#This Row],[Category and Sub-Category]],1)-1))</f>
        <v>music</v>
      </c>
      <c r="R2169" t="str">
        <f>TRIM(MID(Table1[[#This Row],[Category and Sub-Category]],SEARCH("/",Table1[[#This Row],[Category and Sub-Category]],1)+1,LEN(Table1[[#This Row],[Category and Sub-Category]])))</f>
        <v>rock</v>
      </c>
      <c r="S2169" s="8">
        <f>DATE(1970,1,1)+(Table1[[#This Row],[launched_at]]/(24*60*60))</f>
        <v>41153.066400462965</v>
      </c>
      <c r="T2169" s="8">
        <f>DATE(1970,1,1)+(Table1[[#This Row],[deadline]]/(24*60*60))</f>
        <v>41167.066400462965</v>
      </c>
      <c r="U2169">
        <f>_xlfn.DAYS(Table1[[#This Row],[Date Ended Conversion]],Table1[[#This Row],[Date Created Conversion]])</f>
        <v>14</v>
      </c>
    </row>
    <row r="2170" spans="1:21" ht="29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9">
        <f>IF(Table1[[#This Row],[goal]] &lt;= 0,0,Table1[[#This Row],[pledged]]/Table1[[#This Row],[goal]])</f>
        <v>1.215816111111111</v>
      </c>
      <c r="P2170" s="7">
        <f>IF(Table1[[#This Row],[backers_count]] &lt;= 0,0,Table1[[#This Row],[pledged]]/Table1[[#This Row],[backers_count]])</f>
        <v>64.366735294117646</v>
      </c>
      <c r="Q2170" t="str">
        <f>TRIM(MID(Table1[[#This Row],[Category and Sub-Category]],1,SEARCH("/",Table1[[#This Row],[Category and Sub-Category]],1)-1))</f>
        <v>music</v>
      </c>
      <c r="R2170" t="str">
        <f>TRIM(MID(Table1[[#This Row],[Category and Sub-Category]],SEARCH("/",Table1[[#This Row],[Category and Sub-Category]],1)+1,LEN(Table1[[#This Row],[Category and Sub-Category]])))</f>
        <v>rock</v>
      </c>
      <c r="S2170" s="8">
        <f>DATE(1970,1,1)+(Table1[[#This Row],[launched_at]]/(24*60*60))</f>
        <v>42745.600243055553</v>
      </c>
      <c r="T2170" s="8">
        <f>DATE(1970,1,1)+(Table1[[#This Row],[deadline]]/(24*60*60))</f>
        <v>42776.208333333328</v>
      </c>
      <c r="U2170">
        <f>_xlfn.DAYS(Table1[[#This Row],[Date Ended Conversion]],Table1[[#This Row],[Date Created Conversion]])</f>
        <v>31</v>
      </c>
    </row>
    <row r="2171" spans="1:21" ht="43.5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9">
        <f>IF(Table1[[#This Row],[goal]] &lt;= 0,0,Table1[[#This Row],[pledged]]/Table1[[#This Row],[goal]])</f>
        <v>1</v>
      </c>
      <c r="P2171" s="7">
        <f>IF(Table1[[#This Row],[backers_count]] &lt;= 0,0,Table1[[#This Row],[pledged]]/Table1[[#This Row],[backers_count]])</f>
        <v>21.857142857142858</v>
      </c>
      <c r="Q2171" t="str">
        <f>TRIM(MID(Table1[[#This Row],[Category and Sub-Category]],1,SEARCH("/",Table1[[#This Row],[Category and Sub-Category]],1)-1))</f>
        <v>music</v>
      </c>
      <c r="R2171" t="str">
        <f>TRIM(MID(Table1[[#This Row],[Category and Sub-Category]],SEARCH("/",Table1[[#This Row],[Category and Sub-Category]],1)+1,LEN(Table1[[#This Row],[Category and Sub-Category]])))</f>
        <v>rock</v>
      </c>
      <c r="S2171" s="8">
        <f>DATE(1970,1,1)+(Table1[[#This Row],[launched_at]]/(24*60*60))</f>
        <v>42793.700821759259</v>
      </c>
      <c r="T2171" s="8">
        <f>DATE(1970,1,1)+(Table1[[#This Row],[deadline]]/(24*60*60))</f>
        <v>42796.700821759259</v>
      </c>
      <c r="U2171">
        <f>_xlfn.DAYS(Table1[[#This Row],[Date Ended Conversion]],Table1[[#This Row],[Date Created Conversion]])</f>
        <v>3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9">
        <f>IF(Table1[[#This Row],[goal]] &lt;= 0,0,Table1[[#This Row],[pledged]]/Table1[[#This Row],[goal]])</f>
        <v>1.8085714285714285</v>
      </c>
      <c r="P2172" s="7">
        <f>IF(Table1[[#This Row],[backers_count]] &lt;= 0,0,Table1[[#This Row],[pledged]]/Table1[[#This Row],[backers_count]])</f>
        <v>33.315789473684212</v>
      </c>
      <c r="Q2172" t="str">
        <f>TRIM(MID(Table1[[#This Row],[Category and Sub-Category]],1,SEARCH("/",Table1[[#This Row],[Category and Sub-Category]],1)-1))</f>
        <v>music</v>
      </c>
      <c r="R2172" t="str">
        <f>TRIM(MID(Table1[[#This Row],[Category and Sub-Category]],SEARCH("/",Table1[[#This Row],[Category and Sub-Category]],1)+1,LEN(Table1[[#This Row],[Category and Sub-Category]])))</f>
        <v>rock</v>
      </c>
      <c r="S2172" s="8">
        <f>DATE(1970,1,1)+(Table1[[#This Row],[launched_at]]/(24*60*60))</f>
        <v>42198.750254629631</v>
      </c>
      <c r="T2172" s="8">
        <f>DATE(1970,1,1)+(Table1[[#This Row],[deadline]]/(24*60*60))</f>
        <v>42238.750254629631</v>
      </c>
      <c r="U2172">
        <f>_xlfn.DAYS(Table1[[#This Row],[Date Ended Conversion]],Table1[[#This Row],[Date Created Conversion]])</f>
        <v>40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9">
        <f>IF(Table1[[#This Row],[goal]] &lt;= 0,0,Table1[[#This Row],[pledged]]/Table1[[#This Row],[goal]])</f>
        <v>1.0607500000000001</v>
      </c>
      <c r="P2173" s="7">
        <f>IF(Table1[[#This Row],[backers_count]] &lt;= 0,0,Table1[[#This Row],[pledged]]/Table1[[#This Row],[backers_count]])</f>
        <v>90.276595744680847</v>
      </c>
      <c r="Q2173" t="str">
        <f>TRIM(MID(Table1[[#This Row],[Category and Sub-Category]],1,SEARCH("/",Table1[[#This Row],[Category and Sub-Category]],1)-1))</f>
        <v>music</v>
      </c>
      <c r="R2173" t="str">
        <f>TRIM(MID(Table1[[#This Row],[Category and Sub-Category]],SEARCH("/",Table1[[#This Row],[Category and Sub-Category]],1)+1,LEN(Table1[[#This Row],[Category and Sub-Category]])))</f>
        <v>rock</v>
      </c>
      <c r="S2173" s="8">
        <f>DATE(1970,1,1)+(Table1[[#This Row],[launched_at]]/(24*60*60))</f>
        <v>42141.95711805555</v>
      </c>
      <c r="T2173" s="8">
        <f>DATE(1970,1,1)+(Table1[[#This Row],[deadline]]/(24*60*60))</f>
        <v>42177.208333333328</v>
      </c>
      <c r="U2173">
        <f>_xlfn.DAYS(Table1[[#This Row],[Date Ended Conversion]],Table1[[#This Row],[Date Created Conversion]])</f>
        <v>36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9">
        <f>IF(Table1[[#This Row],[goal]] &lt;= 0,0,Table1[[#This Row],[pledged]]/Table1[[#This Row],[goal]])</f>
        <v>1</v>
      </c>
      <c r="P2174" s="7">
        <f>IF(Table1[[#This Row],[backers_count]] &lt;= 0,0,Table1[[#This Row],[pledged]]/Table1[[#This Row],[backers_count]])</f>
        <v>76.92307692307692</v>
      </c>
      <c r="Q2174" t="str">
        <f>TRIM(MID(Table1[[#This Row],[Category and Sub-Category]],1,SEARCH("/",Table1[[#This Row],[Category and Sub-Category]],1)-1))</f>
        <v>music</v>
      </c>
      <c r="R2174" t="str">
        <f>TRIM(MID(Table1[[#This Row],[Category and Sub-Category]],SEARCH("/",Table1[[#This Row],[Category and Sub-Category]],1)+1,LEN(Table1[[#This Row],[Category and Sub-Category]])))</f>
        <v>rock</v>
      </c>
      <c r="S2174" s="8">
        <f>DATE(1970,1,1)+(Table1[[#This Row],[launched_at]]/(24*60*60))</f>
        <v>42082.580092592594</v>
      </c>
      <c r="T2174" s="8">
        <f>DATE(1970,1,1)+(Table1[[#This Row],[deadline]]/(24*60*60))</f>
        <v>42112.580092592594</v>
      </c>
      <c r="U2174">
        <f>_xlfn.DAYS(Table1[[#This Row],[Date Ended Conversion]],Table1[[#This Row],[Date Created Conversion]])</f>
        <v>30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9">
        <f>IF(Table1[[#This Row],[goal]] &lt;= 0,0,Table1[[#This Row],[pledged]]/Table1[[#This Row],[goal]])</f>
        <v>1.2692857142857144</v>
      </c>
      <c r="P2175" s="7">
        <f>IF(Table1[[#This Row],[backers_count]] &lt;= 0,0,Table1[[#This Row],[pledged]]/Table1[[#This Row],[backers_count]])</f>
        <v>59.233333333333334</v>
      </c>
      <c r="Q2175" t="str">
        <f>TRIM(MID(Table1[[#This Row],[Category and Sub-Category]],1,SEARCH("/",Table1[[#This Row],[Category and Sub-Category]],1)-1))</f>
        <v>music</v>
      </c>
      <c r="R2175" t="str">
        <f>TRIM(MID(Table1[[#This Row],[Category and Sub-Category]],SEARCH("/",Table1[[#This Row],[Category and Sub-Category]],1)+1,LEN(Table1[[#This Row],[Category and Sub-Category]])))</f>
        <v>rock</v>
      </c>
      <c r="S2175" s="8">
        <f>DATE(1970,1,1)+(Table1[[#This Row],[launched_at]]/(24*60*60))</f>
        <v>41495.692627314813</v>
      </c>
      <c r="T2175" s="8">
        <f>DATE(1970,1,1)+(Table1[[#This Row],[deadline]]/(24*60*60))</f>
        <v>41527.165972222225</v>
      </c>
      <c r="U2175">
        <f>_xlfn.DAYS(Table1[[#This Row],[Date Ended Conversion]],Table1[[#This Row],[Date Created Conversion]])</f>
        <v>32</v>
      </c>
    </row>
    <row r="2176" spans="1:21" ht="43.5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9">
        <f>IF(Table1[[#This Row],[goal]] &lt;= 0,0,Table1[[#This Row],[pledged]]/Table1[[#This Row],[goal]])</f>
        <v>1.0297499999999999</v>
      </c>
      <c r="P2176" s="7">
        <f>IF(Table1[[#This Row],[backers_count]] &lt;= 0,0,Table1[[#This Row],[pledged]]/Table1[[#This Row],[backers_count]])</f>
        <v>65.38095238095238</v>
      </c>
      <c r="Q2176" t="str">
        <f>TRIM(MID(Table1[[#This Row],[Category and Sub-Category]],1,SEARCH("/",Table1[[#This Row],[Category and Sub-Category]],1)-1))</f>
        <v>music</v>
      </c>
      <c r="R2176" t="str">
        <f>TRIM(MID(Table1[[#This Row],[Category and Sub-Category]],SEARCH("/",Table1[[#This Row],[Category and Sub-Category]],1)+1,LEN(Table1[[#This Row],[Category and Sub-Category]])))</f>
        <v>rock</v>
      </c>
      <c r="S2176" s="8">
        <f>DATE(1970,1,1)+(Table1[[#This Row],[launched_at]]/(24*60*60))</f>
        <v>42465.542905092589</v>
      </c>
      <c r="T2176" s="8">
        <f>DATE(1970,1,1)+(Table1[[#This Row],[deadline]]/(24*60*60))</f>
        <v>42495.542905092589</v>
      </c>
      <c r="U2176">
        <f>_xlfn.DAYS(Table1[[#This Row],[Date Ended Conversion]],Table1[[#This Row],[Date Created Conversion]])</f>
        <v>30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9">
        <f>IF(Table1[[#This Row],[goal]] &lt;= 0,0,Table1[[#This Row],[pledged]]/Table1[[#This Row],[goal]])</f>
        <v>2.5</v>
      </c>
      <c r="P2177" s="7">
        <f>IF(Table1[[#This Row],[backers_count]] &lt;= 0,0,Table1[[#This Row],[pledged]]/Table1[[#This Row],[backers_count]])</f>
        <v>67.307692307692307</v>
      </c>
      <c r="Q2177" t="str">
        <f>TRIM(MID(Table1[[#This Row],[Category and Sub-Category]],1,SEARCH("/",Table1[[#This Row],[Category and Sub-Category]],1)-1))</f>
        <v>music</v>
      </c>
      <c r="R2177" t="str">
        <f>TRIM(MID(Table1[[#This Row],[Category and Sub-Category]],SEARCH("/",Table1[[#This Row],[Category and Sub-Category]],1)+1,LEN(Table1[[#This Row],[Category and Sub-Category]])))</f>
        <v>rock</v>
      </c>
      <c r="S2177" s="8">
        <f>DATE(1970,1,1)+(Table1[[#This Row],[launched_at]]/(24*60*60))</f>
        <v>42565.009097222224</v>
      </c>
      <c r="T2177" s="8">
        <f>DATE(1970,1,1)+(Table1[[#This Row],[deadline]]/(24*60*60))</f>
        <v>42572.009097222224</v>
      </c>
      <c r="U2177">
        <f>_xlfn.DAYS(Table1[[#This Row],[Date Ended Conversion]],Table1[[#This Row],[Date Created Conversion]])</f>
        <v>7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9">
        <f>IF(Table1[[#This Row],[goal]] &lt;= 0,0,Table1[[#This Row],[pledged]]/Table1[[#This Row],[goal]])</f>
        <v>1.2602</v>
      </c>
      <c r="P2178" s="7">
        <f>IF(Table1[[#This Row],[backers_count]] &lt;= 0,0,Table1[[#This Row],[pledged]]/Table1[[#This Row],[backers_count]])</f>
        <v>88.74647887323944</v>
      </c>
      <c r="Q2178" t="str">
        <f>TRIM(MID(Table1[[#This Row],[Category and Sub-Category]],1,SEARCH("/",Table1[[#This Row],[Category and Sub-Category]],1)-1))</f>
        <v>music</v>
      </c>
      <c r="R2178" t="str">
        <f>TRIM(MID(Table1[[#This Row],[Category and Sub-Category]],SEARCH("/",Table1[[#This Row],[Category and Sub-Category]],1)+1,LEN(Table1[[#This Row],[Category and Sub-Category]])))</f>
        <v>rock</v>
      </c>
      <c r="S2178" s="8">
        <f>DATE(1970,1,1)+(Table1[[#This Row],[launched_at]]/(24*60*60))</f>
        <v>42096.633206018523</v>
      </c>
      <c r="T2178" s="8">
        <f>DATE(1970,1,1)+(Table1[[#This Row],[deadline]]/(24*60*60))</f>
        <v>42126.633206018523</v>
      </c>
      <c r="U2178">
        <f>_xlfn.DAYS(Table1[[#This Row],[Date Ended Conversion]],Table1[[#This Row],[Date Created Conversion]])</f>
        <v>30</v>
      </c>
    </row>
    <row r="2179" spans="1:21" ht="58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9">
        <f>IF(Table1[[#This Row],[goal]] &lt;= 0,0,Table1[[#This Row],[pledged]]/Table1[[#This Row],[goal]])</f>
        <v>1.0012000000000001</v>
      </c>
      <c r="P2179" s="7">
        <f>IF(Table1[[#This Row],[backers_count]] &lt;= 0,0,Table1[[#This Row],[pledged]]/Table1[[#This Row],[backers_count]])</f>
        <v>65.868421052631575</v>
      </c>
      <c r="Q2179" t="str">
        <f>TRIM(MID(Table1[[#This Row],[Category and Sub-Category]],1,SEARCH("/",Table1[[#This Row],[Category and Sub-Category]],1)-1))</f>
        <v>music</v>
      </c>
      <c r="R2179" t="str">
        <f>TRIM(MID(Table1[[#This Row],[Category and Sub-Category]],SEARCH("/",Table1[[#This Row],[Category and Sub-Category]],1)+1,LEN(Table1[[#This Row],[Category and Sub-Category]])))</f>
        <v>rock</v>
      </c>
      <c r="S2179" s="8">
        <f>DATE(1970,1,1)+(Table1[[#This Row],[launched_at]]/(24*60*60))</f>
        <v>42502.250775462962</v>
      </c>
      <c r="T2179" s="8">
        <f>DATE(1970,1,1)+(Table1[[#This Row],[deadline]]/(24*60*60))</f>
        <v>42527.250775462962</v>
      </c>
      <c r="U2179">
        <f>_xlfn.DAYS(Table1[[#This Row],[Date Ended Conversion]],Table1[[#This Row],[Date Created Conversion]])</f>
        <v>25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9">
        <f>IF(Table1[[#This Row],[goal]] &lt;= 0,0,Table1[[#This Row],[pledged]]/Table1[[#This Row],[goal]])</f>
        <v>1.3864000000000001</v>
      </c>
      <c r="P2180" s="7">
        <f>IF(Table1[[#This Row],[backers_count]] &lt;= 0,0,Table1[[#This Row],[pledged]]/Table1[[#This Row],[backers_count]])</f>
        <v>40.349243306169967</v>
      </c>
      <c r="Q2180" t="str">
        <f>TRIM(MID(Table1[[#This Row],[Category and Sub-Category]],1,SEARCH("/",Table1[[#This Row],[Category and Sub-Category]],1)-1))</f>
        <v>music</v>
      </c>
      <c r="R2180" t="str">
        <f>TRIM(MID(Table1[[#This Row],[Category and Sub-Category]],SEARCH("/",Table1[[#This Row],[Category and Sub-Category]],1)+1,LEN(Table1[[#This Row],[Category and Sub-Category]])))</f>
        <v>rock</v>
      </c>
      <c r="S2180" s="8">
        <f>DATE(1970,1,1)+(Table1[[#This Row],[launched_at]]/(24*60*60))</f>
        <v>42723.63653935185</v>
      </c>
      <c r="T2180" s="8">
        <f>DATE(1970,1,1)+(Table1[[#This Row],[deadline]]/(24*60*60))</f>
        <v>42753.63653935185</v>
      </c>
      <c r="U2180">
        <f>_xlfn.DAYS(Table1[[#This Row],[Date Ended Conversion]],Table1[[#This Row],[Date Created Conversion]])</f>
        <v>30</v>
      </c>
    </row>
    <row r="2181" spans="1:21" ht="29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9">
        <f>IF(Table1[[#This Row],[goal]] &lt;= 0,0,Table1[[#This Row],[pledged]]/Table1[[#This Row],[goal]])</f>
        <v>1.6140000000000001</v>
      </c>
      <c r="P2181" s="7">
        <f>IF(Table1[[#This Row],[backers_count]] &lt;= 0,0,Table1[[#This Row],[pledged]]/Table1[[#This Row],[backers_count]])</f>
        <v>76.857142857142861</v>
      </c>
      <c r="Q2181" t="str">
        <f>TRIM(MID(Table1[[#This Row],[Category and Sub-Category]],1,SEARCH("/",Table1[[#This Row],[Category and Sub-Category]],1)-1))</f>
        <v>music</v>
      </c>
      <c r="R2181" t="str">
        <f>TRIM(MID(Table1[[#This Row],[Category and Sub-Category]],SEARCH("/",Table1[[#This Row],[Category and Sub-Category]],1)+1,LEN(Table1[[#This Row],[Category and Sub-Category]])))</f>
        <v>rock</v>
      </c>
      <c r="S2181" s="8">
        <f>DATE(1970,1,1)+(Table1[[#This Row],[launched_at]]/(24*60*60))</f>
        <v>42075.171203703707</v>
      </c>
      <c r="T2181" s="8">
        <f>DATE(1970,1,1)+(Table1[[#This Row],[deadline]]/(24*60*60))</f>
        <v>42105.171203703707</v>
      </c>
      <c r="U2181">
        <f>_xlfn.DAYS(Table1[[#This Row],[Date Ended Conversion]],Table1[[#This Row],[Date Created Conversion]])</f>
        <v>30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9">
        <f>IF(Table1[[#This Row],[goal]] &lt;= 0,0,Table1[[#This Row],[pledged]]/Table1[[#This Row],[goal]])</f>
        <v>1.071842</v>
      </c>
      <c r="P2182" s="7">
        <f>IF(Table1[[#This Row],[backers_count]] &lt;= 0,0,Table1[[#This Row],[pledged]]/Table1[[#This Row],[backers_count]])</f>
        <v>68.707820512820518</v>
      </c>
      <c r="Q2182" t="str">
        <f>TRIM(MID(Table1[[#This Row],[Category and Sub-Category]],1,SEARCH("/",Table1[[#This Row],[Category and Sub-Category]],1)-1))</f>
        <v>music</v>
      </c>
      <c r="R2182" t="str">
        <f>TRIM(MID(Table1[[#This Row],[Category and Sub-Category]],SEARCH("/",Table1[[#This Row],[Category and Sub-Category]],1)+1,LEN(Table1[[#This Row],[Category and Sub-Category]])))</f>
        <v>rock</v>
      </c>
      <c r="S2182" s="8">
        <f>DATE(1970,1,1)+(Table1[[#This Row],[launched_at]]/(24*60*60))</f>
        <v>42279.669768518521</v>
      </c>
      <c r="T2182" s="8">
        <f>DATE(1970,1,1)+(Table1[[#This Row],[deadline]]/(24*60*60))</f>
        <v>42321.711435185185</v>
      </c>
      <c r="U2182">
        <f>_xlfn.DAYS(Table1[[#This Row],[Date Ended Conversion]],Table1[[#This Row],[Date Created Conversion]])</f>
        <v>42</v>
      </c>
    </row>
    <row r="2183" spans="1:21" ht="43.5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9">
        <f>IF(Table1[[#This Row],[goal]] &lt;= 0,0,Table1[[#This Row],[pledged]]/Table1[[#This Row],[goal]])</f>
        <v>1.5309999999999999</v>
      </c>
      <c r="P2183" s="7">
        <f>IF(Table1[[#This Row],[backers_count]] &lt;= 0,0,Table1[[#This Row],[pledged]]/Table1[[#This Row],[backers_count]])</f>
        <v>57.773584905660378</v>
      </c>
      <c r="Q2183" t="str">
        <f>TRIM(MID(Table1[[#This Row],[Category and Sub-Category]],1,SEARCH("/",Table1[[#This Row],[Category and Sub-Category]],1)-1))</f>
        <v>games</v>
      </c>
      <c r="R2183" t="str">
        <f>TRIM(MID(Table1[[#This Row],[Category and Sub-Category]],SEARCH("/",Table1[[#This Row],[Category and Sub-Category]],1)+1,LEN(Table1[[#This Row],[Category and Sub-Category]])))</f>
        <v>tabletop games</v>
      </c>
      <c r="S2183" s="8">
        <f>DATE(1970,1,1)+(Table1[[#This Row],[launched_at]]/(24*60*60))</f>
        <v>42773.005243055552</v>
      </c>
      <c r="T2183" s="8">
        <f>DATE(1970,1,1)+(Table1[[#This Row],[deadline]]/(24*60*60))</f>
        <v>42787.005243055552</v>
      </c>
      <c r="U2183">
        <f>_xlfn.DAYS(Table1[[#This Row],[Date Ended Conversion]],Table1[[#This Row],[Date Created Conversion]])</f>
        <v>14</v>
      </c>
    </row>
    <row r="2184" spans="1:21" ht="29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9">
        <f>IF(Table1[[#This Row],[goal]] &lt;= 0,0,Table1[[#This Row],[pledged]]/Table1[[#This Row],[goal]])</f>
        <v>5.2416666666666663</v>
      </c>
      <c r="P2184" s="7">
        <f>IF(Table1[[#This Row],[backers_count]] &lt;= 0,0,Table1[[#This Row],[pledged]]/Table1[[#This Row],[backers_count]])</f>
        <v>44.171348314606739</v>
      </c>
      <c r="Q2184" t="str">
        <f>TRIM(MID(Table1[[#This Row],[Category and Sub-Category]],1,SEARCH("/",Table1[[#This Row],[Category and Sub-Category]],1)-1))</f>
        <v>games</v>
      </c>
      <c r="R2184" t="str">
        <f>TRIM(MID(Table1[[#This Row],[Category and Sub-Category]],SEARCH("/",Table1[[#This Row],[Category and Sub-Category]],1)+1,LEN(Table1[[#This Row],[Category and Sub-Category]])))</f>
        <v>tabletop games</v>
      </c>
      <c r="S2184" s="8">
        <f>DATE(1970,1,1)+(Table1[[#This Row],[launched_at]]/(24*60*60))</f>
        <v>41879.900752314818</v>
      </c>
      <c r="T2184" s="8">
        <f>DATE(1970,1,1)+(Table1[[#This Row],[deadline]]/(24*60*60))</f>
        <v>41914.900752314818</v>
      </c>
      <c r="U2184">
        <f>_xlfn.DAYS(Table1[[#This Row],[Date Ended Conversion]],Table1[[#This Row],[Date Created Conversion]])</f>
        <v>35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9">
        <f>IF(Table1[[#This Row],[goal]] &lt;= 0,0,Table1[[#This Row],[pledged]]/Table1[[#This Row],[goal]])</f>
        <v>4.8927777777777779</v>
      </c>
      <c r="P2185" s="7">
        <f>IF(Table1[[#This Row],[backers_count]] &lt;= 0,0,Table1[[#This Row],[pledged]]/Table1[[#This Row],[backers_count]])</f>
        <v>31.566308243727597</v>
      </c>
      <c r="Q2185" t="str">
        <f>TRIM(MID(Table1[[#This Row],[Category and Sub-Category]],1,SEARCH("/",Table1[[#This Row],[Category and Sub-Category]],1)-1))</f>
        <v>games</v>
      </c>
      <c r="R2185" t="str">
        <f>TRIM(MID(Table1[[#This Row],[Category and Sub-Category]],SEARCH("/",Table1[[#This Row],[Category and Sub-Category]],1)+1,LEN(Table1[[#This Row],[Category and Sub-Category]])))</f>
        <v>tabletop games</v>
      </c>
      <c r="S2185" s="8">
        <f>DATE(1970,1,1)+(Table1[[#This Row],[launched_at]]/(24*60*60))</f>
        <v>42745.365474537037</v>
      </c>
      <c r="T2185" s="8">
        <f>DATE(1970,1,1)+(Table1[[#This Row],[deadline]]/(24*60*60))</f>
        <v>42775.208333333328</v>
      </c>
      <c r="U2185">
        <f>_xlfn.DAYS(Table1[[#This Row],[Date Ended Conversion]],Table1[[#This Row],[Date Created Conversion]])</f>
        <v>30</v>
      </c>
    </row>
    <row r="2186" spans="1:21" ht="43.5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9">
        <f>IF(Table1[[#This Row],[goal]] &lt;= 0,0,Table1[[#This Row],[pledged]]/Table1[[#This Row],[goal]])</f>
        <v>2.8473999999999999</v>
      </c>
      <c r="P2186" s="7">
        <f>IF(Table1[[#This Row],[backers_count]] &lt;= 0,0,Table1[[#This Row],[pledged]]/Table1[[#This Row],[backers_count]])</f>
        <v>107.04511278195488</v>
      </c>
      <c r="Q2186" t="str">
        <f>TRIM(MID(Table1[[#This Row],[Category and Sub-Category]],1,SEARCH("/",Table1[[#This Row],[Category and Sub-Category]],1)-1))</f>
        <v>games</v>
      </c>
      <c r="R2186" t="str">
        <f>TRIM(MID(Table1[[#This Row],[Category and Sub-Category]],SEARCH("/",Table1[[#This Row],[Category and Sub-Category]],1)+1,LEN(Table1[[#This Row],[Category and Sub-Category]])))</f>
        <v>tabletop games</v>
      </c>
      <c r="S2186" s="8">
        <f>DATE(1970,1,1)+(Table1[[#This Row],[launched_at]]/(24*60*60))</f>
        <v>42380.690289351856</v>
      </c>
      <c r="T2186" s="8">
        <f>DATE(1970,1,1)+(Table1[[#This Row],[deadline]]/(24*60*60))</f>
        <v>42394.666666666672</v>
      </c>
      <c r="U2186">
        <f>_xlfn.DAYS(Table1[[#This Row],[Date Ended Conversion]],Table1[[#This Row],[Date Created Conversion]])</f>
        <v>14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9">
        <f>IF(Table1[[#This Row],[goal]] &lt;= 0,0,Table1[[#This Row],[pledged]]/Table1[[#This Row],[goal]])</f>
        <v>18.569700000000001</v>
      </c>
      <c r="P2187" s="7">
        <f>IF(Table1[[#This Row],[backers_count]] &lt;= 0,0,Table1[[#This Row],[pledged]]/Table1[[#This Row],[backers_count]])</f>
        <v>149.03451043338683</v>
      </c>
      <c r="Q2187" t="str">
        <f>TRIM(MID(Table1[[#This Row],[Category and Sub-Category]],1,SEARCH("/",Table1[[#This Row],[Category and Sub-Category]],1)-1))</f>
        <v>games</v>
      </c>
      <c r="R2187" t="str">
        <f>TRIM(MID(Table1[[#This Row],[Category and Sub-Category]],SEARCH("/",Table1[[#This Row],[Category and Sub-Category]],1)+1,LEN(Table1[[#This Row],[Category and Sub-Category]])))</f>
        <v>tabletop games</v>
      </c>
      <c r="S2187" s="8">
        <f>DATE(1970,1,1)+(Table1[[#This Row],[launched_at]]/(24*60*60))</f>
        <v>41319.349988425922</v>
      </c>
      <c r="T2187" s="8">
        <f>DATE(1970,1,1)+(Table1[[#This Row],[deadline]]/(24*60*60))</f>
        <v>41359.349988425922</v>
      </c>
      <c r="U2187">
        <f>_xlfn.DAYS(Table1[[#This Row],[Date Ended Conversion]],Table1[[#This Row],[Date Created Conversion]])</f>
        <v>40</v>
      </c>
    </row>
    <row r="2188" spans="1:21" ht="29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9">
        <f>IF(Table1[[#This Row],[goal]] &lt;= 0,0,Table1[[#This Row],[pledged]]/Table1[[#This Row],[goal]])</f>
        <v>1.0967499999999999</v>
      </c>
      <c r="P2188" s="7">
        <f>IF(Table1[[#This Row],[backers_count]] &lt;= 0,0,Table1[[#This Row],[pledged]]/Table1[[#This Row],[backers_count]])</f>
        <v>55.956632653061227</v>
      </c>
      <c r="Q2188" t="str">
        <f>TRIM(MID(Table1[[#This Row],[Category and Sub-Category]],1,SEARCH("/",Table1[[#This Row],[Category and Sub-Category]],1)-1))</f>
        <v>games</v>
      </c>
      <c r="R2188" t="str">
        <f>TRIM(MID(Table1[[#This Row],[Category and Sub-Category]],SEARCH("/",Table1[[#This Row],[Category and Sub-Category]],1)+1,LEN(Table1[[#This Row],[Category and Sub-Category]])))</f>
        <v>tabletop games</v>
      </c>
      <c r="S2188" s="8">
        <f>DATE(1970,1,1)+(Table1[[#This Row],[launched_at]]/(24*60*60))</f>
        <v>42583.615081018521</v>
      </c>
      <c r="T2188" s="8">
        <f>DATE(1970,1,1)+(Table1[[#This Row],[deadline]]/(24*60*60))</f>
        <v>42620.083333333328</v>
      </c>
      <c r="U2188">
        <f>_xlfn.DAYS(Table1[[#This Row],[Date Ended Conversion]],Table1[[#This Row],[Date Created Conversion]])</f>
        <v>37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9">
        <f>IF(Table1[[#This Row],[goal]] &lt;= 0,0,Table1[[#This Row],[pledged]]/Table1[[#This Row],[goal]])</f>
        <v>10.146425000000001</v>
      </c>
      <c r="P2189" s="7">
        <f>IF(Table1[[#This Row],[backers_count]] &lt;= 0,0,Table1[[#This Row],[pledged]]/Table1[[#This Row],[backers_count]])</f>
        <v>56.970381807973048</v>
      </c>
      <c r="Q2189" t="str">
        <f>TRIM(MID(Table1[[#This Row],[Category and Sub-Category]],1,SEARCH("/",Table1[[#This Row],[Category and Sub-Category]],1)-1))</f>
        <v>games</v>
      </c>
      <c r="R2189" t="str">
        <f>TRIM(MID(Table1[[#This Row],[Category and Sub-Category]],SEARCH("/",Table1[[#This Row],[Category and Sub-Category]],1)+1,LEN(Table1[[#This Row],[Category and Sub-Category]])))</f>
        <v>tabletop games</v>
      </c>
      <c r="S2189" s="8">
        <f>DATE(1970,1,1)+(Table1[[#This Row],[launched_at]]/(24*60*60))</f>
        <v>42068.209097222221</v>
      </c>
      <c r="T2189" s="8">
        <f>DATE(1970,1,1)+(Table1[[#This Row],[deadline]]/(24*60*60))</f>
        <v>42097.165972222225</v>
      </c>
      <c r="U2189">
        <f>_xlfn.DAYS(Table1[[#This Row],[Date Ended Conversion]],Table1[[#This Row],[Date Created Conversion]])</f>
        <v>29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9">
        <f>IF(Table1[[#This Row],[goal]] &lt;= 0,0,Table1[[#This Row],[pledged]]/Table1[[#This Row],[goal]])</f>
        <v>4.1217692027666546</v>
      </c>
      <c r="P2190" s="7">
        <f>IF(Table1[[#This Row],[backers_count]] &lt;= 0,0,Table1[[#This Row],[pledged]]/Table1[[#This Row],[backers_count]])</f>
        <v>44.056420233463037</v>
      </c>
      <c r="Q2190" t="str">
        <f>TRIM(MID(Table1[[#This Row],[Category and Sub-Category]],1,SEARCH("/",Table1[[#This Row],[Category and Sub-Category]],1)-1))</f>
        <v>games</v>
      </c>
      <c r="R2190" t="str">
        <f>TRIM(MID(Table1[[#This Row],[Category and Sub-Category]],SEARCH("/",Table1[[#This Row],[Category and Sub-Category]],1)+1,LEN(Table1[[#This Row],[Category and Sub-Category]])))</f>
        <v>tabletop games</v>
      </c>
      <c r="S2190" s="8">
        <f>DATE(1970,1,1)+(Table1[[#This Row],[launched_at]]/(24*60*60))</f>
        <v>42633.586122685185</v>
      </c>
      <c r="T2190" s="8">
        <f>DATE(1970,1,1)+(Table1[[#This Row],[deadline]]/(24*60*60))</f>
        <v>42668.708333333328</v>
      </c>
      <c r="U2190">
        <f>_xlfn.DAYS(Table1[[#This Row],[Date Ended Conversion]],Table1[[#This Row],[Date Created Conversion]])</f>
        <v>35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9">
        <f>IF(Table1[[#This Row],[goal]] &lt;= 0,0,Table1[[#This Row],[pledged]]/Table1[[#This Row],[goal]])</f>
        <v>5.0324999999999998</v>
      </c>
      <c r="P2191" s="7">
        <f>IF(Table1[[#This Row],[backers_count]] &lt;= 0,0,Table1[[#This Row],[pledged]]/Table1[[#This Row],[backers_count]])</f>
        <v>68.625</v>
      </c>
      <c r="Q2191" t="str">
        <f>TRIM(MID(Table1[[#This Row],[Category and Sub-Category]],1,SEARCH("/",Table1[[#This Row],[Category and Sub-Category]],1)-1))</f>
        <v>games</v>
      </c>
      <c r="R2191" t="str">
        <f>TRIM(MID(Table1[[#This Row],[Category and Sub-Category]],SEARCH("/",Table1[[#This Row],[Category and Sub-Category]],1)+1,LEN(Table1[[#This Row],[Category and Sub-Category]])))</f>
        <v>tabletop games</v>
      </c>
      <c r="S2191" s="8">
        <f>DATE(1970,1,1)+(Table1[[#This Row],[launched_at]]/(24*60*60))</f>
        <v>42467.788194444445</v>
      </c>
      <c r="T2191" s="8">
        <f>DATE(1970,1,1)+(Table1[[#This Row],[deadline]]/(24*60*60))</f>
        <v>42481.916666666672</v>
      </c>
      <c r="U2191">
        <f>_xlfn.DAYS(Table1[[#This Row],[Date Ended Conversion]],Table1[[#This Row],[Date Created Conversion]])</f>
        <v>14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9">
        <f>IF(Table1[[#This Row],[goal]] &lt;= 0,0,Table1[[#This Row],[pledged]]/Table1[[#This Row],[goal]])</f>
        <v>1.8461052631578947</v>
      </c>
      <c r="P2192" s="7">
        <f>IF(Table1[[#This Row],[backers_count]] &lt;= 0,0,Table1[[#This Row],[pledged]]/Table1[[#This Row],[backers_count]])</f>
        <v>65.318435754189949</v>
      </c>
      <c r="Q2192" t="str">
        <f>TRIM(MID(Table1[[#This Row],[Category and Sub-Category]],1,SEARCH("/",Table1[[#This Row],[Category and Sub-Category]],1)-1))</f>
        <v>games</v>
      </c>
      <c r="R2192" t="str">
        <f>TRIM(MID(Table1[[#This Row],[Category and Sub-Category]],SEARCH("/",Table1[[#This Row],[Category and Sub-Category]],1)+1,LEN(Table1[[#This Row],[Category and Sub-Category]])))</f>
        <v>tabletop games</v>
      </c>
      <c r="S2192" s="8">
        <f>DATE(1970,1,1)+(Table1[[#This Row],[launched_at]]/(24*60*60))</f>
        <v>42417.625046296293</v>
      </c>
      <c r="T2192" s="8">
        <f>DATE(1970,1,1)+(Table1[[#This Row],[deadline]]/(24*60*60))</f>
        <v>42452.290972222225</v>
      </c>
      <c r="U2192">
        <f>_xlfn.DAYS(Table1[[#This Row],[Date Ended Conversion]],Table1[[#This Row],[Date Created Conversion]])</f>
        <v>35</v>
      </c>
    </row>
    <row r="2193" spans="1:21" ht="43.5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9">
        <f>IF(Table1[[#This Row],[goal]] &lt;= 0,0,Table1[[#This Row],[pledged]]/Table1[[#This Row],[goal]])</f>
        <v>1.1973333333333334</v>
      </c>
      <c r="P2193" s="7">
        <f>IF(Table1[[#This Row],[backers_count]] &lt;= 0,0,Table1[[#This Row],[pledged]]/Table1[[#This Row],[backers_count]])</f>
        <v>35.92</v>
      </c>
      <c r="Q2193" t="str">
        <f>TRIM(MID(Table1[[#This Row],[Category and Sub-Category]],1,SEARCH("/",Table1[[#This Row],[Category and Sub-Category]],1)-1))</f>
        <v>games</v>
      </c>
      <c r="R2193" t="str">
        <f>TRIM(MID(Table1[[#This Row],[Category and Sub-Category]],SEARCH("/",Table1[[#This Row],[Category and Sub-Category]],1)+1,LEN(Table1[[#This Row],[Category and Sub-Category]])))</f>
        <v>tabletop games</v>
      </c>
      <c r="S2193" s="8">
        <f>DATE(1970,1,1)+(Table1[[#This Row],[launched_at]]/(24*60*60))</f>
        <v>42768.833645833336</v>
      </c>
      <c r="T2193" s="8">
        <f>DATE(1970,1,1)+(Table1[[#This Row],[deadline]]/(24*60*60))</f>
        <v>42780.833645833336</v>
      </c>
      <c r="U2193">
        <f>_xlfn.DAYS(Table1[[#This Row],[Date Ended Conversion]],Table1[[#This Row],[Date Created Conversion]])</f>
        <v>12</v>
      </c>
    </row>
    <row r="2194" spans="1:21" ht="43.5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9">
        <f>IF(Table1[[#This Row],[goal]] &lt;= 0,0,Table1[[#This Row],[pledged]]/Table1[[#This Row],[goal]])</f>
        <v>10.812401666666668</v>
      </c>
      <c r="P2194" s="7">
        <f>IF(Table1[[#This Row],[backers_count]] &lt;= 0,0,Table1[[#This Row],[pledged]]/Table1[[#This Row],[backers_count]])</f>
        <v>40.070667078443485</v>
      </c>
      <c r="Q2194" t="str">
        <f>TRIM(MID(Table1[[#This Row],[Category and Sub-Category]],1,SEARCH("/",Table1[[#This Row],[Category and Sub-Category]],1)-1))</f>
        <v>games</v>
      </c>
      <c r="R2194" t="str">
        <f>TRIM(MID(Table1[[#This Row],[Category and Sub-Category]],SEARCH("/",Table1[[#This Row],[Category and Sub-Category]],1)+1,LEN(Table1[[#This Row],[Category and Sub-Category]])))</f>
        <v>tabletop games</v>
      </c>
      <c r="S2194" s="8">
        <f>DATE(1970,1,1)+(Table1[[#This Row],[launched_at]]/(24*60*60))</f>
        <v>42691.8512037037</v>
      </c>
      <c r="T2194" s="8">
        <f>DATE(1970,1,1)+(Table1[[#This Row],[deadline]]/(24*60*60))</f>
        <v>42719.958333333328</v>
      </c>
      <c r="U2194">
        <f>_xlfn.DAYS(Table1[[#This Row],[Date Ended Conversion]],Table1[[#This Row],[Date Created Conversion]])</f>
        <v>28</v>
      </c>
    </row>
    <row r="2195" spans="1:21" ht="43.5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9">
        <f>IF(Table1[[#This Row],[goal]] &lt;= 0,0,Table1[[#This Row],[pledged]]/Table1[[#This Row],[goal]])</f>
        <v>4.5237333333333334</v>
      </c>
      <c r="P2195" s="7">
        <f>IF(Table1[[#This Row],[backers_count]] &lt;= 0,0,Table1[[#This Row],[pledged]]/Table1[[#This Row],[backers_count]])</f>
        <v>75.647714604236342</v>
      </c>
      <c r="Q2195" t="str">
        <f>TRIM(MID(Table1[[#This Row],[Category and Sub-Category]],1,SEARCH("/",Table1[[#This Row],[Category and Sub-Category]],1)-1))</f>
        <v>games</v>
      </c>
      <c r="R2195" t="str">
        <f>TRIM(MID(Table1[[#This Row],[Category and Sub-Category]],SEARCH("/",Table1[[#This Row],[Category and Sub-Category]],1)+1,LEN(Table1[[#This Row],[Category and Sub-Category]])))</f>
        <v>tabletop games</v>
      </c>
      <c r="S2195" s="8">
        <f>DATE(1970,1,1)+(Table1[[#This Row],[launched_at]]/(24*60*60))</f>
        <v>42664.405925925923</v>
      </c>
      <c r="T2195" s="8">
        <f>DATE(1970,1,1)+(Table1[[#This Row],[deadline]]/(24*60*60))</f>
        <v>42695.207638888889</v>
      </c>
      <c r="U2195">
        <f>_xlfn.DAYS(Table1[[#This Row],[Date Ended Conversion]],Table1[[#This Row],[Date Created Conversion]])</f>
        <v>31</v>
      </c>
    </row>
    <row r="2196" spans="1:21" ht="43.5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9">
        <f>IF(Table1[[#This Row],[goal]] &lt;= 0,0,Table1[[#This Row],[pledged]]/Table1[[#This Row],[goal]])</f>
        <v>5.3737000000000004</v>
      </c>
      <c r="P2196" s="7">
        <f>IF(Table1[[#This Row],[backers_count]] &lt;= 0,0,Table1[[#This Row],[pledged]]/Table1[[#This Row],[backers_count]])</f>
        <v>61.203872437357631</v>
      </c>
      <c r="Q2196" t="str">
        <f>TRIM(MID(Table1[[#This Row],[Category and Sub-Category]],1,SEARCH("/",Table1[[#This Row],[Category and Sub-Category]],1)-1))</f>
        <v>games</v>
      </c>
      <c r="R2196" t="str">
        <f>TRIM(MID(Table1[[#This Row],[Category and Sub-Category]],SEARCH("/",Table1[[#This Row],[Category and Sub-Category]],1)+1,LEN(Table1[[#This Row],[Category and Sub-Category]])))</f>
        <v>tabletop games</v>
      </c>
      <c r="S2196" s="8">
        <f>DATE(1970,1,1)+(Table1[[#This Row],[launched_at]]/(24*60*60))</f>
        <v>42425.757986111115</v>
      </c>
      <c r="T2196" s="8">
        <f>DATE(1970,1,1)+(Table1[[#This Row],[deadline]]/(24*60*60))</f>
        <v>42455.716319444444</v>
      </c>
      <c r="U2196">
        <f>_xlfn.DAYS(Table1[[#This Row],[Date Ended Conversion]],Table1[[#This Row],[Date Created Conversion]])</f>
        <v>30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9">
        <f>IF(Table1[[#This Row],[goal]] &lt;= 0,0,Table1[[#This Row],[pledged]]/Table1[[#This Row],[goal]])</f>
        <v>1.2032608695652174</v>
      </c>
      <c r="P2197" s="7">
        <f>IF(Table1[[#This Row],[backers_count]] &lt;= 0,0,Table1[[#This Row],[pledged]]/Table1[[#This Row],[backers_count]])</f>
        <v>48.130434782608695</v>
      </c>
      <c r="Q2197" t="str">
        <f>TRIM(MID(Table1[[#This Row],[Category and Sub-Category]],1,SEARCH("/",Table1[[#This Row],[Category and Sub-Category]],1)-1))</f>
        <v>games</v>
      </c>
      <c r="R2197" t="str">
        <f>TRIM(MID(Table1[[#This Row],[Category and Sub-Category]],SEARCH("/",Table1[[#This Row],[Category and Sub-Category]],1)+1,LEN(Table1[[#This Row],[Category and Sub-Category]])))</f>
        <v>tabletop games</v>
      </c>
      <c r="S2197" s="8">
        <f>DATE(1970,1,1)+(Table1[[#This Row],[launched_at]]/(24*60*60))</f>
        <v>42197.771990740745</v>
      </c>
      <c r="T2197" s="8">
        <f>DATE(1970,1,1)+(Table1[[#This Row],[deadline]]/(24*60*60))</f>
        <v>42227.771990740745</v>
      </c>
      <c r="U2197">
        <f>_xlfn.DAYS(Table1[[#This Row],[Date Ended Conversion]],Table1[[#This Row],[Date Created Conversion]])</f>
        <v>30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9">
        <f>IF(Table1[[#This Row],[goal]] &lt;= 0,0,Table1[[#This Row],[pledged]]/Table1[[#This Row],[goal]])</f>
        <v>1.1383571428571428</v>
      </c>
      <c r="P2198" s="7">
        <f>IF(Table1[[#This Row],[backers_count]] &lt;= 0,0,Table1[[#This Row],[pledged]]/Table1[[#This Row],[backers_count]])</f>
        <v>68.106837606837601</v>
      </c>
      <c r="Q2198" t="str">
        <f>TRIM(MID(Table1[[#This Row],[Category and Sub-Category]],1,SEARCH("/",Table1[[#This Row],[Category and Sub-Category]],1)-1))</f>
        <v>games</v>
      </c>
      <c r="R2198" t="str">
        <f>TRIM(MID(Table1[[#This Row],[Category and Sub-Category]],SEARCH("/",Table1[[#This Row],[Category and Sub-Category]],1)+1,LEN(Table1[[#This Row],[Category and Sub-Category]])))</f>
        <v>tabletop games</v>
      </c>
      <c r="S2198" s="8">
        <f>DATE(1970,1,1)+(Table1[[#This Row],[launched_at]]/(24*60*60))</f>
        <v>42675.487291666665</v>
      </c>
      <c r="T2198" s="8">
        <f>DATE(1970,1,1)+(Table1[[#This Row],[deadline]]/(24*60*60))</f>
        <v>42706.291666666672</v>
      </c>
      <c r="U2198">
        <f>_xlfn.DAYS(Table1[[#This Row],[Date Ended Conversion]],Table1[[#This Row],[Date Created Conversion]])</f>
        <v>31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9">
        <f>IF(Table1[[#This Row],[goal]] &lt;= 0,0,Table1[[#This Row],[pledged]]/Table1[[#This Row],[goal]])</f>
        <v>9.5103109999999997</v>
      </c>
      <c r="P2199" s="7">
        <f>IF(Table1[[#This Row],[backers_count]] &lt;= 0,0,Table1[[#This Row],[pledged]]/Table1[[#This Row],[backers_count]])</f>
        <v>65.891300230946882</v>
      </c>
      <c r="Q2199" t="str">
        <f>TRIM(MID(Table1[[#This Row],[Category and Sub-Category]],1,SEARCH("/",Table1[[#This Row],[Category and Sub-Category]],1)-1))</f>
        <v>games</v>
      </c>
      <c r="R2199" t="str">
        <f>TRIM(MID(Table1[[#This Row],[Category and Sub-Category]],SEARCH("/",Table1[[#This Row],[Category and Sub-Category]],1)+1,LEN(Table1[[#This Row],[Category and Sub-Category]])))</f>
        <v>tabletop games</v>
      </c>
      <c r="S2199" s="8">
        <f>DATE(1970,1,1)+(Table1[[#This Row],[launched_at]]/(24*60*60))</f>
        <v>42033.584016203706</v>
      </c>
      <c r="T2199" s="8">
        <f>DATE(1970,1,1)+(Table1[[#This Row],[deadline]]/(24*60*60))</f>
        <v>42063.584016203706</v>
      </c>
      <c r="U2199">
        <f>_xlfn.DAYS(Table1[[#This Row],[Date Ended Conversion]],Table1[[#This Row],[Date Created Conversion]])</f>
        <v>30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9">
        <f>IF(Table1[[#This Row],[goal]] &lt;= 0,0,Table1[[#This Row],[pledged]]/Table1[[#This Row],[goal]])</f>
        <v>1.3289249999999999</v>
      </c>
      <c r="P2200" s="7">
        <f>IF(Table1[[#This Row],[backers_count]] &lt;= 0,0,Table1[[#This Row],[pledged]]/Table1[[#This Row],[backers_count]])</f>
        <v>81.654377880184327</v>
      </c>
      <c r="Q2200" t="str">
        <f>TRIM(MID(Table1[[#This Row],[Category and Sub-Category]],1,SEARCH("/",Table1[[#This Row],[Category and Sub-Category]],1)-1))</f>
        <v>games</v>
      </c>
      <c r="R2200" t="str">
        <f>TRIM(MID(Table1[[#This Row],[Category and Sub-Category]],SEARCH("/",Table1[[#This Row],[Category and Sub-Category]],1)+1,LEN(Table1[[#This Row],[Category and Sub-Category]])))</f>
        <v>tabletop games</v>
      </c>
      <c r="S2200" s="8">
        <f>DATE(1970,1,1)+(Table1[[#This Row],[launched_at]]/(24*60*60))</f>
        <v>42292.513888888891</v>
      </c>
      <c r="T2200" s="8">
        <f>DATE(1970,1,1)+(Table1[[#This Row],[deadline]]/(24*60*60))</f>
        <v>42322.555555555555</v>
      </c>
      <c r="U2200">
        <f>_xlfn.DAYS(Table1[[#This Row],[Date Ended Conversion]],Table1[[#This Row],[Date Created Conversion]])</f>
        <v>30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9">
        <f>IF(Table1[[#This Row],[goal]] &lt;= 0,0,Table1[[#This Row],[pledged]]/Table1[[#This Row],[goal]])</f>
        <v>1.4697777777777778</v>
      </c>
      <c r="P2201" s="7">
        <f>IF(Table1[[#This Row],[backers_count]] &lt;= 0,0,Table1[[#This Row],[pledged]]/Table1[[#This Row],[backers_count]])</f>
        <v>52.701195219123505</v>
      </c>
      <c r="Q2201" t="str">
        <f>TRIM(MID(Table1[[#This Row],[Category and Sub-Category]],1,SEARCH("/",Table1[[#This Row],[Category and Sub-Category]],1)-1))</f>
        <v>games</v>
      </c>
      <c r="R2201" t="str">
        <f>TRIM(MID(Table1[[#This Row],[Category and Sub-Category]],SEARCH("/",Table1[[#This Row],[Category and Sub-Category]],1)+1,LEN(Table1[[#This Row],[Category and Sub-Category]])))</f>
        <v>tabletop games</v>
      </c>
      <c r="S2201" s="8">
        <f>DATE(1970,1,1)+(Table1[[#This Row],[launched_at]]/(24*60*60))</f>
        <v>42262.416643518518</v>
      </c>
      <c r="T2201" s="8">
        <f>DATE(1970,1,1)+(Table1[[#This Row],[deadline]]/(24*60*60))</f>
        <v>42292.416643518518</v>
      </c>
      <c r="U2201">
        <f>_xlfn.DAYS(Table1[[#This Row],[Date Ended Conversion]],Table1[[#This Row],[Date Created Conversion]])</f>
        <v>30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9">
        <f>IF(Table1[[#This Row],[goal]] &lt;= 0,0,Table1[[#This Row],[pledged]]/Table1[[#This Row],[goal]])</f>
        <v>5.4215</v>
      </c>
      <c r="P2202" s="7">
        <f>IF(Table1[[#This Row],[backers_count]] &lt;= 0,0,Table1[[#This Row],[pledged]]/Table1[[#This Row],[backers_count]])</f>
        <v>41.228136882129277</v>
      </c>
      <c r="Q2202" t="str">
        <f>TRIM(MID(Table1[[#This Row],[Category and Sub-Category]],1,SEARCH("/",Table1[[#This Row],[Category and Sub-Category]],1)-1))</f>
        <v>games</v>
      </c>
      <c r="R2202" t="str">
        <f>TRIM(MID(Table1[[#This Row],[Category and Sub-Category]],SEARCH("/",Table1[[#This Row],[Category and Sub-Category]],1)+1,LEN(Table1[[#This Row],[Category and Sub-Category]])))</f>
        <v>tabletop games</v>
      </c>
      <c r="S2202" s="8">
        <f>DATE(1970,1,1)+(Table1[[#This Row],[launched_at]]/(24*60*60))</f>
        <v>42163.625787037032</v>
      </c>
      <c r="T2202" s="8">
        <f>DATE(1970,1,1)+(Table1[[#This Row],[deadline]]/(24*60*60))</f>
        <v>42191.125</v>
      </c>
      <c r="U2202">
        <f>_xlfn.DAYS(Table1[[#This Row],[Date Ended Conversion]],Table1[[#This Row],[Date Created Conversion]])</f>
        <v>28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9">
        <f>IF(Table1[[#This Row],[goal]] &lt;= 0,0,Table1[[#This Row],[pledged]]/Table1[[#This Row],[goal]])</f>
        <v>3.8271818181818182</v>
      </c>
      <c r="P2203" s="7">
        <f>IF(Table1[[#This Row],[backers_count]] &lt;= 0,0,Table1[[#This Row],[pledged]]/Table1[[#This Row],[backers_count]])</f>
        <v>15.035357142857142</v>
      </c>
      <c r="Q2203" t="str">
        <f>TRIM(MID(Table1[[#This Row],[Category and Sub-Category]],1,SEARCH("/",Table1[[#This Row],[Category and Sub-Category]],1)-1))</f>
        <v>music</v>
      </c>
      <c r="R2203" t="str">
        <f>TRIM(MID(Table1[[#This Row],[Category and Sub-Category]],SEARCH("/",Table1[[#This Row],[Category and Sub-Category]],1)+1,LEN(Table1[[#This Row],[Category and Sub-Category]])))</f>
        <v>electronic music</v>
      </c>
      <c r="S2203" s="8">
        <f>DATE(1970,1,1)+(Table1[[#This Row],[launched_at]]/(24*60*60))</f>
        <v>41276.846817129626</v>
      </c>
      <c r="T2203" s="8">
        <f>DATE(1970,1,1)+(Table1[[#This Row],[deadline]]/(24*60*60))</f>
        <v>41290.846817129626</v>
      </c>
      <c r="U2203">
        <f>_xlfn.DAYS(Table1[[#This Row],[Date Ended Conversion]],Table1[[#This Row],[Date Created Conversion]])</f>
        <v>14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9">
        <f>IF(Table1[[#This Row],[goal]] &lt;= 0,0,Table1[[#This Row],[pledged]]/Table1[[#This Row],[goal]])</f>
        <v>7.0418124999999998</v>
      </c>
      <c r="P2204" s="7">
        <f>IF(Table1[[#This Row],[backers_count]] &lt;= 0,0,Table1[[#This Row],[pledged]]/Table1[[#This Row],[backers_count]])</f>
        <v>39.066920943134534</v>
      </c>
      <c r="Q2204" t="str">
        <f>TRIM(MID(Table1[[#This Row],[Category and Sub-Category]],1,SEARCH("/",Table1[[#This Row],[Category and Sub-Category]],1)-1))</f>
        <v>music</v>
      </c>
      <c r="R2204" t="str">
        <f>TRIM(MID(Table1[[#This Row],[Category and Sub-Category]],SEARCH("/",Table1[[#This Row],[Category and Sub-Category]],1)+1,LEN(Table1[[#This Row],[Category and Sub-Category]])))</f>
        <v>electronic music</v>
      </c>
      <c r="S2204" s="8">
        <f>DATE(1970,1,1)+(Table1[[#This Row],[launched_at]]/(24*60*60))</f>
        <v>41184.849166666667</v>
      </c>
      <c r="T2204" s="8">
        <f>DATE(1970,1,1)+(Table1[[#This Row],[deadline]]/(24*60*60))</f>
        <v>41214.849166666667</v>
      </c>
      <c r="U2204">
        <f>_xlfn.DAYS(Table1[[#This Row],[Date Ended Conversion]],Table1[[#This Row],[Date Created Conversion]])</f>
        <v>30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9">
        <f>IF(Table1[[#This Row],[goal]] &lt;= 0,0,Table1[[#This Row],[pledged]]/Table1[[#This Row],[goal]])</f>
        <v>1.0954999999999999</v>
      </c>
      <c r="P2205" s="7">
        <f>IF(Table1[[#This Row],[backers_count]] &lt;= 0,0,Table1[[#This Row],[pledged]]/Table1[[#This Row],[backers_count]])</f>
        <v>43.82</v>
      </c>
      <c r="Q2205" t="str">
        <f>TRIM(MID(Table1[[#This Row],[Category and Sub-Category]],1,SEARCH("/",Table1[[#This Row],[Category and Sub-Category]],1)-1))</f>
        <v>music</v>
      </c>
      <c r="R2205" t="str">
        <f>TRIM(MID(Table1[[#This Row],[Category and Sub-Category]],SEARCH("/",Table1[[#This Row],[Category and Sub-Category]],1)+1,LEN(Table1[[#This Row],[Category and Sub-Category]])))</f>
        <v>electronic music</v>
      </c>
      <c r="S2205" s="8">
        <f>DATE(1970,1,1)+(Table1[[#This Row],[launched_at]]/(24*60*60))</f>
        <v>42241.85974537037</v>
      </c>
      <c r="T2205" s="8">
        <f>DATE(1970,1,1)+(Table1[[#This Row],[deadline]]/(24*60*60))</f>
        <v>42271.85974537037</v>
      </c>
      <c r="U2205">
        <f>_xlfn.DAYS(Table1[[#This Row],[Date Ended Conversion]],Table1[[#This Row],[Date Created Conversion]])</f>
        <v>30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9">
        <f>IF(Table1[[#This Row],[goal]] &lt;= 0,0,Table1[[#This Row],[pledged]]/Table1[[#This Row],[goal]])</f>
        <v>1.3286666666666667</v>
      </c>
      <c r="P2206" s="7">
        <f>IF(Table1[[#This Row],[backers_count]] &lt;= 0,0,Table1[[#This Row],[pledged]]/Table1[[#This Row],[backers_count]])</f>
        <v>27.301369863013697</v>
      </c>
      <c r="Q2206" t="str">
        <f>TRIM(MID(Table1[[#This Row],[Category and Sub-Category]],1,SEARCH("/",Table1[[#This Row],[Category and Sub-Category]],1)-1))</f>
        <v>music</v>
      </c>
      <c r="R2206" t="str">
        <f>TRIM(MID(Table1[[#This Row],[Category and Sub-Category]],SEARCH("/",Table1[[#This Row],[Category and Sub-Category]],1)+1,LEN(Table1[[#This Row],[Category and Sub-Category]])))</f>
        <v>electronic music</v>
      </c>
      <c r="S2206" s="8">
        <f>DATE(1970,1,1)+(Table1[[#This Row],[launched_at]]/(24*60*60))</f>
        <v>41312.311562499999</v>
      </c>
      <c r="T2206" s="8">
        <f>DATE(1970,1,1)+(Table1[[#This Row],[deadline]]/(24*60*60))</f>
        <v>41342.311562499999</v>
      </c>
      <c r="U2206">
        <f>_xlfn.DAYS(Table1[[#This Row],[Date Ended Conversion]],Table1[[#This Row],[Date Created Conversion]])</f>
        <v>30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9">
        <f>IF(Table1[[#This Row],[goal]] &lt;= 0,0,Table1[[#This Row],[pledged]]/Table1[[#This Row],[goal]])</f>
        <v>1.52</v>
      </c>
      <c r="P2207" s="7">
        <f>IF(Table1[[#This Row],[backers_count]] &lt;= 0,0,Table1[[#This Row],[pledged]]/Table1[[#This Row],[backers_count]])</f>
        <v>42.222222222222221</v>
      </c>
      <c r="Q2207" t="str">
        <f>TRIM(MID(Table1[[#This Row],[Category and Sub-Category]],1,SEARCH("/",Table1[[#This Row],[Category and Sub-Category]],1)-1))</f>
        <v>music</v>
      </c>
      <c r="R2207" t="str">
        <f>TRIM(MID(Table1[[#This Row],[Category and Sub-Category]],SEARCH("/",Table1[[#This Row],[Category and Sub-Category]],1)+1,LEN(Table1[[#This Row],[Category and Sub-Category]])))</f>
        <v>electronic music</v>
      </c>
      <c r="S2207" s="8">
        <f>DATE(1970,1,1)+(Table1[[#This Row],[launched_at]]/(24*60*60))</f>
        <v>41031.821631944447</v>
      </c>
      <c r="T2207" s="8">
        <f>DATE(1970,1,1)+(Table1[[#This Row],[deadline]]/(24*60*60))</f>
        <v>41061.821631944447</v>
      </c>
      <c r="U2207">
        <f>_xlfn.DAYS(Table1[[#This Row],[Date Ended Conversion]],Table1[[#This Row],[Date Created Conversion]])</f>
        <v>30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9">
        <f>IF(Table1[[#This Row],[goal]] &lt;= 0,0,Table1[[#This Row],[pledged]]/Table1[[#This Row],[goal]])</f>
        <v>1.0272727272727273</v>
      </c>
      <c r="P2208" s="7">
        <f>IF(Table1[[#This Row],[backers_count]] &lt;= 0,0,Table1[[#This Row],[pledged]]/Table1[[#This Row],[backers_count]])</f>
        <v>33.235294117647058</v>
      </c>
      <c r="Q2208" t="str">
        <f>TRIM(MID(Table1[[#This Row],[Category and Sub-Category]],1,SEARCH("/",Table1[[#This Row],[Category and Sub-Category]],1)-1))</f>
        <v>music</v>
      </c>
      <c r="R2208" t="str">
        <f>TRIM(MID(Table1[[#This Row],[Category and Sub-Category]],SEARCH("/",Table1[[#This Row],[Category and Sub-Category]],1)+1,LEN(Table1[[#This Row],[Category and Sub-Category]])))</f>
        <v>electronic music</v>
      </c>
      <c r="S2208" s="8">
        <f>DATE(1970,1,1)+(Table1[[#This Row],[launched_at]]/(24*60*60))</f>
        <v>40997.257222222222</v>
      </c>
      <c r="T2208" s="8">
        <f>DATE(1970,1,1)+(Table1[[#This Row],[deadline]]/(24*60*60))</f>
        <v>41015.257222222222</v>
      </c>
      <c r="U2208">
        <f>_xlfn.DAYS(Table1[[#This Row],[Date Ended Conversion]],Table1[[#This Row],[Date Created Conversion]])</f>
        <v>18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9">
        <f>IF(Table1[[#This Row],[goal]] &lt;= 0,0,Table1[[#This Row],[pledged]]/Table1[[#This Row],[goal]])</f>
        <v>1</v>
      </c>
      <c r="P2209" s="7">
        <f>IF(Table1[[#This Row],[backers_count]] &lt;= 0,0,Table1[[#This Row],[pledged]]/Table1[[#This Row],[backers_count]])</f>
        <v>285.71428571428572</v>
      </c>
      <c r="Q2209" t="str">
        <f>TRIM(MID(Table1[[#This Row],[Category and Sub-Category]],1,SEARCH("/",Table1[[#This Row],[Category and Sub-Category]],1)-1))</f>
        <v>music</v>
      </c>
      <c r="R2209" t="str">
        <f>TRIM(MID(Table1[[#This Row],[Category and Sub-Category]],SEARCH("/",Table1[[#This Row],[Category and Sub-Category]],1)+1,LEN(Table1[[#This Row],[Category and Sub-Category]])))</f>
        <v>electronic music</v>
      </c>
      <c r="S2209" s="8">
        <f>DATE(1970,1,1)+(Table1[[#This Row],[launched_at]]/(24*60*60))</f>
        <v>41564.194131944445</v>
      </c>
      <c r="T2209" s="8">
        <f>DATE(1970,1,1)+(Table1[[#This Row],[deadline]]/(24*60*60))</f>
        <v>41594.235798611109</v>
      </c>
      <c r="U2209">
        <f>_xlfn.DAYS(Table1[[#This Row],[Date Ended Conversion]],Table1[[#This Row],[Date Created Conversion]])</f>
        <v>30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9">
        <f>IF(Table1[[#This Row],[goal]] &lt;= 0,0,Table1[[#This Row],[pledged]]/Table1[[#This Row],[goal]])</f>
        <v>1.016</v>
      </c>
      <c r="P2210" s="7">
        <f>IF(Table1[[#This Row],[backers_count]] &lt;= 0,0,Table1[[#This Row],[pledged]]/Table1[[#This Row],[backers_count]])</f>
        <v>42.333333333333336</v>
      </c>
      <c r="Q2210" t="str">
        <f>TRIM(MID(Table1[[#This Row],[Category and Sub-Category]],1,SEARCH("/",Table1[[#This Row],[Category and Sub-Category]],1)-1))</f>
        <v>music</v>
      </c>
      <c r="R2210" t="str">
        <f>TRIM(MID(Table1[[#This Row],[Category and Sub-Category]],SEARCH("/",Table1[[#This Row],[Category and Sub-Category]],1)+1,LEN(Table1[[#This Row],[Category and Sub-Category]])))</f>
        <v>electronic music</v>
      </c>
      <c r="S2210" s="8">
        <f>DATE(1970,1,1)+(Table1[[#This Row],[launched_at]]/(24*60*60))</f>
        <v>40946.882245370369</v>
      </c>
      <c r="T2210" s="8">
        <f>DATE(1970,1,1)+(Table1[[#This Row],[deadline]]/(24*60*60))</f>
        <v>41006.166666666664</v>
      </c>
      <c r="U2210">
        <f>_xlfn.DAYS(Table1[[#This Row],[Date Ended Conversion]],Table1[[#This Row],[Date Created Conversion]])</f>
        <v>60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9">
        <f>IF(Table1[[#This Row],[goal]] &lt;= 0,0,Table1[[#This Row],[pledged]]/Table1[[#This Row],[goal]])</f>
        <v>1.508</v>
      </c>
      <c r="P2211" s="7">
        <f>IF(Table1[[#This Row],[backers_count]] &lt;= 0,0,Table1[[#This Row],[pledged]]/Table1[[#This Row],[backers_count]])</f>
        <v>50.266666666666666</v>
      </c>
      <c r="Q2211" t="str">
        <f>TRIM(MID(Table1[[#This Row],[Category and Sub-Category]],1,SEARCH("/",Table1[[#This Row],[Category and Sub-Category]],1)-1))</f>
        <v>music</v>
      </c>
      <c r="R2211" t="str">
        <f>TRIM(MID(Table1[[#This Row],[Category and Sub-Category]],SEARCH("/",Table1[[#This Row],[Category and Sub-Category]],1)+1,LEN(Table1[[#This Row],[Category and Sub-Category]])))</f>
        <v>electronic music</v>
      </c>
      <c r="S2211" s="8">
        <f>DATE(1970,1,1)+(Table1[[#This Row],[launched_at]]/(24*60*60))</f>
        <v>41732.479675925926</v>
      </c>
      <c r="T2211" s="8">
        <f>DATE(1970,1,1)+(Table1[[#This Row],[deadline]]/(24*60*60))</f>
        <v>41743.958333333336</v>
      </c>
      <c r="U2211">
        <f>_xlfn.DAYS(Table1[[#This Row],[Date Ended Conversion]],Table1[[#This Row],[Date Created Conversion]])</f>
        <v>11</v>
      </c>
    </row>
    <row r="2212" spans="1:21" ht="43.5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9">
        <f>IF(Table1[[#This Row],[goal]] &lt;= 0,0,Table1[[#This Row],[pledged]]/Table1[[#This Row],[goal]])</f>
        <v>1.11425</v>
      </c>
      <c r="P2212" s="7">
        <f>IF(Table1[[#This Row],[backers_count]] &lt;= 0,0,Table1[[#This Row],[pledged]]/Table1[[#This Row],[backers_count]])</f>
        <v>61.902777777777779</v>
      </c>
      <c r="Q2212" t="str">
        <f>TRIM(MID(Table1[[#This Row],[Category and Sub-Category]],1,SEARCH("/",Table1[[#This Row],[Category and Sub-Category]],1)-1))</f>
        <v>music</v>
      </c>
      <c r="R2212" t="str">
        <f>TRIM(MID(Table1[[#This Row],[Category and Sub-Category]],SEARCH("/",Table1[[#This Row],[Category and Sub-Category]],1)+1,LEN(Table1[[#This Row],[Category and Sub-Category]])))</f>
        <v>electronic music</v>
      </c>
      <c r="S2212" s="8">
        <f>DATE(1970,1,1)+(Table1[[#This Row],[launched_at]]/(24*60*60))</f>
        <v>40956.066087962965</v>
      </c>
      <c r="T2212" s="8">
        <f>DATE(1970,1,1)+(Table1[[#This Row],[deadline]]/(24*60*60))</f>
        <v>41013.733333333337</v>
      </c>
      <c r="U2212">
        <f>_xlfn.DAYS(Table1[[#This Row],[Date Ended Conversion]],Table1[[#This Row],[Date Created Conversion]])</f>
        <v>57</v>
      </c>
    </row>
    <row r="2213" spans="1:21" ht="43.5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9">
        <f>IF(Table1[[#This Row],[goal]] &lt;= 0,0,Table1[[#This Row],[pledged]]/Table1[[#This Row],[goal]])</f>
        <v>1.956</v>
      </c>
      <c r="P2213" s="7">
        <f>IF(Table1[[#This Row],[backers_count]] &lt;= 0,0,Table1[[#This Row],[pledged]]/Table1[[#This Row],[backers_count]])</f>
        <v>40.75</v>
      </c>
      <c r="Q2213" t="str">
        <f>TRIM(MID(Table1[[#This Row],[Category and Sub-Category]],1,SEARCH("/",Table1[[#This Row],[Category and Sub-Category]],1)-1))</f>
        <v>music</v>
      </c>
      <c r="R2213" t="str">
        <f>TRIM(MID(Table1[[#This Row],[Category and Sub-Category]],SEARCH("/",Table1[[#This Row],[Category and Sub-Category]],1)+1,LEN(Table1[[#This Row],[Category and Sub-Category]])))</f>
        <v>electronic music</v>
      </c>
      <c r="S2213" s="8">
        <f>DATE(1970,1,1)+(Table1[[#This Row],[launched_at]]/(24*60*60))</f>
        <v>41716.785011574073</v>
      </c>
      <c r="T2213" s="8">
        <f>DATE(1970,1,1)+(Table1[[#This Row],[deadline]]/(24*60*60))</f>
        <v>41739.290972222225</v>
      </c>
      <c r="U2213">
        <f>_xlfn.DAYS(Table1[[#This Row],[Date Ended Conversion]],Table1[[#This Row],[Date Created Conversion]])</f>
        <v>23</v>
      </c>
    </row>
    <row r="2214" spans="1:21" ht="43.5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9">
        <f>IF(Table1[[#This Row],[goal]] &lt;= 0,0,Table1[[#This Row],[pledged]]/Table1[[#This Row],[goal]])</f>
        <v>1.1438333333333333</v>
      </c>
      <c r="P2214" s="7">
        <f>IF(Table1[[#This Row],[backers_count]] &lt;= 0,0,Table1[[#This Row],[pledged]]/Table1[[#This Row],[backers_count]])</f>
        <v>55.796747967479675</v>
      </c>
      <c r="Q2214" t="str">
        <f>TRIM(MID(Table1[[#This Row],[Category and Sub-Category]],1,SEARCH("/",Table1[[#This Row],[Category and Sub-Category]],1)-1))</f>
        <v>music</v>
      </c>
      <c r="R2214" t="str">
        <f>TRIM(MID(Table1[[#This Row],[Category and Sub-Category]],SEARCH("/",Table1[[#This Row],[Category and Sub-Category]],1)+1,LEN(Table1[[#This Row],[Category and Sub-Category]])))</f>
        <v>electronic music</v>
      </c>
      <c r="S2214" s="8">
        <f>DATE(1970,1,1)+(Table1[[#This Row],[launched_at]]/(24*60*60))</f>
        <v>41548.747418981482</v>
      </c>
      <c r="T2214" s="8">
        <f>DATE(1970,1,1)+(Table1[[#This Row],[deadline]]/(24*60*60))</f>
        <v>41582.041666666664</v>
      </c>
      <c r="U2214">
        <f>_xlfn.DAYS(Table1[[#This Row],[Date Ended Conversion]],Table1[[#This Row],[Date Created Conversion]])</f>
        <v>34</v>
      </c>
    </row>
    <row r="2215" spans="1:21" ht="43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9">
        <f>IF(Table1[[#This Row],[goal]] &lt;= 0,0,Table1[[#This Row],[pledged]]/Table1[[#This Row],[goal]])</f>
        <v>2</v>
      </c>
      <c r="P2215" s="7">
        <f>IF(Table1[[#This Row],[backers_count]] &lt;= 0,0,Table1[[#This Row],[pledged]]/Table1[[#This Row],[backers_count]])</f>
        <v>10</v>
      </c>
      <c r="Q2215" t="str">
        <f>TRIM(MID(Table1[[#This Row],[Category and Sub-Category]],1,SEARCH("/",Table1[[#This Row],[Category and Sub-Category]],1)-1))</f>
        <v>music</v>
      </c>
      <c r="R2215" t="str">
        <f>TRIM(MID(Table1[[#This Row],[Category and Sub-Category]],SEARCH("/",Table1[[#This Row],[Category and Sub-Category]],1)+1,LEN(Table1[[#This Row],[Category and Sub-Category]])))</f>
        <v>electronic music</v>
      </c>
      <c r="S2215" s="8">
        <f>DATE(1970,1,1)+(Table1[[#This Row],[launched_at]]/(24*60*60))</f>
        <v>42109.826145833329</v>
      </c>
      <c r="T2215" s="8">
        <f>DATE(1970,1,1)+(Table1[[#This Row],[deadline]]/(24*60*60))</f>
        <v>42139.826145833329</v>
      </c>
      <c r="U2215">
        <f>_xlfn.DAYS(Table1[[#This Row],[Date Ended Conversion]],Table1[[#This Row],[Date Created Conversion]])</f>
        <v>30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9">
        <f>IF(Table1[[#This Row],[goal]] &lt;= 0,0,Table1[[#This Row],[pledged]]/Table1[[#This Row],[goal]])</f>
        <v>2.9250166666666666</v>
      </c>
      <c r="P2216" s="7">
        <f>IF(Table1[[#This Row],[backers_count]] &lt;= 0,0,Table1[[#This Row],[pledged]]/Table1[[#This Row],[backers_count]])</f>
        <v>73.125416666666666</v>
      </c>
      <c r="Q2216" t="str">
        <f>TRIM(MID(Table1[[#This Row],[Category and Sub-Category]],1,SEARCH("/",Table1[[#This Row],[Category and Sub-Category]],1)-1))</f>
        <v>music</v>
      </c>
      <c r="R2216" t="str">
        <f>TRIM(MID(Table1[[#This Row],[Category and Sub-Category]],SEARCH("/",Table1[[#This Row],[Category and Sub-Category]],1)+1,LEN(Table1[[#This Row],[Category and Sub-Category]])))</f>
        <v>electronic music</v>
      </c>
      <c r="S2216" s="8">
        <f>DATE(1970,1,1)+(Table1[[#This Row],[launched_at]]/(24*60*60))</f>
        <v>41646.792222222226</v>
      </c>
      <c r="T2216" s="8">
        <f>DATE(1970,1,1)+(Table1[[#This Row],[deadline]]/(24*60*60))</f>
        <v>41676.792222222226</v>
      </c>
      <c r="U2216">
        <f>_xlfn.DAYS(Table1[[#This Row],[Date Ended Conversion]],Table1[[#This Row],[Date Created Conversion]])</f>
        <v>30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9">
        <f>IF(Table1[[#This Row],[goal]] &lt;= 0,0,Table1[[#This Row],[pledged]]/Table1[[#This Row],[goal]])</f>
        <v>1.5636363636363637</v>
      </c>
      <c r="P2217" s="7">
        <f>IF(Table1[[#This Row],[backers_count]] &lt;= 0,0,Table1[[#This Row],[pledged]]/Table1[[#This Row],[backers_count]])</f>
        <v>26.060606060606062</v>
      </c>
      <c r="Q2217" t="str">
        <f>TRIM(MID(Table1[[#This Row],[Category and Sub-Category]],1,SEARCH("/",Table1[[#This Row],[Category and Sub-Category]],1)-1))</f>
        <v>music</v>
      </c>
      <c r="R2217" t="str">
        <f>TRIM(MID(Table1[[#This Row],[Category and Sub-Category]],SEARCH("/",Table1[[#This Row],[Category and Sub-Category]],1)+1,LEN(Table1[[#This Row],[Category and Sub-Category]])))</f>
        <v>electronic music</v>
      </c>
      <c r="S2217" s="8">
        <f>DATE(1970,1,1)+(Table1[[#This Row],[launched_at]]/(24*60*60))</f>
        <v>40958.717268518521</v>
      </c>
      <c r="T2217" s="8">
        <f>DATE(1970,1,1)+(Table1[[#This Row],[deadline]]/(24*60*60))</f>
        <v>40981.290972222225</v>
      </c>
      <c r="U2217">
        <f>_xlfn.DAYS(Table1[[#This Row],[Date Ended Conversion]],Table1[[#This Row],[Date Created Conversion]])</f>
        <v>23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9">
        <f>IF(Table1[[#This Row],[goal]] &lt;= 0,0,Table1[[#This Row],[pledged]]/Table1[[#This Row],[goal]])</f>
        <v>1.0566666666666666</v>
      </c>
      <c r="P2218" s="7">
        <f>IF(Table1[[#This Row],[backers_count]] &lt;= 0,0,Table1[[#This Row],[pledged]]/Table1[[#This Row],[backers_count]])</f>
        <v>22.642857142857142</v>
      </c>
      <c r="Q2218" t="str">
        <f>TRIM(MID(Table1[[#This Row],[Category and Sub-Category]],1,SEARCH("/",Table1[[#This Row],[Category and Sub-Category]],1)-1))</f>
        <v>music</v>
      </c>
      <c r="R2218" t="str">
        <f>TRIM(MID(Table1[[#This Row],[Category and Sub-Category]],SEARCH("/",Table1[[#This Row],[Category and Sub-Category]],1)+1,LEN(Table1[[#This Row],[Category and Sub-Category]])))</f>
        <v>electronic music</v>
      </c>
      <c r="S2218" s="8">
        <f>DATE(1970,1,1)+(Table1[[#This Row],[launched_at]]/(24*60*60))</f>
        <v>42194.75167824074</v>
      </c>
      <c r="T2218" s="8">
        <f>DATE(1970,1,1)+(Table1[[#This Row],[deadline]]/(24*60*60))</f>
        <v>42208.75167824074</v>
      </c>
      <c r="U2218">
        <f>_xlfn.DAYS(Table1[[#This Row],[Date Ended Conversion]],Table1[[#This Row],[Date Created Conversion]])</f>
        <v>14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9">
        <f>IF(Table1[[#This Row],[goal]] &lt;= 0,0,Table1[[#This Row],[pledged]]/Table1[[#This Row],[goal]])</f>
        <v>1.0119047619047619</v>
      </c>
      <c r="P2219" s="7">
        <f>IF(Table1[[#This Row],[backers_count]] &lt;= 0,0,Table1[[#This Row],[pledged]]/Table1[[#This Row],[backers_count]])</f>
        <v>47.222222222222221</v>
      </c>
      <c r="Q2219" t="str">
        <f>TRIM(MID(Table1[[#This Row],[Category and Sub-Category]],1,SEARCH("/",Table1[[#This Row],[Category and Sub-Category]],1)-1))</f>
        <v>music</v>
      </c>
      <c r="R2219" t="str">
        <f>TRIM(MID(Table1[[#This Row],[Category and Sub-Category]],SEARCH("/",Table1[[#This Row],[Category and Sub-Category]],1)+1,LEN(Table1[[#This Row],[Category and Sub-Category]])))</f>
        <v>electronic music</v>
      </c>
      <c r="S2219" s="8">
        <f>DATE(1970,1,1)+(Table1[[#This Row],[launched_at]]/(24*60*60))</f>
        <v>42299.776770833334</v>
      </c>
      <c r="T2219" s="8">
        <f>DATE(1970,1,1)+(Table1[[#This Row],[deadline]]/(24*60*60))</f>
        <v>42310.333333333328</v>
      </c>
      <c r="U2219">
        <f>_xlfn.DAYS(Table1[[#This Row],[Date Ended Conversion]],Table1[[#This Row],[Date Created Conversion]])</f>
        <v>11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9">
        <f>IF(Table1[[#This Row],[goal]] &lt;= 0,0,Table1[[#This Row],[pledged]]/Table1[[#This Row],[goal]])</f>
        <v>1.2283299999999999</v>
      </c>
      <c r="P2220" s="7">
        <f>IF(Table1[[#This Row],[backers_count]] &lt;= 0,0,Table1[[#This Row],[pledged]]/Table1[[#This Row],[backers_count]])</f>
        <v>32.324473684210524</v>
      </c>
      <c r="Q2220" t="str">
        <f>TRIM(MID(Table1[[#This Row],[Category and Sub-Category]],1,SEARCH("/",Table1[[#This Row],[Category and Sub-Category]],1)-1))</f>
        <v>music</v>
      </c>
      <c r="R2220" t="str">
        <f>TRIM(MID(Table1[[#This Row],[Category and Sub-Category]],SEARCH("/",Table1[[#This Row],[Category and Sub-Category]],1)+1,LEN(Table1[[#This Row],[Category and Sub-Category]])))</f>
        <v>electronic music</v>
      </c>
      <c r="S2220" s="8">
        <f>DATE(1970,1,1)+(Table1[[#This Row],[launched_at]]/(24*60*60))</f>
        <v>41127.812303240738</v>
      </c>
      <c r="T2220" s="8">
        <f>DATE(1970,1,1)+(Table1[[#This Row],[deadline]]/(24*60*60))</f>
        <v>41150</v>
      </c>
      <c r="U2220">
        <f>_xlfn.DAYS(Table1[[#This Row],[Date Ended Conversion]],Table1[[#This Row],[Date Created Conversion]])</f>
        <v>23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9">
        <f>IF(Table1[[#This Row],[goal]] &lt;= 0,0,Table1[[#This Row],[pledged]]/Table1[[#This Row],[goal]])</f>
        <v>1.0149999999999999</v>
      </c>
      <c r="P2221" s="7">
        <f>IF(Table1[[#This Row],[backers_count]] &lt;= 0,0,Table1[[#This Row],[pledged]]/Table1[[#This Row],[backers_count]])</f>
        <v>53.421052631578945</v>
      </c>
      <c r="Q2221" t="str">
        <f>TRIM(MID(Table1[[#This Row],[Category and Sub-Category]],1,SEARCH("/",Table1[[#This Row],[Category and Sub-Category]],1)-1))</f>
        <v>music</v>
      </c>
      <c r="R2221" t="str">
        <f>TRIM(MID(Table1[[#This Row],[Category and Sub-Category]],SEARCH("/",Table1[[#This Row],[Category and Sub-Category]],1)+1,LEN(Table1[[#This Row],[Category and Sub-Category]])))</f>
        <v>electronic music</v>
      </c>
      <c r="S2221" s="8">
        <f>DATE(1970,1,1)+(Table1[[#This Row],[launched_at]]/(24*60*60))</f>
        <v>42205.718888888892</v>
      </c>
      <c r="T2221" s="8">
        <f>DATE(1970,1,1)+(Table1[[#This Row],[deadline]]/(24*60*60))</f>
        <v>42235.718888888892</v>
      </c>
      <c r="U2221">
        <f>_xlfn.DAYS(Table1[[#This Row],[Date Ended Conversion]],Table1[[#This Row],[Date Created Conversion]])</f>
        <v>30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9">
        <f>IF(Table1[[#This Row],[goal]] &lt;= 0,0,Table1[[#This Row],[pledged]]/Table1[[#This Row],[goal]])</f>
        <v>1.0114285714285713</v>
      </c>
      <c r="P2222" s="7">
        <f>IF(Table1[[#This Row],[backers_count]] &lt;= 0,0,Table1[[#This Row],[pledged]]/Table1[[#This Row],[backers_count]])</f>
        <v>51.304347826086953</v>
      </c>
      <c r="Q2222" t="str">
        <f>TRIM(MID(Table1[[#This Row],[Category and Sub-Category]],1,SEARCH("/",Table1[[#This Row],[Category and Sub-Category]],1)-1))</f>
        <v>music</v>
      </c>
      <c r="R2222" t="str">
        <f>TRIM(MID(Table1[[#This Row],[Category and Sub-Category]],SEARCH("/",Table1[[#This Row],[Category and Sub-Category]],1)+1,LEN(Table1[[#This Row],[Category and Sub-Category]])))</f>
        <v>electronic music</v>
      </c>
      <c r="S2222" s="8">
        <f>DATE(1970,1,1)+(Table1[[#This Row],[launched_at]]/(24*60*60))</f>
        <v>41452.060601851852</v>
      </c>
      <c r="T2222" s="8">
        <f>DATE(1970,1,1)+(Table1[[#This Row],[deadline]]/(24*60*60))</f>
        <v>41482.060601851852</v>
      </c>
      <c r="U2222">
        <f>_xlfn.DAYS(Table1[[#This Row],[Date Ended Conversion]],Table1[[#This Row],[Date Created Conversion]])</f>
        <v>30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9">
        <f>IF(Table1[[#This Row],[goal]] &lt;= 0,0,Table1[[#This Row],[pledged]]/Table1[[#This Row],[goal]])</f>
        <v>1.0811999999999999</v>
      </c>
      <c r="P2223" s="7">
        <f>IF(Table1[[#This Row],[backers_count]] &lt;= 0,0,Table1[[#This Row],[pledged]]/Table1[[#This Row],[backers_count]])</f>
        <v>37.197247706422019</v>
      </c>
      <c r="Q2223" t="str">
        <f>TRIM(MID(Table1[[#This Row],[Category and Sub-Category]],1,SEARCH("/",Table1[[#This Row],[Category and Sub-Category]],1)-1))</f>
        <v>games</v>
      </c>
      <c r="R2223" t="str">
        <f>TRIM(MID(Table1[[#This Row],[Category and Sub-Category]],SEARCH("/",Table1[[#This Row],[Category and Sub-Category]],1)+1,LEN(Table1[[#This Row],[Category and Sub-Category]])))</f>
        <v>tabletop games</v>
      </c>
      <c r="S2223" s="8">
        <f>DATE(1970,1,1)+(Table1[[#This Row],[launched_at]]/(24*60*60))</f>
        <v>42452.666770833333</v>
      </c>
      <c r="T2223" s="8">
        <f>DATE(1970,1,1)+(Table1[[#This Row],[deadline]]/(24*60*60))</f>
        <v>42483</v>
      </c>
      <c r="U2223">
        <f>_xlfn.DAYS(Table1[[#This Row],[Date Ended Conversion]],Table1[[#This Row],[Date Created Conversion]])</f>
        <v>31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9">
        <f>IF(Table1[[#This Row],[goal]] &lt;= 0,0,Table1[[#This Row],[pledged]]/Table1[[#This Row],[goal]])</f>
        <v>1.6259999999999999</v>
      </c>
      <c r="P2224" s="7">
        <f>IF(Table1[[#This Row],[backers_count]] &lt;= 0,0,Table1[[#This Row],[pledged]]/Table1[[#This Row],[backers_count]])</f>
        <v>27.1</v>
      </c>
      <c r="Q2224" t="str">
        <f>TRIM(MID(Table1[[#This Row],[Category and Sub-Category]],1,SEARCH("/",Table1[[#This Row],[Category and Sub-Category]],1)-1))</f>
        <v>games</v>
      </c>
      <c r="R2224" t="str">
        <f>TRIM(MID(Table1[[#This Row],[Category and Sub-Category]],SEARCH("/",Table1[[#This Row],[Category and Sub-Category]],1)+1,LEN(Table1[[#This Row],[Category and Sub-Category]])))</f>
        <v>tabletop games</v>
      </c>
      <c r="S2224" s="8">
        <f>DATE(1970,1,1)+(Table1[[#This Row],[launched_at]]/(24*60*60))</f>
        <v>40906.787581018521</v>
      </c>
      <c r="T2224" s="8">
        <f>DATE(1970,1,1)+(Table1[[#This Row],[deadline]]/(24*60*60))</f>
        <v>40936.787581018521</v>
      </c>
      <c r="U2224">
        <f>_xlfn.DAYS(Table1[[#This Row],[Date Ended Conversion]],Table1[[#This Row],[Date Created Conversion]])</f>
        <v>30</v>
      </c>
    </row>
    <row r="2225" spans="1:21" ht="43.5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9">
        <f>IF(Table1[[#This Row],[goal]] &lt;= 0,0,Table1[[#This Row],[pledged]]/Table1[[#This Row],[goal]])</f>
        <v>1.0580000000000001</v>
      </c>
      <c r="P2225" s="7">
        <f>IF(Table1[[#This Row],[backers_count]] &lt;= 0,0,Table1[[#This Row],[pledged]]/Table1[[#This Row],[backers_count]])</f>
        <v>206.31</v>
      </c>
      <c r="Q2225" t="str">
        <f>TRIM(MID(Table1[[#This Row],[Category and Sub-Category]],1,SEARCH("/",Table1[[#This Row],[Category and Sub-Category]],1)-1))</f>
        <v>games</v>
      </c>
      <c r="R2225" t="str">
        <f>TRIM(MID(Table1[[#This Row],[Category and Sub-Category]],SEARCH("/",Table1[[#This Row],[Category and Sub-Category]],1)+1,LEN(Table1[[#This Row],[Category and Sub-Category]])))</f>
        <v>tabletop games</v>
      </c>
      <c r="S2225" s="8">
        <f>DATE(1970,1,1)+(Table1[[#This Row],[launched_at]]/(24*60*60))</f>
        <v>42152.640833333338</v>
      </c>
      <c r="T2225" s="8">
        <f>DATE(1970,1,1)+(Table1[[#This Row],[deadline]]/(24*60*60))</f>
        <v>42182.640833333338</v>
      </c>
      <c r="U2225">
        <f>_xlfn.DAYS(Table1[[#This Row],[Date Ended Conversion]],Table1[[#This Row],[Date Created Conversion]])</f>
        <v>30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9">
        <f>IF(Table1[[#This Row],[goal]] &lt;= 0,0,Table1[[#This Row],[pledged]]/Table1[[#This Row],[goal]])</f>
        <v>2.4315000000000002</v>
      </c>
      <c r="P2226" s="7">
        <f>IF(Table1[[#This Row],[backers_count]] &lt;= 0,0,Table1[[#This Row],[pledged]]/Table1[[#This Row],[backers_count]])</f>
        <v>82.145270270270274</v>
      </c>
      <c r="Q2226" t="str">
        <f>TRIM(MID(Table1[[#This Row],[Category and Sub-Category]],1,SEARCH("/",Table1[[#This Row],[Category and Sub-Category]],1)-1))</f>
        <v>games</v>
      </c>
      <c r="R2226" t="str">
        <f>TRIM(MID(Table1[[#This Row],[Category and Sub-Category]],SEARCH("/",Table1[[#This Row],[Category and Sub-Category]],1)+1,LEN(Table1[[#This Row],[Category and Sub-Category]])))</f>
        <v>tabletop games</v>
      </c>
      <c r="S2226" s="8">
        <f>DATE(1970,1,1)+(Table1[[#This Row],[launched_at]]/(24*60*60))</f>
        <v>42644.667534722219</v>
      </c>
      <c r="T2226" s="8">
        <f>DATE(1970,1,1)+(Table1[[#This Row],[deadline]]/(24*60*60))</f>
        <v>42672.791666666672</v>
      </c>
      <c r="U2226">
        <f>_xlfn.DAYS(Table1[[#This Row],[Date Ended Conversion]],Table1[[#This Row],[Date Created Conversion]])</f>
        <v>28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9">
        <f>IF(Table1[[#This Row],[goal]] &lt;= 0,0,Table1[[#This Row],[pledged]]/Table1[[#This Row],[goal]])</f>
        <v>9.4483338095238096</v>
      </c>
      <c r="P2227" s="7">
        <f>IF(Table1[[#This Row],[backers_count]] &lt;= 0,0,Table1[[#This Row],[pledged]]/Table1[[#This Row],[backers_count]])</f>
        <v>164.79651993355483</v>
      </c>
      <c r="Q2227" t="str">
        <f>TRIM(MID(Table1[[#This Row],[Category and Sub-Category]],1,SEARCH("/",Table1[[#This Row],[Category and Sub-Category]],1)-1))</f>
        <v>games</v>
      </c>
      <c r="R2227" t="str">
        <f>TRIM(MID(Table1[[#This Row],[Category and Sub-Category]],SEARCH("/",Table1[[#This Row],[Category and Sub-Category]],1)+1,LEN(Table1[[#This Row],[Category and Sub-Category]])))</f>
        <v>tabletop games</v>
      </c>
      <c r="S2227" s="8">
        <f>DATE(1970,1,1)+(Table1[[#This Row],[launched_at]]/(24*60*60))</f>
        <v>41873.79184027778</v>
      </c>
      <c r="T2227" s="8">
        <f>DATE(1970,1,1)+(Table1[[#This Row],[deadline]]/(24*60*60))</f>
        <v>41903.79184027778</v>
      </c>
      <c r="U2227">
        <f>_xlfn.DAYS(Table1[[#This Row],[Date Ended Conversion]],Table1[[#This Row],[Date Created Conversion]])</f>
        <v>30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9">
        <f>IF(Table1[[#This Row],[goal]] &lt;= 0,0,Table1[[#This Row],[pledged]]/Table1[[#This Row],[goal]])</f>
        <v>1.0846283333333333</v>
      </c>
      <c r="P2228" s="7">
        <f>IF(Table1[[#This Row],[backers_count]] &lt;= 0,0,Table1[[#This Row],[pledged]]/Table1[[#This Row],[backers_count]])</f>
        <v>60.820280373831778</v>
      </c>
      <c r="Q2228" t="str">
        <f>TRIM(MID(Table1[[#This Row],[Category and Sub-Category]],1,SEARCH("/",Table1[[#This Row],[Category and Sub-Category]],1)-1))</f>
        <v>games</v>
      </c>
      <c r="R2228" t="str">
        <f>TRIM(MID(Table1[[#This Row],[Category and Sub-Category]],SEARCH("/",Table1[[#This Row],[Category and Sub-Category]],1)+1,LEN(Table1[[#This Row],[Category and Sub-Category]])))</f>
        <v>tabletop games</v>
      </c>
      <c r="S2228" s="8">
        <f>DATE(1970,1,1)+(Table1[[#This Row],[launched_at]]/(24*60*60))</f>
        <v>42381.79886574074</v>
      </c>
      <c r="T2228" s="8">
        <f>DATE(1970,1,1)+(Table1[[#This Row],[deadline]]/(24*60*60))</f>
        <v>42412.207638888889</v>
      </c>
      <c r="U2228">
        <f>_xlfn.DAYS(Table1[[#This Row],[Date Ended Conversion]],Table1[[#This Row],[Date Created Conversion]])</f>
        <v>31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9">
        <f>IF(Table1[[#This Row],[goal]] &lt;= 0,0,Table1[[#This Row],[pledged]]/Table1[[#This Row],[goal]])</f>
        <v>1.5737692307692308</v>
      </c>
      <c r="P2229" s="7">
        <f>IF(Table1[[#This Row],[backers_count]] &lt;= 0,0,Table1[[#This Row],[pledged]]/Table1[[#This Row],[backers_count]])</f>
        <v>67.970099667774093</v>
      </c>
      <c r="Q2229" t="str">
        <f>TRIM(MID(Table1[[#This Row],[Category and Sub-Category]],1,SEARCH("/",Table1[[#This Row],[Category and Sub-Category]],1)-1))</f>
        <v>games</v>
      </c>
      <c r="R2229" t="str">
        <f>TRIM(MID(Table1[[#This Row],[Category and Sub-Category]],SEARCH("/",Table1[[#This Row],[Category and Sub-Category]],1)+1,LEN(Table1[[#This Row],[Category and Sub-Category]])))</f>
        <v>tabletop games</v>
      </c>
      <c r="S2229" s="8">
        <f>DATE(1970,1,1)+(Table1[[#This Row],[launched_at]]/(24*60*60))</f>
        <v>41561.807349537034</v>
      </c>
      <c r="T2229" s="8">
        <f>DATE(1970,1,1)+(Table1[[#This Row],[deadline]]/(24*60*60))</f>
        <v>41591.849016203705</v>
      </c>
      <c r="U2229">
        <f>_xlfn.DAYS(Table1[[#This Row],[Date Ended Conversion]],Table1[[#This Row],[Date Created Conversion]])</f>
        <v>30</v>
      </c>
    </row>
    <row r="2230" spans="1:21" ht="43.5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9">
        <f>IF(Table1[[#This Row],[goal]] &lt;= 0,0,Table1[[#This Row],[pledged]]/Table1[[#This Row],[goal]])</f>
        <v>11.744899999999999</v>
      </c>
      <c r="P2230" s="7">
        <f>IF(Table1[[#This Row],[backers_count]] &lt;= 0,0,Table1[[#This Row],[pledged]]/Table1[[#This Row],[backers_count]])</f>
        <v>81.561805555555551</v>
      </c>
      <c r="Q2230" t="str">
        <f>TRIM(MID(Table1[[#This Row],[Category and Sub-Category]],1,SEARCH("/",Table1[[#This Row],[Category and Sub-Category]],1)-1))</f>
        <v>games</v>
      </c>
      <c r="R2230" t="str">
        <f>TRIM(MID(Table1[[#This Row],[Category and Sub-Category]],SEARCH("/",Table1[[#This Row],[Category and Sub-Category]],1)+1,LEN(Table1[[#This Row],[Category and Sub-Category]])))</f>
        <v>tabletop games</v>
      </c>
      <c r="S2230" s="8">
        <f>DATE(1970,1,1)+(Table1[[#This Row],[launched_at]]/(24*60*60))</f>
        <v>42202.278194444443</v>
      </c>
      <c r="T2230" s="8">
        <f>DATE(1970,1,1)+(Table1[[#This Row],[deadline]]/(24*60*60))</f>
        <v>42232.278194444443</v>
      </c>
      <c r="U2230">
        <f>_xlfn.DAYS(Table1[[#This Row],[Date Ended Conversion]],Table1[[#This Row],[Date Created Conversion]])</f>
        <v>30</v>
      </c>
    </row>
    <row r="2231" spans="1:21" ht="43.5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9">
        <f>IF(Table1[[#This Row],[goal]] &lt;= 0,0,Table1[[#This Row],[pledged]]/Table1[[#This Row],[goal]])</f>
        <v>1.7104755366949576</v>
      </c>
      <c r="P2231" s="7">
        <f>IF(Table1[[#This Row],[backers_count]] &lt;= 0,0,Table1[[#This Row],[pledged]]/Table1[[#This Row],[backers_count]])</f>
        <v>25.42547309833024</v>
      </c>
      <c r="Q2231" t="str">
        <f>TRIM(MID(Table1[[#This Row],[Category and Sub-Category]],1,SEARCH("/",Table1[[#This Row],[Category and Sub-Category]],1)-1))</f>
        <v>games</v>
      </c>
      <c r="R2231" t="str">
        <f>TRIM(MID(Table1[[#This Row],[Category and Sub-Category]],SEARCH("/",Table1[[#This Row],[Category and Sub-Category]],1)+1,LEN(Table1[[#This Row],[Category and Sub-Category]])))</f>
        <v>tabletop games</v>
      </c>
      <c r="S2231" s="8">
        <f>DATE(1970,1,1)+(Table1[[#This Row],[launched_at]]/(24*60*60))</f>
        <v>41484.664247685185</v>
      </c>
      <c r="T2231" s="8">
        <f>DATE(1970,1,1)+(Table1[[#This Row],[deadline]]/(24*60*60))</f>
        <v>41520.166666666664</v>
      </c>
      <c r="U2231">
        <f>_xlfn.DAYS(Table1[[#This Row],[Date Ended Conversion]],Table1[[#This Row],[Date Created Conversion]])</f>
        <v>36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9">
        <f>IF(Table1[[#This Row],[goal]] &lt;= 0,0,Table1[[#This Row],[pledged]]/Table1[[#This Row],[goal]])</f>
        <v>1.2595294117647058</v>
      </c>
      <c r="P2232" s="7">
        <f>IF(Table1[[#This Row],[backers_count]] &lt;= 0,0,Table1[[#This Row],[pledged]]/Table1[[#This Row],[backers_count]])</f>
        <v>21.497991967871485</v>
      </c>
      <c r="Q2232" t="str">
        <f>TRIM(MID(Table1[[#This Row],[Category and Sub-Category]],1,SEARCH("/",Table1[[#This Row],[Category and Sub-Category]],1)-1))</f>
        <v>games</v>
      </c>
      <c r="R2232" t="str">
        <f>TRIM(MID(Table1[[#This Row],[Category and Sub-Category]],SEARCH("/",Table1[[#This Row],[Category and Sub-Category]],1)+1,LEN(Table1[[#This Row],[Category and Sub-Category]])))</f>
        <v>tabletop games</v>
      </c>
      <c r="S2232" s="8">
        <f>DATE(1970,1,1)+(Table1[[#This Row],[launched_at]]/(24*60*60))</f>
        <v>41724.881099537037</v>
      </c>
      <c r="T2232" s="8">
        <f>DATE(1970,1,1)+(Table1[[#This Row],[deadline]]/(24*60*60))</f>
        <v>41754.881099537037</v>
      </c>
      <c r="U2232">
        <f>_xlfn.DAYS(Table1[[#This Row],[Date Ended Conversion]],Table1[[#This Row],[Date Created Conversion]])</f>
        <v>30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9">
        <f>IF(Table1[[#This Row],[goal]] &lt;= 0,0,Table1[[#This Row],[pledged]]/Table1[[#This Row],[goal]])</f>
        <v>12.121296000000001</v>
      </c>
      <c r="P2233" s="7">
        <f>IF(Table1[[#This Row],[backers_count]] &lt;= 0,0,Table1[[#This Row],[pledged]]/Table1[[#This Row],[backers_count]])</f>
        <v>27.226630727762803</v>
      </c>
      <c r="Q2233" t="str">
        <f>TRIM(MID(Table1[[#This Row],[Category and Sub-Category]],1,SEARCH("/",Table1[[#This Row],[Category and Sub-Category]],1)-1))</f>
        <v>games</v>
      </c>
      <c r="R2233" t="str">
        <f>TRIM(MID(Table1[[#This Row],[Category and Sub-Category]],SEARCH("/",Table1[[#This Row],[Category and Sub-Category]],1)+1,LEN(Table1[[#This Row],[Category and Sub-Category]])))</f>
        <v>tabletop games</v>
      </c>
      <c r="S2233" s="8">
        <f>DATE(1970,1,1)+(Table1[[#This Row],[launched_at]]/(24*60*60))</f>
        <v>41423.910891203705</v>
      </c>
      <c r="T2233" s="8">
        <f>DATE(1970,1,1)+(Table1[[#This Row],[deadline]]/(24*60*60))</f>
        <v>41450.208333333336</v>
      </c>
      <c r="U2233">
        <f>_xlfn.DAYS(Table1[[#This Row],[Date Ended Conversion]],Table1[[#This Row],[Date Created Conversion]])</f>
        <v>27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9">
        <f>IF(Table1[[#This Row],[goal]] &lt;= 0,0,Table1[[#This Row],[pledged]]/Table1[[#This Row],[goal]])</f>
        <v>4.9580000000000002</v>
      </c>
      <c r="P2234" s="7">
        <f>IF(Table1[[#This Row],[backers_count]] &lt;= 0,0,Table1[[#This Row],[pledged]]/Table1[[#This Row],[backers_count]])</f>
        <v>25.091093117408906</v>
      </c>
      <c r="Q2234" t="str">
        <f>TRIM(MID(Table1[[#This Row],[Category and Sub-Category]],1,SEARCH("/",Table1[[#This Row],[Category and Sub-Category]],1)-1))</f>
        <v>games</v>
      </c>
      <c r="R2234" t="str">
        <f>TRIM(MID(Table1[[#This Row],[Category and Sub-Category]],SEARCH("/",Table1[[#This Row],[Category and Sub-Category]],1)+1,LEN(Table1[[#This Row],[Category and Sub-Category]])))</f>
        <v>tabletop games</v>
      </c>
      <c r="S2234" s="8">
        <f>DATE(1970,1,1)+(Table1[[#This Row],[launched_at]]/(24*60*60))</f>
        <v>41806.794074074074</v>
      </c>
      <c r="T2234" s="8">
        <f>DATE(1970,1,1)+(Table1[[#This Row],[deadline]]/(24*60*60))</f>
        <v>41839.125</v>
      </c>
      <c r="U2234">
        <f>_xlfn.DAYS(Table1[[#This Row],[Date Ended Conversion]],Table1[[#This Row],[Date Created Conversion]])</f>
        <v>33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9">
        <f>IF(Table1[[#This Row],[goal]] &lt;= 0,0,Table1[[#This Row],[pledged]]/Table1[[#This Row],[goal]])</f>
        <v>3.3203999999999998</v>
      </c>
      <c r="P2235" s="7">
        <f>IF(Table1[[#This Row],[backers_count]] &lt;= 0,0,Table1[[#This Row],[pledged]]/Table1[[#This Row],[backers_count]])</f>
        <v>21.230179028132991</v>
      </c>
      <c r="Q2235" t="str">
        <f>TRIM(MID(Table1[[#This Row],[Category and Sub-Category]],1,SEARCH("/",Table1[[#This Row],[Category and Sub-Category]],1)-1))</f>
        <v>games</v>
      </c>
      <c r="R2235" t="str">
        <f>TRIM(MID(Table1[[#This Row],[Category and Sub-Category]],SEARCH("/",Table1[[#This Row],[Category and Sub-Category]],1)+1,LEN(Table1[[#This Row],[Category and Sub-Category]])))</f>
        <v>tabletop games</v>
      </c>
      <c r="S2235" s="8">
        <f>DATE(1970,1,1)+(Table1[[#This Row],[launched_at]]/(24*60*60))</f>
        <v>42331.378923611112</v>
      </c>
      <c r="T2235" s="8">
        <f>DATE(1970,1,1)+(Table1[[#This Row],[deadline]]/(24*60*60))</f>
        <v>42352</v>
      </c>
      <c r="U2235">
        <f>_xlfn.DAYS(Table1[[#This Row],[Date Ended Conversion]],Table1[[#This Row],[Date Created Conversion]])</f>
        <v>21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9">
        <f>IF(Table1[[#This Row],[goal]] &lt;= 0,0,Table1[[#This Row],[pledged]]/Table1[[#This Row],[goal]])</f>
        <v>11.65</v>
      </c>
      <c r="P2236" s="7">
        <f>IF(Table1[[#This Row],[backers_count]] &lt;= 0,0,Table1[[#This Row],[pledged]]/Table1[[#This Row],[backers_count]])</f>
        <v>41.607142857142854</v>
      </c>
      <c r="Q2236" t="str">
        <f>TRIM(MID(Table1[[#This Row],[Category and Sub-Category]],1,SEARCH("/",Table1[[#This Row],[Category and Sub-Category]],1)-1))</f>
        <v>games</v>
      </c>
      <c r="R2236" t="str">
        <f>TRIM(MID(Table1[[#This Row],[Category and Sub-Category]],SEARCH("/",Table1[[#This Row],[Category and Sub-Category]],1)+1,LEN(Table1[[#This Row],[Category and Sub-Category]])))</f>
        <v>tabletop games</v>
      </c>
      <c r="S2236" s="8">
        <f>DATE(1970,1,1)+(Table1[[#This Row],[launched_at]]/(24*60*60))</f>
        <v>42710.824618055558</v>
      </c>
      <c r="T2236" s="8">
        <f>DATE(1970,1,1)+(Table1[[#This Row],[deadline]]/(24*60*60))</f>
        <v>42740.824618055558</v>
      </c>
      <c r="U2236">
        <f>_xlfn.DAYS(Table1[[#This Row],[Date Ended Conversion]],Table1[[#This Row],[Date Created Conversion]])</f>
        <v>30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9">
        <f>IF(Table1[[#This Row],[goal]] &lt;= 0,0,Table1[[#This Row],[pledged]]/Table1[[#This Row],[goal]])</f>
        <v>1.5331538461538461</v>
      </c>
      <c r="P2237" s="7">
        <f>IF(Table1[[#This Row],[backers_count]] &lt;= 0,0,Table1[[#This Row],[pledged]]/Table1[[#This Row],[backers_count]])</f>
        <v>135.58503401360545</v>
      </c>
      <c r="Q2237" t="str">
        <f>TRIM(MID(Table1[[#This Row],[Category and Sub-Category]],1,SEARCH("/",Table1[[#This Row],[Category and Sub-Category]],1)-1))</f>
        <v>games</v>
      </c>
      <c r="R2237" t="str">
        <f>TRIM(MID(Table1[[#This Row],[Category and Sub-Category]],SEARCH("/",Table1[[#This Row],[Category and Sub-Category]],1)+1,LEN(Table1[[#This Row],[Category and Sub-Category]])))</f>
        <v>tabletop games</v>
      </c>
      <c r="S2237" s="8">
        <f>DATE(1970,1,1)+(Table1[[#This Row],[launched_at]]/(24*60*60))</f>
        <v>42062.022118055553</v>
      </c>
      <c r="T2237" s="8">
        <f>DATE(1970,1,1)+(Table1[[#This Row],[deadline]]/(24*60*60))</f>
        <v>42091.980451388888</v>
      </c>
      <c r="U2237">
        <f>_xlfn.DAYS(Table1[[#This Row],[Date Ended Conversion]],Table1[[#This Row],[Date Created Conversion]])</f>
        <v>29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9">
        <f>IF(Table1[[#This Row],[goal]] &lt;= 0,0,Table1[[#This Row],[pledged]]/Table1[[#This Row],[goal]])</f>
        <v>5.3710714285714287</v>
      </c>
      <c r="P2238" s="7">
        <f>IF(Table1[[#This Row],[backers_count]] &lt;= 0,0,Table1[[#This Row],[pledged]]/Table1[[#This Row],[backers_count]])</f>
        <v>22.116176470588236</v>
      </c>
      <c r="Q2238" t="str">
        <f>TRIM(MID(Table1[[#This Row],[Category and Sub-Category]],1,SEARCH("/",Table1[[#This Row],[Category and Sub-Category]],1)-1))</f>
        <v>games</v>
      </c>
      <c r="R2238" t="str">
        <f>TRIM(MID(Table1[[#This Row],[Category and Sub-Category]],SEARCH("/",Table1[[#This Row],[Category and Sub-Category]],1)+1,LEN(Table1[[#This Row],[Category and Sub-Category]])))</f>
        <v>tabletop games</v>
      </c>
      <c r="S2238" s="8">
        <f>DATE(1970,1,1)+(Table1[[#This Row],[launched_at]]/(24*60*60))</f>
        <v>42371.617164351846</v>
      </c>
      <c r="T2238" s="8">
        <f>DATE(1970,1,1)+(Table1[[#This Row],[deadline]]/(24*60*60))</f>
        <v>42401.617164351846</v>
      </c>
      <c r="U2238">
        <f>_xlfn.DAYS(Table1[[#This Row],[Date Ended Conversion]],Table1[[#This Row],[Date Created Conversion]])</f>
        <v>30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9">
        <f>IF(Table1[[#This Row],[goal]] &lt;= 0,0,Table1[[#This Row],[pledged]]/Table1[[#This Row],[goal]])</f>
        <v>3.5292777777777777</v>
      </c>
      <c r="P2239" s="7">
        <f>IF(Table1[[#This Row],[backers_count]] &lt;= 0,0,Table1[[#This Row],[pledged]]/Table1[[#This Row],[backers_count]])</f>
        <v>64.625635808748726</v>
      </c>
      <c r="Q2239" t="str">
        <f>TRIM(MID(Table1[[#This Row],[Category and Sub-Category]],1,SEARCH("/",Table1[[#This Row],[Category and Sub-Category]],1)-1))</f>
        <v>games</v>
      </c>
      <c r="R2239" t="str">
        <f>TRIM(MID(Table1[[#This Row],[Category and Sub-Category]],SEARCH("/",Table1[[#This Row],[Category and Sub-Category]],1)+1,LEN(Table1[[#This Row],[Category and Sub-Category]])))</f>
        <v>tabletop games</v>
      </c>
      <c r="S2239" s="8">
        <f>DATE(1970,1,1)+(Table1[[#This Row],[launched_at]]/(24*60*60))</f>
        <v>41915.003275462965</v>
      </c>
      <c r="T2239" s="8">
        <f>DATE(1970,1,1)+(Table1[[#This Row],[deadline]]/(24*60*60))</f>
        <v>41955.332638888889</v>
      </c>
      <c r="U2239">
        <f>_xlfn.DAYS(Table1[[#This Row],[Date Ended Conversion]],Table1[[#This Row],[Date Created Conversion]])</f>
        <v>40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9">
        <f>IF(Table1[[#This Row],[goal]] &lt;= 0,0,Table1[[#This Row],[pledged]]/Table1[[#This Row],[goal]])</f>
        <v>1.3740000000000001</v>
      </c>
      <c r="P2240" s="7">
        <f>IF(Table1[[#This Row],[backers_count]] &lt;= 0,0,Table1[[#This Row],[pledged]]/Table1[[#This Row],[backers_count]])</f>
        <v>69.569620253164558</v>
      </c>
      <c r="Q2240" t="str">
        <f>TRIM(MID(Table1[[#This Row],[Category and Sub-Category]],1,SEARCH("/",Table1[[#This Row],[Category and Sub-Category]],1)-1))</f>
        <v>games</v>
      </c>
      <c r="R2240" t="str">
        <f>TRIM(MID(Table1[[#This Row],[Category and Sub-Category]],SEARCH("/",Table1[[#This Row],[Category and Sub-Category]],1)+1,LEN(Table1[[#This Row],[Category and Sub-Category]])))</f>
        <v>tabletop games</v>
      </c>
      <c r="S2240" s="8">
        <f>DATE(1970,1,1)+(Table1[[#This Row],[launched_at]]/(24*60*60))</f>
        <v>42774.621712962966</v>
      </c>
      <c r="T2240" s="8">
        <f>DATE(1970,1,1)+(Table1[[#This Row],[deadline]]/(24*60*60))</f>
        <v>42804.621712962966</v>
      </c>
      <c r="U2240">
        <f>_xlfn.DAYS(Table1[[#This Row],[Date Ended Conversion]],Table1[[#This Row],[Date Created Conversion]])</f>
        <v>30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9">
        <f>IF(Table1[[#This Row],[goal]] &lt;= 0,0,Table1[[#This Row],[pledged]]/Table1[[#This Row],[goal]])</f>
        <v>1.2802667999999999</v>
      </c>
      <c r="P2241" s="7">
        <f>IF(Table1[[#This Row],[backers_count]] &lt;= 0,0,Table1[[#This Row],[pledged]]/Table1[[#This Row],[backers_count]])</f>
        <v>75.133028169014082</v>
      </c>
      <c r="Q2241" t="str">
        <f>TRIM(MID(Table1[[#This Row],[Category and Sub-Category]],1,SEARCH("/",Table1[[#This Row],[Category and Sub-Category]],1)-1))</f>
        <v>games</v>
      </c>
      <c r="R2241" t="str">
        <f>TRIM(MID(Table1[[#This Row],[Category and Sub-Category]],SEARCH("/",Table1[[#This Row],[Category and Sub-Category]],1)+1,LEN(Table1[[#This Row],[Category and Sub-Category]])))</f>
        <v>tabletop games</v>
      </c>
      <c r="S2241" s="8">
        <f>DATE(1970,1,1)+(Table1[[#This Row],[launched_at]]/(24*60*60))</f>
        <v>41572.958495370374</v>
      </c>
      <c r="T2241" s="8">
        <f>DATE(1970,1,1)+(Table1[[#This Row],[deadline]]/(24*60*60))</f>
        <v>41609.168055555558</v>
      </c>
      <c r="U2241">
        <f>_xlfn.DAYS(Table1[[#This Row],[Date Ended Conversion]],Table1[[#This Row],[Date Created Conversion]])</f>
        <v>37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9">
        <f>IF(Table1[[#This Row],[goal]] &lt;= 0,0,Table1[[#This Row],[pledged]]/Table1[[#This Row],[goal]])</f>
        <v>2.7067999999999999</v>
      </c>
      <c r="P2242" s="7">
        <f>IF(Table1[[#This Row],[backers_count]] &lt;= 0,0,Table1[[#This Row],[pledged]]/Table1[[#This Row],[backers_count]])</f>
        <v>140.97916666666666</v>
      </c>
      <c r="Q2242" t="str">
        <f>TRIM(MID(Table1[[#This Row],[Category and Sub-Category]],1,SEARCH("/",Table1[[#This Row],[Category and Sub-Category]],1)-1))</f>
        <v>games</v>
      </c>
      <c r="R2242" t="str">
        <f>TRIM(MID(Table1[[#This Row],[Category and Sub-Category]],SEARCH("/",Table1[[#This Row],[Category and Sub-Category]],1)+1,LEN(Table1[[#This Row],[Category and Sub-Category]])))</f>
        <v>tabletop games</v>
      </c>
      <c r="S2242" s="8">
        <f>DATE(1970,1,1)+(Table1[[#This Row],[launched_at]]/(24*60*60))</f>
        <v>42452.825740740736</v>
      </c>
      <c r="T2242" s="8">
        <f>DATE(1970,1,1)+(Table1[[#This Row],[deadline]]/(24*60*60))</f>
        <v>42482.825740740736</v>
      </c>
      <c r="U2242">
        <f>_xlfn.DAYS(Table1[[#This Row],[Date Ended Conversion]],Table1[[#This Row],[Date Created Conversion]])</f>
        <v>30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9">
        <f>IF(Table1[[#This Row],[goal]] &lt;= 0,0,Table1[[#This Row],[pledged]]/Table1[[#This Row],[goal]])</f>
        <v>8.0640000000000001</v>
      </c>
      <c r="P2243" s="7">
        <f>IF(Table1[[#This Row],[backers_count]] &lt;= 0,0,Table1[[#This Row],[pledged]]/Table1[[#This Row],[backers_count]])</f>
        <v>49.472392638036808</v>
      </c>
      <c r="Q2243" t="str">
        <f>TRIM(MID(Table1[[#This Row],[Category and Sub-Category]],1,SEARCH("/",Table1[[#This Row],[Category and Sub-Category]],1)-1))</f>
        <v>games</v>
      </c>
      <c r="R2243" t="str">
        <f>TRIM(MID(Table1[[#This Row],[Category and Sub-Category]],SEARCH("/",Table1[[#This Row],[Category and Sub-Category]],1)+1,LEN(Table1[[#This Row],[Category and Sub-Category]])))</f>
        <v>tabletop games</v>
      </c>
      <c r="S2243" s="8">
        <f>DATE(1970,1,1)+(Table1[[#This Row],[launched_at]]/(24*60*60))</f>
        <v>42766.827546296292</v>
      </c>
      <c r="T2243" s="8">
        <f>DATE(1970,1,1)+(Table1[[#This Row],[deadline]]/(24*60*60))</f>
        <v>42796.827546296292</v>
      </c>
      <c r="U2243">
        <f>_xlfn.DAYS(Table1[[#This Row],[Date Ended Conversion]],Table1[[#This Row],[Date Created Conversion]])</f>
        <v>30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9">
        <f>IF(Table1[[#This Row],[goal]] &lt;= 0,0,Table1[[#This Row],[pledged]]/Table1[[#This Row],[goal]])</f>
        <v>13.600976000000001</v>
      </c>
      <c r="P2244" s="7">
        <f>IF(Table1[[#This Row],[backers_count]] &lt;= 0,0,Table1[[#This Row],[pledged]]/Table1[[#This Row],[backers_count]])</f>
        <v>53.865251485148519</v>
      </c>
      <c r="Q2244" t="str">
        <f>TRIM(MID(Table1[[#This Row],[Category and Sub-Category]],1,SEARCH("/",Table1[[#This Row],[Category and Sub-Category]],1)-1))</f>
        <v>games</v>
      </c>
      <c r="R2244" t="str">
        <f>TRIM(MID(Table1[[#This Row],[Category and Sub-Category]],SEARCH("/",Table1[[#This Row],[Category and Sub-Category]],1)+1,LEN(Table1[[#This Row],[Category and Sub-Category]])))</f>
        <v>tabletop games</v>
      </c>
      <c r="S2244" s="8">
        <f>DATE(1970,1,1)+(Table1[[#This Row],[launched_at]]/(24*60*60))</f>
        <v>41569.575613425928</v>
      </c>
      <c r="T2244" s="8">
        <f>DATE(1970,1,1)+(Table1[[#This Row],[deadline]]/(24*60*60))</f>
        <v>41605.126388888893</v>
      </c>
      <c r="U2244">
        <f>_xlfn.DAYS(Table1[[#This Row],[Date Ended Conversion]],Table1[[#This Row],[Date Created Conversion]])</f>
        <v>36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9">
        <f>IF(Table1[[#This Row],[goal]] &lt;= 0,0,Table1[[#This Row],[pledged]]/Table1[[#This Row],[goal]])</f>
        <v>9302.5</v>
      </c>
      <c r="P2245" s="7">
        <f>IF(Table1[[#This Row],[backers_count]] &lt;= 0,0,Table1[[#This Row],[pledged]]/Table1[[#This Row],[backers_count]])</f>
        <v>4.5712530712530715</v>
      </c>
      <c r="Q2245" t="str">
        <f>TRIM(MID(Table1[[#This Row],[Category and Sub-Category]],1,SEARCH("/",Table1[[#This Row],[Category and Sub-Category]],1)-1))</f>
        <v>games</v>
      </c>
      <c r="R2245" t="str">
        <f>TRIM(MID(Table1[[#This Row],[Category and Sub-Category]],SEARCH("/",Table1[[#This Row],[Category and Sub-Category]],1)+1,LEN(Table1[[#This Row],[Category and Sub-Category]])))</f>
        <v>tabletop games</v>
      </c>
      <c r="S2245" s="8">
        <f>DATE(1970,1,1)+(Table1[[#This Row],[launched_at]]/(24*60*60))</f>
        <v>42800.751041666663</v>
      </c>
      <c r="T2245" s="8">
        <f>DATE(1970,1,1)+(Table1[[#This Row],[deadline]]/(24*60*60))</f>
        <v>42807.125</v>
      </c>
      <c r="U2245">
        <f>_xlfn.DAYS(Table1[[#This Row],[Date Ended Conversion]],Table1[[#This Row],[Date Created Conversion]])</f>
        <v>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9">
        <f>IF(Table1[[#This Row],[goal]] &lt;= 0,0,Table1[[#This Row],[pledged]]/Table1[[#This Row],[goal]])</f>
        <v>3.7702</v>
      </c>
      <c r="P2246" s="7">
        <f>IF(Table1[[#This Row],[backers_count]] &lt;= 0,0,Table1[[#This Row],[pledged]]/Table1[[#This Row],[backers_count]])</f>
        <v>65.00344827586207</v>
      </c>
      <c r="Q2246" t="str">
        <f>TRIM(MID(Table1[[#This Row],[Category and Sub-Category]],1,SEARCH("/",Table1[[#This Row],[Category and Sub-Category]],1)-1))</f>
        <v>games</v>
      </c>
      <c r="R2246" t="str">
        <f>TRIM(MID(Table1[[#This Row],[Category and Sub-Category]],SEARCH("/",Table1[[#This Row],[Category and Sub-Category]],1)+1,LEN(Table1[[#This Row],[Category and Sub-Category]])))</f>
        <v>tabletop games</v>
      </c>
      <c r="S2246" s="8">
        <f>DATE(1970,1,1)+(Table1[[#This Row],[launched_at]]/(24*60*60))</f>
        <v>42647.818819444445</v>
      </c>
      <c r="T2246" s="8">
        <f>DATE(1970,1,1)+(Table1[[#This Row],[deadline]]/(24*60*60))</f>
        <v>42659.854166666672</v>
      </c>
      <c r="U2246">
        <f>_xlfn.DAYS(Table1[[#This Row],[Date Ended Conversion]],Table1[[#This Row],[Date Created Conversion]])</f>
        <v>12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9">
        <f>IF(Table1[[#This Row],[goal]] &lt;= 0,0,Table1[[#This Row],[pledged]]/Table1[[#This Row],[goal]])</f>
        <v>26.47025</v>
      </c>
      <c r="P2247" s="7">
        <f>IF(Table1[[#This Row],[backers_count]] &lt;= 0,0,Table1[[#This Row],[pledged]]/Table1[[#This Row],[backers_count]])</f>
        <v>53.475252525252522</v>
      </c>
      <c r="Q2247" t="str">
        <f>TRIM(MID(Table1[[#This Row],[Category and Sub-Category]],1,SEARCH("/",Table1[[#This Row],[Category and Sub-Category]],1)-1))</f>
        <v>games</v>
      </c>
      <c r="R2247" t="str">
        <f>TRIM(MID(Table1[[#This Row],[Category and Sub-Category]],SEARCH("/",Table1[[#This Row],[Category and Sub-Category]],1)+1,LEN(Table1[[#This Row],[Category and Sub-Category]])))</f>
        <v>tabletop games</v>
      </c>
      <c r="S2247" s="8">
        <f>DATE(1970,1,1)+(Table1[[#This Row],[launched_at]]/(24*60*60))</f>
        <v>41660.70853009259</v>
      </c>
      <c r="T2247" s="8">
        <f>DATE(1970,1,1)+(Table1[[#This Row],[deadline]]/(24*60*60))</f>
        <v>41691.75</v>
      </c>
      <c r="U2247">
        <f>_xlfn.DAYS(Table1[[#This Row],[Date Ended Conversion]],Table1[[#This Row],[Date Created Conversion]])</f>
        <v>31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9">
        <f>IF(Table1[[#This Row],[goal]] &lt;= 0,0,Table1[[#This Row],[pledged]]/Table1[[#This Row],[goal]])</f>
        <v>1.0012000000000001</v>
      </c>
      <c r="P2248" s="7">
        <f>IF(Table1[[#This Row],[backers_count]] &lt;= 0,0,Table1[[#This Row],[pledged]]/Table1[[#This Row],[backers_count]])</f>
        <v>43.912280701754383</v>
      </c>
      <c r="Q2248" t="str">
        <f>TRIM(MID(Table1[[#This Row],[Category and Sub-Category]],1,SEARCH("/",Table1[[#This Row],[Category and Sub-Category]],1)-1))</f>
        <v>games</v>
      </c>
      <c r="R2248" t="str">
        <f>TRIM(MID(Table1[[#This Row],[Category and Sub-Category]],SEARCH("/",Table1[[#This Row],[Category and Sub-Category]],1)+1,LEN(Table1[[#This Row],[Category and Sub-Category]])))</f>
        <v>tabletop games</v>
      </c>
      <c r="S2248" s="8">
        <f>DATE(1970,1,1)+(Table1[[#This Row],[launched_at]]/(24*60*60))</f>
        <v>42221.79178240741</v>
      </c>
      <c r="T2248" s="8">
        <f>DATE(1970,1,1)+(Table1[[#This Row],[deadline]]/(24*60*60))</f>
        <v>42251.79178240741</v>
      </c>
      <c r="U2248">
        <f>_xlfn.DAYS(Table1[[#This Row],[Date Ended Conversion]],Table1[[#This Row],[Date Created Conversion]])</f>
        <v>30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9">
        <f>IF(Table1[[#This Row],[goal]] &lt;= 0,0,Table1[[#This Row],[pledged]]/Table1[[#This Row],[goal]])</f>
        <v>1.0445405405405406</v>
      </c>
      <c r="P2249" s="7">
        <f>IF(Table1[[#This Row],[backers_count]] &lt;= 0,0,Table1[[#This Row],[pledged]]/Table1[[#This Row],[backers_count]])</f>
        <v>50.852631578947367</v>
      </c>
      <c r="Q2249" t="str">
        <f>TRIM(MID(Table1[[#This Row],[Category and Sub-Category]],1,SEARCH("/",Table1[[#This Row],[Category and Sub-Category]],1)-1))</f>
        <v>games</v>
      </c>
      <c r="R2249" t="str">
        <f>TRIM(MID(Table1[[#This Row],[Category and Sub-Category]],SEARCH("/",Table1[[#This Row],[Category and Sub-Category]],1)+1,LEN(Table1[[#This Row],[Category and Sub-Category]])))</f>
        <v>tabletop games</v>
      </c>
      <c r="S2249" s="8">
        <f>DATE(1970,1,1)+(Table1[[#This Row],[launched_at]]/(24*60*60))</f>
        <v>42200.666261574079</v>
      </c>
      <c r="T2249" s="8">
        <f>DATE(1970,1,1)+(Table1[[#This Row],[deadline]]/(24*60*60))</f>
        <v>42214.666261574079</v>
      </c>
      <c r="U2249">
        <f>_xlfn.DAYS(Table1[[#This Row],[Date Ended Conversion]],Table1[[#This Row],[Date Created Conversion]])</f>
        <v>14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9">
        <f>IF(Table1[[#This Row],[goal]] &lt;= 0,0,Table1[[#This Row],[pledged]]/Table1[[#This Row],[goal]])</f>
        <v>1.0721428571428571</v>
      </c>
      <c r="P2250" s="7">
        <f>IF(Table1[[#This Row],[backers_count]] &lt;= 0,0,Table1[[#This Row],[pledged]]/Table1[[#This Row],[backers_count]])</f>
        <v>58.6328125</v>
      </c>
      <c r="Q2250" t="str">
        <f>TRIM(MID(Table1[[#This Row],[Category and Sub-Category]],1,SEARCH("/",Table1[[#This Row],[Category and Sub-Category]],1)-1))</f>
        <v>games</v>
      </c>
      <c r="R2250" t="str">
        <f>TRIM(MID(Table1[[#This Row],[Category and Sub-Category]],SEARCH("/",Table1[[#This Row],[Category and Sub-Category]],1)+1,LEN(Table1[[#This Row],[Category and Sub-Category]])))</f>
        <v>tabletop games</v>
      </c>
      <c r="S2250" s="8">
        <f>DATE(1970,1,1)+(Table1[[#This Row],[launched_at]]/(24*60*60))</f>
        <v>42688.875902777778</v>
      </c>
      <c r="T2250" s="8">
        <f>DATE(1970,1,1)+(Table1[[#This Row],[deadline]]/(24*60*60))</f>
        <v>42718.875902777778</v>
      </c>
      <c r="U2250">
        <f>_xlfn.DAYS(Table1[[#This Row],[Date Ended Conversion]],Table1[[#This Row],[Date Created Conversion]])</f>
        <v>30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9">
        <f>IF(Table1[[#This Row],[goal]] &lt;= 0,0,Table1[[#This Row],[pledged]]/Table1[[#This Row],[goal]])</f>
        <v>1.6877142857142857</v>
      </c>
      <c r="P2251" s="7">
        <f>IF(Table1[[#This Row],[backers_count]] &lt;= 0,0,Table1[[#This Row],[pledged]]/Table1[[#This Row],[backers_count]])</f>
        <v>32.81666666666667</v>
      </c>
      <c r="Q2251" t="str">
        <f>TRIM(MID(Table1[[#This Row],[Category and Sub-Category]],1,SEARCH("/",Table1[[#This Row],[Category and Sub-Category]],1)-1))</f>
        <v>games</v>
      </c>
      <c r="R2251" t="str">
        <f>TRIM(MID(Table1[[#This Row],[Category and Sub-Category]],SEARCH("/",Table1[[#This Row],[Category and Sub-Category]],1)+1,LEN(Table1[[#This Row],[Category and Sub-Category]])))</f>
        <v>tabletop games</v>
      </c>
      <c r="S2251" s="8">
        <f>DATE(1970,1,1)+(Table1[[#This Row],[launched_at]]/(24*60*60))</f>
        <v>41336.703298611115</v>
      </c>
      <c r="T2251" s="8">
        <f>DATE(1970,1,1)+(Table1[[#This Row],[deadline]]/(24*60*60))</f>
        <v>41366.661631944444</v>
      </c>
      <c r="U2251">
        <f>_xlfn.DAYS(Table1[[#This Row],[Date Ended Conversion]],Table1[[#This Row],[Date Created Conversion]])</f>
        <v>30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9">
        <f>IF(Table1[[#This Row],[goal]] &lt;= 0,0,Table1[[#This Row],[pledged]]/Table1[[#This Row],[goal]])</f>
        <v>9.7511200000000002</v>
      </c>
      <c r="P2252" s="7">
        <f>IF(Table1[[#This Row],[backers_count]] &lt;= 0,0,Table1[[#This Row],[pledged]]/Table1[[#This Row],[backers_count]])</f>
        <v>426.93169877408059</v>
      </c>
      <c r="Q2252" t="str">
        <f>TRIM(MID(Table1[[#This Row],[Category and Sub-Category]],1,SEARCH("/",Table1[[#This Row],[Category and Sub-Category]],1)-1))</f>
        <v>games</v>
      </c>
      <c r="R2252" t="str">
        <f>TRIM(MID(Table1[[#This Row],[Category and Sub-Category]],SEARCH("/",Table1[[#This Row],[Category and Sub-Category]],1)+1,LEN(Table1[[#This Row],[Category and Sub-Category]])))</f>
        <v>tabletop games</v>
      </c>
      <c r="S2252" s="8">
        <f>DATE(1970,1,1)+(Table1[[#This Row],[launched_at]]/(24*60*60))</f>
        <v>42677.005474537036</v>
      </c>
      <c r="T2252" s="8">
        <f>DATE(1970,1,1)+(Table1[[#This Row],[deadline]]/(24*60*60))</f>
        <v>42707.0471412037</v>
      </c>
      <c r="U2252">
        <f>_xlfn.DAYS(Table1[[#This Row],[Date Ended Conversion]],Table1[[#This Row],[Date Created Conversion]])</f>
        <v>30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9">
        <f>IF(Table1[[#This Row],[goal]] &lt;= 0,0,Table1[[#This Row],[pledged]]/Table1[[#This Row],[goal]])</f>
        <v>1.3444929411764706</v>
      </c>
      <c r="P2253" s="7">
        <f>IF(Table1[[#This Row],[backers_count]] &lt;= 0,0,Table1[[#This Row],[pledged]]/Table1[[#This Row],[backers_count]])</f>
        <v>23.808729166666669</v>
      </c>
      <c r="Q2253" t="str">
        <f>TRIM(MID(Table1[[#This Row],[Category and Sub-Category]],1,SEARCH("/",Table1[[#This Row],[Category and Sub-Category]],1)-1))</f>
        <v>games</v>
      </c>
      <c r="R2253" t="str">
        <f>TRIM(MID(Table1[[#This Row],[Category and Sub-Category]],SEARCH("/",Table1[[#This Row],[Category and Sub-Category]],1)+1,LEN(Table1[[#This Row],[Category and Sub-Category]])))</f>
        <v>tabletop games</v>
      </c>
      <c r="S2253" s="8">
        <f>DATE(1970,1,1)+(Table1[[#This Row],[launched_at]]/(24*60*60))</f>
        <v>41846.34579861111</v>
      </c>
      <c r="T2253" s="8">
        <f>DATE(1970,1,1)+(Table1[[#This Row],[deadline]]/(24*60*60))</f>
        <v>41867.34579861111</v>
      </c>
      <c r="U2253">
        <f>_xlfn.DAYS(Table1[[#This Row],[Date Ended Conversion]],Table1[[#This Row],[Date Created Conversion]])</f>
        <v>21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9">
        <f>IF(Table1[[#This Row],[goal]] &lt;= 0,0,Table1[[#This Row],[pledged]]/Table1[[#This Row],[goal]])</f>
        <v>2.722777777777778</v>
      </c>
      <c r="P2254" s="7">
        <f>IF(Table1[[#This Row],[backers_count]] &lt;= 0,0,Table1[[#This Row],[pledged]]/Table1[[#This Row],[backers_count]])</f>
        <v>98.413654618473899</v>
      </c>
      <c r="Q2254" t="str">
        <f>TRIM(MID(Table1[[#This Row],[Category and Sub-Category]],1,SEARCH("/",Table1[[#This Row],[Category and Sub-Category]],1)-1))</f>
        <v>games</v>
      </c>
      <c r="R2254" t="str">
        <f>TRIM(MID(Table1[[#This Row],[Category and Sub-Category]],SEARCH("/",Table1[[#This Row],[Category and Sub-Category]],1)+1,LEN(Table1[[#This Row],[Category and Sub-Category]])))</f>
        <v>tabletop games</v>
      </c>
      <c r="S2254" s="8">
        <f>DATE(1970,1,1)+(Table1[[#This Row],[launched_at]]/(24*60*60))</f>
        <v>42573.327986111108</v>
      </c>
      <c r="T2254" s="8">
        <f>DATE(1970,1,1)+(Table1[[#This Row],[deadline]]/(24*60*60))</f>
        <v>42588.327986111108</v>
      </c>
      <c r="U2254">
        <f>_xlfn.DAYS(Table1[[#This Row],[Date Ended Conversion]],Table1[[#This Row],[Date Created Conversion]])</f>
        <v>15</v>
      </c>
    </row>
    <row r="2255" spans="1:21" ht="43.5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9">
        <f>IF(Table1[[#This Row],[goal]] &lt;= 0,0,Table1[[#This Row],[pledged]]/Table1[[#This Row],[goal]])</f>
        <v>1.1268750000000001</v>
      </c>
      <c r="P2255" s="7">
        <f>IF(Table1[[#This Row],[backers_count]] &lt;= 0,0,Table1[[#This Row],[pledged]]/Table1[[#This Row],[backers_count]])</f>
        <v>107.32142857142857</v>
      </c>
      <c r="Q2255" t="str">
        <f>TRIM(MID(Table1[[#This Row],[Category and Sub-Category]],1,SEARCH("/",Table1[[#This Row],[Category and Sub-Category]],1)-1))</f>
        <v>games</v>
      </c>
      <c r="R2255" t="str">
        <f>TRIM(MID(Table1[[#This Row],[Category and Sub-Category]],SEARCH("/",Table1[[#This Row],[Category and Sub-Category]],1)+1,LEN(Table1[[#This Row],[Category and Sub-Category]])))</f>
        <v>tabletop games</v>
      </c>
      <c r="S2255" s="8">
        <f>DATE(1970,1,1)+(Table1[[#This Row],[launched_at]]/(24*60*60))</f>
        <v>42296.631331018521</v>
      </c>
      <c r="T2255" s="8">
        <f>DATE(1970,1,1)+(Table1[[#This Row],[deadline]]/(24*60*60))</f>
        <v>42326.672997685186</v>
      </c>
      <c r="U2255">
        <f>_xlfn.DAYS(Table1[[#This Row],[Date Ended Conversion]],Table1[[#This Row],[Date Created Conversion]])</f>
        <v>30</v>
      </c>
    </row>
    <row r="2256" spans="1:21" ht="29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9">
        <f>IF(Table1[[#This Row],[goal]] &lt;= 0,0,Table1[[#This Row],[pledged]]/Table1[[#This Row],[goal]])</f>
        <v>4.5979999999999999</v>
      </c>
      <c r="P2256" s="7">
        <f>IF(Table1[[#This Row],[backers_count]] &lt;= 0,0,Table1[[#This Row],[pledged]]/Table1[[#This Row],[backers_count]])</f>
        <v>11.67005076142132</v>
      </c>
      <c r="Q2256" t="str">
        <f>TRIM(MID(Table1[[#This Row],[Category and Sub-Category]],1,SEARCH("/",Table1[[#This Row],[Category and Sub-Category]],1)-1))</f>
        <v>games</v>
      </c>
      <c r="R2256" t="str">
        <f>TRIM(MID(Table1[[#This Row],[Category and Sub-Category]],SEARCH("/",Table1[[#This Row],[Category and Sub-Category]],1)+1,LEN(Table1[[#This Row],[Category and Sub-Category]])))</f>
        <v>tabletop games</v>
      </c>
      <c r="S2256" s="8">
        <f>DATE(1970,1,1)+(Table1[[#This Row],[launched_at]]/(24*60*60))</f>
        <v>42752.647777777776</v>
      </c>
      <c r="T2256" s="8">
        <f>DATE(1970,1,1)+(Table1[[#This Row],[deadline]]/(24*60*60))</f>
        <v>42759.647777777776</v>
      </c>
      <c r="U2256">
        <f>_xlfn.DAYS(Table1[[#This Row],[Date Ended Conversion]],Table1[[#This Row],[Date Created Conversion]])</f>
        <v>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9">
        <f>IF(Table1[[#This Row],[goal]] &lt;= 0,0,Table1[[#This Row],[pledged]]/Table1[[#This Row],[goal]])</f>
        <v>2.8665822784810127</v>
      </c>
      <c r="P2257" s="7">
        <f>IF(Table1[[#This Row],[backers_count]] &lt;= 0,0,Table1[[#This Row],[pledged]]/Table1[[#This Row],[backers_count]])</f>
        <v>41.782287822878232</v>
      </c>
      <c r="Q2257" t="str">
        <f>TRIM(MID(Table1[[#This Row],[Category and Sub-Category]],1,SEARCH("/",Table1[[#This Row],[Category and Sub-Category]],1)-1))</f>
        <v>games</v>
      </c>
      <c r="R2257" t="str">
        <f>TRIM(MID(Table1[[#This Row],[Category and Sub-Category]],SEARCH("/",Table1[[#This Row],[Category and Sub-Category]],1)+1,LEN(Table1[[#This Row],[Category and Sub-Category]])))</f>
        <v>tabletop games</v>
      </c>
      <c r="S2257" s="8">
        <f>DATE(1970,1,1)+(Table1[[#This Row],[launched_at]]/(24*60*60))</f>
        <v>42467.951979166668</v>
      </c>
      <c r="T2257" s="8">
        <f>DATE(1970,1,1)+(Table1[[#This Row],[deadline]]/(24*60*60))</f>
        <v>42497.951979166668</v>
      </c>
      <c r="U2257">
        <f>_xlfn.DAYS(Table1[[#This Row],[Date Ended Conversion]],Table1[[#This Row],[Date Created Conversion]])</f>
        <v>30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9">
        <f>IF(Table1[[#This Row],[goal]] &lt;= 0,0,Table1[[#This Row],[pledged]]/Table1[[#This Row],[goal]])</f>
        <v>2.2270833333333333</v>
      </c>
      <c r="P2258" s="7">
        <f>IF(Table1[[#This Row],[backers_count]] &lt;= 0,0,Table1[[#This Row],[pledged]]/Table1[[#This Row],[backers_count]])</f>
        <v>21.38</v>
      </c>
      <c r="Q2258" t="str">
        <f>TRIM(MID(Table1[[#This Row],[Category and Sub-Category]],1,SEARCH("/",Table1[[#This Row],[Category and Sub-Category]],1)-1))</f>
        <v>games</v>
      </c>
      <c r="R2258" t="str">
        <f>TRIM(MID(Table1[[#This Row],[Category and Sub-Category]],SEARCH("/",Table1[[#This Row],[Category and Sub-Category]],1)+1,LEN(Table1[[#This Row],[Category and Sub-Category]])))</f>
        <v>tabletop games</v>
      </c>
      <c r="S2258" s="8">
        <f>DATE(1970,1,1)+(Table1[[#This Row],[launched_at]]/(24*60*60))</f>
        <v>42682.451921296291</v>
      </c>
      <c r="T2258" s="8">
        <f>DATE(1970,1,1)+(Table1[[#This Row],[deadline]]/(24*60*60))</f>
        <v>42696.451921296291</v>
      </c>
      <c r="U2258">
        <f>_xlfn.DAYS(Table1[[#This Row],[Date Ended Conversion]],Table1[[#This Row],[Date Created Conversion]])</f>
        <v>14</v>
      </c>
    </row>
    <row r="2259" spans="1:21" ht="43.5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9">
        <f>IF(Table1[[#This Row],[goal]] &lt;= 0,0,Table1[[#This Row],[pledged]]/Table1[[#This Row],[goal]])</f>
        <v>6.3613999999999997</v>
      </c>
      <c r="P2259" s="7">
        <f>IF(Table1[[#This Row],[backers_count]] &lt;= 0,0,Table1[[#This Row],[pledged]]/Table1[[#This Row],[backers_count]])</f>
        <v>94.103550295857985</v>
      </c>
      <c r="Q2259" t="str">
        <f>TRIM(MID(Table1[[#This Row],[Category and Sub-Category]],1,SEARCH("/",Table1[[#This Row],[Category and Sub-Category]],1)-1))</f>
        <v>games</v>
      </c>
      <c r="R2259" t="str">
        <f>TRIM(MID(Table1[[#This Row],[Category and Sub-Category]],SEARCH("/",Table1[[#This Row],[Category and Sub-Category]],1)+1,LEN(Table1[[#This Row],[Category and Sub-Category]])))</f>
        <v>tabletop games</v>
      </c>
      <c r="S2259" s="8">
        <f>DATE(1970,1,1)+(Table1[[#This Row],[launched_at]]/(24*60*60))</f>
        <v>42505.936678240745</v>
      </c>
      <c r="T2259" s="8">
        <f>DATE(1970,1,1)+(Table1[[#This Row],[deadline]]/(24*60*60))</f>
        <v>42540.958333333328</v>
      </c>
      <c r="U2259">
        <f>_xlfn.DAYS(Table1[[#This Row],[Date Ended Conversion]],Table1[[#This Row],[Date Created Conversion]])</f>
        <v>35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9">
        <f>IF(Table1[[#This Row],[goal]] &lt;= 0,0,Table1[[#This Row],[pledged]]/Table1[[#This Row],[goal]])</f>
        <v>1.4650000000000001</v>
      </c>
      <c r="P2260" s="7">
        <f>IF(Table1[[#This Row],[backers_count]] &lt;= 0,0,Table1[[#This Row],[pledged]]/Table1[[#This Row],[backers_count]])</f>
        <v>15.721951219512196</v>
      </c>
      <c r="Q2260" t="str">
        <f>TRIM(MID(Table1[[#This Row],[Category and Sub-Category]],1,SEARCH("/",Table1[[#This Row],[Category and Sub-Category]],1)-1))</f>
        <v>games</v>
      </c>
      <c r="R2260" t="str">
        <f>TRIM(MID(Table1[[#This Row],[Category and Sub-Category]],SEARCH("/",Table1[[#This Row],[Category and Sub-Category]],1)+1,LEN(Table1[[#This Row],[Category and Sub-Category]])))</f>
        <v>tabletop games</v>
      </c>
      <c r="S2260" s="8">
        <f>DATE(1970,1,1)+(Table1[[#This Row],[launched_at]]/(24*60*60))</f>
        <v>42136.75100694444</v>
      </c>
      <c r="T2260" s="8">
        <f>DATE(1970,1,1)+(Table1[[#This Row],[deadline]]/(24*60*60))</f>
        <v>42166.75100694444</v>
      </c>
      <c r="U2260">
        <f>_xlfn.DAYS(Table1[[#This Row],[Date Ended Conversion]],Table1[[#This Row],[Date Created Conversion]])</f>
        <v>30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9">
        <f>IF(Table1[[#This Row],[goal]] &lt;= 0,0,Table1[[#This Row],[pledged]]/Table1[[#This Row],[goal]])</f>
        <v>18.670999999999999</v>
      </c>
      <c r="P2261" s="7">
        <f>IF(Table1[[#This Row],[backers_count]] &lt;= 0,0,Table1[[#This Row],[pledged]]/Table1[[#This Row],[backers_count]])</f>
        <v>90.635922330097088</v>
      </c>
      <c r="Q2261" t="str">
        <f>TRIM(MID(Table1[[#This Row],[Category and Sub-Category]],1,SEARCH("/",Table1[[#This Row],[Category and Sub-Category]],1)-1))</f>
        <v>games</v>
      </c>
      <c r="R2261" t="str">
        <f>TRIM(MID(Table1[[#This Row],[Category and Sub-Category]],SEARCH("/",Table1[[#This Row],[Category and Sub-Category]],1)+1,LEN(Table1[[#This Row],[Category and Sub-Category]])))</f>
        <v>tabletop games</v>
      </c>
      <c r="S2261" s="8">
        <f>DATE(1970,1,1)+(Table1[[#This Row],[launched_at]]/(24*60*60))</f>
        <v>42702.804814814815</v>
      </c>
      <c r="T2261" s="8">
        <f>DATE(1970,1,1)+(Table1[[#This Row],[deadline]]/(24*60*60))</f>
        <v>42712.804814814815</v>
      </c>
      <c r="U2261">
        <f>_xlfn.DAYS(Table1[[#This Row],[Date Ended Conversion]],Table1[[#This Row],[Date Created Conversion]])</f>
        <v>10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9">
        <f>IF(Table1[[#This Row],[goal]] &lt;= 0,0,Table1[[#This Row],[pledged]]/Table1[[#This Row],[goal]])</f>
        <v>3.2692000000000001</v>
      </c>
      <c r="P2262" s="7">
        <f>IF(Table1[[#This Row],[backers_count]] &lt;= 0,0,Table1[[#This Row],[pledged]]/Table1[[#This Row],[backers_count]])</f>
        <v>97.297619047619051</v>
      </c>
      <c r="Q2262" t="str">
        <f>TRIM(MID(Table1[[#This Row],[Category and Sub-Category]],1,SEARCH("/",Table1[[#This Row],[Category and Sub-Category]],1)-1))</f>
        <v>games</v>
      </c>
      <c r="R2262" t="str">
        <f>TRIM(MID(Table1[[#This Row],[Category and Sub-Category]],SEARCH("/",Table1[[#This Row],[Category and Sub-Category]],1)+1,LEN(Table1[[#This Row],[Category and Sub-Category]])))</f>
        <v>tabletop games</v>
      </c>
      <c r="S2262" s="8">
        <f>DATE(1970,1,1)+(Table1[[#This Row],[launched_at]]/(24*60*60))</f>
        <v>41695.016782407409</v>
      </c>
      <c r="T2262" s="8">
        <f>DATE(1970,1,1)+(Table1[[#This Row],[deadline]]/(24*60*60))</f>
        <v>41724.975115740745</v>
      </c>
      <c r="U2262">
        <f>_xlfn.DAYS(Table1[[#This Row],[Date Ended Conversion]],Table1[[#This Row],[Date Created Conversion]])</f>
        <v>29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9">
        <f>IF(Table1[[#This Row],[goal]] &lt;= 0,0,Table1[[#This Row],[pledged]]/Table1[[#This Row],[goal]])</f>
        <v>7.7949999999999999</v>
      </c>
      <c r="P2263" s="7">
        <f>IF(Table1[[#This Row],[backers_count]] &lt;= 0,0,Table1[[#This Row],[pledged]]/Table1[[#This Row],[backers_count]])</f>
        <v>37.11904761904762</v>
      </c>
      <c r="Q2263" t="str">
        <f>TRIM(MID(Table1[[#This Row],[Category and Sub-Category]],1,SEARCH("/",Table1[[#This Row],[Category and Sub-Category]],1)-1))</f>
        <v>games</v>
      </c>
      <c r="R2263" t="str">
        <f>TRIM(MID(Table1[[#This Row],[Category and Sub-Category]],SEARCH("/",Table1[[#This Row],[Category and Sub-Category]],1)+1,LEN(Table1[[#This Row],[Category and Sub-Category]])))</f>
        <v>tabletop games</v>
      </c>
      <c r="S2263" s="8">
        <f>DATE(1970,1,1)+(Table1[[#This Row],[launched_at]]/(24*60*60))</f>
        <v>42759.724768518514</v>
      </c>
      <c r="T2263" s="8">
        <f>DATE(1970,1,1)+(Table1[[#This Row],[deadline]]/(24*60*60))</f>
        <v>42780.724768518514</v>
      </c>
      <c r="U2263">
        <f>_xlfn.DAYS(Table1[[#This Row],[Date Ended Conversion]],Table1[[#This Row],[Date Created Conversion]])</f>
        <v>21</v>
      </c>
    </row>
    <row r="2264" spans="1:21" ht="29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9">
        <f>IF(Table1[[#This Row],[goal]] &lt;= 0,0,Table1[[#This Row],[pledged]]/Table1[[#This Row],[goal]])</f>
        <v>1.5415151515151515</v>
      </c>
      <c r="P2264" s="7">
        <f>IF(Table1[[#This Row],[backers_count]] &lt;= 0,0,Table1[[#This Row],[pledged]]/Table1[[#This Row],[backers_count]])</f>
        <v>28.104972375690608</v>
      </c>
      <c r="Q2264" t="str">
        <f>TRIM(MID(Table1[[#This Row],[Category and Sub-Category]],1,SEARCH("/",Table1[[#This Row],[Category and Sub-Category]],1)-1))</f>
        <v>games</v>
      </c>
      <c r="R2264" t="str">
        <f>TRIM(MID(Table1[[#This Row],[Category and Sub-Category]],SEARCH("/",Table1[[#This Row],[Category and Sub-Category]],1)+1,LEN(Table1[[#This Row],[Category and Sub-Category]])))</f>
        <v>tabletop games</v>
      </c>
      <c r="S2264" s="8">
        <f>DATE(1970,1,1)+(Table1[[#This Row],[launched_at]]/(24*60*60))</f>
        <v>41926.585162037038</v>
      </c>
      <c r="T2264" s="8">
        <f>DATE(1970,1,1)+(Table1[[#This Row],[deadline]]/(24*60*60))</f>
        <v>41961</v>
      </c>
      <c r="U2264">
        <f>_xlfn.DAYS(Table1[[#This Row],[Date Ended Conversion]],Table1[[#This Row],[Date Created Conversion]])</f>
        <v>35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9">
        <f>IF(Table1[[#This Row],[goal]] &lt;= 0,0,Table1[[#This Row],[pledged]]/Table1[[#This Row],[goal]])</f>
        <v>1.1554666666666666</v>
      </c>
      <c r="P2265" s="7">
        <f>IF(Table1[[#This Row],[backers_count]] &lt;= 0,0,Table1[[#This Row],[pledged]]/Table1[[#This Row],[backers_count]])</f>
        <v>144.43333333333334</v>
      </c>
      <c r="Q2265" t="str">
        <f>TRIM(MID(Table1[[#This Row],[Category and Sub-Category]],1,SEARCH("/",Table1[[#This Row],[Category and Sub-Category]],1)-1))</f>
        <v>games</v>
      </c>
      <c r="R2265" t="str">
        <f>TRIM(MID(Table1[[#This Row],[Category and Sub-Category]],SEARCH("/",Table1[[#This Row],[Category and Sub-Category]],1)+1,LEN(Table1[[#This Row],[Category and Sub-Category]])))</f>
        <v>tabletop games</v>
      </c>
      <c r="S2265" s="8">
        <f>DATE(1970,1,1)+(Table1[[#This Row],[launched_at]]/(24*60*60))</f>
        <v>42014.832326388889</v>
      </c>
      <c r="T2265" s="8">
        <f>DATE(1970,1,1)+(Table1[[#This Row],[deadline]]/(24*60*60))</f>
        <v>42035.832326388889</v>
      </c>
      <c r="U2265">
        <f>_xlfn.DAYS(Table1[[#This Row],[Date Ended Conversion]],Table1[[#This Row],[Date Created Conversion]])</f>
        <v>21</v>
      </c>
    </row>
    <row r="2266" spans="1:21" ht="43.5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9">
        <f>IF(Table1[[#This Row],[goal]] &lt;= 0,0,Table1[[#This Row],[pledged]]/Table1[[#This Row],[goal]])</f>
        <v>1.8003333333333333</v>
      </c>
      <c r="P2266" s="7">
        <f>IF(Table1[[#This Row],[backers_count]] &lt;= 0,0,Table1[[#This Row],[pledged]]/Table1[[#This Row],[backers_count]])</f>
        <v>24.274157303370785</v>
      </c>
      <c r="Q2266" t="str">
        <f>TRIM(MID(Table1[[#This Row],[Category and Sub-Category]],1,SEARCH("/",Table1[[#This Row],[Category and Sub-Category]],1)-1))</f>
        <v>games</v>
      </c>
      <c r="R2266" t="str">
        <f>TRIM(MID(Table1[[#This Row],[Category and Sub-Category]],SEARCH("/",Table1[[#This Row],[Category and Sub-Category]],1)+1,LEN(Table1[[#This Row],[Category and Sub-Category]])))</f>
        <v>tabletop games</v>
      </c>
      <c r="S2266" s="8">
        <f>DATE(1970,1,1)+(Table1[[#This Row],[launched_at]]/(24*60*60))</f>
        <v>42496.582337962958</v>
      </c>
      <c r="T2266" s="8">
        <f>DATE(1970,1,1)+(Table1[[#This Row],[deadline]]/(24*60*60))</f>
        <v>42513.125</v>
      </c>
      <c r="U2266">
        <f>_xlfn.DAYS(Table1[[#This Row],[Date Ended Conversion]],Table1[[#This Row],[Date Created Conversion]])</f>
        <v>17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9">
        <f>IF(Table1[[#This Row],[goal]] &lt;= 0,0,Table1[[#This Row],[pledged]]/Table1[[#This Row],[goal]])</f>
        <v>2.9849999999999999</v>
      </c>
      <c r="P2267" s="7">
        <f>IF(Table1[[#This Row],[backers_count]] &lt;= 0,0,Table1[[#This Row],[pledged]]/Table1[[#This Row],[backers_count]])</f>
        <v>35.117647058823529</v>
      </c>
      <c r="Q2267" t="str">
        <f>TRIM(MID(Table1[[#This Row],[Category and Sub-Category]],1,SEARCH("/",Table1[[#This Row],[Category and Sub-Category]],1)-1))</f>
        <v>games</v>
      </c>
      <c r="R2267" t="str">
        <f>TRIM(MID(Table1[[#This Row],[Category and Sub-Category]],SEARCH("/",Table1[[#This Row],[Category and Sub-Category]],1)+1,LEN(Table1[[#This Row],[Category and Sub-Category]])))</f>
        <v>tabletop games</v>
      </c>
      <c r="S2267" s="8">
        <f>DATE(1970,1,1)+(Table1[[#This Row],[launched_at]]/(24*60*60))</f>
        <v>42689.853090277778</v>
      </c>
      <c r="T2267" s="8">
        <f>DATE(1970,1,1)+(Table1[[#This Row],[deadline]]/(24*60*60))</f>
        <v>42696.853090277778</v>
      </c>
      <c r="U2267">
        <f>_xlfn.DAYS(Table1[[#This Row],[Date Ended Conversion]],Table1[[#This Row],[Date Created Conversion]])</f>
        <v>7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9">
        <f>IF(Table1[[#This Row],[goal]] &lt;= 0,0,Table1[[#This Row],[pledged]]/Table1[[#This Row],[goal]])</f>
        <v>3.2026666666666666</v>
      </c>
      <c r="P2268" s="7">
        <f>IF(Table1[[#This Row],[backers_count]] &lt;= 0,0,Table1[[#This Row],[pledged]]/Table1[[#This Row],[backers_count]])</f>
        <v>24.762886597938145</v>
      </c>
      <c r="Q2268" t="str">
        <f>TRIM(MID(Table1[[#This Row],[Category and Sub-Category]],1,SEARCH("/",Table1[[#This Row],[Category and Sub-Category]],1)-1))</f>
        <v>games</v>
      </c>
      <c r="R2268" t="str">
        <f>TRIM(MID(Table1[[#This Row],[Category and Sub-Category]],SEARCH("/",Table1[[#This Row],[Category and Sub-Category]],1)+1,LEN(Table1[[#This Row],[Category and Sub-Category]])))</f>
        <v>tabletop games</v>
      </c>
      <c r="S2268" s="8">
        <f>DATE(1970,1,1)+(Table1[[#This Row],[launched_at]]/(24*60*60))</f>
        <v>42469.874907407408</v>
      </c>
      <c r="T2268" s="8">
        <f>DATE(1970,1,1)+(Table1[[#This Row],[deadline]]/(24*60*60))</f>
        <v>42487.083333333328</v>
      </c>
      <c r="U2268">
        <f>_xlfn.DAYS(Table1[[#This Row],[Date Ended Conversion]],Table1[[#This Row],[Date Created Conversion]])</f>
        <v>18</v>
      </c>
    </row>
    <row r="2269" spans="1:21" ht="43.5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9">
        <f>IF(Table1[[#This Row],[goal]] &lt;= 0,0,Table1[[#This Row],[pledged]]/Table1[[#This Row],[goal]])</f>
        <v>3.80525</v>
      </c>
      <c r="P2269" s="7">
        <f>IF(Table1[[#This Row],[backers_count]] &lt;= 0,0,Table1[[#This Row],[pledged]]/Table1[[#This Row],[backers_count]])</f>
        <v>188.37871287128712</v>
      </c>
      <c r="Q2269" t="str">
        <f>TRIM(MID(Table1[[#This Row],[Category and Sub-Category]],1,SEARCH("/",Table1[[#This Row],[Category and Sub-Category]],1)-1))</f>
        <v>games</v>
      </c>
      <c r="R2269" t="str">
        <f>TRIM(MID(Table1[[#This Row],[Category and Sub-Category]],SEARCH("/",Table1[[#This Row],[Category and Sub-Category]],1)+1,LEN(Table1[[#This Row],[Category and Sub-Category]])))</f>
        <v>tabletop games</v>
      </c>
      <c r="S2269" s="8">
        <f>DATE(1970,1,1)+(Table1[[#This Row],[launched_at]]/(24*60*60))</f>
        <v>41968.829826388886</v>
      </c>
      <c r="T2269" s="8">
        <f>DATE(1970,1,1)+(Table1[[#This Row],[deadline]]/(24*60*60))</f>
        <v>41994.041666666672</v>
      </c>
      <c r="U2269">
        <f>_xlfn.DAYS(Table1[[#This Row],[Date Ended Conversion]],Table1[[#This Row],[Date Created Conversion]])</f>
        <v>26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9">
        <f>IF(Table1[[#This Row],[goal]] &lt;= 0,0,Table1[[#This Row],[pledged]]/Table1[[#This Row],[goal]])</f>
        <v>1.026</v>
      </c>
      <c r="P2270" s="7">
        <f>IF(Table1[[#This Row],[backers_count]] &lt;= 0,0,Table1[[#This Row],[pledged]]/Table1[[#This Row],[backers_count]])</f>
        <v>148.08247422680412</v>
      </c>
      <c r="Q2270" t="str">
        <f>TRIM(MID(Table1[[#This Row],[Category and Sub-Category]],1,SEARCH("/",Table1[[#This Row],[Category and Sub-Category]],1)-1))</f>
        <v>games</v>
      </c>
      <c r="R2270" t="str">
        <f>TRIM(MID(Table1[[#This Row],[Category and Sub-Category]],SEARCH("/",Table1[[#This Row],[Category and Sub-Category]],1)+1,LEN(Table1[[#This Row],[Category and Sub-Category]])))</f>
        <v>tabletop games</v>
      </c>
      <c r="S2270" s="8">
        <f>DATE(1970,1,1)+(Table1[[#This Row],[launched_at]]/(24*60*60))</f>
        <v>42776.082349537042</v>
      </c>
      <c r="T2270" s="8">
        <f>DATE(1970,1,1)+(Table1[[#This Row],[deadline]]/(24*60*60))</f>
        <v>42806.082349537042</v>
      </c>
      <c r="U2270">
        <f>_xlfn.DAYS(Table1[[#This Row],[Date Ended Conversion]],Table1[[#This Row],[Date Created Conversion]])</f>
        <v>30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9">
        <f>IF(Table1[[#This Row],[goal]] &lt;= 0,0,Table1[[#This Row],[pledged]]/Table1[[#This Row],[goal]])</f>
        <v>18.016400000000001</v>
      </c>
      <c r="P2271" s="7">
        <f>IF(Table1[[#This Row],[backers_count]] &lt;= 0,0,Table1[[#This Row],[pledged]]/Table1[[#This Row],[backers_count]])</f>
        <v>49.934589800443462</v>
      </c>
      <c r="Q2271" t="str">
        <f>TRIM(MID(Table1[[#This Row],[Category and Sub-Category]],1,SEARCH("/",Table1[[#This Row],[Category and Sub-Category]],1)-1))</f>
        <v>games</v>
      </c>
      <c r="R2271" t="str">
        <f>TRIM(MID(Table1[[#This Row],[Category and Sub-Category]],SEARCH("/",Table1[[#This Row],[Category and Sub-Category]],1)+1,LEN(Table1[[#This Row],[Category and Sub-Category]])))</f>
        <v>tabletop games</v>
      </c>
      <c r="S2271" s="8">
        <f>DATE(1970,1,1)+(Table1[[#This Row],[launched_at]]/(24*60*60))</f>
        <v>42776.704432870371</v>
      </c>
      <c r="T2271" s="8">
        <f>DATE(1970,1,1)+(Table1[[#This Row],[deadline]]/(24*60*60))</f>
        <v>42801.208333333328</v>
      </c>
      <c r="U2271">
        <f>_xlfn.DAYS(Table1[[#This Row],[Date Ended Conversion]],Table1[[#This Row],[Date Created Conversion]])</f>
        <v>25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9">
        <f>IF(Table1[[#This Row],[goal]] &lt;= 0,0,Table1[[#This Row],[pledged]]/Table1[[#This Row],[goal]])</f>
        <v>7.2024800000000004</v>
      </c>
      <c r="P2272" s="7">
        <f>IF(Table1[[#This Row],[backers_count]] &lt;= 0,0,Table1[[#This Row],[pledged]]/Table1[[#This Row],[backers_count]])</f>
        <v>107.82155688622754</v>
      </c>
      <c r="Q2272" t="str">
        <f>TRIM(MID(Table1[[#This Row],[Category and Sub-Category]],1,SEARCH("/",Table1[[#This Row],[Category and Sub-Category]],1)-1))</f>
        <v>games</v>
      </c>
      <c r="R2272" t="str">
        <f>TRIM(MID(Table1[[#This Row],[Category and Sub-Category]],SEARCH("/",Table1[[#This Row],[Category and Sub-Category]],1)+1,LEN(Table1[[#This Row],[Category and Sub-Category]])))</f>
        <v>tabletop games</v>
      </c>
      <c r="S2272" s="8">
        <f>DATE(1970,1,1)+(Table1[[#This Row],[launched_at]]/(24*60*60))</f>
        <v>42725.869363425925</v>
      </c>
      <c r="T2272" s="8">
        <f>DATE(1970,1,1)+(Table1[[#This Row],[deadline]]/(24*60*60))</f>
        <v>42745.915972222225</v>
      </c>
      <c r="U2272">
        <f>_xlfn.DAYS(Table1[[#This Row],[Date Ended Conversion]],Table1[[#This Row],[Date Created Conversion]])</f>
        <v>20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9">
        <f>IF(Table1[[#This Row],[goal]] &lt;= 0,0,Table1[[#This Row],[pledged]]/Table1[[#This Row],[goal]])</f>
        <v>2.8309000000000002</v>
      </c>
      <c r="P2273" s="7">
        <f>IF(Table1[[#This Row],[backers_count]] &lt;= 0,0,Table1[[#This Row],[pledged]]/Table1[[#This Row],[backers_count]])</f>
        <v>42.63403614457831</v>
      </c>
      <c r="Q2273" t="str">
        <f>TRIM(MID(Table1[[#This Row],[Category and Sub-Category]],1,SEARCH("/",Table1[[#This Row],[Category and Sub-Category]],1)-1))</f>
        <v>games</v>
      </c>
      <c r="R2273" t="str">
        <f>TRIM(MID(Table1[[#This Row],[Category and Sub-Category]],SEARCH("/",Table1[[#This Row],[Category and Sub-Category]],1)+1,LEN(Table1[[#This Row],[Category and Sub-Category]])))</f>
        <v>tabletop games</v>
      </c>
      <c r="S2273" s="8">
        <f>DATE(1970,1,1)+(Table1[[#This Row],[launched_at]]/(24*60*60))</f>
        <v>42684.000046296293</v>
      </c>
      <c r="T2273" s="8">
        <f>DATE(1970,1,1)+(Table1[[#This Row],[deadline]]/(24*60*60))</f>
        <v>42714.000046296293</v>
      </c>
      <c r="U2273">
        <f>_xlfn.DAYS(Table1[[#This Row],[Date Ended Conversion]],Table1[[#This Row],[Date Created Conversion]])</f>
        <v>30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9">
        <f>IF(Table1[[#This Row],[goal]] &lt;= 0,0,Table1[[#This Row],[pledged]]/Table1[[#This Row],[goal]])</f>
        <v>13.566000000000001</v>
      </c>
      <c r="P2274" s="7">
        <f>IF(Table1[[#This Row],[backers_count]] &lt;= 0,0,Table1[[#This Row],[pledged]]/Table1[[#This Row],[backers_count]])</f>
        <v>14.370762711864407</v>
      </c>
      <c r="Q2274" t="str">
        <f>TRIM(MID(Table1[[#This Row],[Category and Sub-Category]],1,SEARCH("/",Table1[[#This Row],[Category and Sub-Category]],1)-1))</f>
        <v>games</v>
      </c>
      <c r="R2274" t="str">
        <f>TRIM(MID(Table1[[#This Row],[Category and Sub-Category]],SEARCH("/",Table1[[#This Row],[Category and Sub-Category]],1)+1,LEN(Table1[[#This Row],[Category and Sub-Category]])))</f>
        <v>tabletop games</v>
      </c>
      <c r="S2274" s="8">
        <f>DATE(1970,1,1)+(Table1[[#This Row],[launched_at]]/(24*60*60))</f>
        <v>42315.699490740742</v>
      </c>
      <c r="T2274" s="8">
        <f>DATE(1970,1,1)+(Table1[[#This Row],[deadline]]/(24*60*60))</f>
        <v>42345.699490740742</v>
      </c>
      <c r="U2274">
        <f>_xlfn.DAYS(Table1[[#This Row],[Date Ended Conversion]],Table1[[#This Row],[Date Created Conversion]])</f>
        <v>30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9">
        <f>IF(Table1[[#This Row],[goal]] &lt;= 0,0,Table1[[#This Row],[pledged]]/Table1[[#This Row],[goal]])</f>
        <v>2.2035999999999998</v>
      </c>
      <c r="P2275" s="7">
        <f>IF(Table1[[#This Row],[backers_count]] &lt;= 0,0,Table1[[#This Row],[pledged]]/Table1[[#This Row],[backers_count]])</f>
        <v>37.476190476190474</v>
      </c>
      <c r="Q2275" t="str">
        <f>TRIM(MID(Table1[[#This Row],[Category and Sub-Category]],1,SEARCH("/",Table1[[#This Row],[Category and Sub-Category]],1)-1))</f>
        <v>games</v>
      </c>
      <c r="R2275" t="str">
        <f>TRIM(MID(Table1[[#This Row],[Category and Sub-Category]],SEARCH("/",Table1[[#This Row],[Category and Sub-Category]],1)+1,LEN(Table1[[#This Row],[Category and Sub-Category]])))</f>
        <v>tabletop games</v>
      </c>
      <c r="S2275" s="8">
        <f>DATE(1970,1,1)+(Table1[[#This Row],[launched_at]]/(24*60*60))</f>
        <v>42781.549097222218</v>
      </c>
      <c r="T2275" s="8">
        <f>DATE(1970,1,1)+(Table1[[#This Row],[deadline]]/(24*60*60))</f>
        <v>42806.507430555561</v>
      </c>
      <c r="U2275">
        <f>_xlfn.DAYS(Table1[[#This Row],[Date Ended Conversion]],Table1[[#This Row],[Date Created Conversion]])</f>
        <v>25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9">
        <f>IF(Table1[[#This Row],[goal]] &lt;= 0,0,Table1[[#This Row],[pledged]]/Table1[[#This Row],[goal]])</f>
        <v>1.196</v>
      </c>
      <c r="P2276" s="7">
        <f>IF(Table1[[#This Row],[backers_count]] &lt;= 0,0,Table1[[#This Row],[pledged]]/Table1[[#This Row],[backers_count]])</f>
        <v>30.202020202020201</v>
      </c>
      <c r="Q2276" t="str">
        <f>TRIM(MID(Table1[[#This Row],[Category and Sub-Category]],1,SEARCH("/",Table1[[#This Row],[Category and Sub-Category]],1)-1))</f>
        <v>games</v>
      </c>
      <c r="R2276" t="str">
        <f>TRIM(MID(Table1[[#This Row],[Category and Sub-Category]],SEARCH("/",Table1[[#This Row],[Category and Sub-Category]],1)+1,LEN(Table1[[#This Row],[Category and Sub-Category]])))</f>
        <v>tabletop games</v>
      </c>
      <c r="S2276" s="8">
        <f>DATE(1970,1,1)+(Table1[[#This Row],[launched_at]]/(24*60*60))</f>
        <v>41663.500659722224</v>
      </c>
      <c r="T2276" s="8">
        <f>DATE(1970,1,1)+(Table1[[#This Row],[deadline]]/(24*60*60))</f>
        <v>41693.500659722224</v>
      </c>
      <c r="U2276">
        <f>_xlfn.DAYS(Table1[[#This Row],[Date Ended Conversion]],Table1[[#This Row],[Date Created Conversion]])</f>
        <v>30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9">
        <f>IF(Table1[[#This Row],[goal]] &lt;= 0,0,Table1[[#This Row],[pledged]]/Table1[[#This Row],[goal]])</f>
        <v>4.0776923076923079</v>
      </c>
      <c r="P2277" s="7">
        <f>IF(Table1[[#This Row],[backers_count]] &lt;= 0,0,Table1[[#This Row],[pledged]]/Table1[[#This Row],[backers_count]])</f>
        <v>33.550632911392405</v>
      </c>
      <c r="Q2277" t="str">
        <f>TRIM(MID(Table1[[#This Row],[Category and Sub-Category]],1,SEARCH("/",Table1[[#This Row],[Category and Sub-Category]],1)-1))</f>
        <v>games</v>
      </c>
      <c r="R2277" t="str">
        <f>TRIM(MID(Table1[[#This Row],[Category and Sub-Category]],SEARCH("/",Table1[[#This Row],[Category and Sub-Category]],1)+1,LEN(Table1[[#This Row],[Category and Sub-Category]])))</f>
        <v>tabletop games</v>
      </c>
      <c r="S2277" s="8">
        <f>DATE(1970,1,1)+(Table1[[#This Row],[launched_at]]/(24*60*60))</f>
        <v>41965.616655092592</v>
      </c>
      <c r="T2277" s="8">
        <f>DATE(1970,1,1)+(Table1[[#This Row],[deadline]]/(24*60*60))</f>
        <v>41995.616655092592</v>
      </c>
      <c r="U2277">
        <f>_xlfn.DAYS(Table1[[#This Row],[Date Ended Conversion]],Table1[[#This Row],[Date Created Conversion]])</f>
        <v>30</v>
      </c>
    </row>
    <row r="2278" spans="1:21" ht="43.5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9">
        <f>IF(Table1[[#This Row],[goal]] &lt;= 0,0,Table1[[#This Row],[pledged]]/Table1[[#This Row],[goal]])</f>
        <v>1.0581826105905425</v>
      </c>
      <c r="P2278" s="7">
        <f>IF(Table1[[#This Row],[backers_count]] &lt;= 0,0,Table1[[#This Row],[pledged]]/Table1[[#This Row],[backers_count]])</f>
        <v>64.74666666666667</v>
      </c>
      <c r="Q2278" t="str">
        <f>TRIM(MID(Table1[[#This Row],[Category and Sub-Category]],1,SEARCH("/",Table1[[#This Row],[Category and Sub-Category]],1)-1))</f>
        <v>games</v>
      </c>
      <c r="R2278" t="str">
        <f>TRIM(MID(Table1[[#This Row],[Category and Sub-Category]],SEARCH("/",Table1[[#This Row],[Category and Sub-Category]],1)+1,LEN(Table1[[#This Row],[Category and Sub-Category]])))</f>
        <v>tabletop games</v>
      </c>
      <c r="S2278" s="8">
        <f>DATE(1970,1,1)+(Table1[[#This Row],[launched_at]]/(24*60*60))</f>
        <v>41614.651493055557</v>
      </c>
      <c r="T2278" s="8">
        <f>DATE(1970,1,1)+(Table1[[#This Row],[deadline]]/(24*60*60))</f>
        <v>41644.651493055557</v>
      </c>
      <c r="U2278">
        <f>_xlfn.DAYS(Table1[[#This Row],[Date Ended Conversion]],Table1[[#This Row],[Date Created Conversion]])</f>
        <v>30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9">
        <f>IF(Table1[[#This Row],[goal]] &lt;= 0,0,Table1[[#This Row],[pledged]]/Table1[[#This Row],[goal]])</f>
        <v>1.4108235294117648</v>
      </c>
      <c r="P2279" s="7">
        <f>IF(Table1[[#This Row],[backers_count]] &lt;= 0,0,Table1[[#This Row],[pledged]]/Table1[[#This Row],[backers_count]])</f>
        <v>57.932367149758456</v>
      </c>
      <c r="Q2279" t="str">
        <f>TRIM(MID(Table1[[#This Row],[Category and Sub-Category]],1,SEARCH("/",Table1[[#This Row],[Category and Sub-Category]],1)-1))</f>
        <v>games</v>
      </c>
      <c r="R2279" t="str">
        <f>TRIM(MID(Table1[[#This Row],[Category and Sub-Category]],SEARCH("/",Table1[[#This Row],[Category and Sub-Category]],1)+1,LEN(Table1[[#This Row],[Category and Sub-Category]])))</f>
        <v>tabletop games</v>
      </c>
      <c r="S2279" s="8">
        <f>DATE(1970,1,1)+(Table1[[#This Row],[launched_at]]/(24*60*60))</f>
        <v>40936.678506944445</v>
      </c>
      <c r="T2279" s="8">
        <f>DATE(1970,1,1)+(Table1[[#This Row],[deadline]]/(24*60*60))</f>
        <v>40966.678506944445</v>
      </c>
      <c r="U2279">
        <f>_xlfn.DAYS(Table1[[#This Row],[Date Ended Conversion]],Table1[[#This Row],[Date Created Conversion]])</f>
        <v>30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9">
        <f>IF(Table1[[#This Row],[goal]] &lt;= 0,0,Table1[[#This Row],[pledged]]/Table1[[#This Row],[goal]])</f>
        <v>2.7069999999999999</v>
      </c>
      <c r="P2280" s="7">
        <f>IF(Table1[[#This Row],[backers_count]] &lt;= 0,0,Table1[[#This Row],[pledged]]/Table1[[#This Row],[backers_count]])</f>
        <v>53.078431372549019</v>
      </c>
      <c r="Q2280" t="str">
        <f>TRIM(MID(Table1[[#This Row],[Category and Sub-Category]],1,SEARCH("/",Table1[[#This Row],[Category and Sub-Category]],1)-1))</f>
        <v>games</v>
      </c>
      <c r="R2280" t="str">
        <f>TRIM(MID(Table1[[#This Row],[Category and Sub-Category]],SEARCH("/",Table1[[#This Row],[Category and Sub-Category]],1)+1,LEN(Table1[[#This Row],[Category and Sub-Category]])))</f>
        <v>tabletop games</v>
      </c>
      <c r="S2280" s="8">
        <f>DATE(1970,1,1)+(Table1[[#This Row],[launched_at]]/(24*60*60))</f>
        <v>42338.709108796298</v>
      </c>
      <c r="T2280" s="8">
        <f>DATE(1970,1,1)+(Table1[[#This Row],[deadline]]/(24*60*60))</f>
        <v>42372.957638888889</v>
      </c>
      <c r="U2280">
        <f>_xlfn.DAYS(Table1[[#This Row],[Date Ended Conversion]],Table1[[#This Row],[Date Created Conversion]])</f>
        <v>34</v>
      </c>
    </row>
    <row r="2281" spans="1:21" ht="43.5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9">
        <f>IF(Table1[[#This Row],[goal]] &lt;= 0,0,Table1[[#This Row],[pledged]]/Table1[[#This Row],[goal]])</f>
        <v>1.538</v>
      </c>
      <c r="P2281" s="7">
        <f>IF(Table1[[#This Row],[backers_count]] &lt;= 0,0,Table1[[#This Row],[pledged]]/Table1[[#This Row],[backers_count]])</f>
        <v>48.0625</v>
      </c>
      <c r="Q2281" t="str">
        <f>TRIM(MID(Table1[[#This Row],[Category and Sub-Category]],1,SEARCH("/",Table1[[#This Row],[Category and Sub-Category]],1)-1))</f>
        <v>games</v>
      </c>
      <c r="R2281" t="str">
        <f>TRIM(MID(Table1[[#This Row],[Category and Sub-Category]],SEARCH("/",Table1[[#This Row],[Category and Sub-Category]],1)+1,LEN(Table1[[#This Row],[Category and Sub-Category]])))</f>
        <v>tabletop games</v>
      </c>
      <c r="S2281" s="8">
        <f>DATE(1970,1,1)+(Table1[[#This Row],[launched_at]]/(24*60*60))</f>
        <v>42020.806701388894</v>
      </c>
      <c r="T2281" s="8">
        <f>DATE(1970,1,1)+(Table1[[#This Row],[deadline]]/(24*60*60))</f>
        <v>42039.166666666672</v>
      </c>
      <c r="U2281">
        <f>_xlfn.DAYS(Table1[[#This Row],[Date Ended Conversion]],Table1[[#This Row],[Date Created Conversion]])</f>
        <v>19</v>
      </c>
    </row>
    <row r="2282" spans="1:21" ht="43.5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9">
        <f>IF(Table1[[#This Row],[goal]] &lt;= 0,0,Table1[[#This Row],[pledged]]/Table1[[#This Row],[goal]])</f>
        <v>4.0357653061224488</v>
      </c>
      <c r="P2282" s="7">
        <f>IF(Table1[[#This Row],[backers_count]] &lt;= 0,0,Table1[[#This Row],[pledged]]/Table1[[#This Row],[backers_count]])</f>
        <v>82.396874999999994</v>
      </c>
      <c r="Q2282" t="str">
        <f>TRIM(MID(Table1[[#This Row],[Category and Sub-Category]],1,SEARCH("/",Table1[[#This Row],[Category and Sub-Category]],1)-1))</f>
        <v>games</v>
      </c>
      <c r="R2282" t="str">
        <f>TRIM(MID(Table1[[#This Row],[Category and Sub-Category]],SEARCH("/",Table1[[#This Row],[Category and Sub-Category]],1)+1,LEN(Table1[[#This Row],[Category and Sub-Category]])))</f>
        <v>tabletop games</v>
      </c>
      <c r="S2282" s="8">
        <f>DATE(1970,1,1)+(Table1[[#This Row],[launched_at]]/(24*60*60))</f>
        <v>42234.624895833331</v>
      </c>
      <c r="T2282" s="8">
        <f>DATE(1970,1,1)+(Table1[[#This Row],[deadline]]/(24*60*60))</f>
        <v>42264.624895833331</v>
      </c>
      <c r="U2282">
        <f>_xlfn.DAYS(Table1[[#This Row],[Date Ended Conversion]],Table1[[#This Row],[Date Created Conversion]])</f>
        <v>30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9">
        <f>IF(Table1[[#This Row],[goal]] &lt;= 0,0,Table1[[#This Row],[pledged]]/Table1[[#This Row],[goal]])</f>
        <v>1.85</v>
      </c>
      <c r="P2283" s="7">
        <f>IF(Table1[[#This Row],[backers_count]] &lt;= 0,0,Table1[[#This Row],[pledged]]/Table1[[#This Row],[backers_count]])</f>
        <v>50.454545454545453</v>
      </c>
      <c r="Q2283" t="str">
        <f>TRIM(MID(Table1[[#This Row],[Category and Sub-Category]],1,SEARCH("/",Table1[[#This Row],[Category and Sub-Category]],1)-1))</f>
        <v>music</v>
      </c>
      <c r="R2283" t="str">
        <f>TRIM(MID(Table1[[#This Row],[Category and Sub-Category]],SEARCH("/",Table1[[#This Row],[Category and Sub-Category]],1)+1,LEN(Table1[[#This Row],[Category and Sub-Category]])))</f>
        <v>rock</v>
      </c>
      <c r="S2283" s="8">
        <f>DATE(1970,1,1)+(Table1[[#This Row],[launched_at]]/(24*60*60))</f>
        <v>40687.285844907405</v>
      </c>
      <c r="T2283" s="8">
        <f>DATE(1970,1,1)+(Table1[[#This Row],[deadline]]/(24*60*60))</f>
        <v>40749.284722222219</v>
      </c>
      <c r="U2283">
        <f>_xlfn.DAYS(Table1[[#This Row],[Date Ended Conversion]],Table1[[#This Row],[Date Created Conversion]])</f>
        <v>62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9">
        <f>IF(Table1[[#This Row],[goal]] &lt;= 0,0,Table1[[#This Row],[pledged]]/Table1[[#This Row],[goal]])</f>
        <v>1.8533333333333333</v>
      </c>
      <c r="P2284" s="7">
        <f>IF(Table1[[#This Row],[backers_count]] &lt;= 0,0,Table1[[#This Row],[pledged]]/Table1[[#This Row],[backers_count]])</f>
        <v>115.83333333333333</v>
      </c>
      <c r="Q2284" t="str">
        <f>TRIM(MID(Table1[[#This Row],[Category and Sub-Category]],1,SEARCH("/",Table1[[#This Row],[Category and Sub-Category]],1)-1))</f>
        <v>music</v>
      </c>
      <c r="R2284" t="str">
        <f>TRIM(MID(Table1[[#This Row],[Category and Sub-Category]],SEARCH("/",Table1[[#This Row],[Category and Sub-Category]],1)+1,LEN(Table1[[#This Row],[Category and Sub-Category]])))</f>
        <v>rock</v>
      </c>
      <c r="S2284" s="8">
        <f>DATE(1970,1,1)+(Table1[[#This Row],[launched_at]]/(24*60*60))</f>
        <v>42323.17460648148</v>
      </c>
      <c r="T2284" s="8">
        <f>DATE(1970,1,1)+(Table1[[#This Row],[deadline]]/(24*60*60))</f>
        <v>42383.17460648148</v>
      </c>
      <c r="U2284">
        <f>_xlfn.DAYS(Table1[[#This Row],[Date Ended Conversion]],Table1[[#This Row],[Date Created Conversion]])</f>
        <v>60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9">
        <f>IF(Table1[[#This Row],[goal]] &lt;= 0,0,Table1[[#This Row],[pledged]]/Table1[[#This Row],[goal]])</f>
        <v>1.0085533333333332</v>
      </c>
      <c r="P2285" s="7">
        <f>IF(Table1[[#This Row],[backers_count]] &lt;= 0,0,Table1[[#This Row],[pledged]]/Table1[[#This Row],[backers_count]])</f>
        <v>63.03458333333333</v>
      </c>
      <c r="Q2285" t="str">
        <f>TRIM(MID(Table1[[#This Row],[Category and Sub-Category]],1,SEARCH("/",Table1[[#This Row],[Category and Sub-Category]],1)-1))</f>
        <v>music</v>
      </c>
      <c r="R2285" t="str">
        <f>TRIM(MID(Table1[[#This Row],[Category and Sub-Category]],SEARCH("/",Table1[[#This Row],[Category and Sub-Category]],1)+1,LEN(Table1[[#This Row],[Category and Sub-Category]])))</f>
        <v>rock</v>
      </c>
      <c r="S2285" s="8">
        <f>DATE(1970,1,1)+(Table1[[#This Row],[launched_at]]/(24*60*60))</f>
        <v>40978.125046296293</v>
      </c>
      <c r="T2285" s="8">
        <f>DATE(1970,1,1)+(Table1[[#This Row],[deadline]]/(24*60*60))</f>
        <v>41038.083379629628</v>
      </c>
      <c r="U2285">
        <f>_xlfn.DAYS(Table1[[#This Row],[Date Ended Conversion]],Table1[[#This Row],[Date Created Conversion]])</f>
        <v>60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9">
        <f>IF(Table1[[#This Row],[goal]] &lt;= 0,0,Table1[[#This Row],[pledged]]/Table1[[#This Row],[goal]])</f>
        <v>1.0622116666666668</v>
      </c>
      <c r="P2286" s="7">
        <f>IF(Table1[[#This Row],[backers_count]] &lt;= 0,0,Table1[[#This Row],[pledged]]/Table1[[#This Row],[backers_count]])</f>
        <v>108.02152542372882</v>
      </c>
      <c r="Q2286" t="str">
        <f>TRIM(MID(Table1[[#This Row],[Category and Sub-Category]],1,SEARCH("/",Table1[[#This Row],[Category and Sub-Category]],1)-1))</f>
        <v>music</v>
      </c>
      <c r="R2286" t="str">
        <f>TRIM(MID(Table1[[#This Row],[Category and Sub-Category]],SEARCH("/",Table1[[#This Row],[Category and Sub-Category]],1)+1,LEN(Table1[[#This Row],[Category and Sub-Category]])))</f>
        <v>rock</v>
      </c>
      <c r="S2286" s="8">
        <f>DATE(1970,1,1)+(Table1[[#This Row],[launched_at]]/(24*60*60))</f>
        <v>40585.796817129631</v>
      </c>
      <c r="T2286" s="8">
        <f>DATE(1970,1,1)+(Table1[[#This Row],[deadline]]/(24*60*60))</f>
        <v>40614.166666666664</v>
      </c>
      <c r="U2286">
        <f>_xlfn.DAYS(Table1[[#This Row],[Date Ended Conversion]],Table1[[#This Row],[Date Created Conversion]])</f>
        <v>29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9">
        <f>IF(Table1[[#This Row],[goal]] &lt;= 0,0,Table1[[#This Row],[pledged]]/Table1[[#This Row],[goal]])</f>
        <v>1.2136666666666667</v>
      </c>
      <c r="P2287" s="7">
        <f>IF(Table1[[#This Row],[backers_count]] &lt;= 0,0,Table1[[#This Row],[pledged]]/Table1[[#This Row],[backers_count]])</f>
        <v>46.088607594936711</v>
      </c>
      <c r="Q2287" t="str">
        <f>TRIM(MID(Table1[[#This Row],[Category and Sub-Category]],1,SEARCH("/",Table1[[#This Row],[Category and Sub-Category]],1)-1))</f>
        <v>music</v>
      </c>
      <c r="R2287" t="str">
        <f>TRIM(MID(Table1[[#This Row],[Category and Sub-Category]],SEARCH("/",Table1[[#This Row],[Category and Sub-Category]],1)+1,LEN(Table1[[#This Row],[Category and Sub-Category]])))</f>
        <v>rock</v>
      </c>
      <c r="S2287" s="8">
        <f>DATE(1970,1,1)+(Table1[[#This Row],[launched_at]]/(24*60*60))</f>
        <v>41059.185682870375</v>
      </c>
      <c r="T2287" s="8">
        <f>DATE(1970,1,1)+(Table1[[#This Row],[deadline]]/(24*60*60))</f>
        <v>41089.185682870375</v>
      </c>
      <c r="U2287">
        <f>_xlfn.DAYS(Table1[[#This Row],[Date Ended Conversion]],Table1[[#This Row],[Date Created Conversion]])</f>
        <v>30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9">
        <f>IF(Table1[[#This Row],[goal]] &lt;= 0,0,Table1[[#This Row],[pledged]]/Table1[[#This Row],[goal]])</f>
        <v>1.0006666666666666</v>
      </c>
      <c r="P2288" s="7">
        <f>IF(Table1[[#This Row],[backers_count]] &lt;= 0,0,Table1[[#This Row],[pledged]]/Table1[[#This Row],[backers_count]])</f>
        <v>107.21428571428571</v>
      </c>
      <c r="Q2288" t="str">
        <f>TRIM(MID(Table1[[#This Row],[Category and Sub-Category]],1,SEARCH("/",Table1[[#This Row],[Category and Sub-Category]],1)-1))</f>
        <v>music</v>
      </c>
      <c r="R2288" t="str">
        <f>TRIM(MID(Table1[[#This Row],[Category and Sub-Category]],SEARCH("/",Table1[[#This Row],[Category and Sub-Category]],1)+1,LEN(Table1[[#This Row],[Category and Sub-Category]])))</f>
        <v>rock</v>
      </c>
      <c r="S2288" s="8">
        <f>DATE(1970,1,1)+(Table1[[#This Row],[launched_at]]/(24*60*60))</f>
        <v>41494.963587962964</v>
      </c>
      <c r="T2288" s="8">
        <f>DATE(1970,1,1)+(Table1[[#This Row],[deadline]]/(24*60*60))</f>
        <v>41523.165972222225</v>
      </c>
      <c r="U2288">
        <f>_xlfn.DAYS(Table1[[#This Row],[Date Ended Conversion]],Table1[[#This Row],[Date Created Conversion]])</f>
        <v>29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9">
        <f>IF(Table1[[#This Row],[goal]] &lt;= 0,0,Table1[[#This Row],[pledged]]/Table1[[#This Row],[goal]])</f>
        <v>1.1997755555555556</v>
      </c>
      <c r="P2289" s="7">
        <f>IF(Table1[[#This Row],[backers_count]] &lt;= 0,0,Table1[[#This Row],[pledged]]/Table1[[#This Row],[backers_count]])</f>
        <v>50.9338679245283</v>
      </c>
      <c r="Q2289" t="str">
        <f>TRIM(MID(Table1[[#This Row],[Category and Sub-Category]],1,SEARCH("/",Table1[[#This Row],[Category and Sub-Category]],1)-1))</f>
        <v>music</v>
      </c>
      <c r="R2289" t="str">
        <f>TRIM(MID(Table1[[#This Row],[Category and Sub-Category]],SEARCH("/",Table1[[#This Row],[Category and Sub-Category]],1)+1,LEN(Table1[[#This Row],[Category and Sub-Category]])))</f>
        <v>rock</v>
      </c>
      <c r="S2289" s="8">
        <f>DATE(1970,1,1)+(Table1[[#This Row],[launched_at]]/(24*60*60))</f>
        <v>41792.667361111111</v>
      </c>
      <c r="T2289" s="8">
        <f>DATE(1970,1,1)+(Table1[[#This Row],[deadline]]/(24*60*60))</f>
        <v>41813.667361111111</v>
      </c>
      <c r="U2289">
        <f>_xlfn.DAYS(Table1[[#This Row],[Date Ended Conversion]],Table1[[#This Row],[Date Created Conversion]])</f>
        <v>21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9">
        <f>IF(Table1[[#This Row],[goal]] &lt;= 0,0,Table1[[#This Row],[pledged]]/Table1[[#This Row],[goal]])</f>
        <v>1.0009999999999999</v>
      </c>
      <c r="P2290" s="7">
        <f>IF(Table1[[#This Row],[backers_count]] &lt;= 0,0,Table1[[#This Row],[pledged]]/Table1[[#This Row],[backers_count]])</f>
        <v>40.04</v>
      </c>
      <c r="Q2290" t="str">
        <f>TRIM(MID(Table1[[#This Row],[Category and Sub-Category]],1,SEARCH("/",Table1[[#This Row],[Category and Sub-Category]],1)-1))</f>
        <v>music</v>
      </c>
      <c r="R2290" t="str">
        <f>TRIM(MID(Table1[[#This Row],[Category and Sub-Category]],SEARCH("/",Table1[[#This Row],[Category and Sub-Category]],1)+1,LEN(Table1[[#This Row],[Category and Sub-Category]])))</f>
        <v>rock</v>
      </c>
      <c r="S2290" s="8">
        <f>DATE(1970,1,1)+(Table1[[#This Row],[launched_at]]/(24*60*60))</f>
        <v>41067.827418981484</v>
      </c>
      <c r="T2290" s="8">
        <f>DATE(1970,1,1)+(Table1[[#This Row],[deadline]]/(24*60*60))</f>
        <v>41086.75</v>
      </c>
      <c r="U2290">
        <f>_xlfn.DAYS(Table1[[#This Row],[Date Ended Conversion]],Table1[[#This Row],[Date Created Conversion]])</f>
        <v>19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9">
        <f>IF(Table1[[#This Row],[goal]] &lt;= 0,0,Table1[[#This Row],[pledged]]/Table1[[#This Row],[goal]])</f>
        <v>1.0740000000000001</v>
      </c>
      <c r="P2291" s="7">
        <f>IF(Table1[[#This Row],[backers_count]] &lt;= 0,0,Table1[[#This Row],[pledged]]/Table1[[#This Row],[backers_count]])</f>
        <v>64.44</v>
      </c>
      <c r="Q2291" t="str">
        <f>TRIM(MID(Table1[[#This Row],[Category and Sub-Category]],1,SEARCH("/",Table1[[#This Row],[Category and Sub-Category]],1)-1))</f>
        <v>music</v>
      </c>
      <c r="R2291" t="str">
        <f>TRIM(MID(Table1[[#This Row],[Category and Sub-Category]],SEARCH("/",Table1[[#This Row],[Category and Sub-Category]],1)+1,LEN(Table1[[#This Row],[Category and Sub-Category]])))</f>
        <v>rock</v>
      </c>
      <c r="S2291" s="8">
        <f>DATE(1970,1,1)+(Table1[[#This Row],[launched_at]]/(24*60*60))</f>
        <v>41571.998379629629</v>
      </c>
      <c r="T2291" s="8">
        <f>DATE(1970,1,1)+(Table1[[#This Row],[deadline]]/(24*60*60))</f>
        <v>41614.973611111112</v>
      </c>
      <c r="U2291">
        <f>_xlfn.DAYS(Table1[[#This Row],[Date Ended Conversion]],Table1[[#This Row],[Date Created Conversion]])</f>
        <v>43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9">
        <f>IF(Table1[[#This Row],[goal]] &lt;= 0,0,Table1[[#This Row],[pledged]]/Table1[[#This Row],[goal]])</f>
        <v>1.0406666666666666</v>
      </c>
      <c r="P2292" s="7">
        <f>IF(Table1[[#This Row],[backers_count]] &lt;= 0,0,Table1[[#This Row],[pledged]]/Table1[[#This Row],[backers_count]])</f>
        <v>53.827586206896555</v>
      </c>
      <c r="Q2292" t="str">
        <f>TRIM(MID(Table1[[#This Row],[Category and Sub-Category]],1,SEARCH("/",Table1[[#This Row],[Category and Sub-Category]],1)-1))</f>
        <v>music</v>
      </c>
      <c r="R2292" t="str">
        <f>TRIM(MID(Table1[[#This Row],[Category and Sub-Category]],SEARCH("/",Table1[[#This Row],[Category and Sub-Category]],1)+1,LEN(Table1[[#This Row],[Category and Sub-Category]])))</f>
        <v>rock</v>
      </c>
      <c r="S2292" s="8">
        <f>DATE(1970,1,1)+(Table1[[#This Row],[launched_at]]/(24*60*60))</f>
        <v>40070.253819444442</v>
      </c>
      <c r="T2292" s="8">
        <f>DATE(1970,1,1)+(Table1[[#This Row],[deadline]]/(24*60*60))</f>
        <v>40148.708333333336</v>
      </c>
      <c r="U2292">
        <f>_xlfn.DAYS(Table1[[#This Row],[Date Ended Conversion]],Table1[[#This Row],[Date Created Conversion]])</f>
        <v>78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9">
        <f>IF(Table1[[#This Row],[goal]] &lt;= 0,0,Table1[[#This Row],[pledged]]/Table1[[#This Row],[goal]])</f>
        <v>1.728</v>
      </c>
      <c r="P2293" s="7">
        <f>IF(Table1[[#This Row],[backers_count]] &lt;= 0,0,Table1[[#This Row],[pledged]]/Table1[[#This Row],[backers_count]])</f>
        <v>100.46511627906976</v>
      </c>
      <c r="Q2293" t="str">
        <f>TRIM(MID(Table1[[#This Row],[Category and Sub-Category]],1,SEARCH("/",Table1[[#This Row],[Category and Sub-Category]],1)-1))</f>
        <v>music</v>
      </c>
      <c r="R2293" t="str">
        <f>TRIM(MID(Table1[[#This Row],[Category and Sub-Category]],SEARCH("/",Table1[[#This Row],[Category and Sub-Category]],1)+1,LEN(Table1[[#This Row],[Category and Sub-Category]])))</f>
        <v>rock</v>
      </c>
      <c r="S2293" s="8">
        <f>DATE(1970,1,1)+(Table1[[#This Row],[launched_at]]/(24*60*60))</f>
        <v>40987.977060185185</v>
      </c>
      <c r="T2293" s="8">
        <f>DATE(1970,1,1)+(Table1[[#This Row],[deadline]]/(24*60*60))</f>
        <v>41022.166666666664</v>
      </c>
      <c r="U2293">
        <f>_xlfn.DAYS(Table1[[#This Row],[Date Ended Conversion]],Table1[[#This Row],[Date Created Conversion]])</f>
        <v>35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9">
        <f>IF(Table1[[#This Row],[goal]] &lt;= 0,0,Table1[[#This Row],[pledged]]/Table1[[#This Row],[goal]])</f>
        <v>1.072505</v>
      </c>
      <c r="P2294" s="7">
        <f>IF(Table1[[#This Row],[backers_count]] &lt;= 0,0,Table1[[#This Row],[pledged]]/Table1[[#This Row],[backers_count]])</f>
        <v>46.630652173913049</v>
      </c>
      <c r="Q2294" t="str">
        <f>TRIM(MID(Table1[[#This Row],[Category and Sub-Category]],1,SEARCH("/",Table1[[#This Row],[Category and Sub-Category]],1)-1))</f>
        <v>music</v>
      </c>
      <c r="R2294" t="str">
        <f>TRIM(MID(Table1[[#This Row],[Category and Sub-Category]],SEARCH("/",Table1[[#This Row],[Category and Sub-Category]],1)+1,LEN(Table1[[#This Row],[Category and Sub-Category]])))</f>
        <v>rock</v>
      </c>
      <c r="S2294" s="8">
        <f>DATE(1970,1,1)+(Table1[[#This Row],[launched_at]]/(24*60*60))</f>
        <v>40987.697638888887</v>
      </c>
      <c r="T2294" s="8">
        <f>DATE(1970,1,1)+(Table1[[#This Row],[deadline]]/(24*60*60))</f>
        <v>41017.697638888887</v>
      </c>
      <c r="U2294">
        <f>_xlfn.DAYS(Table1[[#This Row],[Date Ended Conversion]],Table1[[#This Row],[Date Created Conversion]])</f>
        <v>30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9">
        <f>IF(Table1[[#This Row],[goal]] &lt;= 0,0,Table1[[#This Row],[pledged]]/Table1[[#This Row],[goal]])</f>
        <v>1.0823529411764705</v>
      </c>
      <c r="P2295" s="7">
        <f>IF(Table1[[#This Row],[backers_count]] &lt;= 0,0,Table1[[#This Row],[pledged]]/Table1[[#This Row],[backers_count]])</f>
        <v>34.074074074074076</v>
      </c>
      <c r="Q2295" t="str">
        <f>TRIM(MID(Table1[[#This Row],[Category and Sub-Category]],1,SEARCH("/",Table1[[#This Row],[Category and Sub-Category]],1)-1))</f>
        <v>music</v>
      </c>
      <c r="R2295" t="str">
        <f>TRIM(MID(Table1[[#This Row],[Category and Sub-Category]],SEARCH("/",Table1[[#This Row],[Category and Sub-Category]],1)+1,LEN(Table1[[#This Row],[Category and Sub-Category]])))</f>
        <v>rock</v>
      </c>
      <c r="S2295" s="8">
        <f>DATE(1970,1,1)+(Table1[[#This Row],[launched_at]]/(24*60*60))</f>
        <v>41151.708321759259</v>
      </c>
      <c r="T2295" s="8">
        <f>DATE(1970,1,1)+(Table1[[#This Row],[deadline]]/(24*60*60))</f>
        <v>41177.165972222225</v>
      </c>
      <c r="U2295">
        <f>_xlfn.DAYS(Table1[[#This Row],[Date Ended Conversion]],Table1[[#This Row],[Date Created Conversion]])</f>
        <v>26</v>
      </c>
    </row>
    <row r="2296" spans="1:21" ht="43.5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9">
        <f>IF(Table1[[#This Row],[goal]] &lt;= 0,0,Table1[[#This Row],[pledged]]/Table1[[#This Row],[goal]])</f>
        <v>1.4608079999999999</v>
      </c>
      <c r="P2296" s="7">
        <f>IF(Table1[[#This Row],[backers_count]] &lt;= 0,0,Table1[[#This Row],[pledged]]/Table1[[#This Row],[backers_count]])</f>
        <v>65.214642857142863</v>
      </c>
      <c r="Q2296" t="str">
        <f>TRIM(MID(Table1[[#This Row],[Category and Sub-Category]],1,SEARCH("/",Table1[[#This Row],[Category and Sub-Category]],1)-1))</f>
        <v>music</v>
      </c>
      <c r="R2296" t="str">
        <f>TRIM(MID(Table1[[#This Row],[Category and Sub-Category]],SEARCH("/",Table1[[#This Row],[Category and Sub-Category]],1)+1,LEN(Table1[[#This Row],[Category and Sub-Category]])))</f>
        <v>rock</v>
      </c>
      <c r="S2296" s="8">
        <f>DATE(1970,1,1)+(Table1[[#This Row],[launched_at]]/(24*60*60))</f>
        <v>41264.72314814815</v>
      </c>
      <c r="T2296" s="8">
        <f>DATE(1970,1,1)+(Table1[[#This Row],[deadline]]/(24*60*60))</f>
        <v>41294.72314814815</v>
      </c>
      <c r="U2296">
        <f>_xlfn.DAYS(Table1[[#This Row],[Date Ended Conversion]],Table1[[#This Row],[Date Created Conversion]])</f>
        <v>30</v>
      </c>
    </row>
    <row r="2297" spans="1:21" ht="43.5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9">
        <f>IF(Table1[[#This Row],[goal]] &lt;= 0,0,Table1[[#This Row],[pledged]]/Table1[[#This Row],[goal]])</f>
        <v>1.2524999999999999</v>
      </c>
      <c r="P2297" s="7">
        <f>IF(Table1[[#This Row],[backers_count]] &lt;= 0,0,Table1[[#This Row],[pledged]]/Table1[[#This Row],[backers_count]])</f>
        <v>44.205882352941174</v>
      </c>
      <c r="Q2297" t="str">
        <f>TRIM(MID(Table1[[#This Row],[Category and Sub-Category]],1,SEARCH("/",Table1[[#This Row],[Category and Sub-Category]],1)-1))</f>
        <v>music</v>
      </c>
      <c r="R2297" t="str">
        <f>TRIM(MID(Table1[[#This Row],[Category and Sub-Category]],SEARCH("/",Table1[[#This Row],[Category and Sub-Category]],1)+1,LEN(Table1[[#This Row],[Category and Sub-Category]])))</f>
        <v>rock</v>
      </c>
      <c r="S2297" s="8">
        <f>DATE(1970,1,1)+(Table1[[#This Row],[launched_at]]/(24*60*60))</f>
        <v>41270.954351851848</v>
      </c>
      <c r="T2297" s="8">
        <f>DATE(1970,1,1)+(Table1[[#This Row],[deadline]]/(24*60*60))</f>
        <v>41300.954351851848</v>
      </c>
      <c r="U2297">
        <f>_xlfn.DAYS(Table1[[#This Row],[Date Ended Conversion]],Table1[[#This Row],[Date Created Conversion]])</f>
        <v>30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9">
        <f>IF(Table1[[#This Row],[goal]] &lt;= 0,0,Table1[[#This Row],[pledged]]/Table1[[#This Row],[goal]])</f>
        <v>1.4907142857142857</v>
      </c>
      <c r="P2298" s="7">
        <f>IF(Table1[[#This Row],[backers_count]] &lt;= 0,0,Table1[[#This Row],[pledged]]/Table1[[#This Row],[backers_count]])</f>
        <v>71.965517241379317</v>
      </c>
      <c r="Q2298" t="str">
        <f>TRIM(MID(Table1[[#This Row],[Category and Sub-Category]],1,SEARCH("/",Table1[[#This Row],[Category and Sub-Category]],1)-1))</f>
        <v>music</v>
      </c>
      <c r="R2298" t="str">
        <f>TRIM(MID(Table1[[#This Row],[Category and Sub-Category]],SEARCH("/",Table1[[#This Row],[Category and Sub-Category]],1)+1,LEN(Table1[[#This Row],[Category and Sub-Category]])))</f>
        <v>rock</v>
      </c>
      <c r="S2298" s="8">
        <f>DATE(1970,1,1)+(Table1[[#This Row],[launched_at]]/(24*60*60))</f>
        <v>40927.731782407405</v>
      </c>
      <c r="T2298" s="8">
        <f>DATE(1970,1,1)+(Table1[[#This Row],[deadline]]/(24*60*60))</f>
        <v>40962.731782407405</v>
      </c>
      <c r="U2298">
        <f>_xlfn.DAYS(Table1[[#This Row],[Date Ended Conversion]],Table1[[#This Row],[Date Created Conversion]])</f>
        <v>35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9">
        <f>IF(Table1[[#This Row],[goal]] &lt;= 0,0,Table1[[#This Row],[pledged]]/Table1[[#This Row],[goal]])</f>
        <v>1.006</v>
      </c>
      <c r="P2299" s="7">
        <f>IF(Table1[[#This Row],[backers_count]] &lt;= 0,0,Table1[[#This Row],[pledged]]/Table1[[#This Row],[backers_count]])</f>
        <v>52.94736842105263</v>
      </c>
      <c r="Q2299" t="str">
        <f>TRIM(MID(Table1[[#This Row],[Category and Sub-Category]],1,SEARCH("/",Table1[[#This Row],[Category and Sub-Category]],1)-1))</f>
        <v>music</v>
      </c>
      <c r="R2299" t="str">
        <f>TRIM(MID(Table1[[#This Row],[Category and Sub-Category]],SEARCH("/",Table1[[#This Row],[Category and Sub-Category]],1)+1,LEN(Table1[[#This Row],[Category and Sub-Category]])))</f>
        <v>rock</v>
      </c>
      <c r="S2299" s="8">
        <f>DATE(1970,1,1)+(Table1[[#This Row],[launched_at]]/(24*60*60))</f>
        <v>40948.042233796295</v>
      </c>
      <c r="T2299" s="8">
        <f>DATE(1970,1,1)+(Table1[[#This Row],[deadline]]/(24*60*60))</f>
        <v>40982.165972222225</v>
      </c>
      <c r="U2299">
        <f>_xlfn.DAYS(Table1[[#This Row],[Date Ended Conversion]],Table1[[#This Row],[Date Created Conversion]])</f>
        <v>34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9">
        <f>IF(Table1[[#This Row],[goal]] &lt;= 0,0,Table1[[#This Row],[pledged]]/Table1[[#This Row],[goal]])</f>
        <v>1.0507333333333333</v>
      </c>
      <c r="P2300" s="7">
        <f>IF(Table1[[#This Row],[backers_count]] &lt;= 0,0,Table1[[#This Row],[pledged]]/Table1[[#This Row],[backers_count]])</f>
        <v>109.45138888888889</v>
      </c>
      <c r="Q2300" t="str">
        <f>TRIM(MID(Table1[[#This Row],[Category and Sub-Category]],1,SEARCH("/",Table1[[#This Row],[Category and Sub-Category]],1)-1))</f>
        <v>music</v>
      </c>
      <c r="R2300" t="str">
        <f>TRIM(MID(Table1[[#This Row],[Category and Sub-Category]],SEARCH("/",Table1[[#This Row],[Category and Sub-Category]],1)+1,LEN(Table1[[#This Row],[Category and Sub-Category]])))</f>
        <v>rock</v>
      </c>
      <c r="S2300" s="8">
        <f>DATE(1970,1,1)+(Table1[[#This Row],[launched_at]]/(24*60*60))</f>
        <v>41694.84065972222</v>
      </c>
      <c r="T2300" s="8">
        <f>DATE(1970,1,1)+(Table1[[#This Row],[deadline]]/(24*60*60))</f>
        <v>41724.798993055556</v>
      </c>
      <c r="U2300">
        <f>_xlfn.DAYS(Table1[[#This Row],[Date Ended Conversion]],Table1[[#This Row],[Date Created Conversion]])</f>
        <v>30</v>
      </c>
    </row>
    <row r="2301" spans="1:21" ht="29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9">
        <f>IF(Table1[[#This Row],[goal]] &lt;= 0,0,Table1[[#This Row],[pledged]]/Table1[[#This Row],[goal]])</f>
        <v>3.5016666666666665</v>
      </c>
      <c r="P2301" s="7">
        <f>IF(Table1[[#This Row],[backers_count]] &lt;= 0,0,Table1[[#This Row],[pledged]]/Table1[[#This Row],[backers_count]])</f>
        <v>75.035714285714292</v>
      </c>
      <c r="Q2301" t="str">
        <f>TRIM(MID(Table1[[#This Row],[Category and Sub-Category]],1,SEARCH("/",Table1[[#This Row],[Category and Sub-Category]],1)-1))</f>
        <v>music</v>
      </c>
      <c r="R2301" t="str">
        <f>TRIM(MID(Table1[[#This Row],[Category and Sub-Category]],SEARCH("/",Table1[[#This Row],[Category and Sub-Category]],1)+1,LEN(Table1[[#This Row],[Category and Sub-Category]])))</f>
        <v>rock</v>
      </c>
      <c r="S2301" s="8">
        <f>DATE(1970,1,1)+(Table1[[#This Row],[launched_at]]/(24*60*60))</f>
        <v>40565.032511574071</v>
      </c>
      <c r="T2301" s="8">
        <f>DATE(1970,1,1)+(Table1[[#This Row],[deadline]]/(24*60*60))</f>
        <v>40580.032511574071</v>
      </c>
      <c r="U2301">
        <f>_xlfn.DAYS(Table1[[#This Row],[Date Ended Conversion]],Table1[[#This Row],[Date Created Conversion]])</f>
        <v>15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9">
        <f>IF(Table1[[#This Row],[goal]] &lt;= 0,0,Table1[[#This Row],[pledged]]/Table1[[#This Row],[goal]])</f>
        <v>1.0125</v>
      </c>
      <c r="P2302" s="7">
        <f>IF(Table1[[#This Row],[backers_count]] &lt;= 0,0,Table1[[#This Row],[pledged]]/Table1[[#This Row],[backers_count]])</f>
        <v>115.71428571428571</v>
      </c>
      <c r="Q2302" t="str">
        <f>TRIM(MID(Table1[[#This Row],[Category and Sub-Category]],1,SEARCH("/",Table1[[#This Row],[Category and Sub-Category]],1)-1))</f>
        <v>music</v>
      </c>
      <c r="R2302" t="str">
        <f>TRIM(MID(Table1[[#This Row],[Category and Sub-Category]],SEARCH("/",Table1[[#This Row],[Category and Sub-Category]],1)+1,LEN(Table1[[#This Row],[Category and Sub-Category]])))</f>
        <v>rock</v>
      </c>
      <c r="S2302" s="8">
        <f>DATE(1970,1,1)+(Table1[[#This Row],[launched_at]]/(24*60*60))</f>
        <v>41074.727037037039</v>
      </c>
      <c r="T2302" s="8">
        <f>DATE(1970,1,1)+(Table1[[#This Row],[deadline]]/(24*60*60))</f>
        <v>41088.727037037039</v>
      </c>
      <c r="U2302">
        <f>_xlfn.DAYS(Table1[[#This Row],[Date Ended Conversion]],Table1[[#This Row],[Date Created Conversion]])</f>
        <v>14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9">
        <f>IF(Table1[[#This Row],[goal]] &lt;= 0,0,Table1[[#This Row],[pledged]]/Table1[[#This Row],[goal]])</f>
        <v>1.336044</v>
      </c>
      <c r="P2303" s="7">
        <f>IF(Table1[[#This Row],[backers_count]] &lt;= 0,0,Table1[[#This Row],[pledged]]/Table1[[#This Row],[backers_count]])</f>
        <v>31.659810426540286</v>
      </c>
      <c r="Q2303" t="str">
        <f>TRIM(MID(Table1[[#This Row],[Category and Sub-Category]],1,SEARCH("/",Table1[[#This Row],[Category and Sub-Category]],1)-1))</f>
        <v>music</v>
      </c>
      <c r="R2303" t="str">
        <f>TRIM(MID(Table1[[#This Row],[Category and Sub-Category]],SEARCH("/",Table1[[#This Row],[Category and Sub-Category]],1)+1,LEN(Table1[[#This Row],[Category and Sub-Category]])))</f>
        <v>indie rock</v>
      </c>
      <c r="S2303" s="8">
        <f>DATE(1970,1,1)+(Table1[[#This Row],[launched_at]]/(24*60*60))</f>
        <v>41416.146944444445</v>
      </c>
      <c r="T2303" s="8">
        <f>DATE(1970,1,1)+(Table1[[#This Row],[deadline]]/(24*60*60))</f>
        <v>41446.146944444445</v>
      </c>
      <c r="U2303">
        <f>_xlfn.DAYS(Table1[[#This Row],[Date Ended Conversion]],Table1[[#This Row],[Date Created Conversion]])</f>
        <v>30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9">
        <f>IF(Table1[[#This Row],[goal]] &lt;= 0,0,Table1[[#This Row],[pledged]]/Table1[[#This Row],[goal]])</f>
        <v>1.7065217391304348</v>
      </c>
      <c r="P2304" s="7">
        <f>IF(Table1[[#This Row],[backers_count]] &lt;= 0,0,Table1[[#This Row],[pledged]]/Table1[[#This Row],[backers_count]])</f>
        <v>46.176470588235297</v>
      </c>
      <c r="Q2304" t="str">
        <f>TRIM(MID(Table1[[#This Row],[Category and Sub-Category]],1,SEARCH("/",Table1[[#This Row],[Category and Sub-Category]],1)-1))</f>
        <v>music</v>
      </c>
      <c r="R2304" t="str">
        <f>TRIM(MID(Table1[[#This Row],[Category and Sub-Category]],SEARCH("/",Table1[[#This Row],[Category and Sub-Category]],1)+1,LEN(Table1[[#This Row],[Category and Sub-Category]])))</f>
        <v>indie rock</v>
      </c>
      <c r="S2304" s="8">
        <f>DATE(1970,1,1)+(Table1[[#This Row],[launched_at]]/(24*60*60))</f>
        <v>41605.868449074071</v>
      </c>
      <c r="T2304" s="8">
        <f>DATE(1970,1,1)+(Table1[[#This Row],[deadline]]/(24*60*60))</f>
        <v>41639.291666666664</v>
      </c>
      <c r="U2304">
        <f>_xlfn.DAYS(Table1[[#This Row],[Date Ended Conversion]],Table1[[#This Row],[Date Created Conversion]])</f>
        <v>34</v>
      </c>
    </row>
    <row r="2305" spans="1:21" ht="43.5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9">
        <f>IF(Table1[[#This Row],[goal]] &lt;= 0,0,Table1[[#This Row],[pledged]]/Table1[[#This Row],[goal]])</f>
        <v>1.0935829457364341</v>
      </c>
      <c r="P2305" s="7">
        <f>IF(Table1[[#This Row],[backers_count]] &lt;= 0,0,Table1[[#This Row],[pledged]]/Table1[[#This Row],[backers_count]])</f>
        <v>68.481650485436887</v>
      </c>
      <c r="Q2305" t="str">
        <f>TRIM(MID(Table1[[#This Row],[Category and Sub-Category]],1,SEARCH("/",Table1[[#This Row],[Category and Sub-Category]],1)-1))</f>
        <v>music</v>
      </c>
      <c r="R2305" t="str">
        <f>TRIM(MID(Table1[[#This Row],[Category and Sub-Category]],SEARCH("/",Table1[[#This Row],[Category and Sub-Category]],1)+1,LEN(Table1[[#This Row],[Category and Sub-Category]])))</f>
        <v>indie rock</v>
      </c>
      <c r="S2305" s="8">
        <f>DATE(1970,1,1)+(Table1[[#This Row],[launched_at]]/(24*60*60))</f>
        <v>40850.111064814817</v>
      </c>
      <c r="T2305" s="8">
        <f>DATE(1970,1,1)+(Table1[[#This Row],[deadline]]/(24*60*60))</f>
        <v>40890.152731481481</v>
      </c>
      <c r="U2305">
        <f>_xlfn.DAYS(Table1[[#This Row],[Date Ended Conversion]],Table1[[#This Row],[Date Created Conversion]])</f>
        <v>40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9">
        <f>IF(Table1[[#This Row],[goal]] &lt;= 0,0,Table1[[#This Row],[pledged]]/Table1[[#This Row],[goal]])</f>
        <v>1.0070033333333335</v>
      </c>
      <c r="P2306" s="7">
        <f>IF(Table1[[#This Row],[backers_count]] &lt;= 0,0,Table1[[#This Row],[pledged]]/Table1[[#This Row],[backers_count]])</f>
        <v>53.469203539823013</v>
      </c>
      <c r="Q2306" t="str">
        <f>TRIM(MID(Table1[[#This Row],[Category and Sub-Category]],1,SEARCH("/",Table1[[#This Row],[Category and Sub-Category]],1)-1))</f>
        <v>music</v>
      </c>
      <c r="R2306" t="str">
        <f>TRIM(MID(Table1[[#This Row],[Category and Sub-Category]],SEARCH("/",Table1[[#This Row],[Category and Sub-Category]],1)+1,LEN(Table1[[#This Row],[Category and Sub-Category]])))</f>
        <v>indie rock</v>
      </c>
      <c r="S2306" s="8">
        <f>DATE(1970,1,1)+(Table1[[#This Row],[launched_at]]/(24*60*60))</f>
        <v>40502.815868055557</v>
      </c>
      <c r="T2306" s="8">
        <f>DATE(1970,1,1)+(Table1[[#This Row],[deadline]]/(24*60*60))</f>
        <v>40544.207638888889</v>
      </c>
      <c r="U2306">
        <f>_xlfn.DAYS(Table1[[#This Row],[Date Ended Conversion]],Table1[[#This Row],[Date Created Conversion]])</f>
        <v>42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9">
        <f>IF(Table1[[#This Row],[goal]] &lt;= 0,0,Table1[[#This Row],[pledged]]/Table1[[#This Row],[goal]])</f>
        <v>1.0122777777777778</v>
      </c>
      <c r="P2307" s="7">
        <f>IF(Table1[[#This Row],[backers_count]] &lt;= 0,0,Table1[[#This Row],[pledged]]/Table1[[#This Row],[backers_count]])</f>
        <v>109.10778443113773</v>
      </c>
      <c r="Q2307" t="str">
        <f>TRIM(MID(Table1[[#This Row],[Category and Sub-Category]],1,SEARCH("/",Table1[[#This Row],[Category and Sub-Category]],1)-1))</f>
        <v>music</v>
      </c>
      <c r="R2307" t="str">
        <f>TRIM(MID(Table1[[#This Row],[Category and Sub-Category]],SEARCH("/",Table1[[#This Row],[Category and Sub-Category]],1)+1,LEN(Table1[[#This Row],[Category and Sub-Category]])))</f>
        <v>indie rock</v>
      </c>
      <c r="S2307" s="8">
        <f>DATE(1970,1,1)+(Table1[[#This Row],[launched_at]]/(24*60*60))</f>
        <v>41834.695277777777</v>
      </c>
      <c r="T2307" s="8">
        <f>DATE(1970,1,1)+(Table1[[#This Row],[deadline]]/(24*60*60))</f>
        <v>41859.75</v>
      </c>
      <c r="U2307">
        <f>_xlfn.DAYS(Table1[[#This Row],[Date Ended Conversion]],Table1[[#This Row],[Date Created Conversion]])</f>
        <v>25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9">
        <f>IF(Table1[[#This Row],[goal]] &lt;= 0,0,Table1[[#This Row],[pledged]]/Table1[[#This Row],[goal]])</f>
        <v>1.0675857142857144</v>
      </c>
      <c r="P2308" s="7">
        <f>IF(Table1[[#This Row],[backers_count]] &lt;= 0,0,Table1[[#This Row],[pledged]]/Table1[[#This Row],[backers_count]])</f>
        <v>51.185616438356163</v>
      </c>
      <c r="Q2308" t="str">
        <f>TRIM(MID(Table1[[#This Row],[Category and Sub-Category]],1,SEARCH("/",Table1[[#This Row],[Category and Sub-Category]],1)-1))</f>
        <v>music</v>
      </c>
      <c r="R2308" t="str">
        <f>TRIM(MID(Table1[[#This Row],[Category and Sub-Category]],SEARCH("/",Table1[[#This Row],[Category and Sub-Category]],1)+1,LEN(Table1[[#This Row],[Category and Sub-Category]])))</f>
        <v>indie rock</v>
      </c>
      <c r="S2308" s="8">
        <f>DATE(1970,1,1)+(Table1[[#This Row],[launched_at]]/(24*60*60))</f>
        <v>40948.16815972222</v>
      </c>
      <c r="T2308" s="8">
        <f>DATE(1970,1,1)+(Table1[[#This Row],[deadline]]/(24*60*60))</f>
        <v>40978.16815972222</v>
      </c>
      <c r="U2308">
        <f>_xlfn.DAYS(Table1[[#This Row],[Date Ended Conversion]],Table1[[#This Row],[Date Created Conversion]])</f>
        <v>30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9">
        <f>IF(Table1[[#This Row],[goal]] &lt;= 0,0,Table1[[#This Row],[pledged]]/Table1[[#This Row],[goal]])</f>
        <v>1.0665777537961894</v>
      </c>
      <c r="P2309" s="7">
        <f>IF(Table1[[#This Row],[backers_count]] &lt;= 0,0,Table1[[#This Row],[pledged]]/Table1[[#This Row],[backers_count]])</f>
        <v>27.936800000000002</v>
      </c>
      <c r="Q2309" t="str">
        <f>TRIM(MID(Table1[[#This Row],[Category and Sub-Category]],1,SEARCH("/",Table1[[#This Row],[Category and Sub-Category]],1)-1))</f>
        <v>music</v>
      </c>
      <c r="R2309" t="str">
        <f>TRIM(MID(Table1[[#This Row],[Category and Sub-Category]],SEARCH("/",Table1[[#This Row],[Category and Sub-Category]],1)+1,LEN(Table1[[#This Row],[Category and Sub-Category]])))</f>
        <v>indie rock</v>
      </c>
      <c r="S2309" s="8">
        <f>DATE(1970,1,1)+(Table1[[#This Row],[launched_at]]/(24*60*60))</f>
        <v>41004.802465277782</v>
      </c>
      <c r="T2309" s="8">
        <f>DATE(1970,1,1)+(Table1[[#This Row],[deadline]]/(24*60*60))</f>
        <v>41034.802407407406</v>
      </c>
      <c r="U2309">
        <f>_xlfn.DAYS(Table1[[#This Row],[Date Ended Conversion]],Table1[[#This Row],[Date Created Conversion]])</f>
        <v>30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9">
        <f>IF(Table1[[#This Row],[goal]] &lt;= 0,0,Table1[[#This Row],[pledged]]/Table1[[#This Row],[goal]])</f>
        <v>1.0130622</v>
      </c>
      <c r="P2310" s="7">
        <f>IF(Table1[[#This Row],[backers_count]] &lt;= 0,0,Table1[[#This Row],[pledged]]/Table1[[#This Row],[backers_count]])</f>
        <v>82.496921824104234</v>
      </c>
      <c r="Q2310" t="str">
        <f>TRIM(MID(Table1[[#This Row],[Category and Sub-Category]],1,SEARCH("/",Table1[[#This Row],[Category and Sub-Category]],1)-1))</f>
        <v>music</v>
      </c>
      <c r="R2310" t="str">
        <f>TRIM(MID(Table1[[#This Row],[Category and Sub-Category]],SEARCH("/",Table1[[#This Row],[Category and Sub-Category]],1)+1,LEN(Table1[[#This Row],[Category and Sub-Category]])))</f>
        <v>indie rock</v>
      </c>
      <c r="S2310" s="8">
        <f>DATE(1970,1,1)+(Table1[[#This Row],[launched_at]]/(24*60*60))</f>
        <v>41851.962916666671</v>
      </c>
      <c r="T2310" s="8">
        <f>DATE(1970,1,1)+(Table1[[#This Row],[deadline]]/(24*60*60))</f>
        <v>41880.041666666664</v>
      </c>
      <c r="U2310">
        <f>_xlfn.DAYS(Table1[[#This Row],[Date Ended Conversion]],Table1[[#This Row],[Date Created Conversion]])</f>
        <v>29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9">
        <f>IF(Table1[[#This Row],[goal]] &lt;= 0,0,Table1[[#This Row],[pledged]]/Table1[[#This Row],[goal]])</f>
        <v>1.0667450000000001</v>
      </c>
      <c r="P2311" s="7">
        <f>IF(Table1[[#This Row],[backers_count]] &lt;= 0,0,Table1[[#This Row],[pledged]]/Table1[[#This Row],[backers_count]])</f>
        <v>59.817476635514019</v>
      </c>
      <c r="Q2311" t="str">
        <f>TRIM(MID(Table1[[#This Row],[Category and Sub-Category]],1,SEARCH("/",Table1[[#This Row],[Category and Sub-Category]],1)-1))</f>
        <v>music</v>
      </c>
      <c r="R2311" t="str">
        <f>TRIM(MID(Table1[[#This Row],[Category and Sub-Category]],SEARCH("/",Table1[[#This Row],[Category and Sub-Category]],1)+1,LEN(Table1[[#This Row],[Category and Sub-Category]])))</f>
        <v>indie rock</v>
      </c>
      <c r="S2311" s="8">
        <f>DATE(1970,1,1)+(Table1[[#This Row],[launched_at]]/(24*60*60))</f>
        <v>41307.987696759257</v>
      </c>
      <c r="T2311" s="8">
        <f>DATE(1970,1,1)+(Table1[[#This Row],[deadline]]/(24*60*60))</f>
        <v>41342.987696759257</v>
      </c>
      <c r="U2311">
        <f>_xlfn.DAYS(Table1[[#This Row],[Date Ended Conversion]],Table1[[#This Row],[Date Created Conversion]])</f>
        <v>35</v>
      </c>
    </row>
    <row r="2312" spans="1:21" ht="43.5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9">
        <f>IF(Table1[[#This Row],[goal]] &lt;= 0,0,Table1[[#This Row],[pledged]]/Table1[[#This Row],[goal]])</f>
        <v>4.288397837837838</v>
      </c>
      <c r="P2312" s="7">
        <f>IF(Table1[[#This Row],[backers_count]] &lt;= 0,0,Table1[[#This Row],[pledged]]/Table1[[#This Row],[backers_count]])</f>
        <v>64.816470588235291</v>
      </c>
      <c r="Q2312" t="str">
        <f>TRIM(MID(Table1[[#This Row],[Category and Sub-Category]],1,SEARCH("/",Table1[[#This Row],[Category and Sub-Category]],1)-1))</f>
        <v>music</v>
      </c>
      <c r="R2312" t="str">
        <f>TRIM(MID(Table1[[#This Row],[Category and Sub-Category]],SEARCH("/",Table1[[#This Row],[Category and Sub-Category]],1)+1,LEN(Table1[[#This Row],[Category and Sub-Category]])))</f>
        <v>indie rock</v>
      </c>
      <c r="S2312" s="8">
        <f>DATE(1970,1,1)+(Table1[[#This Row],[launched_at]]/(24*60*60))</f>
        <v>41324.79415509259</v>
      </c>
      <c r="T2312" s="8">
        <f>DATE(1970,1,1)+(Table1[[#This Row],[deadline]]/(24*60*60))</f>
        <v>41354.752488425926</v>
      </c>
      <c r="U2312">
        <f>_xlfn.DAYS(Table1[[#This Row],[Date Ended Conversion]],Table1[[#This Row],[Date Created Conversion]])</f>
        <v>30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9">
        <f>IF(Table1[[#This Row],[goal]] &lt;= 0,0,Table1[[#This Row],[pledged]]/Table1[[#This Row],[goal]])</f>
        <v>1.0411111111111111</v>
      </c>
      <c r="P2313" s="7">
        <f>IF(Table1[[#This Row],[backers_count]] &lt;= 0,0,Table1[[#This Row],[pledged]]/Table1[[#This Row],[backers_count]])</f>
        <v>90.09615384615384</v>
      </c>
      <c r="Q2313" t="str">
        <f>TRIM(MID(Table1[[#This Row],[Category and Sub-Category]],1,SEARCH("/",Table1[[#This Row],[Category and Sub-Category]],1)-1))</f>
        <v>music</v>
      </c>
      <c r="R2313" t="str">
        <f>TRIM(MID(Table1[[#This Row],[Category and Sub-Category]],SEARCH("/",Table1[[#This Row],[Category and Sub-Category]],1)+1,LEN(Table1[[#This Row],[Category and Sub-Category]])))</f>
        <v>indie rock</v>
      </c>
      <c r="S2313" s="8">
        <f>DATE(1970,1,1)+(Table1[[#This Row],[launched_at]]/(24*60*60))</f>
        <v>41736.004502314812</v>
      </c>
      <c r="T2313" s="8">
        <f>DATE(1970,1,1)+(Table1[[#This Row],[deadline]]/(24*60*60))</f>
        <v>41766.004502314812</v>
      </c>
      <c r="U2313">
        <f>_xlfn.DAYS(Table1[[#This Row],[Date Ended Conversion]],Table1[[#This Row],[Date Created Conversion]])</f>
        <v>30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9">
        <f>IF(Table1[[#This Row],[goal]] &lt;= 0,0,Table1[[#This Row],[pledged]]/Table1[[#This Row],[goal]])</f>
        <v>1.0786666666666667</v>
      </c>
      <c r="P2314" s="7">
        <f>IF(Table1[[#This Row],[backers_count]] &lt;= 0,0,Table1[[#This Row],[pledged]]/Table1[[#This Row],[backers_count]])</f>
        <v>40.962025316455694</v>
      </c>
      <c r="Q2314" t="str">
        <f>TRIM(MID(Table1[[#This Row],[Category and Sub-Category]],1,SEARCH("/",Table1[[#This Row],[Category and Sub-Category]],1)-1))</f>
        <v>music</v>
      </c>
      <c r="R2314" t="str">
        <f>TRIM(MID(Table1[[#This Row],[Category and Sub-Category]],SEARCH("/",Table1[[#This Row],[Category and Sub-Category]],1)+1,LEN(Table1[[#This Row],[Category and Sub-Category]])))</f>
        <v>indie rock</v>
      </c>
      <c r="S2314" s="8">
        <f>DATE(1970,1,1)+(Table1[[#This Row],[launched_at]]/(24*60*60))</f>
        <v>41716.632847222223</v>
      </c>
      <c r="T2314" s="8">
        <f>DATE(1970,1,1)+(Table1[[#This Row],[deadline]]/(24*60*60))</f>
        <v>41747.958333333336</v>
      </c>
      <c r="U2314">
        <f>_xlfn.DAYS(Table1[[#This Row],[Date Ended Conversion]],Table1[[#This Row],[Date Created Conversion]])</f>
        <v>31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9">
        <f>IF(Table1[[#This Row],[goal]] &lt;= 0,0,Table1[[#This Row],[pledged]]/Table1[[#This Row],[goal]])</f>
        <v>1.7584040000000001</v>
      </c>
      <c r="P2315" s="7">
        <f>IF(Table1[[#This Row],[backers_count]] &lt;= 0,0,Table1[[#This Row],[pledged]]/Table1[[#This Row],[backers_count]])</f>
        <v>56.000127388535034</v>
      </c>
      <c r="Q2315" t="str">
        <f>TRIM(MID(Table1[[#This Row],[Category and Sub-Category]],1,SEARCH("/",Table1[[#This Row],[Category and Sub-Category]],1)-1))</f>
        <v>music</v>
      </c>
      <c r="R2315" t="str">
        <f>TRIM(MID(Table1[[#This Row],[Category and Sub-Category]],SEARCH("/",Table1[[#This Row],[Category and Sub-Category]],1)+1,LEN(Table1[[#This Row],[Category and Sub-Category]])))</f>
        <v>indie rock</v>
      </c>
      <c r="S2315" s="8">
        <f>DATE(1970,1,1)+(Table1[[#This Row],[launched_at]]/(24*60*60))</f>
        <v>41002.958634259259</v>
      </c>
      <c r="T2315" s="8">
        <f>DATE(1970,1,1)+(Table1[[#This Row],[deadline]]/(24*60*60))</f>
        <v>41032.958634259259</v>
      </c>
      <c r="U2315">
        <f>_xlfn.DAYS(Table1[[#This Row],[Date Ended Conversion]],Table1[[#This Row],[Date Created Conversion]])</f>
        <v>30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9">
        <f>IF(Table1[[#This Row],[goal]] &lt;= 0,0,Table1[[#This Row],[pledged]]/Table1[[#This Row],[goal]])</f>
        <v>1.5697000000000001</v>
      </c>
      <c r="P2316" s="7">
        <f>IF(Table1[[#This Row],[backers_count]] &lt;= 0,0,Table1[[#This Row],[pledged]]/Table1[[#This Row],[backers_count]])</f>
        <v>37.672800000000002</v>
      </c>
      <c r="Q2316" t="str">
        <f>TRIM(MID(Table1[[#This Row],[Category and Sub-Category]],1,SEARCH("/",Table1[[#This Row],[Category and Sub-Category]],1)-1))</f>
        <v>music</v>
      </c>
      <c r="R2316" t="str">
        <f>TRIM(MID(Table1[[#This Row],[Category and Sub-Category]],SEARCH("/",Table1[[#This Row],[Category and Sub-Category]],1)+1,LEN(Table1[[#This Row],[Category and Sub-Category]])))</f>
        <v>indie rock</v>
      </c>
      <c r="S2316" s="8">
        <f>DATE(1970,1,1)+(Table1[[#This Row],[launched_at]]/(24*60*60))</f>
        <v>41037.551585648151</v>
      </c>
      <c r="T2316" s="8">
        <f>DATE(1970,1,1)+(Table1[[#This Row],[deadline]]/(24*60*60))</f>
        <v>41067.551585648151</v>
      </c>
      <c r="U2316">
        <f>_xlfn.DAYS(Table1[[#This Row],[Date Ended Conversion]],Table1[[#This Row],[Date Created Conversion]])</f>
        <v>30</v>
      </c>
    </row>
    <row r="2317" spans="1:21" ht="29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9">
        <f>IF(Table1[[#This Row],[goal]] &lt;= 0,0,Table1[[#This Row],[pledged]]/Table1[[#This Row],[goal]])</f>
        <v>1.026</v>
      </c>
      <c r="P2317" s="7">
        <f>IF(Table1[[#This Row],[backers_count]] &lt;= 0,0,Table1[[#This Row],[pledged]]/Table1[[#This Row],[backers_count]])</f>
        <v>40.078125</v>
      </c>
      <c r="Q2317" t="str">
        <f>TRIM(MID(Table1[[#This Row],[Category and Sub-Category]],1,SEARCH("/",Table1[[#This Row],[Category and Sub-Category]],1)-1))</f>
        <v>music</v>
      </c>
      <c r="R2317" t="str">
        <f>TRIM(MID(Table1[[#This Row],[Category and Sub-Category]],SEARCH("/",Table1[[#This Row],[Category and Sub-Category]],1)+1,LEN(Table1[[#This Row],[Category and Sub-Category]])))</f>
        <v>indie rock</v>
      </c>
      <c r="S2317" s="8">
        <f>DATE(1970,1,1)+(Table1[[#This Row],[launched_at]]/(24*60*60))</f>
        <v>41004.72619212963</v>
      </c>
      <c r="T2317" s="8">
        <f>DATE(1970,1,1)+(Table1[[#This Row],[deadline]]/(24*60*60))</f>
        <v>41034.72619212963</v>
      </c>
      <c r="U2317">
        <f>_xlfn.DAYS(Table1[[#This Row],[Date Ended Conversion]],Table1[[#This Row],[Date Created Conversion]])</f>
        <v>30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9">
        <f>IF(Table1[[#This Row],[goal]] &lt;= 0,0,Table1[[#This Row],[pledged]]/Table1[[#This Row],[goal]])</f>
        <v>1.0404266666666666</v>
      </c>
      <c r="P2318" s="7">
        <f>IF(Table1[[#This Row],[backers_count]] &lt;= 0,0,Table1[[#This Row],[pledged]]/Table1[[#This Row],[backers_count]])</f>
        <v>78.031999999999996</v>
      </c>
      <c r="Q2318" t="str">
        <f>TRIM(MID(Table1[[#This Row],[Category and Sub-Category]],1,SEARCH("/",Table1[[#This Row],[Category and Sub-Category]],1)-1))</f>
        <v>music</v>
      </c>
      <c r="R2318" t="str">
        <f>TRIM(MID(Table1[[#This Row],[Category and Sub-Category]],SEARCH("/",Table1[[#This Row],[Category and Sub-Category]],1)+1,LEN(Table1[[#This Row],[Category and Sub-Category]])))</f>
        <v>indie rock</v>
      </c>
      <c r="S2318" s="8">
        <f>DATE(1970,1,1)+(Table1[[#This Row],[launched_at]]/(24*60*60))</f>
        <v>40079.725115740745</v>
      </c>
      <c r="T2318" s="8">
        <f>DATE(1970,1,1)+(Table1[[#This Row],[deadline]]/(24*60*60))</f>
        <v>40156.766666666663</v>
      </c>
      <c r="U2318">
        <f>_xlfn.DAYS(Table1[[#This Row],[Date Ended Conversion]],Table1[[#This Row],[Date Created Conversion]])</f>
        <v>77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9">
        <f>IF(Table1[[#This Row],[goal]] &lt;= 0,0,Table1[[#This Row],[pledged]]/Table1[[#This Row],[goal]])</f>
        <v>1.04</v>
      </c>
      <c r="P2319" s="7">
        <f>IF(Table1[[#This Row],[backers_count]] &lt;= 0,0,Table1[[#This Row],[pledged]]/Table1[[#This Row],[backers_count]])</f>
        <v>18.90909090909091</v>
      </c>
      <c r="Q2319" t="str">
        <f>TRIM(MID(Table1[[#This Row],[Category and Sub-Category]],1,SEARCH("/",Table1[[#This Row],[Category and Sub-Category]],1)-1))</f>
        <v>music</v>
      </c>
      <c r="R2319" t="str">
        <f>TRIM(MID(Table1[[#This Row],[Category and Sub-Category]],SEARCH("/",Table1[[#This Row],[Category and Sub-Category]],1)+1,LEN(Table1[[#This Row],[Category and Sub-Category]])))</f>
        <v>indie rock</v>
      </c>
      <c r="S2319" s="8">
        <f>DATE(1970,1,1)+(Table1[[#This Row],[launched_at]]/(24*60*60))</f>
        <v>40192.542233796295</v>
      </c>
      <c r="T2319" s="8">
        <f>DATE(1970,1,1)+(Table1[[#This Row],[deadline]]/(24*60*60))</f>
        <v>40224.208333333336</v>
      </c>
      <c r="U2319">
        <f>_xlfn.DAYS(Table1[[#This Row],[Date Ended Conversion]],Table1[[#This Row],[Date Created Conversion]])</f>
        <v>32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9">
        <f>IF(Table1[[#This Row],[goal]] &lt;= 0,0,Table1[[#This Row],[pledged]]/Table1[[#This Row],[goal]])</f>
        <v>1.2105999999999999</v>
      </c>
      <c r="P2320" s="7">
        <f>IF(Table1[[#This Row],[backers_count]] &lt;= 0,0,Table1[[#This Row],[pledged]]/Table1[[#This Row],[backers_count]])</f>
        <v>37.134969325153371</v>
      </c>
      <c r="Q2320" t="str">
        <f>TRIM(MID(Table1[[#This Row],[Category and Sub-Category]],1,SEARCH("/",Table1[[#This Row],[Category and Sub-Category]],1)-1))</f>
        <v>music</v>
      </c>
      <c r="R2320" t="str">
        <f>TRIM(MID(Table1[[#This Row],[Category and Sub-Category]],SEARCH("/",Table1[[#This Row],[Category and Sub-Category]],1)+1,LEN(Table1[[#This Row],[Category and Sub-Category]])))</f>
        <v>indie rock</v>
      </c>
      <c r="S2320" s="8">
        <f>DATE(1970,1,1)+(Table1[[#This Row],[launched_at]]/(24*60*60))</f>
        <v>40050.643680555557</v>
      </c>
      <c r="T2320" s="8">
        <f>DATE(1970,1,1)+(Table1[[#This Row],[deadline]]/(24*60*60))</f>
        <v>40082.165972222225</v>
      </c>
      <c r="U2320">
        <f>_xlfn.DAYS(Table1[[#This Row],[Date Ended Conversion]],Table1[[#This Row],[Date Created Conversion]])</f>
        <v>32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9">
        <f>IF(Table1[[#This Row],[goal]] &lt;= 0,0,Table1[[#This Row],[pledged]]/Table1[[#This Row],[goal]])</f>
        <v>1.077</v>
      </c>
      <c r="P2321" s="7">
        <f>IF(Table1[[#This Row],[backers_count]] &lt;= 0,0,Table1[[#This Row],[pledged]]/Table1[[#This Row],[backers_count]])</f>
        <v>41.961038961038959</v>
      </c>
      <c r="Q2321" t="str">
        <f>TRIM(MID(Table1[[#This Row],[Category and Sub-Category]],1,SEARCH("/",Table1[[#This Row],[Category and Sub-Category]],1)-1))</f>
        <v>music</v>
      </c>
      <c r="R2321" t="str">
        <f>TRIM(MID(Table1[[#This Row],[Category and Sub-Category]],SEARCH("/",Table1[[#This Row],[Category and Sub-Category]],1)+1,LEN(Table1[[#This Row],[Category and Sub-Category]])))</f>
        <v>indie rock</v>
      </c>
      <c r="S2321" s="8">
        <f>DATE(1970,1,1)+(Table1[[#This Row],[launched_at]]/(24*60*60))</f>
        <v>41593.082002314812</v>
      </c>
      <c r="T2321" s="8">
        <f>DATE(1970,1,1)+(Table1[[#This Row],[deadline]]/(24*60*60))</f>
        <v>41623.082002314812</v>
      </c>
      <c r="U2321">
        <f>_xlfn.DAYS(Table1[[#This Row],[Date Ended Conversion]],Table1[[#This Row],[Date Created Conversion]])</f>
        <v>30</v>
      </c>
    </row>
    <row r="2322" spans="1:21" ht="43.5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9">
        <f>IF(Table1[[#This Row],[goal]] &lt;= 0,0,Table1[[#This Row],[pledged]]/Table1[[#This Row],[goal]])</f>
        <v>1.0866</v>
      </c>
      <c r="P2322" s="7">
        <f>IF(Table1[[#This Row],[backers_count]] &lt;= 0,0,Table1[[#This Row],[pledged]]/Table1[[#This Row],[backers_count]])</f>
        <v>61.044943820224717</v>
      </c>
      <c r="Q2322" t="str">
        <f>TRIM(MID(Table1[[#This Row],[Category and Sub-Category]],1,SEARCH("/",Table1[[#This Row],[Category and Sub-Category]],1)-1))</f>
        <v>music</v>
      </c>
      <c r="R2322" t="str">
        <f>TRIM(MID(Table1[[#This Row],[Category and Sub-Category]],SEARCH("/",Table1[[#This Row],[Category and Sub-Category]],1)+1,LEN(Table1[[#This Row],[Category and Sub-Category]])))</f>
        <v>indie rock</v>
      </c>
      <c r="S2322" s="8">
        <f>DATE(1970,1,1)+(Table1[[#This Row],[launched_at]]/(24*60*60))</f>
        <v>41696.817129629628</v>
      </c>
      <c r="T2322" s="8">
        <f>DATE(1970,1,1)+(Table1[[#This Row],[deadline]]/(24*60*60))</f>
        <v>41731.775462962964</v>
      </c>
      <c r="U2322">
        <f>_xlfn.DAYS(Table1[[#This Row],[Date Ended Conversion]],Table1[[#This Row],[Date Created Conversion]])</f>
        <v>35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9">
        <f>IF(Table1[[#This Row],[goal]] &lt;= 0,0,Table1[[#This Row],[pledged]]/Table1[[#This Row],[goal]])</f>
        <v>0.39120962394619685</v>
      </c>
      <c r="P2323" s="7">
        <f>IF(Table1[[#This Row],[backers_count]] &lt;= 0,0,Table1[[#This Row],[pledged]]/Table1[[#This Row],[backers_count]])</f>
        <v>64.53125</v>
      </c>
      <c r="Q2323" t="str">
        <f>TRIM(MID(Table1[[#This Row],[Category and Sub-Category]],1,SEARCH("/",Table1[[#This Row],[Category and Sub-Category]],1)-1))</f>
        <v>food</v>
      </c>
      <c r="R2323" t="str">
        <f>TRIM(MID(Table1[[#This Row],[Category and Sub-Category]],SEARCH("/",Table1[[#This Row],[Category and Sub-Category]],1)+1,LEN(Table1[[#This Row],[Category and Sub-Category]])))</f>
        <v>small batch</v>
      </c>
      <c r="S2323" s="8">
        <f>DATE(1970,1,1)+(Table1[[#This Row],[launched_at]]/(24*60*60))</f>
        <v>42799.260428240741</v>
      </c>
      <c r="T2323" s="8">
        <f>DATE(1970,1,1)+(Table1[[#This Row],[deadline]]/(24*60*60))</f>
        <v>42829.21876157407</v>
      </c>
      <c r="U2323">
        <f>_xlfn.DAYS(Table1[[#This Row],[Date Ended Conversion]],Table1[[#This Row],[Date Created Conversion]])</f>
        <v>30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9">
        <f>IF(Table1[[#This Row],[goal]] &lt;= 0,0,Table1[[#This Row],[pledged]]/Table1[[#This Row],[goal]])</f>
        <v>3.1481481481481478E-2</v>
      </c>
      <c r="P2324" s="7">
        <f>IF(Table1[[#This Row],[backers_count]] &lt;= 0,0,Table1[[#This Row],[pledged]]/Table1[[#This Row],[backers_count]])</f>
        <v>21.25</v>
      </c>
      <c r="Q2324" t="str">
        <f>TRIM(MID(Table1[[#This Row],[Category and Sub-Category]],1,SEARCH("/",Table1[[#This Row],[Category and Sub-Category]],1)-1))</f>
        <v>food</v>
      </c>
      <c r="R2324" t="str">
        <f>TRIM(MID(Table1[[#This Row],[Category and Sub-Category]],SEARCH("/",Table1[[#This Row],[Category and Sub-Category]],1)+1,LEN(Table1[[#This Row],[Category and Sub-Category]])))</f>
        <v>small batch</v>
      </c>
      <c r="S2324" s="8">
        <f>DATE(1970,1,1)+(Table1[[#This Row],[launched_at]]/(24*60*60))</f>
        <v>42804.895474537036</v>
      </c>
      <c r="T2324" s="8">
        <f>DATE(1970,1,1)+(Table1[[#This Row],[deadline]]/(24*60*60))</f>
        <v>42834.853807870371</v>
      </c>
      <c r="U2324">
        <f>_xlfn.DAYS(Table1[[#This Row],[Date Ended Conversion]],Table1[[#This Row],[Date Created Conversion]])</f>
        <v>30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9">
        <f>IF(Table1[[#This Row],[goal]] &lt;= 0,0,Table1[[#This Row],[pledged]]/Table1[[#This Row],[goal]])</f>
        <v>0.48</v>
      </c>
      <c r="P2325" s="7">
        <f>IF(Table1[[#This Row],[backers_count]] &lt;= 0,0,Table1[[#This Row],[pledged]]/Table1[[#This Row],[backers_count]])</f>
        <v>30</v>
      </c>
      <c r="Q2325" t="str">
        <f>TRIM(MID(Table1[[#This Row],[Category and Sub-Category]],1,SEARCH("/",Table1[[#This Row],[Category and Sub-Category]],1)-1))</f>
        <v>food</v>
      </c>
      <c r="R2325" t="str">
        <f>TRIM(MID(Table1[[#This Row],[Category and Sub-Category]],SEARCH("/",Table1[[#This Row],[Category and Sub-Category]],1)+1,LEN(Table1[[#This Row],[Category and Sub-Category]])))</f>
        <v>small batch</v>
      </c>
      <c r="S2325" s="8">
        <f>DATE(1970,1,1)+(Table1[[#This Row],[launched_at]]/(24*60*60))</f>
        <v>42807.755173611113</v>
      </c>
      <c r="T2325" s="8">
        <f>DATE(1970,1,1)+(Table1[[#This Row],[deadline]]/(24*60*60))</f>
        <v>42814.755173611113</v>
      </c>
      <c r="U2325">
        <f>_xlfn.DAYS(Table1[[#This Row],[Date Ended Conversion]],Table1[[#This Row],[Date Created Conversion]])</f>
        <v>7</v>
      </c>
    </row>
    <row r="2326" spans="1:21" ht="29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9">
        <f>IF(Table1[[#This Row],[goal]] &lt;= 0,0,Table1[[#This Row],[pledged]]/Table1[[#This Row],[goal]])</f>
        <v>0.20733333333333334</v>
      </c>
      <c r="P2326" s="7">
        <f>IF(Table1[[#This Row],[backers_count]] &lt;= 0,0,Table1[[#This Row],[pledged]]/Table1[[#This Row],[backers_count]])</f>
        <v>25.491803278688526</v>
      </c>
      <c r="Q2326" t="str">
        <f>TRIM(MID(Table1[[#This Row],[Category and Sub-Category]],1,SEARCH("/",Table1[[#This Row],[Category and Sub-Category]],1)-1))</f>
        <v>food</v>
      </c>
      <c r="R2326" t="str">
        <f>TRIM(MID(Table1[[#This Row],[Category and Sub-Category]],SEARCH("/",Table1[[#This Row],[Category and Sub-Category]],1)+1,LEN(Table1[[#This Row],[Category and Sub-Category]])))</f>
        <v>small batch</v>
      </c>
      <c r="S2326" s="8">
        <f>DATE(1970,1,1)+(Table1[[#This Row],[launched_at]]/(24*60*60))</f>
        <v>42790.885243055556</v>
      </c>
      <c r="T2326" s="8">
        <f>DATE(1970,1,1)+(Table1[[#This Row],[deadline]]/(24*60*60))</f>
        <v>42820.843576388885</v>
      </c>
      <c r="U2326">
        <f>_xlfn.DAYS(Table1[[#This Row],[Date Ended Conversion]],Table1[[#This Row],[Date Created Conversion]])</f>
        <v>30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9">
        <f>IF(Table1[[#This Row],[goal]] &lt;= 0,0,Table1[[#This Row],[pledged]]/Table1[[#This Row],[goal]])</f>
        <v>0.08</v>
      </c>
      <c r="P2327" s="7">
        <f>IF(Table1[[#This Row],[backers_count]] &lt;= 0,0,Table1[[#This Row],[pledged]]/Table1[[#This Row],[backers_count]])</f>
        <v>11.428571428571429</v>
      </c>
      <c r="Q2327" t="str">
        <f>TRIM(MID(Table1[[#This Row],[Category and Sub-Category]],1,SEARCH("/",Table1[[#This Row],[Category and Sub-Category]],1)-1))</f>
        <v>food</v>
      </c>
      <c r="R2327" t="str">
        <f>TRIM(MID(Table1[[#This Row],[Category and Sub-Category]],SEARCH("/",Table1[[#This Row],[Category and Sub-Category]],1)+1,LEN(Table1[[#This Row],[Category and Sub-Category]])))</f>
        <v>small batch</v>
      </c>
      <c r="S2327" s="8">
        <f>DATE(1970,1,1)+(Table1[[#This Row],[launched_at]]/(24*60*60))</f>
        <v>42794.022349537037</v>
      </c>
      <c r="T2327" s="8">
        <f>DATE(1970,1,1)+(Table1[[#This Row],[deadline]]/(24*60*60))</f>
        <v>42823.980682870373</v>
      </c>
      <c r="U2327">
        <f>_xlfn.DAYS(Table1[[#This Row],[Date Ended Conversion]],Table1[[#This Row],[Date Created Conversion]])</f>
        <v>29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9">
        <f>IF(Table1[[#This Row],[goal]] &lt;= 0,0,Table1[[#This Row],[pledged]]/Table1[[#This Row],[goal]])</f>
        <v>7.1999999999999998E-3</v>
      </c>
      <c r="P2328" s="7">
        <f>IF(Table1[[#This Row],[backers_count]] &lt;= 0,0,Table1[[#This Row],[pledged]]/Table1[[#This Row],[backers_count]])</f>
        <v>108</v>
      </c>
      <c r="Q2328" t="str">
        <f>TRIM(MID(Table1[[#This Row],[Category and Sub-Category]],1,SEARCH("/",Table1[[#This Row],[Category and Sub-Category]],1)-1))</f>
        <v>food</v>
      </c>
      <c r="R2328" t="str">
        <f>TRIM(MID(Table1[[#This Row],[Category and Sub-Category]],SEARCH("/",Table1[[#This Row],[Category and Sub-Category]],1)+1,LEN(Table1[[#This Row],[Category and Sub-Category]])))</f>
        <v>small batch</v>
      </c>
      <c r="S2328" s="8">
        <f>DATE(1970,1,1)+(Table1[[#This Row],[launched_at]]/(24*60*60))</f>
        <v>42804.034120370372</v>
      </c>
      <c r="T2328" s="8">
        <f>DATE(1970,1,1)+(Table1[[#This Row],[deadline]]/(24*60*60))</f>
        <v>42855.708333333328</v>
      </c>
      <c r="U2328">
        <f>_xlfn.DAYS(Table1[[#This Row],[Date Ended Conversion]],Table1[[#This Row],[Date Created Conversion]])</f>
        <v>51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9">
        <f>IF(Table1[[#This Row],[goal]] &lt;= 0,0,Table1[[#This Row],[pledged]]/Table1[[#This Row],[goal]])</f>
        <v>5.2609431428571432</v>
      </c>
      <c r="P2329" s="7">
        <f>IF(Table1[[#This Row],[backers_count]] &lt;= 0,0,Table1[[#This Row],[pledged]]/Table1[[#This Row],[backers_count]])</f>
        <v>54.883162444113267</v>
      </c>
      <c r="Q2329" t="str">
        <f>TRIM(MID(Table1[[#This Row],[Category and Sub-Category]],1,SEARCH("/",Table1[[#This Row],[Category and Sub-Category]],1)-1))</f>
        <v>food</v>
      </c>
      <c r="R2329" t="str">
        <f>TRIM(MID(Table1[[#This Row],[Category and Sub-Category]],SEARCH("/",Table1[[#This Row],[Category and Sub-Category]],1)+1,LEN(Table1[[#This Row],[Category and Sub-Category]])))</f>
        <v>small batch</v>
      </c>
      <c r="S2329" s="8">
        <f>DATE(1970,1,1)+(Table1[[#This Row],[launched_at]]/(24*60*60))</f>
        <v>41842.917129629626</v>
      </c>
      <c r="T2329" s="8">
        <f>DATE(1970,1,1)+(Table1[[#This Row],[deadline]]/(24*60*60))</f>
        <v>41877.917129629626</v>
      </c>
      <c r="U2329">
        <f>_xlfn.DAYS(Table1[[#This Row],[Date Ended Conversion]],Table1[[#This Row],[Date Created Conversion]])</f>
        <v>35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9">
        <f>IF(Table1[[#This Row],[goal]] &lt;= 0,0,Table1[[#This Row],[pledged]]/Table1[[#This Row],[goal]])</f>
        <v>2.5445000000000002</v>
      </c>
      <c r="P2330" s="7">
        <f>IF(Table1[[#This Row],[backers_count]] &lt;= 0,0,Table1[[#This Row],[pledged]]/Table1[[#This Row],[backers_count]])</f>
        <v>47.383612662942269</v>
      </c>
      <c r="Q2330" t="str">
        <f>TRIM(MID(Table1[[#This Row],[Category and Sub-Category]],1,SEARCH("/",Table1[[#This Row],[Category and Sub-Category]],1)-1))</f>
        <v>food</v>
      </c>
      <c r="R2330" t="str">
        <f>TRIM(MID(Table1[[#This Row],[Category and Sub-Category]],SEARCH("/",Table1[[#This Row],[Category and Sub-Category]],1)+1,LEN(Table1[[#This Row],[Category and Sub-Category]])))</f>
        <v>small batch</v>
      </c>
      <c r="S2330" s="8">
        <f>DATE(1970,1,1)+(Table1[[#This Row],[launched_at]]/(24*60*60))</f>
        <v>42139.781678240739</v>
      </c>
      <c r="T2330" s="8">
        <f>DATE(1970,1,1)+(Table1[[#This Row],[deadline]]/(24*60*60))</f>
        <v>42169.781678240739</v>
      </c>
      <c r="U2330">
        <f>_xlfn.DAYS(Table1[[#This Row],[Date Ended Conversion]],Table1[[#This Row],[Date Created Conversion]])</f>
        <v>30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9">
        <f>IF(Table1[[#This Row],[goal]] &lt;= 0,0,Table1[[#This Row],[pledged]]/Table1[[#This Row],[goal]])</f>
        <v>1.0591999999999999</v>
      </c>
      <c r="P2331" s="7">
        <f>IF(Table1[[#This Row],[backers_count]] &lt;= 0,0,Table1[[#This Row],[pledged]]/Table1[[#This Row],[backers_count]])</f>
        <v>211.84</v>
      </c>
      <c r="Q2331" t="str">
        <f>TRIM(MID(Table1[[#This Row],[Category and Sub-Category]],1,SEARCH("/",Table1[[#This Row],[Category and Sub-Category]],1)-1))</f>
        <v>food</v>
      </c>
      <c r="R2331" t="str">
        <f>TRIM(MID(Table1[[#This Row],[Category and Sub-Category]],SEARCH("/",Table1[[#This Row],[Category and Sub-Category]],1)+1,LEN(Table1[[#This Row],[Category and Sub-Category]])))</f>
        <v>small batch</v>
      </c>
      <c r="S2331" s="8">
        <f>DATE(1970,1,1)+(Table1[[#This Row],[launched_at]]/(24*60*60))</f>
        <v>41807.624374999999</v>
      </c>
      <c r="T2331" s="8">
        <f>DATE(1970,1,1)+(Table1[[#This Row],[deadline]]/(24*60*60))</f>
        <v>41837.624374999999</v>
      </c>
      <c r="U2331">
        <f>_xlfn.DAYS(Table1[[#This Row],[Date Ended Conversion]],Table1[[#This Row],[Date Created Conversion]])</f>
        <v>30</v>
      </c>
    </row>
    <row r="2332" spans="1:21" ht="43.5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9">
        <f>IF(Table1[[#This Row],[goal]] &lt;= 0,0,Table1[[#This Row],[pledged]]/Table1[[#This Row],[goal]])</f>
        <v>1.0242285714285715</v>
      </c>
      <c r="P2332" s="7">
        <f>IF(Table1[[#This Row],[backers_count]] &lt;= 0,0,Table1[[#This Row],[pledged]]/Table1[[#This Row],[backers_count]])</f>
        <v>219.92638036809817</v>
      </c>
      <c r="Q2332" t="str">
        <f>TRIM(MID(Table1[[#This Row],[Category and Sub-Category]],1,SEARCH("/",Table1[[#This Row],[Category and Sub-Category]],1)-1))</f>
        <v>food</v>
      </c>
      <c r="R2332" t="str">
        <f>TRIM(MID(Table1[[#This Row],[Category and Sub-Category]],SEARCH("/",Table1[[#This Row],[Category and Sub-Category]],1)+1,LEN(Table1[[#This Row],[Category and Sub-Category]])))</f>
        <v>small batch</v>
      </c>
      <c r="S2332" s="8">
        <f>DATE(1970,1,1)+(Table1[[#This Row],[launched_at]]/(24*60*60))</f>
        <v>42332.89980324074</v>
      </c>
      <c r="T2332" s="8">
        <f>DATE(1970,1,1)+(Table1[[#This Row],[deadline]]/(24*60*60))</f>
        <v>42363</v>
      </c>
      <c r="U2332">
        <f>_xlfn.DAYS(Table1[[#This Row],[Date Ended Conversion]],Table1[[#This Row],[Date Created Conversion]])</f>
        <v>31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9">
        <f>IF(Table1[[#This Row],[goal]] &lt;= 0,0,Table1[[#This Row],[pledged]]/Table1[[#This Row],[goal]])</f>
        <v>1.4431375</v>
      </c>
      <c r="P2333" s="7">
        <f>IF(Table1[[#This Row],[backers_count]] &lt;= 0,0,Table1[[#This Row],[pledged]]/Table1[[#This Row],[backers_count]])</f>
        <v>40.795406360424032</v>
      </c>
      <c r="Q2333" t="str">
        <f>TRIM(MID(Table1[[#This Row],[Category and Sub-Category]],1,SEARCH("/",Table1[[#This Row],[Category and Sub-Category]],1)-1))</f>
        <v>food</v>
      </c>
      <c r="R2333" t="str">
        <f>TRIM(MID(Table1[[#This Row],[Category and Sub-Category]],SEARCH("/",Table1[[#This Row],[Category and Sub-Category]],1)+1,LEN(Table1[[#This Row],[Category and Sub-Category]])))</f>
        <v>small batch</v>
      </c>
      <c r="S2333" s="8">
        <f>DATE(1970,1,1)+(Table1[[#This Row],[launched_at]]/(24*60*60))</f>
        <v>41839.005671296298</v>
      </c>
      <c r="T2333" s="8">
        <f>DATE(1970,1,1)+(Table1[[#This Row],[deadline]]/(24*60*60))</f>
        <v>41869.005671296298</v>
      </c>
      <c r="U2333">
        <f>_xlfn.DAYS(Table1[[#This Row],[Date Ended Conversion]],Table1[[#This Row],[Date Created Conversion]])</f>
        <v>30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9">
        <f>IF(Table1[[#This Row],[goal]] &lt;= 0,0,Table1[[#This Row],[pledged]]/Table1[[#This Row],[goal]])</f>
        <v>1.06308</v>
      </c>
      <c r="P2334" s="7">
        <f>IF(Table1[[#This Row],[backers_count]] &lt;= 0,0,Table1[[#This Row],[pledged]]/Table1[[#This Row],[backers_count]])</f>
        <v>75.502840909090907</v>
      </c>
      <c r="Q2334" t="str">
        <f>TRIM(MID(Table1[[#This Row],[Category and Sub-Category]],1,SEARCH("/",Table1[[#This Row],[Category and Sub-Category]],1)-1))</f>
        <v>food</v>
      </c>
      <c r="R2334" t="str">
        <f>TRIM(MID(Table1[[#This Row],[Category and Sub-Category]],SEARCH("/",Table1[[#This Row],[Category and Sub-Category]],1)+1,LEN(Table1[[#This Row],[Category and Sub-Category]])))</f>
        <v>small batch</v>
      </c>
      <c r="S2334" s="8">
        <f>DATE(1970,1,1)+(Table1[[#This Row],[launched_at]]/(24*60*60))</f>
        <v>42011.628136574072</v>
      </c>
      <c r="T2334" s="8">
        <f>DATE(1970,1,1)+(Table1[[#This Row],[deadline]]/(24*60*60))</f>
        <v>42041.628136574072</v>
      </c>
      <c r="U2334">
        <f>_xlfn.DAYS(Table1[[#This Row],[Date Ended Conversion]],Table1[[#This Row],[Date Created Conversion]])</f>
        <v>30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9">
        <f>IF(Table1[[#This Row],[goal]] &lt;= 0,0,Table1[[#This Row],[pledged]]/Table1[[#This Row],[goal]])</f>
        <v>2.1216666666666666</v>
      </c>
      <c r="P2335" s="7">
        <f>IF(Table1[[#This Row],[backers_count]] &lt;= 0,0,Table1[[#This Row],[pledged]]/Table1[[#This Row],[backers_count]])</f>
        <v>13.542553191489361</v>
      </c>
      <c r="Q2335" t="str">
        <f>TRIM(MID(Table1[[#This Row],[Category and Sub-Category]],1,SEARCH("/",Table1[[#This Row],[Category and Sub-Category]],1)-1))</f>
        <v>food</v>
      </c>
      <c r="R2335" t="str">
        <f>TRIM(MID(Table1[[#This Row],[Category and Sub-Category]],SEARCH("/",Table1[[#This Row],[Category and Sub-Category]],1)+1,LEN(Table1[[#This Row],[Category and Sub-Category]])))</f>
        <v>small batch</v>
      </c>
      <c r="S2335" s="8">
        <f>DATE(1970,1,1)+(Table1[[#This Row],[launched_at]]/(24*60*60))</f>
        <v>41767.650347222225</v>
      </c>
      <c r="T2335" s="8">
        <f>DATE(1970,1,1)+(Table1[[#This Row],[deadline]]/(24*60*60))</f>
        <v>41788.743055555555</v>
      </c>
      <c r="U2335">
        <f>_xlfn.DAYS(Table1[[#This Row],[Date Ended Conversion]],Table1[[#This Row],[Date Created Conversion]])</f>
        <v>21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9">
        <f>IF(Table1[[#This Row],[goal]] &lt;= 0,0,Table1[[#This Row],[pledged]]/Table1[[#This Row],[goal]])</f>
        <v>1.0195000000000001</v>
      </c>
      <c r="P2336" s="7">
        <f>IF(Table1[[#This Row],[backers_count]] &lt;= 0,0,Table1[[#This Row],[pledged]]/Table1[[#This Row],[backers_count]])</f>
        <v>60.865671641791046</v>
      </c>
      <c r="Q2336" t="str">
        <f>TRIM(MID(Table1[[#This Row],[Category and Sub-Category]],1,SEARCH("/",Table1[[#This Row],[Category and Sub-Category]],1)-1))</f>
        <v>food</v>
      </c>
      <c r="R2336" t="str">
        <f>TRIM(MID(Table1[[#This Row],[Category and Sub-Category]],SEARCH("/",Table1[[#This Row],[Category and Sub-Category]],1)+1,LEN(Table1[[#This Row],[Category and Sub-Category]])))</f>
        <v>small batch</v>
      </c>
      <c r="S2336" s="8">
        <f>DATE(1970,1,1)+(Table1[[#This Row],[launched_at]]/(24*60*60))</f>
        <v>41918.670115740737</v>
      </c>
      <c r="T2336" s="8">
        <f>DATE(1970,1,1)+(Table1[[#This Row],[deadline]]/(24*60*60))</f>
        <v>41948.731944444444</v>
      </c>
      <c r="U2336">
        <f>_xlfn.DAYS(Table1[[#This Row],[Date Ended Conversion]],Table1[[#This Row],[Date Created Conversion]])</f>
        <v>30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9">
        <f>IF(Table1[[#This Row],[goal]] &lt;= 0,0,Table1[[#This Row],[pledged]]/Table1[[#This Row],[goal]])</f>
        <v>1.0227200000000001</v>
      </c>
      <c r="P2337" s="7">
        <f>IF(Table1[[#This Row],[backers_count]] &lt;= 0,0,Table1[[#This Row],[pledged]]/Table1[[#This Row],[backers_count]])</f>
        <v>115.69230769230769</v>
      </c>
      <c r="Q2337" t="str">
        <f>TRIM(MID(Table1[[#This Row],[Category and Sub-Category]],1,SEARCH("/",Table1[[#This Row],[Category and Sub-Category]],1)-1))</f>
        <v>food</v>
      </c>
      <c r="R2337" t="str">
        <f>TRIM(MID(Table1[[#This Row],[Category and Sub-Category]],SEARCH("/",Table1[[#This Row],[Category and Sub-Category]],1)+1,LEN(Table1[[#This Row],[Category and Sub-Category]])))</f>
        <v>small batch</v>
      </c>
      <c r="S2337" s="8">
        <f>DATE(1970,1,1)+(Table1[[#This Row],[launched_at]]/(24*60*60))</f>
        <v>41771.572256944448</v>
      </c>
      <c r="T2337" s="8">
        <f>DATE(1970,1,1)+(Table1[[#This Row],[deadline]]/(24*60*60))</f>
        <v>41801.572256944448</v>
      </c>
      <c r="U2337">
        <f>_xlfn.DAYS(Table1[[#This Row],[Date Ended Conversion]],Table1[[#This Row],[Date Created Conversion]])</f>
        <v>30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9">
        <f>IF(Table1[[#This Row],[goal]] &lt;= 0,0,Table1[[#This Row],[pledged]]/Table1[[#This Row],[goal]])</f>
        <v>5.2073254999999996</v>
      </c>
      <c r="P2338" s="7">
        <f>IF(Table1[[#This Row],[backers_count]] &lt;= 0,0,Table1[[#This Row],[pledged]]/Table1[[#This Row],[backers_count]])</f>
        <v>48.104623556581984</v>
      </c>
      <c r="Q2338" t="str">
        <f>TRIM(MID(Table1[[#This Row],[Category and Sub-Category]],1,SEARCH("/",Table1[[#This Row],[Category and Sub-Category]],1)-1))</f>
        <v>food</v>
      </c>
      <c r="R2338" t="str">
        <f>TRIM(MID(Table1[[#This Row],[Category and Sub-Category]],SEARCH("/",Table1[[#This Row],[Category and Sub-Category]],1)+1,LEN(Table1[[#This Row],[Category and Sub-Category]])))</f>
        <v>small batch</v>
      </c>
      <c r="S2338" s="8">
        <f>DATE(1970,1,1)+(Table1[[#This Row],[launched_at]]/(24*60*60))</f>
        <v>41666.924710648149</v>
      </c>
      <c r="T2338" s="8">
        <f>DATE(1970,1,1)+(Table1[[#This Row],[deadline]]/(24*60*60))</f>
        <v>41706.924710648149</v>
      </c>
      <c r="U2338">
        <f>_xlfn.DAYS(Table1[[#This Row],[Date Ended Conversion]],Table1[[#This Row],[Date Created Conversion]])</f>
        <v>40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9">
        <f>IF(Table1[[#This Row],[goal]] &lt;= 0,0,Table1[[#This Row],[pledged]]/Table1[[#This Row],[goal]])</f>
        <v>1.1065833333333333</v>
      </c>
      <c r="P2339" s="7">
        <f>IF(Table1[[#This Row],[backers_count]] &lt;= 0,0,Table1[[#This Row],[pledged]]/Table1[[#This Row],[backers_count]])</f>
        <v>74.184357541899445</v>
      </c>
      <c r="Q2339" t="str">
        <f>TRIM(MID(Table1[[#This Row],[Category and Sub-Category]],1,SEARCH("/",Table1[[#This Row],[Category and Sub-Category]],1)-1))</f>
        <v>food</v>
      </c>
      <c r="R2339" t="str">
        <f>TRIM(MID(Table1[[#This Row],[Category and Sub-Category]],SEARCH("/",Table1[[#This Row],[Category and Sub-Category]],1)+1,LEN(Table1[[#This Row],[Category and Sub-Category]])))</f>
        <v>small batch</v>
      </c>
      <c r="S2339" s="8">
        <f>DATE(1970,1,1)+(Table1[[#This Row],[launched_at]]/(24*60*60))</f>
        <v>41786.640543981484</v>
      </c>
      <c r="T2339" s="8">
        <f>DATE(1970,1,1)+(Table1[[#This Row],[deadline]]/(24*60*60))</f>
        <v>41816.640543981484</v>
      </c>
      <c r="U2339">
        <f>_xlfn.DAYS(Table1[[#This Row],[Date Ended Conversion]],Table1[[#This Row],[Date Created Conversion]])</f>
        <v>30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9">
        <f>IF(Table1[[#This Row],[goal]] &lt;= 0,0,Table1[[#This Row],[pledged]]/Table1[[#This Row],[goal]])</f>
        <v>1.0114333333333334</v>
      </c>
      <c r="P2340" s="7">
        <f>IF(Table1[[#This Row],[backers_count]] &lt;= 0,0,Table1[[#This Row],[pledged]]/Table1[[#This Row],[backers_count]])</f>
        <v>123.34552845528455</v>
      </c>
      <c r="Q2340" t="str">
        <f>TRIM(MID(Table1[[#This Row],[Category and Sub-Category]],1,SEARCH("/",Table1[[#This Row],[Category and Sub-Category]],1)-1))</f>
        <v>food</v>
      </c>
      <c r="R2340" t="str">
        <f>TRIM(MID(Table1[[#This Row],[Category and Sub-Category]],SEARCH("/",Table1[[#This Row],[Category and Sub-Category]],1)+1,LEN(Table1[[#This Row],[Category and Sub-Category]])))</f>
        <v>small batch</v>
      </c>
      <c r="S2340" s="8">
        <f>DATE(1970,1,1)+(Table1[[#This Row],[launched_at]]/(24*60*60))</f>
        <v>41789.89680555556</v>
      </c>
      <c r="T2340" s="8">
        <f>DATE(1970,1,1)+(Table1[[#This Row],[deadline]]/(24*60*60))</f>
        <v>41819.89680555556</v>
      </c>
      <c r="U2340">
        <f>_xlfn.DAYS(Table1[[#This Row],[Date Ended Conversion]],Table1[[#This Row],[Date Created Conversion]])</f>
        <v>30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9">
        <f>IF(Table1[[#This Row],[goal]] &lt;= 0,0,Table1[[#This Row],[pledged]]/Table1[[#This Row],[goal]])</f>
        <v>2.9420799999999998</v>
      </c>
      <c r="P2341" s="7">
        <f>IF(Table1[[#This Row],[backers_count]] &lt;= 0,0,Table1[[#This Row],[pledged]]/Table1[[#This Row],[backers_count]])</f>
        <v>66.623188405797094</v>
      </c>
      <c r="Q2341" t="str">
        <f>TRIM(MID(Table1[[#This Row],[Category and Sub-Category]],1,SEARCH("/",Table1[[#This Row],[Category and Sub-Category]],1)-1))</f>
        <v>food</v>
      </c>
      <c r="R2341" t="str">
        <f>TRIM(MID(Table1[[#This Row],[Category and Sub-Category]],SEARCH("/",Table1[[#This Row],[Category and Sub-Category]],1)+1,LEN(Table1[[#This Row],[Category and Sub-Category]])))</f>
        <v>small batch</v>
      </c>
      <c r="S2341" s="8">
        <f>DATE(1970,1,1)+(Table1[[#This Row],[launched_at]]/(24*60*60))</f>
        <v>42692.79987268518</v>
      </c>
      <c r="T2341" s="8">
        <f>DATE(1970,1,1)+(Table1[[#This Row],[deadline]]/(24*60*60))</f>
        <v>42723.332638888889</v>
      </c>
      <c r="U2341">
        <f>_xlfn.DAYS(Table1[[#This Row],[Date Ended Conversion]],Table1[[#This Row],[Date Created Conversion]])</f>
        <v>31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9">
        <f>IF(Table1[[#This Row],[goal]] &lt;= 0,0,Table1[[#This Row],[pledged]]/Table1[[#This Row],[goal]])</f>
        <v>1.0577749999999999</v>
      </c>
      <c r="P2342" s="7">
        <f>IF(Table1[[#This Row],[backers_count]] &lt;= 0,0,Table1[[#This Row],[pledged]]/Table1[[#This Row],[backers_count]])</f>
        <v>104.99007444168734</v>
      </c>
      <c r="Q2342" t="str">
        <f>TRIM(MID(Table1[[#This Row],[Category and Sub-Category]],1,SEARCH("/",Table1[[#This Row],[Category and Sub-Category]],1)-1))</f>
        <v>food</v>
      </c>
      <c r="R2342" t="str">
        <f>TRIM(MID(Table1[[#This Row],[Category and Sub-Category]],SEARCH("/",Table1[[#This Row],[Category and Sub-Category]],1)+1,LEN(Table1[[#This Row],[Category and Sub-Category]])))</f>
        <v>small batch</v>
      </c>
      <c r="S2342" s="8">
        <f>DATE(1970,1,1)+(Table1[[#This Row],[launched_at]]/(24*60*60))</f>
        <v>42643.642800925925</v>
      </c>
      <c r="T2342" s="8">
        <f>DATE(1970,1,1)+(Table1[[#This Row],[deadline]]/(24*60*60))</f>
        <v>42673.642800925925</v>
      </c>
      <c r="U2342">
        <f>_xlfn.DAYS(Table1[[#This Row],[Date Ended Conversion]],Table1[[#This Row],[Date Created Conversion]])</f>
        <v>30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9">
        <f>IF(Table1[[#This Row],[goal]] &lt;= 0,0,Table1[[#This Row],[pledged]]/Table1[[#This Row],[goal]])</f>
        <v>0</v>
      </c>
      <c r="P2343" s="7">
        <f>IF(Table1[[#This Row],[backers_count]] &lt;= 0,0,Table1[[#This Row],[pledged]]/Table1[[#This Row],[backers_count]])</f>
        <v>0</v>
      </c>
      <c r="Q2343" t="str">
        <f>TRIM(MID(Table1[[#This Row],[Category and Sub-Category]],1,SEARCH("/",Table1[[#This Row],[Category and Sub-Category]],1)-1))</f>
        <v>technology</v>
      </c>
      <c r="R2343" t="str">
        <f>TRIM(MID(Table1[[#This Row],[Category and Sub-Category]],SEARCH("/",Table1[[#This Row],[Category and Sub-Category]],1)+1,LEN(Table1[[#This Row],[Category and Sub-Category]])))</f>
        <v>web</v>
      </c>
      <c r="S2343" s="8">
        <f>DATE(1970,1,1)+(Table1[[#This Row],[launched_at]]/(24*60*60))</f>
        <v>42167.813703703709</v>
      </c>
      <c r="T2343" s="8">
        <f>DATE(1970,1,1)+(Table1[[#This Row],[deadline]]/(24*60*60))</f>
        <v>42197.813703703709</v>
      </c>
      <c r="U2343">
        <f>_xlfn.DAYS(Table1[[#This Row],[Date Ended Conversion]],Table1[[#This Row],[Date Created Conversion]])</f>
        <v>30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9">
        <f>IF(Table1[[#This Row],[goal]] &lt;= 0,0,Table1[[#This Row],[pledged]]/Table1[[#This Row],[goal]])</f>
        <v>0</v>
      </c>
      <c r="P2344" s="7">
        <f>IF(Table1[[#This Row],[backers_count]] &lt;= 0,0,Table1[[#This Row],[pledged]]/Table1[[#This Row],[backers_count]])</f>
        <v>0</v>
      </c>
      <c r="Q2344" t="str">
        <f>TRIM(MID(Table1[[#This Row],[Category and Sub-Category]],1,SEARCH("/",Table1[[#This Row],[Category and Sub-Category]],1)-1))</f>
        <v>technology</v>
      </c>
      <c r="R2344" t="str">
        <f>TRIM(MID(Table1[[#This Row],[Category and Sub-Category]],SEARCH("/",Table1[[#This Row],[Category and Sub-Category]],1)+1,LEN(Table1[[#This Row],[Category and Sub-Category]])))</f>
        <v>web</v>
      </c>
      <c r="S2344" s="8">
        <f>DATE(1970,1,1)+(Table1[[#This Row],[launched_at]]/(24*60*60))</f>
        <v>41897.702199074076</v>
      </c>
      <c r="T2344" s="8">
        <f>DATE(1970,1,1)+(Table1[[#This Row],[deadline]]/(24*60*60))</f>
        <v>41918.208333333336</v>
      </c>
      <c r="U2344">
        <f>_xlfn.DAYS(Table1[[#This Row],[Date Ended Conversion]],Table1[[#This Row],[Date Created Conversion]])</f>
        <v>21</v>
      </c>
    </row>
    <row r="2345" spans="1:21" ht="43.5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9">
        <f>IF(Table1[[#This Row],[goal]] &lt;= 0,0,Table1[[#This Row],[pledged]]/Table1[[#This Row],[goal]])</f>
        <v>0.03</v>
      </c>
      <c r="P2345" s="7">
        <f>IF(Table1[[#This Row],[backers_count]] &lt;= 0,0,Table1[[#This Row],[pledged]]/Table1[[#This Row],[backers_count]])</f>
        <v>300</v>
      </c>
      <c r="Q2345" t="str">
        <f>TRIM(MID(Table1[[#This Row],[Category and Sub-Category]],1,SEARCH("/",Table1[[#This Row],[Category and Sub-Category]],1)-1))</f>
        <v>technology</v>
      </c>
      <c r="R2345" t="str">
        <f>TRIM(MID(Table1[[#This Row],[Category and Sub-Category]],SEARCH("/",Table1[[#This Row],[Category and Sub-Category]],1)+1,LEN(Table1[[#This Row],[Category and Sub-Category]])))</f>
        <v>web</v>
      </c>
      <c r="S2345" s="8">
        <f>DATE(1970,1,1)+(Table1[[#This Row],[launched_at]]/(24*60*60))</f>
        <v>42327.825289351851</v>
      </c>
      <c r="T2345" s="8">
        <f>DATE(1970,1,1)+(Table1[[#This Row],[deadline]]/(24*60*60))</f>
        <v>42377.82430555555</v>
      </c>
      <c r="U2345">
        <f>_xlfn.DAYS(Table1[[#This Row],[Date Ended Conversion]],Table1[[#This Row],[Date Created Conversion]])</f>
        <v>50</v>
      </c>
    </row>
    <row r="2346" spans="1:21" ht="43.5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9">
        <f>IF(Table1[[#This Row],[goal]] &lt;= 0,0,Table1[[#This Row],[pledged]]/Table1[[#This Row],[goal]])</f>
        <v>1E-3</v>
      </c>
      <c r="P2346" s="7">
        <f>IF(Table1[[#This Row],[backers_count]] &lt;= 0,0,Table1[[#This Row],[pledged]]/Table1[[#This Row],[backers_count]])</f>
        <v>1</v>
      </c>
      <c r="Q2346" t="str">
        <f>TRIM(MID(Table1[[#This Row],[Category and Sub-Category]],1,SEARCH("/",Table1[[#This Row],[Category and Sub-Category]],1)-1))</f>
        <v>technology</v>
      </c>
      <c r="R2346" t="str">
        <f>TRIM(MID(Table1[[#This Row],[Category and Sub-Category]],SEARCH("/",Table1[[#This Row],[Category and Sub-Category]],1)+1,LEN(Table1[[#This Row],[Category and Sub-Category]])))</f>
        <v>web</v>
      </c>
      <c r="S2346" s="8">
        <f>DATE(1970,1,1)+(Table1[[#This Row],[launched_at]]/(24*60*60))</f>
        <v>42515.727650462963</v>
      </c>
      <c r="T2346" s="8">
        <f>DATE(1970,1,1)+(Table1[[#This Row],[deadline]]/(24*60*60))</f>
        <v>42545.727650462963</v>
      </c>
      <c r="U2346">
        <f>_xlfn.DAYS(Table1[[#This Row],[Date Ended Conversion]],Table1[[#This Row],[Date Created Conversion]])</f>
        <v>30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9">
        <f>IF(Table1[[#This Row],[goal]] &lt;= 0,0,Table1[[#This Row],[pledged]]/Table1[[#This Row],[goal]])</f>
        <v>0</v>
      </c>
      <c r="P2347" s="7">
        <f>IF(Table1[[#This Row],[backers_count]] &lt;= 0,0,Table1[[#This Row],[pledged]]/Table1[[#This Row],[backers_count]])</f>
        <v>0</v>
      </c>
      <c r="Q2347" t="str">
        <f>TRIM(MID(Table1[[#This Row],[Category and Sub-Category]],1,SEARCH("/",Table1[[#This Row],[Category and Sub-Category]],1)-1))</f>
        <v>technology</v>
      </c>
      <c r="R2347" t="str">
        <f>TRIM(MID(Table1[[#This Row],[Category and Sub-Category]],SEARCH("/",Table1[[#This Row],[Category and Sub-Category]],1)+1,LEN(Table1[[#This Row],[Category and Sub-Category]])))</f>
        <v>web</v>
      </c>
      <c r="S2347" s="8">
        <f>DATE(1970,1,1)+(Table1[[#This Row],[launched_at]]/(24*60*60))</f>
        <v>42060.001805555556</v>
      </c>
      <c r="T2347" s="8">
        <f>DATE(1970,1,1)+(Table1[[#This Row],[deadline]]/(24*60*60))</f>
        <v>42094.985416666663</v>
      </c>
      <c r="U2347">
        <f>_xlfn.DAYS(Table1[[#This Row],[Date Ended Conversion]],Table1[[#This Row],[Date Created Conversion]])</f>
        <v>34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9">
        <f>IF(Table1[[#This Row],[goal]] &lt;= 0,0,Table1[[#This Row],[pledged]]/Table1[[#This Row],[goal]])</f>
        <v>6.4999999999999997E-4</v>
      </c>
      <c r="P2348" s="7">
        <f>IF(Table1[[#This Row],[backers_count]] &lt;= 0,0,Table1[[#This Row],[pledged]]/Table1[[#This Row],[backers_count]])</f>
        <v>13</v>
      </c>
      <c r="Q2348" t="str">
        <f>TRIM(MID(Table1[[#This Row],[Category and Sub-Category]],1,SEARCH("/",Table1[[#This Row],[Category and Sub-Category]],1)-1))</f>
        <v>technology</v>
      </c>
      <c r="R2348" t="str">
        <f>TRIM(MID(Table1[[#This Row],[Category and Sub-Category]],SEARCH("/",Table1[[#This Row],[Category and Sub-Category]],1)+1,LEN(Table1[[#This Row],[Category and Sub-Category]])))</f>
        <v>web</v>
      </c>
      <c r="S2348" s="8">
        <f>DATE(1970,1,1)+(Table1[[#This Row],[launched_at]]/(24*60*60))</f>
        <v>42615.79896990741</v>
      </c>
      <c r="T2348" s="8">
        <f>DATE(1970,1,1)+(Table1[[#This Row],[deadline]]/(24*60*60))</f>
        <v>42660.79896990741</v>
      </c>
      <c r="U2348">
        <f>_xlfn.DAYS(Table1[[#This Row],[Date Ended Conversion]],Table1[[#This Row],[Date Created Conversion]])</f>
        <v>45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9">
        <f>IF(Table1[[#This Row],[goal]] &lt;= 0,0,Table1[[#This Row],[pledged]]/Table1[[#This Row],[goal]])</f>
        <v>1.4999999999999999E-2</v>
      </c>
      <c r="P2349" s="7">
        <f>IF(Table1[[#This Row],[backers_count]] &lt;= 0,0,Table1[[#This Row],[pledged]]/Table1[[#This Row],[backers_count]])</f>
        <v>15</v>
      </c>
      <c r="Q2349" t="str">
        <f>TRIM(MID(Table1[[#This Row],[Category and Sub-Category]],1,SEARCH("/",Table1[[#This Row],[Category and Sub-Category]],1)-1))</f>
        <v>technology</v>
      </c>
      <c r="R2349" t="str">
        <f>TRIM(MID(Table1[[#This Row],[Category and Sub-Category]],SEARCH("/",Table1[[#This Row],[Category and Sub-Category]],1)+1,LEN(Table1[[#This Row],[Category and Sub-Category]])))</f>
        <v>web</v>
      </c>
      <c r="S2349" s="8">
        <f>DATE(1970,1,1)+(Table1[[#This Row],[launched_at]]/(24*60*60))</f>
        <v>42577.607361111106</v>
      </c>
      <c r="T2349" s="8">
        <f>DATE(1970,1,1)+(Table1[[#This Row],[deadline]]/(24*60*60))</f>
        <v>42607.607361111106</v>
      </c>
      <c r="U2349">
        <f>_xlfn.DAYS(Table1[[#This Row],[Date Ended Conversion]],Table1[[#This Row],[Date Created Conversion]])</f>
        <v>30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9">
        <f>IF(Table1[[#This Row],[goal]] &lt;= 0,0,Table1[[#This Row],[pledged]]/Table1[[#This Row],[goal]])</f>
        <v>3.8571428571428572E-3</v>
      </c>
      <c r="P2350" s="7">
        <f>IF(Table1[[#This Row],[backers_count]] &lt;= 0,0,Table1[[#This Row],[pledged]]/Table1[[#This Row],[backers_count]])</f>
        <v>54</v>
      </c>
      <c r="Q2350" t="str">
        <f>TRIM(MID(Table1[[#This Row],[Category and Sub-Category]],1,SEARCH("/",Table1[[#This Row],[Category and Sub-Category]],1)-1))</f>
        <v>technology</v>
      </c>
      <c r="R2350" t="str">
        <f>TRIM(MID(Table1[[#This Row],[Category and Sub-Category]],SEARCH("/",Table1[[#This Row],[Category and Sub-Category]],1)+1,LEN(Table1[[#This Row],[Category and Sub-Category]])))</f>
        <v>web</v>
      </c>
      <c r="S2350" s="8">
        <f>DATE(1970,1,1)+(Table1[[#This Row],[launched_at]]/(24*60*60))</f>
        <v>42360.932152777779</v>
      </c>
      <c r="T2350" s="8">
        <f>DATE(1970,1,1)+(Table1[[#This Row],[deadline]]/(24*60*60))</f>
        <v>42420.932152777779</v>
      </c>
      <c r="U2350">
        <f>_xlfn.DAYS(Table1[[#This Row],[Date Ended Conversion]],Table1[[#This Row],[Date Created Conversion]])</f>
        <v>60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9">
        <f>IF(Table1[[#This Row],[goal]] &lt;= 0,0,Table1[[#This Row],[pledged]]/Table1[[#This Row],[goal]])</f>
        <v>0</v>
      </c>
      <c r="P2351" s="7">
        <f>IF(Table1[[#This Row],[backers_count]] &lt;= 0,0,Table1[[#This Row],[pledged]]/Table1[[#This Row],[backers_count]])</f>
        <v>0</v>
      </c>
      <c r="Q2351" t="str">
        <f>TRIM(MID(Table1[[#This Row],[Category and Sub-Category]],1,SEARCH("/",Table1[[#This Row],[Category and Sub-Category]],1)-1))</f>
        <v>technology</v>
      </c>
      <c r="R2351" t="str">
        <f>TRIM(MID(Table1[[#This Row],[Category and Sub-Category]],SEARCH("/",Table1[[#This Row],[Category and Sub-Category]],1)+1,LEN(Table1[[#This Row],[Category and Sub-Category]])))</f>
        <v>web</v>
      </c>
      <c r="S2351" s="8">
        <f>DATE(1970,1,1)+(Table1[[#This Row],[launched_at]]/(24*60*60))</f>
        <v>42198.775787037041</v>
      </c>
      <c r="T2351" s="8">
        <f>DATE(1970,1,1)+(Table1[[#This Row],[deadline]]/(24*60*60))</f>
        <v>42227.775787037041</v>
      </c>
      <c r="U2351">
        <f>_xlfn.DAYS(Table1[[#This Row],[Date Ended Conversion]],Table1[[#This Row],[Date Created Conversion]])</f>
        <v>29</v>
      </c>
    </row>
    <row r="2352" spans="1:21" ht="29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9">
        <f>IF(Table1[[#This Row],[goal]] &lt;= 0,0,Table1[[#This Row],[pledged]]/Table1[[#This Row],[goal]])</f>
        <v>0</v>
      </c>
      <c r="P2352" s="7">
        <f>IF(Table1[[#This Row],[backers_count]] &lt;= 0,0,Table1[[#This Row],[pledged]]/Table1[[#This Row],[backers_count]])</f>
        <v>0</v>
      </c>
      <c r="Q2352" t="str">
        <f>TRIM(MID(Table1[[#This Row],[Category and Sub-Category]],1,SEARCH("/",Table1[[#This Row],[Category and Sub-Category]],1)-1))</f>
        <v>technology</v>
      </c>
      <c r="R2352" t="str">
        <f>TRIM(MID(Table1[[#This Row],[Category and Sub-Category]],SEARCH("/",Table1[[#This Row],[Category and Sub-Category]],1)+1,LEN(Table1[[#This Row],[Category and Sub-Category]])))</f>
        <v>web</v>
      </c>
      <c r="S2352" s="8">
        <f>DATE(1970,1,1)+(Table1[[#This Row],[launched_at]]/(24*60*60))</f>
        <v>42708.842245370368</v>
      </c>
      <c r="T2352" s="8">
        <f>DATE(1970,1,1)+(Table1[[#This Row],[deadline]]/(24*60*60))</f>
        <v>42738.842245370368</v>
      </c>
      <c r="U2352">
        <f>_xlfn.DAYS(Table1[[#This Row],[Date Ended Conversion]],Table1[[#This Row],[Date Created Conversion]])</f>
        <v>30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9">
        <f>IF(Table1[[#This Row],[goal]] &lt;= 0,0,Table1[[#This Row],[pledged]]/Table1[[#This Row],[goal]])</f>
        <v>5.7142857142857143E-3</v>
      </c>
      <c r="P2353" s="7">
        <f>IF(Table1[[#This Row],[backers_count]] &lt;= 0,0,Table1[[#This Row],[pledged]]/Table1[[#This Row],[backers_count]])</f>
        <v>15.428571428571429</v>
      </c>
      <c r="Q2353" t="str">
        <f>TRIM(MID(Table1[[#This Row],[Category and Sub-Category]],1,SEARCH("/",Table1[[#This Row],[Category and Sub-Category]],1)-1))</f>
        <v>technology</v>
      </c>
      <c r="R2353" t="str">
        <f>TRIM(MID(Table1[[#This Row],[Category and Sub-Category]],SEARCH("/",Table1[[#This Row],[Category and Sub-Category]],1)+1,LEN(Table1[[#This Row],[Category and Sub-Category]])))</f>
        <v>web</v>
      </c>
      <c r="S2353" s="8">
        <f>DATE(1970,1,1)+(Table1[[#This Row],[launched_at]]/(24*60*60))</f>
        <v>42094.101145833338</v>
      </c>
      <c r="T2353" s="8">
        <f>DATE(1970,1,1)+(Table1[[#This Row],[deadline]]/(24*60*60))</f>
        <v>42124.101145833338</v>
      </c>
      <c r="U2353">
        <f>_xlfn.DAYS(Table1[[#This Row],[Date Ended Conversion]],Table1[[#This Row],[Date Created Conversion]])</f>
        <v>30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9">
        <f>IF(Table1[[#This Row],[goal]] &lt;= 0,0,Table1[[#This Row],[pledged]]/Table1[[#This Row],[goal]])</f>
        <v>0</v>
      </c>
      <c r="P2354" s="7">
        <f>IF(Table1[[#This Row],[backers_count]] &lt;= 0,0,Table1[[#This Row],[pledged]]/Table1[[#This Row],[backers_count]])</f>
        <v>0</v>
      </c>
      <c r="Q2354" t="str">
        <f>TRIM(MID(Table1[[#This Row],[Category and Sub-Category]],1,SEARCH("/",Table1[[#This Row],[Category and Sub-Category]],1)-1))</f>
        <v>technology</v>
      </c>
      <c r="R2354" t="str">
        <f>TRIM(MID(Table1[[#This Row],[Category and Sub-Category]],SEARCH("/",Table1[[#This Row],[Category and Sub-Category]],1)+1,LEN(Table1[[#This Row],[Category and Sub-Category]])))</f>
        <v>web</v>
      </c>
      <c r="S2354" s="8">
        <f>DATE(1970,1,1)+(Table1[[#This Row],[launched_at]]/(24*60*60))</f>
        <v>42101.633703703701</v>
      </c>
      <c r="T2354" s="8">
        <f>DATE(1970,1,1)+(Table1[[#This Row],[deadline]]/(24*60*60))</f>
        <v>42161.633703703701</v>
      </c>
      <c r="U2354">
        <f>_xlfn.DAYS(Table1[[#This Row],[Date Ended Conversion]],Table1[[#This Row],[Date Created Conversion]])</f>
        <v>60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9">
        <f>IF(Table1[[#This Row],[goal]] &lt;= 0,0,Table1[[#This Row],[pledged]]/Table1[[#This Row],[goal]])</f>
        <v>0</v>
      </c>
      <c r="P2355" s="7">
        <f>IF(Table1[[#This Row],[backers_count]] &lt;= 0,0,Table1[[#This Row],[pledged]]/Table1[[#This Row],[backers_count]])</f>
        <v>0</v>
      </c>
      <c r="Q2355" t="str">
        <f>TRIM(MID(Table1[[#This Row],[Category and Sub-Category]],1,SEARCH("/",Table1[[#This Row],[Category and Sub-Category]],1)-1))</f>
        <v>technology</v>
      </c>
      <c r="R2355" t="str">
        <f>TRIM(MID(Table1[[#This Row],[Category and Sub-Category]],SEARCH("/",Table1[[#This Row],[Category and Sub-Category]],1)+1,LEN(Table1[[#This Row],[Category and Sub-Category]])))</f>
        <v>web</v>
      </c>
      <c r="S2355" s="8">
        <f>DATE(1970,1,1)+(Table1[[#This Row],[launched_at]]/(24*60*60))</f>
        <v>42103.676180555558</v>
      </c>
      <c r="T2355" s="8">
        <f>DATE(1970,1,1)+(Table1[[#This Row],[deadline]]/(24*60*60))</f>
        <v>42115.676180555558</v>
      </c>
      <c r="U2355">
        <f>_xlfn.DAYS(Table1[[#This Row],[Date Ended Conversion]],Table1[[#This Row],[Date Created Conversion]])</f>
        <v>12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9">
        <f>IF(Table1[[#This Row],[goal]] &lt;= 0,0,Table1[[#This Row],[pledged]]/Table1[[#This Row],[goal]])</f>
        <v>7.1428571428571429E-4</v>
      </c>
      <c r="P2356" s="7">
        <f>IF(Table1[[#This Row],[backers_count]] &lt;= 0,0,Table1[[#This Row],[pledged]]/Table1[[#This Row],[backers_count]])</f>
        <v>25</v>
      </c>
      <c r="Q2356" t="str">
        <f>TRIM(MID(Table1[[#This Row],[Category and Sub-Category]],1,SEARCH("/",Table1[[#This Row],[Category and Sub-Category]],1)-1))</f>
        <v>technology</v>
      </c>
      <c r="R2356" t="str">
        <f>TRIM(MID(Table1[[#This Row],[Category and Sub-Category]],SEARCH("/",Table1[[#This Row],[Category and Sub-Category]],1)+1,LEN(Table1[[#This Row],[Category and Sub-Category]])))</f>
        <v>web</v>
      </c>
      <c r="S2356" s="8">
        <f>DATE(1970,1,1)+(Table1[[#This Row],[launched_at]]/(24*60*60))</f>
        <v>41954.722916666666</v>
      </c>
      <c r="T2356" s="8">
        <f>DATE(1970,1,1)+(Table1[[#This Row],[deadline]]/(24*60*60))</f>
        <v>42014.722916666666</v>
      </c>
      <c r="U2356">
        <f>_xlfn.DAYS(Table1[[#This Row],[Date Ended Conversion]],Table1[[#This Row],[Date Created Conversion]])</f>
        <v>60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9">
        <f>IF(Table1[[#This Row],[goal]] &lt;= 0,0,Table1[[#This Row],[pledged]]/Table1[[#This Row],[goal]])</f>
        <v>6.875E-3</v>
      </c>
      <c r="P2357" s="7">
        <f>IF(Table1[[#This Row],[backers_count]] &lt;= 0,0,Table1[[#This Row],[pledged]]/Table1[[#This Row],[backers_count]])</f>
        <v>27.5</v>
      </c>
      <c r="Q2357" t="str">
        <f>TRIM(MID(Table1[[#This Row],[Category and Sub-Category]],1,SEARCH("/",Table1[[#This Row],[Category and Sub-Category]],1)-1))</f>
        <v>technology</v>
      </c>
      <c r="R2357" t="str">
        <f>TRIM(MID(Table1[[#This Row],[Category and Sub-Category]],SEARCH("/",Table1[[#This Row],[Category and Sub-Category]],1)+1,LEN(Table1[[#This Row],[Category and Sub-Category]])))</f>
        <v>web</v>
      </c>
      <c r="S2357" s="8">
        <f>DATE(1970,1,1)+(Table1[[#This Row],[launched_at]]/(24*60*60))</f>
        <v>42096.918240740742</v>
      </c>
      <c r="T2357" s="8">
        <f>DATE(1970,1,1)+(Table1[[#This Row],[deadline]]/(24*60*60))</f>
        <v>42126.918240740742</v>
      </c>
      <c r="U2357">
        <f>_xlfn.DAYS(Table1[[#This Row],[Date Ended Conversion]],Table1[[#This Row],[Date Created Conversion]])</f>
        <v>30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9">
        <f>IF(Table1[[#This Row],[goal]] &lt;= 0,0,Table1[[#This Row],[pledged]]/Table1[[#This Row],[goal]])</f>
        <v>0</v>
      </c>
      <c r="P2358" s="7">
        <f>IF(Table1[[#This Row],[backers_count]] &lt;= 0,0,Table1[[#This Row],[pledged]]/Table1[[#This Row],[backers_count]])</f>
        <v>0</v>
      </c>
      <c r="Q2358" t="str">
        <f>TRIM(MID(Table1[[#This Row],[Category and Sub-Category]],1,SEARCH("/",Table1[[#This Row],[Category and Sub-Category]],1)-1))</f>
        <v>technology</v>
      </c>
      <c r="R2358" t="str">
        <f>TRIM(MID(Table1[[#This Row],[Category and Sub-Category]],SEARCH("/",Table1[[#This Row],[Category and Sub-Category]],1)+1,LEN(Table1[[#This Row],[Category and Sub-Category]])))</f>
        <v>web</v>
      </c>
      <c r="S2358" s="8">
        <f>DATE(1970,1,1)+(Table1[[#This Row],[launched_at]]/(24*60*60))</f>
        <v>42130.78361111111</v>
      </c>
      <c r="T2358" s="8">
        <f>DATE(1970,1,1)+(Table1[[#This Row],[deadline]]/(24*60*60))</f>
        <v>42160.78361111111</v>
      </c>
      <c r="U2358">
        <f>_xlfn.DAYS(Table1[[#This Row],[Date Ended Conversion]],Table1[[#This Row],[Date Created Conversion]])</f>
        <v>30</v>
      </c>
    </row>
    <row r="2359" spans="1:21" ht="29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9">
        <f>IF(Table1[[#This Row],[goal]] &lt;= 0,0,Table1[[#This Row],[pledged]]/Table1[[#This Row],[goal]])</f>
        <v>0</v>
      </c>
      <c r="P2359" s="7">
        <f>IF(Table1[[#This Row],[backers_count]] &lt;= 0,0,Table1[[#This Row],[pledged]]/Table1[[#This Row],[backers_count]])</f>
        <v>0</v>
      </c>
      <c r="Q2359" t="str">
        <f>TRIM(MID(Table1[[#This Row],[Category and Sub-Category]],1,SEARCH("/",Table1[[#This Row],[Category and Sub-Category]],1)-1))</f>
        <v>technology</v>
      </c>
      <c r="R2359" t="str">
        <f>TRIM(MID(Table1[[#This Row],[Category and Sub-Category]],SEARCH("/",Table1[[#This Row],[Category and Sub-Category]],1)+1,LEN(Table1[[#This Row],[Category and Sub-Category]])))</f>
        <v>web</v>
      </c>
      <c r="S2359" s="8">
        <f>DATE(1970,1,1)+(Table1[[#This Row],[launched_at]]/(24*60*60))</f>
        <v>42264.620115740741</v>
      </c>
      <c r="T2359" s="8">
        <f>DATE(1970,1,1)+(Table1[[#This Row],[deadline]]/(24*60*60))</f>
        <v>42294.620115740741</v>
      </c>
      <c r="U2359">
        <f>_xlfn.DAYS(Table1[[#This Row],[Date Ended Conversion]],Table1[[#This Row],[Date Created Conversion]])</f>
        <v>30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9">
        <f>IF(Table1[[#This Row],[goal]] &lt;= 0,0,Table1[[#This Row],[pledged]]/Table1[[#This Row],[goal]])</f>
        <v>0</v>
      </c>
      <c r="P2360" s="7">
        <f>IF(Table1[[#This Row],[backers_count]] &lt;= 0,0,Table1[[#This Row],[pledged]]/Table1[[#This Row],[backers_count]])</f>
        <v>0</v>
      </c>
      <c r="Q2360" t="str">
        <f>TRIM(MID(Table1[[#This Row],[Category and Sub-Category]],1,SEARCH("/",Table1[[#This Row],[Category and Sub-Category]],1)-1))</f>
        <v>technology</v>
      </c>
      <c r="R2360" t="str">
        <f>TRIM(MID(Table1[[#This Row],[Category and Sub-Category]],SEARCH("/",Table1[[#This Row],[Category and Sub-Category]],1)+1,LEN(Table1[[#This Row],[Category and Sub-Category]])))</f>
        <v>web</v>
      </c>
      <c r="S2360" s="8">
        <f>DATE(1970,1,1)+(Table1[[#This Row],[launched_at]]/(24*60*60))</f>
        <v>41978.930972222224</v>
      </c>
      <c r="T2360" s="8">
        <f>DATE(1970,1,1)+(Table1[[#This Row],[deadline]]/(24*60*60))</f>
        <v>42035.027083333334</v>
      </c>
      <c r="U2360">
        <f>_xlfn.DAYS(Table1[[#This Row],[Date Ended Conversion]],Table1[[#This Row],[Date Created Conversion]])</f>
        <v>57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9">
        <f>IF(Table1[[#This Row],[goal]] &lt;= 0,0,Table1[[#This Row],[pledged]]/Table1[[#This Row],[goal]])</f>
        <v>0.14680000000000001</v>
      </c>
      <c r="P2361" s="7">
        <f>IF(Table1[[#This Row],[backers_count]] &lt;= 0,0,Table1[[#This Row],[pledged]]/Table1[[#This Row],[backers_count]])</f>
        <v>367</v>
      </c>
      <c r="Q2361" t="str">
        <f>TRIM(MID(Table1[[#This Row],[Category and Sub-Category]],1,SEARCH("/",Table1[[#This Row],[Category and Sub-Category]],1)-1))</f>
        <v>technology</v>
      </c>
      <c r="R2361" t="str">
        <f>TRIM(MID(Table1[[#This Row],[Category and Sub-Category]],SEARCH("/",Table1[[#This Row],[Category and Sub-Category]],1)+1,LEN(Table1[[#This Row],[Category and Sub-Category]])))</f>
        <v>web</v>
      </c>
      <c r="S2361" s="8">
        <f>DATE(1970,1,1)+(Table1[[#This Row],[launched_at]]/(24*60*60))</f>
        <v>42159.649583333332</v>
      </c>
      <c r="T2361" s="8">
        <f>DATE(1970,1,1)+(Table1[[#This Row],[deadline]]/(24*60*60))</f>
        <v>42219.649583333332</v>
      </c>
      <c r="U2361">
        <f>_xlfn.DAYS(Table1[[#This Row],[Date Ended Conversion]],Table1[[#This Row],[Date Created Conversion]])</f>
        <v>60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9">
        <f>IF(Table1[[#This Row],[goal]] &lt;= 0,0,Table1[[#This Row],[pledged]]/Table1[[#This Row],[goal]])</f>
        <v>4.0000000000000002E-4</v>
      </c>
      <c r="P2362" s="7">
        <f>IF(Table1[[#This Row],[backers_count]] &lt;= 0,0,Table1[[#This Row],[pledged]]/Table1[[#This Row],[backers_count]])</f>
        <v>2</v>
      </c>
      <c r="Q2362" t="str">
        <f>TRIM(MID(Table1[[#This Row],[Category and Sub-Category]],1,SEARCH("/",Table1[[#This Row],[Category and Sub-Category]],1)-1))</f>
        <v>technology</v>
      </c>
      <c r="R2362" t="str">
        <f>TRIM(MID(Table1[[#This Row],[Category and Sub-Category]],SEARCH("/",Table1[[#This Row],[Category and Sub-Category]],1)+1,LEN(Table1[[#This Row],[Category and Sub-Category]])))</f>
        <v>web</v>
      </c>
      <c r="S2362" s="8">
        <f>DATE(1970,1,1)+(Table1[[#This Row],[launched_at]]/(24*60*60))</f>
        <v>42377.70694444445</v>
      </c>
      <c r="T2362" s="8">
        <f>DATE(1970,1,1)+(Table1[[#This Row],[deadline]]/(24*60*60))</f>
        <v>42407.70694444445</v>
      </c>
      <c r="U2362">
        <f>_xlfn.DAYS(Table1[[#This Row],[Date Ended Conversion]],Table1[[#This Row],[Date Created Conversion]])</f>
        <v>30</v>
      </c>
    </row>
    <row r="2363" spans="1:21" ht="43.5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9">
        <f>IF(Table1[[#This Row],[goal]] &lt;= 0,0,Table1[[#This Row],[pledged]]/Table1[[#This Row],[goal]])</f>
        <v>0</v>
      </c>
      <c r="P2363" s="7">
        <f>IF(Table1[[#This Row],[backers_count]] &lt;= 0,0,Table1[[#This Row],[pledged]]/Table1[[#This Row],[backers_count]])</f>
        <v>0</v>
      </c>
      <c r="Q2363" t="str">
        <f>TRIM(MID(Table1[[#This Row],[Category and Sub-Category]],1,SEARCH("/",Table1[[#This Row],[Category and Sub-Category]],1)-1))</f>
        <v>technology</v>
      </c>
      <c r="R2363" t="str">
        <f>TRIM(MID(Table1[[#This Row],[Category and Sub-Category]],SEARCH("/",Table1[[#This Row],[Category and Sub-Category]],1)+1,LEN(Table1[[#This Row],[Category and Sub-Category]])))</f>
        <v>web</v>
      </c>
      <c r="S2363" s="8">
        <f>DATE(1970,1,1)+(Table1[[#This Row],[launched_at]]/(24*60*60))</f>
        <v>42466.858888888892</v>
      </c>
      <c r="T2363" s="8">
        <f>DATE(1970,1,1)+(Table1[[#This Row],[deadline]]/(24*60*60))</f>
        <v>42490.916666666672</v>
      </c>
      <c r="U2363">
        <f>_xlfn.DAYS(Table1[[#This Row],[Date Ended Conversion]],Table1[[#This Row],[Date Created Conversion]])</f>
        <v>24</v>
      </c>
    </row>
    <row r="2364" spans="1:21" ht="29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9">
        <f>IF(Table1[[#This Row],[goal]] &lt;= 0,0,Table1[[#This Row],[pledged]]/Table1[[#This Row],[goal]])</f>
        <v>0.2857142857142857</v>
      </c>
      <c r="P2364" s="7">
        <f>IF(Table1[[#This Row],[backers_count]] &lt;= 0,0,Table1[[#This Row],[pledged]]/Table1[[#This Row],[backers_count]])</f>
        <v>60</v>
      </c>
      <c r="Q2364" t="str">
        <f>TRIM(MID(Table1[[#This Row],[Category and Sub-Category]],1,SEARCH("/",Table1[[#This Row],[Category and Sub-Category]],1)-1))</f>
        <v>technology</v>
      </c>
      <c r="R2364" t="str">
        <f>TRIM(MID(Table1[[#This Row],[Category and Sub-Category]],SEARCH("/",Table1[[#This Row],[Category and Sub-Category]],1)+1,LEN(Table1[[#This Row],[Category and Sub-Category]])))</f>
        <v>web</v>
      </c>
      <c r="S2364" s="8">
        <f>DATE(1970,1,1)+(Table1[[#This Row],[launched_at]]/(24*60*60))</f>
        <v>41954.688310185185</v>
      </c>
      <c r="T2364" s="8">
        <f>DATE(1970,1,1)+(Table1[[#This Row],[deadline]]/(24*60*60))</f>
        <v>41984.688310185185</v>
      </c>
      <c r="U2364">
        <f>_xlfn.DAYS(Table1[[#This Row],[Date Ended Conversion]],Table1[[#This Row],[Date Created Conversion]])</f>
        <v>30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9">
        <f>IF(Table1[[#This Row],[goal]] &lt;= 0,0,Table1[[#This Row],[pledged]]/Table1[[#This Row],[goal]])</f>
        <v>0</v>
      </c>
      <c r="P2365" s="7">
        <f>IF(Table1[[#This Row],[backers_count]] &lt;= 0,0,Table1[[#This Row],[pledged]]/Table1[[#This Row],[backers_count]])</f>
        <v>0</v>
      </c>
      <c r="Q2365" t="str">
        <f>TRIM(MID(Table1[[#This Row],[Category and Sub-Category]],1,SEARCH("/",Table1[[#This Row],[Category and Sub-Category]],1)-1))</f>
        <v>technology</v>
      </c>
      <c r="R2365" t="str">
        <f>TRIM(MID(Table1[[#This Row],[Category and Sub-Category]],SEARCH("/",Table1[[#This Row],[Category and Sub-Category]],1)+1,LEN(Table1[[#This Row],[Category and Sub-Category]])))</f>
        <v>web</v>
      </c>
      <c r="S2365" s="8">
        <f>DATE(1970,1,1)+(Table1[[#This Row],[launched_at]]/(24*60*60))</f>
        <v>42322.011574074073</v>
      </c>
      <c r="T2365" s="8">
        <f>DATE(1970,1,1)+(Table1[[#This Row],[deadline]]/(24*60*60))</f>
        <v>42367.011574074073</v>
      </c>
      <c r="U2365">
        <f>_xlfn.DAYS(Table1[[#This Row],[Date Ended Conversion]],Table1[[#This Row],[Date Created Conversion]])</f>
        <v>45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9">
        <f>IF(Table1[[#This Row],[goal]] &lt;= 0,0,Table1[[#This Row],[pledged]]/Table1[[#This Row],[goal]])</f>
        <v>0</v>
      </c>
      <c r="P2366" s="7">
        <f>IF(Table1[[#This Row],[backers_count]] &lt;= 0,0,Table1[[#This Row],[pledged]]/Table1[[#This Row],[backers_count]])</f>
        <v>0</v>
      </c>
      <c r="Q2366" t="str">
        <f>TRIM(MID(Table1[[#This Row],[Category and Sub-Category]],1,SEARCH("/",Table1[[#This Row],[Category and Sub-Category]],1)-1))</f>
        <v>technology</v>
      </c>
      <c r="R2366" t="str">
        <f>TRIM(MID(Table1[[#This Row],[Category and Sub-Category]],SEARCH("/",Table1[[#This Row],[Category and Sub-Category]],1)+1,LEN(Table1[[#This Row],[Category and Sub-Category]])))</f>
        <v>web</v>
      </c>
      <c r="S2366" s="8">
        <f>DATE(1970,1,1)+(Table1[[#This Row],[launched_at]]/(24*60*60))</f>
        <v>42248.934675925921</v>
      </c>
      <c r="T2366" s="8">
        <f>DATE(1970,1,1)+(Table1[[#This Row],[deadline]]/(24*60*60))</f>
        <v>42303.934675925921</v>
      </c>
      <c r="U2366">
        <f>_xlfn.DAYS(Table1[[#This Row],[Date Ended Conversion]],Table1[[#This Row],[Date Created Conversion]])</f>
        <v>55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9">
        <f>IF(Table1[[#This Row],[goal]] &lt;= 0,0,Table1[[#This Row],[pledged]]/Table1[[#This Row],[goal]])</f>
        <v>0</v>
      </c>
      <c r="P2367" s="7">
        <f>IF(Table1[[#This Row],[backers_count]] &lt;= 0,0,Table1[[#This Row],[pledged]]/Table1[[#This Row],[backers_count]])</f>
        <v>0</v>
      </c>
      <c r="Q2367" t="str">
        <f>TRIM(MID(Table1[[#This Row],[Category and Sub-Category]],1,SEARCH("/",Table1[[#This Row],[Category and Sub-Category]],1)-1))</f>
        <v>technology</v>
      </c>
      <c r="R2367" t="str">
        <f>TRIM(MID(Table1[[#This Row],[Category and Sub-Category]],SEARCH("/",Table1[[#This Row],[Category and Sub-Category]],1)+1,LEN(Table1[[#This Row],[Category and Sub-Category]])))</f>
        <v>web</v>
      </c>
      <c r="S2367" s="8">
        <f>DATE(1970,1,1)+(Table1[[#This Row],[launched_at]]/(24*60*60))</f>
        <v>42346.736400462964</v>
      </c>
      <c r="T2367" s="8">
        <f>DATE(1970,1,1)+(Table1[[#This Row],[deadline]]/(24*60*60))</f>
        <v>42386.958333333328</v>
      </c>
      <c r="U2367">
        <f>_xlfn.DAYS(Table1[[#This Row],[Date Ended Conversion]],Table1[[#This Row],[Date Created Conversion]])</f>
        <v>40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9">
        <f>IF(Table1[[#This Row],[goal]] &lt;= 0,0,Table1[[#This Row],[pledged]]/Table1[[#This Row],[goal]])</f>
        <v>0.1052</v>
      </c>
      <c r="P2368" s="7">
        <f>IF(Table1[[#This Row],[backers_count]] &lt;= 0,0,Table1[[#This Row],[pledged]]/Table1[[#This Row],[backers_count]])</f>
        <v>97.407407407407405</v>
      </c>
      <c r="Q2368" t="str">
        <f>TRIM(MID(Table1[[#This Row],[Category and Sub-Category]],1,SEARCH("/",Table1[[#This Row],[Category and Sub-Category]],1)-1))</f>
        <v>technology</v>
      </c>
      <c r="R2368" t="str">
        <f>TRIM(MID(Table1[[#This Row],[Category and Sub-Category]],SEARCH("/",Table1[[#This Row],[Category and Sub-Category]],1)+1,LEN(Table1[[#This Row],[Category and Sub-Category]])))</f>
        <v>web</v>
      </c>
      <c r="S2368" s="8">
        <f>DATE(1970,1,1)+(Table1[[#This Row],[launched_at]]/(24*60*60))</f>
        <v>42268.531631944439</v>
      </c>
      <c r="T2368" s="8">
        <f>DATE(1970,1,1)+(Table1[[#This Row],[deadline]]/(24*60*60))</f>
        <v>42298.531631944439</v>
      </c>
      <c r="U2368">
        <f>_xlfn.DAYS(Table1[[#This Row],[Date Ended Conversion]],Table1[[#This Row],[Date Created Conversion]])</f>
        <v>30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9">
        <f>IF(Table1[[#This Row],[goal]] &lt;= 0,0,Table1[[#This Row],[pledged]]/Table1[[#This Row],[goal]])</f>
        <v>1.34E-2</v>
      </c>
      <c r="P2369" s="7">
        <f>IF(Table1[[#This Row],[backers_count]] &lt;= 0,0,Table1[[#This Row],[pledged]]/Table1[[#This Row],[backers_count]])</f>
        <v>47.857142857142854</v>
      </c>
      <c r="Q2369" t="str">
        <f>TRIM(MID(Table1[[#This Row],[Category and Sub-Category]],1,SEARCH("/",Table1[[#This Row],[Category and Sub-Category]],1)-1))</f>
        <v>technology</v>
      </c>
      <c r="R2369" t="str">
        <f>TRIM(MID(Table1[[#This Row],[Category and Sub-Category]],SEARCH("/",Table1[[#This Row],[Category and Sub-Category]],1)+1,LEN(Table1[[#This Row],[Category and Sub-Category]])))</f>
        <v>web</v>
      </c>
      <c r="S2369" s="8">
        <f>DATE(1970,1,1)+(Table1[[#This Row],[launched_at]]/(24*60*60))</f>
        <v>42425.970092592594</v>
      </c>
      <c r="T2369" s="8">
        <f>DATE(1970,1,1)+(Table1[[#This Row],[deadline]]/(24*60*60))</f>
        <v>42485.928425925929</v>
      </c>
      <c r="U2369">
        <f>_xlfn.DAYS(Table1[[#This Row],[Date Ended Conversion]],Table1[[#This Row],[Date Created Conversion]])</f>
        <v>60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9">
        <f>IF(Table1[[#This Row],[goal]] &lt;= 0,0,Table1[[#This Row],[pledged]]/Table1[[#This Row],[goal]])</f>
        <v>2.5000000000000001E-3</v>
      </c>
      <c r="P2370" s="7">
        <f>IF(Table1[[#This Row],[backers_count]] &lt;= 0,0,Table1[[#This Row],[pledged]]/Table1[[#This Row],[backers_count]])</f>
        <v>50</v>
      </c>
      <c r="Q2370" t="str">
        <f>TRIM(MID(Table1[[#This Row],[Category and Sub-Category]],1,SEARCH("/",Table1[[#This Row],[Category and Sub-Category]],1)-1))</f>
        <v>technology</v>
      </c>
      <c r="R2370" t="str">
        <f>TRIM(MID(Table1[[#This Row],[Category and Sub-Category]],SEARCH("/",Table1[[#This Row],[Category and Sub-Category]],1)+1,LEN(Table1[[#This Row],[Category and Sub-Category]])))</f>
        <v>web</v>
      </c>
      <c r="S2370" s="8">
        <f>DATE(1970,1,1)+(Table1[[#This Row],[launched_at]]/(24*60*60))</f>
        <v>42063.721817129626</v>
      </c>
      <c r="T2370" s="8">
        <f>DATE(1970,1,1)+(Table1[[#This Row],[deadline]]/(24*60*60))</f>
        <v>42108.680150462962</v>
      </c>
      <c r="U2370">
        <f>_xlfn.DAYS(Table1[[#This Row],[Date Ended Conversion]],Table1[[#This Row],[Date Created Conversion]])</f>
        <v>45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9">
        <f>IF(Table1[[#This Row],[goal]] &lt;= 0,0,Table1[[#This Row],[pledged]]/Table1[[#This Row],[goal]])</f>
        <v>0</v>
      </c>
      <c r="P2371" s="7">
        <f>IF(Table1[[#This Row],[backers_count]] &lt;= 0,0,Table1[[#This Row],[pledged]]/Table1[[#This Row],[backers_count]])</f>
        <v>0</v>
      </c>
      <c r="Q2371" t="str">
        <f>TRIM(MID(Table1[[#This Row],[Category and Sub-Category]],1,SEARCH("/",Table1[[#This Row],[Category and Sub-Category]],1)-1))</f>
        <v>technology</v>
      </c>
      <c r="R2371" t="str">
        <f>TRIM(MID(Table1[[#This Row],[Category and Sub-Category]],SEARCH("/",Table1[[#This Row],[Category and Sub-Category]],1)+1,LEN(Table1[[#This Row],[Category and Sub-Category]])))</f>
        <v>web</v>
      </c>
      <c r="S2371" s="8">
        <f>DATE(1970,1,1)+(Table1[[#This Row],[launched_at]]/(24*60*60))</f>
        <v>42380.812627314815</v>
      </c>
      <c r="T2371" s="8">
        <f>DATE(1970,1,1)+(Table1[[#This Row],[deadline]]/(24*60*60))</f>
        <v>42410.812627314815</v>
      </c>
      <c r="U2371">
        <f>_xlfn.DAYS(Table1[[#This Row],[Date Ended Conversion]],Table1[[#This Row],[Date Created Conversion]])</f>
        <v>30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9">
        <f>IF(Table1[[#This Row],[goal]] &lt;= 0,0,Table1[[#This Row],[pledged]]/Table1[[#This Row],[goal]])</f>
        <v>3.2799999999999999E-3</v>
      </c>
      <c r="P2372" s="7">
        <f>IF(Table1[[#This Row],[backers_count]] &lt;= 0,0,Table1[[#This Row],[pledged]]/Table1[[#This Row],[backers_count]])</f>
        <v>20.5</v>
      </c>
      <c r="Q2372" t="str">
        <f>TRIM(MID(Table1[[#This Row],[Category and Sub-Category]],1,SEARCH("/",Table1[[#This Row],[Category and Sub-Category]],1)-1))</f>
        <v>technology</v>
      </c>
      <c r="R2372" t="str">
        <f>TRIM(MID(Table1[[#This Row],[Category and Sub-Category]],SEARCH("/",Table1[[#This Row],[Category and Sub-Category]],1)+1,LEN(Table1[[#This Row],[Category and Sub-Category]])))</f>
        <v>web</v>
      </c>
      <c r="S2372" s="8">
        <f>DATE(1970,1,1)+(Table1[[#This Row],[launched_at]]/(24*60*60))</f>
        <v>41961.18913194444</v>
      </c>
      <c r="T2372" s="8">
        <f>DATE(1970,1,1)+(Table1[[#This Row],[deadline]]/(24*60*60))</f>
        <v>41991.18913194444</v>
      </c>
      <c r="U2372">
        <f>_xlfn.DAYS(Table1[[#This Row],[Date Ended Conversion]],Table1[[#This Row],[Date Created Conversion]])</f>
        <v>30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9">
        <f>IF(Table1[[#This Row],[goal]] &lt;= 0,0,Table1[[#This Row],[pledged]]/Table1[[#This Row],[goal]])</f>
        <v>0</v>
      </c>
      <c r="P2373" s="7">
        <f>IF(Table1[[#This Row],[backers_count]] &lt;= 0,0,Table1[[#This Row],[pledged]]/Table1[[#This Row],[backers_count]])</f>
        <v>0</v>
      </c>
      <c r="Q2373" t="str">
        <f>TRIM(MID(Table1[[#This Row],[Category and Sub-Category]],1,SEARCH("/",Table1[[#This Row],[Category and Sub-Category]],1)-1))</f>
        <v>technology</v>
      </c>
      <c r="R2373" t="str">
        <f>TRIM(MID(Table1[[#This Row],[Category and Sub-Category]],SEARCH("/",Table1[[#This Row],[Category and Sub-Category]],1)+1,LEN(Table1[[#This Row],[Category and Sub-Category]])))</f>
        <v>web</v>
      </c>
      <c r="S2373" s="8">
        <f>DATE(1970,1,1)+(Table1[[#This Row],[launched_at]]/(24*60*60))</f>
        <v>42150.777731481481</v>
      </c>
      <c r="T2373" s="8">
        <f>DATE(1970,1,1)+(Table1[[#This Row],[deadline]]/(24*60*60))</f>
        <v>42180.777731481481</v>
      </c>
      <c r="U2373">
        <f>_xlfn.DAYS(Table1[[#This Row],[Date Ended Conversion]],Table1[[#This Row],[Date Created Conversion]])</f>
        <v>30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9">
        <f>IF(Table1[[#This Row],[goal]] &lt;= 0,0,Table1[[#This Row],[pledged]]/Table1[[#This Row],[goal]])</f>
        <v>3.272727272727273E-2</v>
      </c>
      <c r="P2374" s="7">
        <f>IF(Table1[[#This Row],[backers_count]] &lt;= 0,0,Table1[[#This Row],[pledged]]/Table1[[#This Row],[backers_count]])</f>
        <v>30</v>
      </c>
      <c r="Q2374" t="str">
        <f>TRIM(MID(Table1[[#This Row],[Category and Sub-Category]],1,SEARCH("/",Table1[[#This Row],[Category and Sub-Category]],1)-1))</f>
        <v>technology</v>
      </c>
      <c r="R2374" t="str">
        <f>TRIM(MID(Table1[[#This Row],[Category and Sub-Category]],SEARCH("/",Table1[[#This Row],[Category and Sub-Category]],1)+1,LEN(Table1[[#This Row],[Category and Sub-Category]])))</f>
        <v>web</v>
      </c>
      <c r="S2374" s="8">
        <f>DATE(1970,1,1)+(Table1[[#This Row],[launched_at]]/(24*60*60))</f>
        <v>42088.069108796291</v>
      </c>
      <c r="T2374" s="8">
        <f>DATE(1970,1,1)+(Table1[[#This Row],[deadline]]/(24*60*60))</f>
        <v>42118.069108796291</v>
      </c>
      <c r="U2374">
        <f>_xlfn.DAYS(Table1[[#This Row],[Date Ended Conversion]],Table1[[#This Row],[Date Created Conversion]])</f>
        <v>30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9">
        <f>IF(Table1[[#This Row],[goal]] &lt;= 0,0,Table1[[#This Row],[pledged]]/Table1[[#This Row],[goal]])</f>
        <v>5.8823529411764708E-5</v>
      </c>
      <c r="P2375" s="7">
        <f>IF(Table1[[#This Row],[backers_count]] &lt;= 0,0,Table1[[#This Row],[pledged]]/Table1[[#This Row],[backers_count]])</f>
        <v>50</v>
      </c>
      <c r="Q2375" t="str">
        <f>TRIM(MID(Table1[[#This Row],[Category and Sub-Category]],1,SEARCH("/",Table1[[#This Row],[Category and Sub-Category]],1)-1))</f>
        <v>technology</v>
      </c>
      <c r="R2375" t="str">
        <f>TRIM(MID(Table1[[#This Row],[Category and Sub-Category]],SEARCH("/",Table1[[#This Row],[Category and Sub-Category]],1)+1,LEN(Table1[[#This Row],[Category and Sub-Category]])))</f>
        <v>web</v>
      </c>
      <c r="S2375" s="8">
        <f>DATE(1970,1,1)+(Table1[[#This Row],[launched_at]]/(24*60*60))</f>
        <v>42215.662314814814</v>
      </c>
      <c r="T2375" s="8">
        <f>DATE(1970,1,1)+(Table1[[#This Row],[deadline]]/(24*60*60))</f>
        <v>42245.662314814814</v>
      </c>
      <c r="U2375">
        <f>_xlfn.DAYS(Table1[[#This Row],[Date Ended Conversion]],Table1[[#This Row],[Date Created Conversion]])</f>
        <v>30</v>
      </c>
    </row>
    <row r="2376" spans="1:21" ht="43.5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9">
        <f>IF(Table1[[#This Row],[goal]] &lt;= 0,0,Table1[[#This Row],[pledged]]/Table1[[#This Row],[goal]])</f>
        <v>4.5454545454545455E-4</v>
      </c>
      <c r="P2376" s="7">
        <f>IF(Table1[[#This Row],[backers_count]] &lt;= 0,0,Table1[[#This Row],[pledged]]/Table1[[#This Row],[backers_count]])</f>
        <v>10</v>
      </c>
      <c r="Q2376" t="str">
        <f>TRIM(MID(Table1[[#This Row],[Category and Sub-Category]],1,SEARCH("/",Table1[[#This Row],[Category and Sub-Category]],1)-1))</f>
        <v>technology</v>
      </c>
      <c r="R2376" t="str">
        <f>TRIM(MID(Table1[[#This Row],[Category and Sub-Category]],SEARCH("/",Table1[[#This Row],[Category and Sub-Category]],1)+1,LEN(Table1[[#This Row],[Category and Sub-Category]])))</f>
        <v>web</v>
      </c>
      <c r="S2376" s="8">
        <f>DATE(1970,1,1)+(Table1[[#This Row],[launched_at]]/(24*60*60))</f>
        <v>42017.843287037038</v>
      </c>
      <c r="T2376" s="8">
        <f>DATE(1970,1,1)+(Table1[[#This Row],[deadline]]/(24*60*60))</f>
        <v>42047.843287037038</v>
      </c>
      <c r="U2376">
        <f>_xlfn.DAYS(Table1[[#This Row],[Date Ended Conversion]],Table1[[#This Row],[Date Created Conversion]])</f>
        <v>30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9">
        <f>IF(Table1[[#This Row],[goal]] &lt;= 0,0,Table1[[#This Row],[pledged]]/Table1[[#This Row],[goal]])</f>
        <v>0</v>
      </c>
      <c r="P2377" s="7">
        <f>IF(Table1[[#This Row],[backers_count]] &lt;= 0,0,Table1[[#This Row],[pledged]]/Table1[[#This Row],[backers_count]])</f>
        <v>0</v>
      </c>
      <c r="Q2377" t="str">
        <f>TRIM(MID(Table1[[#This Row],[Category and Sub-Category]],1,SEARCH("/",Table1[[#This Row],[Category and Sub-Category]],1)-1))</f>
        <v>technology</v>
      </c>
      <c r="R2377" t="str">
        <f>TRIM(MID(Table1[[#This Row],[Category and Sub-Category]],SEARCH("/",Table1[[#This Row],[Category and Sub-Category]],1)+1,LEN(Table1[[#This Row],[Category and Sub-Category]])))</f>
        <v>web</v>
      </c>
      <c r="S2377" s="8">
        <f>DATE(1970,1,1)+(Table1[[#This Row],[launched_at]]/(24*60*60))</f>
        <v>42592.836076388892</v>
      </c>
      <c r="T2377" s="8">
        <f>DATE(1970,1,1)+(Table1[[#This Row],[deadline]]/(24*60*60))</f>
        <v>42622.836076388892</v>
      </c>
      <c r="U2377">
        <f>_xlfn.DAYS(Table1[[#This Row],[Date Ended Conversion]],Table1[[#This Row],[Date Created Conversion]])</f>
        <v>30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9">
        <f>IF(Table1[[#This Row],[goal]] &lt;= 0,0,Table1[[#This Row],[pledged]]/Table1[[#This Row],[goal]])</f>
        <v>0.10877666666666666</v>
      </c>
      <c r="P2378" s="7">
        <f>IF(Table1[[#This Row],[backers_count]] &lt;= 0,0,Table1[[#This Row],[pledged]]/Table1[[#This Row],[backers_count]])</f>
        <v>81.582499999999996</v>
      </c>
      <c r="Q2378" t="str">
        <f>TRIM(MID(Table1[[#This Row],[Category and Sub-Category]],1,SEARCH("/",Table1[[#This Row],[Category and Sub-Category]],1)-1))</f>
        <v>technology</v>
      </c>
      <c r="R2378" t="str">
        <f>TRIM(MID(Table1[[#This Row],[Category and Sub-Category]],SEARCH("/",Table1[[#This Row],[Category and Sub-Category]],1)+1,LEN(Table1[[#This Row],[Category and Sub-Category]])))</f>
        <v>web</v>
      </c>
      <c r="S2378" s="8">
        <f>DATE(1970,1,1)+(Table1[[#This Row],[launched_at]]/(24*60*60))</f>
        <v>42318.925532407404</v>
      </c>
      <c r="T2378" s="8">
        <f>DATE(1970,1,1)+(Table1[[#This Row],[deadline]]/(24*60*60))</f>
        <v>42348.925532407404</v>
      </c>
      <c r="U2378">
        <f>_xlfn.DAYS(Table1[[#This Row],[Date Ended Conversion]],Table1[[#This Row],[Date Created Conversion]])</f>
        <v>30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9">
        <f>IF(Table1[[#This Row],[goal]] &lt;= 0,0,Table1[[#This Row],[pledged]]/Table1[[#This Row],[goal]])</f>
        <v>0</v>
      </c>
      <c r="P2379" s="7">
        <f>IF(Table1[[#This Row],[backers_count]] &lt;= 0,0,Table1[[#This Row],[pledged]]/Table1[[#This Row],[backers_count]])</f>
        <v>0</v>
      </c>
      <c r="Q2379" t="str">
        <f>TRIM(MID(Table1[[#This Row],[Category and Sub-Category]],1,SEARCH("/",Table1[[#This Row],[Category and Sub-Category]],1)-1))</f>
        <v>technology</v>
      </c>
      <c r="R2379" t="str">
        <f>TRIM(MID(Table1[[#This Row],[Category and Sub-Category]],SEARCH("/",Table1[[#This Row],[Category and Sub-Category]],1)+1,LEN(Table1[[#This Row],[Category and Sub-Category]])))</f>
        <v>web</v>
      </c>
      <c r="S2379" s="8">
        <f>DATE(1970,1,1)+(Table1[[#This Row],[launched_at]]/(24*60*60))</f>
        <v>42669.870173611111</v>
      </c>
      <c r="T2379" s="8">
        <f>DATE(1970,1,1)+(Table1[[#This Row],[deadline]]/(24*60*60))</f>
        <v>42699.911840277782</v>
      </c>
      <c r="U2379">
        <f>_xlfn.DAYS(Table1[[#This Row],[Date Ended Conversion]],Table1[[#This Row],[Date Created Conversion]])</f>
        <v>30</v>
      </c>
    </row>
    <row r="2380" spans="1:21" ht="29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9">
        <f>IF(Table1[[#This Row],[goal]] &lt;= 0,0,Table1[[#This Row],[pledged]]/Table1[[#This Row],[goal]])</f>
        <v>0</v>
      </c>
      <c r="P2380" s="7">
        <f>IF(Table1[[#This Row],[backers_count]] &lt;= 0,0,Table1[[#This Row],[pledged]]/Table1[[#This Row],[backers_count]])</f>
        <v>0</v>
      </c>
      <c r="Q2380" t="str">
        <f>TRIM(MID(Table1[[#This Row],[Category and Sub-Category]],1,SEARCH("/",Table1[[#This Row],[Category and Sub-Category]],1)-1))</f>
        <v>technology</v>
      </c>
      <c r="R2380" t="str">
        <f>TRIM(MID(Table1[[#This Row],[Category and Sub-Category]],SEARCH("/",Table1[[#This Row],[Category and Sub-Category]],1)+1,LEN(Table1[[#This Row],[Category and Sub-Category]])))</f>
        <v>web</v>
      </c>
      <c r="S2380" s="8">
        <f>DATE(1970,1,1)+(Table1[[#This Row],[launched_at]]/(24*60*60))</f>
        <v>42213.013078703705</v>
      </c>
      <c r="T2380" s="8">
        <f>DATE(1970,1,1)+(Table1[[#This Row],[deadline]]/(24*60*60))</f>
        <v>42242.013078703705</v>
      </c>
      <c r="U2380">
        <f>_xlfn.DAYS(Table1[[#This Row],[Date Ended Conversion]],Table1[[#This Row],[Date Created Conversion]])</f>
        <v>29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9">
        <f>IF(Table1[[#This Row],[goal]] &lt;= 0,0,Table1[[#This Row],[pledged]]/Table1[[#This Row],[goal]])</f>
        <v>0</v>
      </c>
      <c r="P2381" s="7">
        <f>IF(Table1[[#This Row],[backers_count]] &lt;= 0,0,Table1[[#This Row],[pledged]]/Table1[[#This Row],[backers_count]])</f>
        <v>0</v>
      </c>
      <c r="Q2381" t="str">
        <f>TRIM(MID(Table1[[#This Row],[Category and Sub-Category]],1,SEARCH("/",Table1[[#This Row],[Category and Sub-Category]],1)-1))</f>
        <v>technology</v>
      </c>
      <c r="R2381" t="str">
        <f>TRIM(MID(Table1[[#This Row],[Category and Sub-Category]],SEARCH("/",Table1[[#This Row],[Category and Sub-Category]],1)+1,LEN(Table1[[#This Row],[Category and Sub-Category]])))</f>
        <v>web</v>
      </c>
      <c r="S2381" s="8">
        <f>DATE(1970,1,1)+(Table1[[#This Row],[launched_at]]/(24*60*60))</f>
        <v>42237.016388888893</v>
      </c>
      <c r="T2381" s="8">
        <f>DATE(1970,1,1)+(Table1[[#This Row],[deadline]]/(24*60*60))</f>
        <v>42282.016388888893</v>
      </c>
      <c r="U2381">
        <f>_xlfn.DAYS(Table1[[#This Row],[Date Ended Conversion]],Table1[[#This Row],[Date Created Conversion]])</f>
        <v>45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9">
        <f>IF(Table1[[#This Row],[goal]] &lt;= 0,0,Table1[[#This Row],[pledged]]/Table1[[#This Row],[goal]])</f>
        <v>3.6666666666666666E-3</v>
      </c>
      <c r="P2382" s="7">
        <f>IF(Table1[[#This Row],[backers_count]] &lt;= 0,0,Table1[[#This Row],[pledged]]/Table1[[#This Row],[backers_count]])</f>
        <v>18.333333333333332</v>
      </c>
      <c r="Q2382" t="str">
        <f>TRIM(MID(Table1[[#This Row],[Category and Sub-Category]],1,SEARCH("/",Table1[[#This Row],[Category and Sub-Category]],1)-1))</f>
        <v>technology</v>
      </c>
      <c r="R2382" t="str">
        <f>TRIM(MID(Table1[[#This Row],[Category and Sub-Category]],SEARCH("/",Table1[[#This Row],[Category and Sub-Category]],1)+1,LEN(Table1[[#This Row],[Category and Sub-Category]])))</f>
        <v>web</v>
      </c>
      <c r="S2382" s="8">
        <f>DATE(1970,1,1)+(Table1[[#This Row],[launched_at]]/(24*60*60))</f>
        <v>42248.793310185181</v>
      </c>
      <c r="T2382" s="8">
        <f>DATE(1970,1,1)+(Table1[[#This Row],[deadline]]/(24*60*60))</f>
        <v>42278.793310185181</v>
      </c>
      <c r="U2382">
        <f>_xlfn.DAYS(Table1[[#This Row],[Date Ended Conversion]],Table1[[#This Row],[Date Created Conversion]])</f>
        <v>30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9">
        <f>IF(Table1[[#This Row],[goal]] &lt;= 0,0,Table1[[#This Row],[pledged]]/Table1[[#This Row],[goal]])</f>
        <v>1.8193398957730169E-2</v>
      </c>
      <c r="P2383" s="7">
        <f>IF(Table1[[#This Row],[backers_count]] &lt;= 0,0,Table1[[#This Row],[pledged]]/Table1[[#This Row],[backers_count]])</f>
        <v>224.42857142857142</v>
      </c>
      <c r="Q2383" t="str">
        <f>TRIM(MID(Table1[[#This Row],[Category and Sub-Category]],1,SEARCH("/",Table1[[#This Row],[Category and Sub-Category]],1)-1))</f>
        <v>technology</v>
      </c>
      <c r="R2383" t="str">
        <f>TRIM(MID(Table1[[#This Row],[Category and Sub-Category]],SEARCH("/",Table1[[#This Row],[Category and Sub-Category]],1)+1,LEN(Table1[[#This Row],[Category and Sub-Category]])))</f>
        <v>web</v>
      </c>
      <c r="S2383" s="8">
        <f>DATE(1970,1,1)+(Table1[[#This Row],[launched_at]]/(24*60*60))</f>
        <v>42074.935740740737</v>
      </c>
      <c r="T2383" s="8">
        <f>DATE(1970,1,1)+(Table1[[#This Row],[deadline]]/(24*60*60))</f>
        <v>42104.935740740737</v>
      </c>
      <c r="U2383">
        <f>_xlfn.DAYS(Table1[[#This Row],[Date Ended Conversion]],Table1[[#This Row],[Date Created Conversion]])</f>
        <v>30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9">
        <f>IF(Table1[[#This Row],[goal]] &lt;= 0,0,Table1[[#This Row],[pledged]]/Table1[[#This Row],[goal]])</f>
        <v>2.5000000000000001E-2</v>
      </c>
      <c r="P2384" s="7">
        <f>IF(Table1[[#This Row],[backers_count]] &lt;= 0,0,Table1[[#This Row],[pledged]]/Table1[[#This Row],[backers_count]])</f>
        <v>37.5</v>
      </c>
      <c r="Q2384" t="str">
        <f>TRIM(MID(Table1[[#This Row],[Category and Sub-Category]],1,SEARCH("/",Table1[[#This Row],[Category and Sub-Category]],1)-1))</f>
        <v>technology</v>
      </c>
      <c r="R2384" t="str">
        <f>TRIM(MID(Table1[[#This Row],[Category and Sub-Category]],SEARCH("/",Table1[[#This Row],[Category and Sub-Category]],1)+1,LEN(Table1[[#This Row],[Category and Sub-Category]])))</f>
        <v>web</v>
      </c>
      <c r="S2384" s="8">
        <f>DATE(1970,1,1)+(Table1[[#This Row],[launched_at]]/(24*60*60))</f>
        <v>42195.187534722223</v>
      </c>
      <c r="T2384" s="8">
        <f>DATE(1970,1,1)+(Table1[[#This Row],[deadline]]/(24*60*60))</f>
        <v>42220.187534722223</v>
      </c>
      <c r="U2384">
        <f>_xlfn.DAYS(Table1[[#This Row],[Date Ended Conversion]],Table1[[#This Row],[Date Created Conversion]])</f>
        <v>25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9">
        <f>IF(Table1[[#This Row],[goal]] &lt;= 0,0,Table1[[#This Row],[pledged]]/Table1[[#This Row],[goal]])</f>
        <v>4.3499999999999997E-2</v>
      </c>
      <c r="P2385" s="7">
        <f>IF(Table1[[#This Row],[backers_count]] &lt;= 0,0,Table1[[#This Row],[pledged]]/Table1[[#This Row],[backers_count]])</f>
        <v>145</v>
      </c>
      <c r="Q2385" t="str">
        <f>TRIM(MID(Table1[[#This Row],[Category and Sub-Category]],1,SEARCH("/",Table1[[#This Row],[Category and Sub-Category]],1)-1))</f>
        <v>technology</v>
      </c>
      <c r="R2385" t="str">
        <f>TRIM(MID(Table1[[#This Row],[Category and Sub-Category]],SEARCH("/",Table1[[#This Row],[Category and Sub-Category]],1)+1,LEN(Table1[[#This Row],[Category and Sub-Category]])))</f>
        <v>web</v>
      </c>
      <c r="S2385" s="8">
        <f>DATE(1970,1,1)+(Table1[[#This Row],[launched_at]]/(24*60*60))</f>
        <v>42027.056793981479</v>
      </c>
      <c r="T2385" s="8">
        <f>DATE(1970,1,1)+(Table1[[#This Row],[deadline]]/(24*60*60))</f>
        <v>42057.056793981479</v>
      </c>
      <c r="U2385">
        <f>_xlfn.DAYS(Table1[[#This Row],[Date Ended Conversion]],Table1[[#This Row],[Date Created Conversion]])</f>
        <v>30</v>
      </c>
    </row>
    <row r="2386" spans="1:21" ht="43.5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9">
        <f>IF(Table1[[#This Row],[goal]] &lt;= 0,0,Table1[[#This Row],[pledged]]/Table1[[#This Row],[goal]])</f>
        <v>8.0000000000000002E-3</v>
      </c>
      <c r="P2386" s="7">
        <f>IF(Table1[[#This Row],[backers_count]] &lt;= 0,0,Table1[[#This Row],[pledged]]/Table1[[#This Row],[backers_count]])</f>
        <v>1</v>
      </c>
      <c r="Q2386" t="str">
        <f>TRIM(MID(Table1[[#This Row],[Category and Sub-Category]],1,SEARCH("/",Table1[[#This Row],[Category and Sub-Category]],1)-1))</f>
        <v>technology</v>
      </c>
      <c r="R2386" t="str">
        <f>TRIM(MID(Table1[[#This Row],[Category and Sub-Category]],SEARCH("/",Table1[[#This Row],[Category and Sub-Category]],1)+1,LEN(Table1[[#This Row],[Category and Sub-Category]])))</f>
        <v>web</v>
      </c>
      <c r="S2386" s="8">
        <f>DATE(1970,1,1)+(Table1[[#This Row],[launched_at]]/(24*60*60))</f>
        <v>41927.067627314813</v>
      </c>
      <c r="T2386" s="8">
        <f>DATE(1970,1,1)+(Table1[[#This Row],[deadline]]/(24*60*60))</f>
        <v>41957.109293981484</v>
      </c>
      <c r="U2386">
        <f>_xlfn.DAYS(Table1[[#This Row],[Date Ended Conversion]],Table1[[#This Row],[Date Created Conversion]])</f>
        <v>30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9">
        <f>IF(Table1[[#This Row],[goal]] &lt;= 0,0,Table1[[#This Row],[pledged]]/Table1[[#This Row],[goal]])</f>
        <v>1.2123076923076924E-2</v>
      </c>
      <c r="P2387" s="7">
        <f>IF(Table1[[#This Row],[backers_count]] &lt;= 0,0,Table1[[#This Row],[pledged]]/Table1[[#This Row],[backers_count]])</f>
        <v>112.57142857142857</v>
      </c>
      <c r="Q2387" t="str">
        <f>TRIM(MID(Table1[[#This Row],[Category and Sub-Category]],1,SEARCH("/",Table1[[#This Row],[Category and Sub-Category]],1)-1))</f>
        <v>technology</v>
      </c>
      <c r="R2387" t="str">
        <f>TRIM(MID(Table1[[#This Row],[Category and Sub-Category]],SEARCH("/",Table1[[#This Row],[Category and Sub-Category]],1)+1,LEN(Table1[[#This Row],[Category and Sub-Category]])))</f>
        <v>web</v>
      </c>
      <c r="S2387" s="8">
        <f>DATE(1970,1,1)+(Table1[[#This Row],[launched_at]]/(24*60*60))</f>
        <v>42191.70175925926</v>
      </c>
      <c r="T2387" s="8">
        <f>DATE(1970,1,1)+(Table1[[#This Row],[deadline]]/(24*60*60))</f>
        <v>42221.70175925926</v>
      </c>
      <c r="U2387">
        <f>_xlfn.DAYS(Table1[[#This Row],[Date Ended Conversion]],Table1[[#This Row],[Date Created Conversion]])</f>
        <v>30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9">
        <f>IF(Table1[[#This Row],[goal]] &lt;= 0,0,Table1[[#This Row],[pledged]]/Table1[[#This Row],[goal]])</f>
        <v>0</v>
      </c>
      <c r="P2388" s="7">
        <f>IF(Table1[[#This Row],[backers_count]] &lt;= 0,0,Table1[[#This Row],[pledged]]/Table1[[#This Row],[backers_count]])</f>
        <v>0</v>
      </c>
      <c r="Q2388" t="str">
        <f>TRIM(MID(Table1[[#This Row],[Category and Sub-Category]],1,SEARCH("/",Table1[[#This Row],[Category and Sub-Category]],1)-1))</f>
        <v>technology</v>
      </c>
      <c r="R2388" t="str">
        <f>TRIM(MID(Table1[[#This Row],[Category and Sub-Category]],SEARCH("/",Table1[[#This Row],[Category and Sub-Category]],1)+1,LEN(Table1[[#This Row],[Category and Sub-Category]])))</f>
        <v>web</v>
      </c>
      <c r="S2388" s="8">
        <f>DATE(1970,1,1)+(Table1[[#This Row],[launched_at]]/(24*60*60))</f>
        <v>41954.838240740741</v>
      </c>
      <c r="T2388" s="8">
        <f>DATE(1970,1,1)+(Table1[[#This Row],[deadline]]/(24*60*60))</f>
        <v>42014.838240740741</v>
      </c>
      <c r="U2388">
        <f>_xlfn.DAYS(Table1[[#This Row],[Date Ended Conversion]],Table1[[#This Row],[Date Created Conversion]])</f>
        <v>60</v>
      </c>
    </row>
    <row r="2389" spans="1:21" ht="43.5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9">
        <f>IF(Table1[[#This Row],[goal]] &lt;= 0,0,Table1[[#This Row],[pledged]]/Table1[[#This Row],[goal]])</f>
        <v>6.8399999999999997E-3</v>
      </c>
      <c r="P2389" s="7">
        <f>IF(Table1[[#This Row],[backers_count]] &lt;= 0,0,Table1[[#This Row],[pledged]]/Table1[[#This Row],[backers_count]])</f>
        <v>342</v>
      </c>
      <c r="Q2389" t="str">
        <f>TRIM(MID(Table1[[#This Row],[Category and Sub-Category]],1,SEARCH("/",Table1[[#This Row],[Category and Sub-Category]],1)-1))</f>
        <v>technology</v>
      </c>
      <c r="R2389" t="str">
        <f>TRIM(MID(Table1[[#This Row],[Category and Sub-Category]],SEARCH("/",Table1[[#This Row],[Category and Sub-Category]],1)+1,LEN(Table1[[#This Row],[Category and Sub-Category]])))</f>
        <v>web</v>
      </c>
      <c r="S2389" s="8">
        <f>DATE(1970,1,1)+(Table1[[#This Row],[launched_at]]/(24*60*60))</f>
        <v>42528.626620370371</v>
      </c>
      <c r="T2389" s="8">
        <f>DATE(1970,1,1)+(Table1[[#This Row],[deadline]]/(24*60*60))</f>
        <v>42573.626620370371</v>
      </c>
      <c r="U2389">
        <f>_xlfn.DAYS(Table1[[#This Row],[Date Ended Conversion]],Table1[[#This Row],[Date Created Conversion]])</f>
        <v>45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9">
        <f>IF(Table1[[#This Row],[goal]] &lt;= 0,0,Table1[[#This Row],[pledged]]/Table1[[#This Row],[goal]])</f>
        <v>1.2513513513513513E-2</v>
      </c>
      <c r="P2390" s="7">
        <f>IF(Table1[[#This Row],[backers_count]] &lt;= 0,0,Table1[[#This Row],[pledged]]/Table1[[#This Row],[backers_count]])</f>
        <v>57.875</v>
      </c>
      <c r="Q2390" t="str">
        <f>TRIM(MID(Table1[[#This Row],[Category and Sub-Category]],1,SEARCH("/",Table1[[#This Row],[Category and Sub-Category]],1)-1))</f>
        <v>technology</v>
      </c>
      <c r="R2390" t="str">
        <f>TRIM(MID(Table1[[#This Row],[Category and Sub-Category]],SEARCH("/",Table1[[#This Row],[Category and Sub-Category]],1)+1,LEN(Table1[[#This Row],[Category and Sub-Category]])))</f>
        <v>web</v>
      </c>
      <c r="S2390" s="8">
        <f>DATE(1970,1,1)+(Table1[[#This Row],[launched_at]]/(24*60*60))</f>
        <v>41989.853692129633</v>
      </c>
      <c r="T2390" s="8">
        <f>DATE(1970,1,1)+(Table1[[#This Row],[deadline]]/(24*60*60))</f>
        <v>42019.811805555553</v>
      </c>
      <c r="U2390">
        <f>_xlfn.DAYS(Table1[[#This Row],[Date Ended Conversion]],Table1[[#This Row],[Date Created Conversion]])</f>
        <v>30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9">
        <f>IF(Table1[[#This Row],[goal]] &lt;= 0,0,Table1[[#This Row],[pledged]]/Table1[[#This Row],[goal]])</f>
        <v>1.8749999999999999E-3</v>
      </c>
      <c r="P2391" s="7">
        <f>IF(Table1[[#This Row],[backers_count]] &lt;= 0,0,Table1[[#This Row],[pledged]]/Table1[[#This Row],[backers_count]])</f>
        <v>30</v>
      </c>
      <c r="Q2391" t="str">
        <f>TRIM(MID(Table1[[#This Row],[Category and Sub-Category]],1,SEARCH("/",Table1[[#This Row],[Category and Sub-Category]],1)-1))</f>
        <v>technology</v>
      </c>
      <c r="R2391" t="str">
        <f>TRIM(MID(Table1[[#This Row],[Category and Sub-Category]],SEARCH("/",Table1[[#This Row],[Category and Sub-Category]],1)+1,LEN(Table1[[#This Row],[Category and Sub-Category]])))</f>
        <v>web</v>
      </c>
      <c r="S2391" s="8">
        <f>DATE(1970,1,1)+(Table1[[#This Row],[launched_at]]/(24*60*60))</f>
        <v>42179.653379629628</v>
      </c>
      <c r="T2391" s="8">
        <f>DATE(1970,1,1)+(Table1[[#This Row],[deadline]]/(24*60*60))</f>
        <v>42210.915972222225</v>
      </c>
      <c r="U2391">
        <f>_xlfn.DAYS(Table1[[#This Row],[Date Ended Conversion]],Table1[[#This Row],[Date Created Conversion]])</f>
        <v>31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9">
        <f>IF(Table1[[#This Row],[goal]] &lt;= 0,0,Table1[[#This Row],[pledged]]/Table1[[#This Row],[goal]])</f>
        <v>0</v>
      </c>
      <c r="P2392" s="7">
        <f>IF(Table1[[#This Row],[backers_count]] &lt;= 0,0,Table1[[#This Row],[pledged]]/Table1[[#This Row],[backers_count]])</f>
        <v>0</v>
      </c>
      <c r="Q2392" t="str">
        <f>TRIM(MID(Table1[[#This Row],[Category and Sub-Category]],1,SEARCH("/",Table1[[#This Row],[Category and Sub-Category]],1)-1))</f>
        <v>technology</v>
      </c>
      <c r="R2392" t="str">
        <f>TRIM(MID(Table1[[#This Row],[Category and Sub-Category]],SEARCH("/",Table1[[#This Row],[Category and Sub-Category]],1)+1,LEN(Table1[[#This Row],[Category and Sub-Category]])))</f>
        <v>web</v>
      </c>
      <c r="S2392" s="8">
        <f>DATE(1970,1,1)+(Table1[[#This Row],[launched_at]]/(24*60*60))</f>
        <v>41968.262314814812</v>
      </c>
      <c r="T2392" s="8">
        <f>DATE(1970,1,1)+(Table1[[#This Row],[deadline]]/(24*60*60))</f>
        <v>42008.262314814812</v>
      </c>
      <c r="U2392">
        <f>_xlfn.DAYS(Table1[[#This Row],[Date Ended Conversion]],Table1[[#This Row],[Date Created Conversion]])</f>
        <v>40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9">
        <f>IF(Table1[[#This Row],[goal]] &lt;= 0,0,Table1[[#This Row],[pledged]]/Table1[[#This Row],[goal]])</f>
        <v>1.25E-3</v>
      </c>
      <c r="P2393" s="7">
        <f>IF(Table1[[#This Row],[backers_count]] &lt;= 0,0,Table1[[#This Row],[pledged]]/Table1[[#This Row],[backers_count]])</f>
        <v>25</v>
      </c>
      <c r="Q2393" t="str">
        <f>TRIM(MID(Table1[[#This Row],[Category and Sub-Category]],1,SEARCH("/",Table1[[#This Row],[Category and Sub-Category]],1)-1))</f>
        <v>technology</v>
      </c>
      <c r="R2393" t="str">
        <f>TRIM(MID(Table1[[#This Row],[Category and Sub-Category]],SEARCH("/",Table1[[#This Row],[Category and Sub-Category]],1)+1,LEN(Table1[[#This Row],[Category and Sub-Category]])))</f>
        <v>web</v>
      </c>
      <c r="S2393" s="8">
        <f>DATE(1970,1,1)+(Table1[[#This Row],[launched_at]]/(24*60*60))</f>
        <v>42064.794490740736</v>
      </c>
      <c r="T2393" s="8">
        <f>DATE(1970,1,1)+(Table1[[#This Row],[deadline]]/(24*60*60))</f>
        <v>42094.752824074079</v>
      </c>
      <c r="U2393">
        <f>_xlfn.DAYS(Table1[[#This Row],[Date Ended Conversion]],Table1[[#This Row],[Date Created Conversion]])</f>
        <v>30</v>
      </c>
    </row>
    <row r="2394" spans="1:21" ht="43.5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9">
        <f>IF(Table1[[#This Row],[goal]] &lt;= 0,0,Table1[[#This Row],[pledged]]/Table1[[#This Row],[goal]])</f>
        <v>0</v>
      </c>
      <c r="P2394" s="7">
        <f>IF(Table1[[#This Row],[backers_count]] &lt;= 0,0,Table1[[#This Row],[pledged]]/Table1[[#This Row],[backers_count]])</f>
        <v>0</v>
      </c>
      <c r="Q2394" t="str">
        <f>TRIM(MID(Table1[[#This Row],[Category and Sub-Category]],1,SEARCH("/",Table1[[#This Row],[Category and Sub-Category]],1)-1))</f>
        <v>technology</v>
      </c>
      <c r="R2394" t="str">
        <f>TRIM(MID(Table1[[#This Row],[Category and Sub-Category]],SEARCH("/",Table1[[#This Row],[Category and Sub-Category]],1)+1,LEN(Table1[[#This Row],[Category and Sub-Category]])))</f>
        <v>web</v>
      </c>
      <c r="S2394" s="8">
        <f>DATE(1970,1,1)+(Table1[[#This Row],[launched_at]]/(24*60*60))</f>
        <v>42276.120636574073</v>
      </c>
      <c r="T2394" s="8">
        <f>DATE(1970,1,1)+(Table1[[#This Row],[deadline]]/(24*60*60))</f>
        <v>42306.120636574073</v>
      </c>
      <c r="U2394">
        <f>_xlfn.DAYS(Table1[[#This Row],[Date Ended Conversion]],Table1[[#This Row],[Date Created Conversion]])</f>
        <v>30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9">
        <f>IF(Table1[[#This Row],[goal]] &lt;= 0,0,Table1[[#This Row],[pledged]]/Table1[[#This Row],[goal]])</f>
        <v>5.0000000000000001E-4</v>
      </c>
      <c r="P2395" s="7">
        <f>IF(Table1[[#This Row],[backers_count]] &lt;= 0,0,Table1[[#This Row],[pledged]]/Table1[[#This Row],[backers_count]])</f>
        <v>50</v>
      </c>
      <c r="Q2395" t="str">
        <f>TRIM(MID(Table1[[#This Row],[Category and Sub-Category]],1,SEARCH("/",Table1[[#This Row],[Category and Sub-Category]],1)-1))</f>
        <v>technology</v>
      </c>
      <c r="R2395" t="str">
        <f>TRIM(MID(Table1[[#This Row],[Category and Sub-Category]],SEARCH("/",Table1[[#This Row],[Category and Sub-Category]],1)+1,LEN(Table1[[#This Row],[Category and Sub-Category]])))</f>
        <v>web</v>
      </c>
      <c r="S2395" s="8">
        <f>DATE(1970,1,1)+(Table1[[#This Row],[launched_at]]/(24*60*60))</f>
        <v>42194.648344907408</v>
      </c>
      <c r="T2395" s="8">
        <f>DATE(1970,1,1)+(Table1[[#This Row],[deadline]]/(24*60*60))</f>
        <v>42224.648344907408</v>
      </c>
      <c r="U2395">
        <f>_xlfn.DAYS(Table1[[#This Row],[Date Ended Conversion]],Table1[[#This Row],[Date Created Conversion]])</f>
        <v>30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9">
        <f>IF(Table1[[#This Row],[goal]] &lt;= 0,0,Table1[[#This Row],[pledged]]/Table1[[#This Row],[goal]])</f>
        <v>5.9999999999999995E-4</v>
      </c>
      <c r="P2396" s="7">
        <f>IF(Table1[[#This Row],[backers_count]] &lt;= 0,0,Table1[[#This Row],[pledged]]/Table1[[#This Row],[backers_count]])</f>
        <v>1.5</v>
      </c>
      <c r="Q2396" t="str">
        <f>TRIM(MID(Table1[[#This Row],[Category and Sub-Category]],1,SEARCH("/",Table1[[#This Row],[Category and Sub-Category]],1)-1))</f>
        <v>technology</v>
      </c>
      <c r="R2396" t="str">
        <f>TRIM(MID(Table1[[#This Row],[Category and Sub-Category]],SEARCH("/",Table1[[#This Row],[Category and Sub-Category]],1)+1,LEN(Table1[[#This Row],[Category and Sub-Category]])))</f>
        <v>web</v>
      </c>
      <c r="S2396" s="8">
        <f>DATE(1970,1,1)+(Table1[[#This Row],[launched_at]]/(24*60*60))</f>
        <v>42031.362187499995</v>
      </c>
      <c r="T2396" s="8">
        <f>DATE(1970,1,1)+(Table1[[#This Row],[deadline]]/(24*60*60))</f>
        <v>42061.362187499995</v>
      </c>
      <c r="U2396">
        <f>_xlfn.DAYS(Table1[[#This Row],[Date Ended Conversion]],Table1[[#This Row],[Date Created Conversion]])</f>
        <v>30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9">
        <f>IF(Table1[[#This Row],[goal]] &lt;= 0,0,Table1[[#This Row],[pledged]]/Table1[[#This Row],[goal]])</f>
        <v>0</v>
      </c>
      <c r="P2397" s="7">
        <f>IF(Table1[[#This Row],[backers_count]] &lt;= 0,0,Table1[[#This Row],[pledged]]/Table1[[#This Row],[backers_count]])</f>
        <v>0</v>
      </c>
      <c r="Q2397" t="str">
        <f>TRIM(MID(Table1[[#This Row],[Category and Sub-Category]],1,SEARCH("/",Table1[[#This Row],[Category and Sub-Category]],1)-1))</f>
        <v>technology</v>
      </c>
      <c r="R2397" t="str">
        <f>TRIM(MID(Table1[[#This Row],[Category and Sub-Category]],SEARCH("/",Table1[[#This Row],[Category and Sub-Category]],1)+1,LEN(Table1[[#This Row],[Category and Sub-Category]])))</f>
        <v>web</v>
      </c>
      <c r="S2397" s="8">
        <f>DATE(1970,1,1)+(Table1[[#This Row],[launched_at]]/(24*60*60))</f>
        <v>42717.121377314819</v>
      </c>
      <c r="T2397" s="8">
        <f>DATE(1970,1,1)+(Table1[[#This Row],[deadline]]/(24*60*60))</f>
        <v>42745.372916666667</v>
      </c>
      <c r="U2397">
        <f>_xlfn.DAYS(Table1[[#This Row],[Date Ended Conversion]],Table1[[#This Row],[Date Created Conversion]])</f>
        <v>28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9">
        <f>IF(Table1[[#This Row],[goal]] &lt;= 0,0,Table1[[#This Row],[pledged]]/Table1[[#This Row],[goal]])</f>
        <v>2E-3</v>
      </c>
      <c r="P2398" s="7">
        <f>IF(Table1[[#This Row],[backers_count]] &lt;= 0,0,Table1[[#This Row],[pledged]]/Table1[[#This Row],[backers_count]])</f>
        <v>10</v>
      </c>
      <c r="Q2398" t="str">
        <f>TRIM(MID(Table1[[#This Row],[Category and Sub-Category]],1,SEARCH("/",Table1[[#This Row],[Category and Sub-Category]],1)-1))</f>
        <v>technology</v>
      </c>
      <c r="R2398" t="str">
        <f>TRIM(MID(Table1[[#This Row],[Category and Sub-Category]],SEARCH("/",Table1[[#This Row],[Category and Sub-Category]],1)+1,LEN(Table1[[#This Row],[Category and Sub-Category]])))</f>
        <v>web</v>
      </c>
      <c r="S2398" s="8">
        <f>DATE(1970,1,1)+(Table1[[#This Row],[launched_at]]/(24*60*60))</f>
        <v>42262.849050925928</v>
      </c>
      <c r="T2398" s="8">
        <f>DATE(1970,1,1)+(Table1[[#This Row],[deadline]]/(24*60*60))</f>
        <v>42292.849050925928</v>
      </c>
      <c r="U2398">
        <f>_xlfn.DAYS(Table1[[#This Row],[Date Ended Conversion]],Table1[[#This Row],[Date Created Conversion]])</f>
        <v>30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9">
        <f>IF(Table1[[#This Row],[goal]] &lt;= 0,0,Table1[[#This Row],[pledged]]/Table1[[#This Row],[goal]])</f>
        <v>0</v>
      </c>
      <c r="P2399" s="7">
        <f>IF(Table1[[#This Row],[backers_count]] &lt;= 0,0,Table1[[#This Row],[pledged]]/Table1[[#This Row],[backers_count]])</f>
        <v>0</v>
      </c>
      <c r="Q2399" t="str">
        <f>TRIM(MID(Table1[[#This Row],[Category and Sub-Category]],1,SEARCH("/",Table1[[#This Row],[Category and Sub-Category]],1)-1))</f>
        <v>technology</v>
      </c>
      <c r="R2399" t="str">
        <f>TRIM(MID(Table1[[#This Row],[Category and Sub-Category]],SEARCH("/",Table1[[#This Row],[Category and Sub-Category]],1)+1,LEN(Table1[[#This Row],[Category and Sub-Category]])))</f>
        <v>web</v>
      </c>
      <c r="S2399" s="8">
        <f>DATE(1970,1,1)+(Table1[[#This Row],[launched_at]]/(24*60*60))</f>
        <v>41976.88490740741</v>
      </c>
      <c r="T2399" s="8">
        <f>DATE(1970,1,1)+(Table1[[#This Row],[deadline]]/(24*60*60))</f>
        <v>42006.88490740741</v>
      </c>
      <c r="U2399">
        <f>_xlfn.DAYS(Table1[[#This Row],[Date Ended Conversion]],Table1[[#This Row],[Date Created Conversion]])</f>
        <v>30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9">
        <f>IF(Table1[[#This Row],[goal]] &lt;= 0,0,Table1[[#This Row],[pledged]]/Table1[[#This Row],[goal]])</f>
        <v>0</v>
      </c>
      <c r="P2400" s="7">
        <f>IF(Table1[[#This Row],[backers_count]] &lt;= 0,0,Table1[[#This Row],[pledged]]/Table1[[#This Row],[backers_count]])</f>
        <v>0</v>
      </c>
      <c r="Q2400" t="str">
        <f>TRIM(MID(Table1[[#This Row],[Category and Sub-Category]],1,SEARCH("/",Table1[[#This Row],[Category and Sub-Category]],1)-1))</f>
        <v>technology</v>
      </c>
      <c r="R2400" t="str">
        <f>TRIM(MID(Table1[[#This Row],[Category and Sub-Category]],SEARCH("/",Table1[[#This Row],[Category and Sub-Category]],1)+1,LEN(Table1[[#This Row],[Category and Sub-Category]])))</f>
        <v>web</v>
      </c>
      <c r="S2400" s="8">
        <f>DATE(1970,1,1)+(Table1[[#This Row],[launched_at]]/(24*60*60))</f>
        <v>42157.916481481487</v>
      </c>
      <c r="T2400" s="8">
        <f>DATE(1970,1,1)+(Table1[[#This Row],[deadline]]/(24*60*60))</f>
        <v>42187.916481481487</v>
      </c>
      <c r="U2400">
        <f>_xlfn.DAYS(Table1[[#This Row],[Date Ended Conversion]],Table1[[#This Row],[Date Created Conversion]])</f>
        <v>30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9">
        <f>IF(Table1[[#This Row],[goal]] &lt;= 0,0,Table1[[#This Row],[pledged]]/Table1[[#This Row],[goal]])</f>
        <v>0</v>
      </c>
      <c r="P2401" s="7">
        <f>IF(Table1[[#This Row],[backers_count]] &lt;= 0,0,Table1[[#This Row],[pledged]]/Table1[[#This Row],[backers_count]])</f>
        <v>0</v>
      </c>
      <c r="Q2401" t="str">
        <f>TRIM(MID(Table1[[#This Row],[Category and Sub-Category]],1,SEARCH("/",Table1[[#This Row],[Category and Sub-Category]],1)-1))</f>
        <v>technology</v>
      </c>
      <c r="R2401" t="str">
        <f>TRIM(MID(Table1[[#This Row],[Category and Sub-Category]],SEARCH("/",Table1[[#This Row],[Category and Sub-Category]],1)+1,LEN(Table1[[#This Row],[Category and Sub-Category]])))</f>
        <v>web</v>
      </c>
      <c r="S2401" s="8">
        <f>DATE(1970,1,1)+(Table1[[#This Row],[launched_at]]/(24*60*60))</f>
        <v>41956.853078703702</v>
      </c>
      <c r="T2401" s="8">
        <f>DATE(1970,1,1)+(Table1[[#This Row],[deadline]]/(24*60*60))</f>
        <v>41991.853078703702</v>
      </c>
      <c r="U2401">
        <f>_xlfn.DAYS(Table1[[#This Row],[Date Ended Conversion]],Table1[[#This Row],[Date Created Conversion]])</f>
        <v>35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9">
        <f>IF(Table1[[#This Row],[goal]] &lt;= 0,0,Table1[[#This Row],[pledged]]/Table1[[#This Row],[goal]])</f>
        <v>0</v>
      </c>
      <c r="P2402" s="7">
        <f>IF(Table1[[#This Row],[backers_count]] &lt;= 0,0,Table1[[#This Row],[pledged]]/Table1[[#This Row],[backers_count]])</f>
        <v>0</v>
      </c>
      <c r="Q2402" t="str">
        <f>TRIM(MID(Table1[[#This Row],[Category and Sub-Category]],1,SEARCH("/",Table1[[#This Row],[Category and Sub-Category]],1)-1))</f>
        <v>technology</v>
      </c>
      <c r="R2402" t="str">
        <f>TRIM(MID(Table1[[#This Row],[Category and Sub-Category]],SEARCH("/",Table1[[#This Row],[Category and Sub-Category]],1)+1,LEN(Table1[[#This Row],[Category and Sub-Category]])))</f>
        <v>web</v>
      </c>
      <c r="S2402" s="8">
        <f>DATE(1970,1,1)+(Table1[[#This Row],[launched_at]]/(24*60*60))</f>
        <v>42444.268101851849</v>
      </c>
      <c r="T2402" s="8">
        <f>DATE(1970,1,1)+(Table1[[#This Row],[deadline]]/(24*60*60))</f>
        <v>42474.268101851849</v>
      </c>
      <c r="U2402">
        <f>_xlfn.DAYS(Table1[[#This Row],[Date Ended Conversion]],Table1[[#This Row],[Date Created Conversion]])</f>
        <v>30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9">
        <f>IF(Table1[[#This Row],[goal]] &lt;= 0,0,Table1[[#This Row],[pledged]]/Table1[[#This Row],[goal]])</f>
        <v>7.1785714285714283E-3</v>
      </c>
      <c r="P2403" s="7">
        <f>IF(Table1[[#This Row],[backers_count]] &lt;= 0,0,Table1[[#This Row],[pledged]]/Table1[[#This Row],[backers_count]])</f>
        <v>22.333333333333332</v>
      </c>
      <c r="Q2403" t="str">
        <f>TRIM(MID(Table1[[#This Row],[Category and Sub-Category]],1,SEARCH("/",Table1[[#This Row],[Category and Sub-Category]],1)-1))</f>
        <v>food</v>
      </c>
      <c r="R2403" t="str">
        <f>TRIM(MID(Table1[[#This Row],[Category and Sub-Category]],SEARCH("/",Table1[[#This Row],[Category and Sub-Category]],1)+1,LEN(Table1[[#This Row],[Category and Sub-Category]])))</f>
        <v>food trucks</v>
      </c>
      <c r="S2403" s="8">
        <f>DATE(1970,1,1)+(Table1[[#This Row],[launched_at]]/(24*60*60))</f>
        <v>42374.822870370372</v>
      </c>
      <c r="T2403" s="8">
        <f>DATE(1970,1,1)+(Table1[[#This Row],[deadline]]/(24*60*60))</f>
        <v>42434.822870370372</v>
      </c>
      <c r="U2403">
        <f>_xlfn.DAYS(Table1[[#This Row],[Date Ended Conversion]],Table1[[#This Row],[Date Created Conversion]])</f>
        <v>60</v>
      </c>
    </row>
    <row r="2404" spans="1:2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9">
        <f>IF(Table1[[#This Row],[goal]] &lt;= 0,0,Table1[[#This Row],[pledged]]/Table1[[#This Row],[goal]])</f>
        <v>4.3333333333333331E-3</v>
      </c>
      <c r="P2404" s="7">
        <f>IF(Table1[[#This Row],[backers_count]] &lt;= 0,0,Table1[[#This Row],[pledged]]/Table1[[#This Row],[backers_count]])</f>
        <v>52</v>
      </c>
      <c r="Q2404" t="str">
        <f>TRIM(MID(Table1[[#This Row],[Category and Sub-Category]],1,SEARCH("/",Table1[[#This Row],[Category and Sub-Category]],1)-1))</f>
        <v>food</v>
      </c>
      <c r="R2404" t="str">
        <f>TRIM(MID(Table1[[#This Row],[Category and Sub-Category]],SEARCH("/",Table1[[#This Row],[Category and Sub-Category]],1)+1,LEN(Table1[[#This Row],[Category and Sub-Category]])))</f>
        <v>food trucks</v>
      </c>
      <c r="S2404" s="8">
        <f>DATE(1970,1,1)+(Table1[[#This Row],[launched_at]]/(24*60*60))</f>
        <v>42107.679756944446</v>
      </c>
      <c r="T2404" s="8">
        <f>DATE(1970,1,1)+(Table1[[#This Row],[deadline]]/(24*60*60))</f>
        <v>42137.679756944446</v>
      </c>
      <c r="U2404">
        <f>_xlfn.DAYS(Table1[[#This Row],[Date Ended Conversion]],Table1[[#This Row],[Date Created Conversion]])</f>
        <v>30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9">
        <f>IF(Table1[[#This Row],[goal]] &lt;= 0,0,Table1[[#This Row],[pledged]]/Table1[[#This Row],[goal]])</f>
        <v>0.16833333333333333</v>
      </c>
      <c r="P2405" s="7">
        <f>IF(Table1[[#This Row],[backers_count]] &lt;= 0,0,Table1[[#This Row],[pledged]]/Table1[[#This Row],[backers_count]])</f>
        <v>16.833333333333332</v>
      </c>
      <c r="Q2405" t="str">
        <f>TRIM(MID(Table1[[#This Row],[Category and Sub-Category]],1,SEARCH("/",Table1[[#This Row],[Category and Sub-Category]],1)-1))</f>
        <v>food</v>
      </c>
      <c r="R2405" t="str">
        <f>TRIM(MID(Table1[[#This Row],[Category and Sub-Category]],SEARCH("/",Table1[[#This Row],[Category and Sub-Category]],1)+1,LEN(Table1[[#This Row],[Category and Sub-Category]])))</f>
        <v>food trucks</v>
      </c>
      <c r="S2405" s="8">
        <f>DATE(1970,1,1)+(Table1[[#This Row],[launched_at]]/(24*60*60))</f>
        <v>42399.882615740746</v>
      </c>
      <c r="T2405" s="8">
        <f>DATE(1970,1,1)+(Table1[[#This Row],[deadline]]/(24*60*60))</f>
        <v>42459.840949074074</v>
      </c>
      <c r="U2405">
        <f>_xlfn.DAYS(Table1[[#This Row],[Date Ended Conversion]],Table1[[#This Row],[Date Created Conversion]])</f>
        <v>60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9">
        <f>IF(Table1[[#This Row],[goal]] &lt;= 0,0,Table1[[#This Row],[pledged]]/Table1[[#This Row],[goal]])</f>
        <v>0</v>
      </c>
      <c r="P2406" s="7">
        <f>IF(Table1[[#This Row],[backers_count]] &lt;= 0,0,Table1[[#This Row],[pledged]]/Table1[[#This Row],[backers_count]])</f>
        <v>0</v>
      </c>
      <c r="Q2406" t="str">
        <f>TRIM(MID(Table1[[#This Row],[Category and Sub-Category]],1,SEARCH("/",Table1[[#This Row],[Category and Sub-Category]],1)-1))</f>
        <v>food</v>
      </c>
      <c r="R2406" t="str">
        <f>TRIM(MID(Table1[[#This Row],[Category and Sub-Category]],SEARCH("/",Table1[[#This Row],[Category and Sub-Category]],1)+1,LEN(Table1[[#This Row],[Category and Sub-Category]])))</f>
        <v>food trucks</v>
      </c>
      <c r="S2406" s="8">
        <f>DATE(1970,1,1)+(Table1[[#This Row],[launched_at]]/(24*60*60))</f>
        <v>42342.03943287037</v>
      </c>
      <c r="T2406" s="8">
        <f>DATE(1970,1,1)+(Table1[[#This Row],[deadline]]/(24*60*60))</f>
        <v>42372.03943287037</v>
      </c>
      <c r="U2406">
        <f>_xlfn.DAYS(Table1[[#This Row],[Date Ended Conversion]],Table1[[#This Row],[Date Created Conversion]])</f>
        <v>30</v>
      </c>
    </row>
    <row r="2407" spans="1:21" ht="29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9">
        <f>IF(Table1[[#This Row],[goal]] &lt;= 0,0,Table1[[#This Row],[pledged]]/Table1[[#This Row],[goal]])</f>
        <v>0.22520000000000001</v>
      </c>
      <c r="P2407" s="7">
        <f>IF(Table1[[#This Row],[backers_count]] &lt;= 0,0,Table1[[#This Row],[pledged]]/Table1[[#This Row],[backers_count]])</f>
        <v>56.3</v>
      </c>
      <c r="Q2407" t="str">
        <f>TRIM(MID(Table1[[#This Row],[Category and Sub-Category]],1,SEARCH("/",Table1[[#This Row],[Category and Sub-Category]],1)-1))</f>
        <v>food</v>
      </c>
      <c r="R2407" t="str">
        <f>TRIM(MID(Table1[[#This Row],[Category and Sub-Category]],SEARCH("/",Table1[[#This Row],[Category and Sub-Category]],1)+1,LEN(Table1[[#This Row],[Category and Sub-Category]])))</f>
        <v>food trucks</v>
      </c>
      <c r="S2407" s="8">
        <f>DATE(1970,1,1)+(Table1[[#This Row],[launched_at]]/(24*60*60))</f>
        <v>42595.585358796292</v>
      </c>
      <c r="T2407" s="8">
        <f>DATE(1970,1,1)+(Table1[[#This Row],[deadline]]/(24*60*60))</f>
        <v>42616.585358796292</v>
      </c>
      <c r="U2407">
        <f>_xlfn.DAYS(Table1[[#This Row],[Date Ended Conversion]],Table1[[#This Row],[Date Created Conversion]])</f>
        <v>21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9">
        <f>IF(Table1[[#This Row],[goal]] &lt;= 0,0,Table1[[#This Row],[pledged]]/Table1[[#This Row],[goal]])</f>
        <v>0.41384615384615386</v>
      </c>
      <c r="P2408" s="7">
        <f>IF(Table1[[#This Row],[backers_count]] &lt;= 0,0,Table1[[#This Row],[pledged]]/Table1[[#This Row],[backers_count]])</f>
        <v>84.0625</v>
      </c>
      <c r="Q2408" t="str">
        <f>TRIM(MID(Table1[[#This Row],[Category and Sub-Category]],1,SEARCH("/",Table1[[#This Row],[Category and Sub-Category]],1)-1))</f>
        <v>food</v>
      </c>
      <c r="R2408" t="str">
        <f>TRIM(MID(Table1[[#This Row],[Category and Sub-Category]],SEARCH("/",Table1[[#This Row],[Category and Sub-Category]],1)+1,LEN(Table1[[#This Row],[Category and Sub-Category]])))</f>
        <v>food trucks</v>
      </c>
      <c r="S2408" s="8">
        <f>DATE(1970,1,1)+(Table1[[#This Row],[launched_at]]/(24*60*60))</f>
        <v>41983.110995370371</v>
      </c>
      <c r="T2408" s="8">
        <f>DATE(1970,1,1)+(Table1[[#This Row],[deadline]]/(24*60*60))</f>
        <v>42023.110995370371</v>
      </c>
      <c r="U2408">
        <f>_xlfn.DAYS(Table1[[#This Row],[Date Ended Conversion]],Table1[[#This Row],[Date Created Conversion]])</f>
        <v>40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9">
        <f>IF(Table1[[#This Row],[goal]] &lt;= 0,0,Table1[[#This Row],[pledged]]/Table1[[#This Row],[goal]])</f>
        <v>0.25259090909090909</v>
      </c>
      <c r="P2409" s="7">
        <f>IF(Table1[[#This Row],[backers_count]] &lt;= 0,0,Table1[[#This Row],[pledged]]/Table1[[#This Row],[backers_count]])</f>
        <v>168.39393939393941</v>
      </c>
      <c r="Q2409" t="str">
        <f>TRIM(MID(Table1[[#This Row],[Category and Sub-Category]],1,SEARCH("/",Table1[[#This Row],[Category and Sub-Category]],1)-1))</f>
        <v>food</v>
      </c>
      <c r="R2409" t="str">
        <f>TRIM(MID(Table1[[#This Row],[Category and Sub-Category]],SEARCH("/",Table1[[#This Row],[Category and Sub-Category]],1)+1,LEN(Table1[[#This Row],[Category and Sub-Category]])))</f>
        <v>food trucks</v>
      </c>
      <c r="S2409" s="8">
        <f>DATE(1970,1,1)+(Table1[[#This Row],[launched_at]]/(24*60*60))</f>
        <v>42082.575555555552</v>
      </c>
      <c r="T2409" s="8">
        <f>DATE(1970,1,1)+(Table1[[#This Row],[deadline]]/(24*60*60))</f>
        <v>42105.25</v>
      </c>
      <c r="U2409">
        <f>_xlfn.DAYS(Table1[[#This Row],[Date Ended Conversion]],Table1[[#This Row],[Date Created Conversion]])</f>
        <v>23</v>
      </c>
    </row>
    <row r="2410" spans="1:21" ht="29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9">
        <f>IF(Table1[[#This Row],[goal]] &lt;= 0,0,Table1[[#This Row],[pledged]]/Table1[[#This Row],[goal]])</f>
        <v>2E-3</v>
      </c>
      <c r="P2410" s="7">
        <f>IF(Table1[[#This Row],[backers_count]] &lt;= 0,0,Table1[[#This Row],[pledged]]/Table1[[#This Row],[backers_count]])</f>
        <v>15</v>
      </c>
      <c r="Q2410" t="str">
        <f>TRIM(MID(Table1[[#This Row],[Category and Sub-Category]],1,SEARCH("/",Table1[[#This Row],[Category and Sub-Category]],1)-1))</f>
        <v>food</v>
      </c>
      <c r="R2410" t="str">
        <f>TRIM(MID(Table1[[#This Row],[Category and Sub-Category]],SEARCH("/",Table1[[#This Row],[Category and Sub-Category]],1)+1,LEN(Table1[[#This Row],[Category and Sub-Category]])))</f>
        <v>food trucks</v>
      </c>
      <c r="S2410" s="8">
        <f>DATE(1970,1,1)+(Table1[[#This Row],[launched_at]]/(24*60*60))</f>
        <v>41919.140706018516</v>
      </c>
      <c r="T2410" s="8">
        <f>DATE(1970,1,1)+(Table1[[#This Row],[deadline]]/(24*60*60))</f>
        <v>41949.182372685187</v>
      </c>
      <c r="U2410">
        <f>_xlfn.DAYS(Table1[[#This Row],[Date Ended Conversion]],Table1[[#This Row],[Date Created Conversion]])</f>
        <v>30</v>
      </c>
    </row>
    <row r="2411" spans="1:21" ht="29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9">
        <f>IF(Table1[[#This Row],[goal]] &lt;= 0,0,Table1[[#This Row],[pledged]]/Table1[[#This Row],[goal]])</f>
        <v>1.84E-2</v>
      </c>
      <c r="P2411" s="7">
        <f>IF(Table1[[#This Row],[backers_count]] &lt;= 0,0,Table1[[#This Row],[pledged]]/Table1[[#This Row],[backers_count]])</f>
        <v>76.666666666666671</v>
      </c>
      <c r="Q2411" t="str">
        <f>TRIM(MID(Table1[[#This Row],[Category and Sub-Category]],1,SEARCH("/",Table1[[#This Row],[Category and Sub-Category]],1)-1))</f>
        <v>food</v>
      </c>
      <c r="R2411" t="str">
        <f>TRIM(MID(Table1[[#This Row],[Category and Sub-Category]],SEARCH("/",Table1[[#This Row],[Category and Sub-Category]],1)+1,LEN(Table1[[#This Row],[Category and Sub-Category]])))</f>
        <v>food trucks</v>
      </c>
      <c r="S2411" s="8">
        <f>DATE(1970,1,1)+(Table1[[#This Row],[launched_at]]/(24*60*60))</f>
        <v>42204.875868055555</v>
      </c>
      <c r="T2411" s="8">
        <f>DATE(1970,1,1)+(Table1[[#This Row],[deadline]]/(24*60*60))</f>
        <v>42234.875868055555</v>
      </c>
      <c r="U2411">
        <f>_xlfn.DAYS(Table1[[#This Row],[Date Ended Conversion]],Table1[[#This Row],[Date Created Conversion]])</f>
        <v>30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9">
        <f>IF(Table1[[#This Row],[goal]] &lt;= 0,0,Table1[[#This Row],[pledged]]/Table1[[#This Row],[goal]])</f>
        <v>0</v>
      </c>
      <c r="P2412" s="7">
        <f>IF(Table1[[#This Row],[backers_count]] &lt;= 0,0,Table1[[#This Row],[pledged]]/Table1[[#This Row],[backers_count]])</f>
        <v>0</v>
      </c>
      <c r="Q2412" t="str">
        <f>TRIM(MID(Table1[[#This Row],[Category and Sub-Category]],1,SEARCH("/",Table1[[#This Row],[Category and Sub-Category]],1)-1))</f>
        <v>food</v>
      </c>
      <c r="R2412" t="str">
        <f>TRIM(MID(Table1[[#This Row],[Category and Sub-Category]],SEARCH("/",Table1[[#This Row],[Category and Sub-Category]],1)+1,LEN(Table1[[#This Row],[Category and Sub-Category]])))</f>
        <v>food trucks</v>
      </c>
      <c r="S2412" s="8">
        <f>DATE(1970,1,1)+(Table1[[#This Row],[launched_at]]/(24*60*60))</f>
        <v>42224.408275462964</v>
      </c>
      <c r="T2412" s="8">
        <f>DATE(1970,1,1)+(Table1[[#This Row],[deadline]]/(24*60*60))</f>
        <v>42254.408275462964</v>
      </c>
      <c r="U2412">
        <f>_xlfn.DAYS(Table1[[#This Row],[Date Ended Conversion]],Table1[[#This Row],[Date Created Conversion]])</f>
        <v>30</v>
      </c>
    </row>
    <row r="2413" spans="1:21" ht="43.5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9">
        <f>IF(Table1[[#This Row],[goal]] &lt;= 0,0,Table1[[#This Row],[pledged]]/Table1[[#This Row],[goal]])</f>
        <v>6.0400000000000002E-3</v>
      </c>
      <c r="P2413" s="7">
        <f>IF(Table1[[#This Row],[backers_count]] &lt;= 0,0,Table1[[#This Row],[pledged]]/Table1[[#This Row],[backers_count]])</f>
        <v>50.333333333333336</v>
      </c>
      <c r="Q2413" t="str">
        <f>TRIM(MID(Table1[[#This Row],[Category and Sub-Category]],1,SEARCH("/",Table1[[#This Row],[Category and Sub-Category]],1)-1))</f>
        <v>food</v>
      </c>
      <c r="R2413" t="str">
        <f>TRIM(MID(Table1[[#This Row],[Category and Sub-Category]],SEARCH("/",Table1[[#This Row],[Category and Sub-Category]],1)+1,LEN(Table1[[#This Row],[Category and Sub-Category]])))</f>
        <v>food trucks</v>
      </c>
      <c r="S2413" s="8">
        <f>DATE(1970,1,1)+(Table1[[#This Row],[launched_at]]/(24*60*60))</f>
        <v>42211.732430555552</v>
      </c>
      <c r="T2413" s="8">
        <f>DATE(1970,1,1)+(Table1[[#This Row],[deadline]]/(24*60*60))</f>
        <v>42241.732430555552</v>
      </c>
      <c r="U2413">
        <f>_xlfn.DAYS(Table1[[#This Row],[Date Ended Conversion]],Table1[[#This Row],[Date Created Conversion]])</f>
        <v>30</v>
      </c>
    </row>
    <row r="2414" spans="1:21" ht="43.5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9">
        <f>IF(Table1[[#This Row],[goal]] &lt;= 0,0,Table1[[#This Row],[pledged]]/Table1[[#This Row],[goal]])</f>
        <v>0</v>
      </c>
      <c r="P2414" s="7">
        <f>IF(Table1[[#This Row],[backers_count]] &lt;= 0,0,Table1[[#This Row],[pledged]]/Table1[[#This Row],[backers_count]])</f>
        <v>0</v>
      </c>
      <c r="Q2414" t="str">
        <f>TRIM(MID(Table1[[#This Row],[Category and Sub-Category]],1,SEARCH("/",Table1[[#This Row],[Category and Sub-Category]],1)-1))</f>
        <v>food</v>
      </c>
      <c r="R2414" t="str">
        <f>TRIM(MID(Table1[[#This Row],[Category and Sub-Category]],SEARCH("/",Table1[[#This Row],[Category and Sub-Category]],1)+1,LEN(Table1[[#This Row],[Category and Sub-Category]])))</f>
        <v>food trucks</v>
      </c>
      <c r="S2414" s="8">
        <f>DATE(1970,1,1)+(Table1[[#This Row],[launched_at]]/(24*60*60))</f>
        <v>42655.736956018518</v>
      </c>
      <c r="T2414" s="8">
        <f>DATE(1970,1,1)+(Table1[[#This Row],[deadline]]/(24*60*60))</f>
        <v>42700.778622685189</v>
      </c>
      <c r="U2414">
        <f>_xlfn.DAYS(Table1[[#This Row],[Date Ended Conversion]],Table1[[#This Row],[Date Created Conversion]])</f>
        <v>45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9">
        <f>IF(Table1[[#This Row],[goal]] &lt;= 0,0,Table1[[#This Row],[pledged]]/Table1[[#This Row],[goal]])</f>
        <v>8.3333333333333332E-3</v>
      </c>
      <c r="P2415" s="7">
        <f>IF(Table1[[#This Row],[backers_count]] &lt;= 0,0,Table1[[#This Row],[pledged]]/Table1[[#This Row],[backers_count]])</f>
        <v>8.3333333333333339</v>
      </c>
      <c r="Q2415" t="str">
        <f>TRIM(MID(Table1[[#This Row],[Category and Sub-Category]],1,SEARCH("/",Table1[[#This Row],[Category and Sub-Category]],1)-1))</f>
        <v>food</v>
      </c>
      <c r="R2415" t="str">
        <f>TRIM(MID(Table1[[#This Row],[Category and Sub-Category]],SEARCH("/",Table1[[#This Row],[Category and Sub-Category]],1)+1,LEN(Table1[[#This Row],[Category and Sub-Category]])))</f>
        <v>food trucks</v>
      </c>
      <c r="S2415" s="8">
        <f>DATE(1970,1,1)+(Table1[[#This Row],[launched_at]]/(24*60*60))</f>
        <v>41760.10974537037</v>
      </c>
      <c r="T2415" s="8">
        <f>DATE(1970,1,1)+(Table1[[#This Row],[deadline]]/(24*60*60))</f>
        <v>41790.979166666664</v>
      </c>
      <c r="U2415">
        <f>_xlfn.DAYS(Table1[[#This Row],[Date Ended Conversion]],Table1[[#This Row],[Date Created Conversion]])</f>
        <v>30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9">
        <f>IF(Table1[[#This Row],[goal]] &lt;= 0,0,Table1[[#This Row],[pledged]]/Table1[[#This Row],[goal]])</f>
        <v>3.0666666666666665E-2</v>
      </c>
      <c r="P2416" s="7">
        <f>IF(Table1[[#This Row],[backers_count]] &lt;= 0,0,Table1[[#This Row],[pledged]]/Table1[[#This Row],[backers_count]])</f>
        <v>35.384615384615387</v>
      </c>
      <c r="Q2416" t="str">
        <f>TRIM(MID(Table1[[#This Row],[Category and Sub-Category]],1,SEARCH("/",Table1[[#This Row],[Category and Sub-Category]],1)-1))</f>
        <v>food</v>
      </c>
      <c r="R2416" t="str">
        <f>TRIM(MID(Table1[[#This Row],[Category and Sub-Category]],SEARCH("/",Table1[[#This Row],[Category and Sub-Category]],1)+1,LEN(Table1[[#This Row],[Category and Sub-Category]])))</f>
        <v>food trucks</v>
      </c>
      <c r="S2416" s="8">
        <f>DATE(1970,1,1)+(Table1[[#This Row],[launched_at]]/(24*60*60))</f>
        <v>42198.695138888885</v>
      </c>
      <c r="T2416" s="8">
        <f>DATE(1970,1,1)+(Table1[[#This Row],[deadline]]/(24*60*60))</f>
        <v>42238.165972222225</v>
      </c>
      <c r="U2416">
        <f>_xlfn.DAYS(Table1[[#This Row],[Date Ended Conversion]],Table1[[#This Row],[Date Created Conversion]])</f>
        <v>40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9">
        <f>IF(Table1[[#This Row],[goal]] &lt;= 0,0,Table1[[#This Row],[pledged]]/Table1[[#This Row],[goal]])</f>
        <v>5.5833333333333334E-3</v>
      </c>
      <c r="P2417" s="7">
        <f>IF(Table1[[#This Row],[backers_count]] &lt;= 0,0,Table1[[#This Row],[pledged]]/Table1[[#This Row],[backers_count]])</f>
        <v>55.833333333333336</v>
      </c>
      <c r="Q2417" t="str">
        <f>TRIM(MID(Table1[[#This Row],[Category and Sub-Category]],1,SEARCH("/",Table1[[#This Row],[Category and Sub-Category]],1)-1))</f>
        <v>food</v>
      </c>
      <c r="R2417" t="str">
        <f>TRIM(MID(Table1[[#This Row],[Category and Sub-Category]],SEARCH("/",Table1[[#This Row],[Category and Sub-Category]],1)+1,LEN(Table1[[#This Row],[Category and Sub-Category]])))</f>
        <v>food trucks</v>
      </c>
      <c r="S2417" s="8">
        <f>DATE(1970,1,1)+(Table1[[#This Row],[launched_at]]/(24*60*60))</f>
        <v>42536.862800925926</v>
      </c>
      <c r="T2417" s="8">
        <f>DATE(1970,1,1)+(Table1[[#This Row],[deadline]]/(24*60*60))</f>
        <v>42566.862800925926</v>
      </c>
      <c r="U2417">
        <f>_xlfn.DAYS(Table1[[#This Row],[Date Ended Conversion]],Table1[[#This Row],[Date Created Conversion]])</f>
        <v>30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9">
        <f>IF(Table1[[#This Row],[goal]] &lt;= 0,0,Table1[[#This Row],[pledged]]/Table1[[#This Row],[goal]])</f>
        <v>2.5000000000000001E-4</v>
      </c>
      <c r="P2418" s="7">
        <f>IF(Table1[[#This Row],[backers_count]] &lt;= 0,0,Table1[[#This Row],[pledged]]/Table1[[#This Row],[backers_count]])</f>
        <v>5</v>
      </c>
      <c r="Q2418" t="str">
        <f>TRIM(MID(Table1[[#This Row],[Category and Sub-Category]],1,SEARCH("/",Table1[[#This Row],[Category and Sub-Category]],1)-1))</f>
        <v>food</v>
      </c>
      <c r="R2418" t="str">
        <f>TRIM(MID(Table1[[#This Row],[Category and Sub-Category]],SEARCH("/",Table1[[#This Row],[Category and Sub-Category]],1)+1,LEN(Table1[[#This Row],[Category and Sub-Category]])))</f>
        <v>food trucks</v>
      </c>
      <c r="S2418" s="8">
        <f>DATE(1970,1,1)+(Table1[[#This Row],[launched_at]]/(24*60*60))</f>
        <v>42019.737766203703</v>
      </c>
      <c r="T2418" s="8">
        <f>DATE(1970,1,1)+(Table1[[#This Row],[deadline]]/(24*60*60))</f>
        <v>42077.625</v>
      </c>
      <c r="U2418">
        <f>_xlfn.DAYS(Table1[[#This Row],[Date Ended Conversion]],Table1[[#This Row],[Date Created Conversion]])</f>
        <v>58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9">
        <f>IF(Table1[[#This Row],[goal]] &lt;= 0,0,Table1[[#This Row],[pledged]]/Table1[[#This Row],[goal]])</f>
        <v>0</v>
      </c>
      <c r="P2419" s="7">
        <f>IF(Table1[[#This Row],[backers_count]] &lt;= 0,0,Table1[[#This Row],[pledged]]/Table1[[#This Row],[backers_count]])</f>
        <v>0</v>
      </c>
      <c r="Q2419" t="str">
        <f>TRIM(MID(Table1[[#This Row],[Category and Sub-Category]],1,SEARCH("/",Table1[[#This Row],[Category and Sub-Category]],1)-1))</f>
        <v>food</v>
      </c>
      <c r="R2419" t="str">
        <f>TRIM(MID(Table1[[#This Row],[Category and Sub-Category]],SEARCH("/",Table1[[#This Row],[Category and Sub-Category]],1)+1,LEN(Table1[[#This Row],[Category and Sub-Category]])))</f>
        <v>food trucks</v>
      </c>
      <c r="S2419" s="8">
        <f>DATE(1970,1,1)+(Table1[[#This Row],[launched_at]]/(24*60*60))</f>
        <v>41831.884108796294</v>
      </c>
      <c r="T2419" s="8">
        <f>DATE(1970,1,1)+(Table1[[#This Row],[deadline]]/(24*60*60))</f>
        <v>41861.884108796294</v>
      </c>
      <c r="U2419">
        <f>_xlfn.DAYS(Table1[[#This Row],[Date Ended Conversion]],Table1[[#This Row],[Date Created Conversion]])</f>
        <v>30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9">
        <f>IF(Table1[[#This Row],[goal]] &lt;= 0,0,Table1[[#This Row],[pledged]]/Table1[[#This Row],[goal]])</f>
        <v>2.0000000000000001E-4</v>
      </c>
      <c r="P2420" s="7">
        <f>IF(Table1[[#This Row],[backers_count]] &lt;= 0,0,Table1[[#This Row],[pledged]]/Table1[[#This Row],[backers_count]])</f>
        <v>1</v>
      </c>
      <c r="Q2420" t="str">
        <f>TRIM(MID(Table1[[#This Row],[Category and Sub-Category]],1,SEARCH("/",Table1[[#This Row],[Category and Sub-Category]],1)-1))</f>
        <v>food</v>
      </c>
      <c r="R2420" t="str">
        <f>TRIM(MID(Table1[[#This Row],[Category and Sub-Category]],SEARCH("/",Table1[[#This Row],[Category and Sub-Category]],1)+1,LEN(Table1[[#This Row],[Category and Sub-Category]])))</f>
        <v>food trucks</v>
      </c>
      <c r="S2420" s="8">
        <f>DATE(1970,1,1)+(Table1[[#This Row],[launched_at]]/(24*60*60))</f>
        <v>42027.856990740736</v>
      </c>
      <c r="T2420" s="8">
        <f>DATE(1970,1,1)+(Table1[[#This Row],[deadline]]/(24*60*60))</f>
        <v>42087.815324074079</v>
      </c>
      <c r="U2420">
        <f>_xlfn.DAYS(Table1[[#This Row],[Date Ended Conversion]],Table1[[#This Row],[Date Created Conversion]])</f>
        <v>60</v>
      </c>
    </row>
    <row r="2421" spans="1:21" ht="43.5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9">
        <f>IF(Table1[[#This Row],[goal]] &lt;= 0,0,Table1[[#This Row],[pledged]]/Table1[[#This Row],[goal]])</f>
        <v>0</v>
      </c>
      <c r="P2421" s="7">
        <f>IF(Table1[[#This Row],[backers_count]] &lt;= 0,0,Table1[[#This Row],[pledged]]/Table1[[#This Row],[backers_count]])</f>
        <v>0</v>
      </c>
      <c r="Q2421" t="str">
        <f>TRIM(MID(Table1[[#This Row],[Category and Sub-Category]],1,SEARCH("/",Table1[[#This Row],[Category and Sub-Category]],1)-1))</f>
        <v>food</v>
      </c>
      <c r="R2421" t="str">
        <f>TRIM(MID(Table1[[#This Row],[Category and Sub-Category]],SEARCH("/",Table1[[#This Row],[Category and Sub-Category]],1)+1,LEN(Table1[[#This Row],[Category and Sub-Category]])))</f>
        <v>food trucks</v>
      </c>
      <c r="S2421" s="8">
        <f>DATE(1970,1,1)+(Table1[[#This Row],[launched_at]]/(24*60*60))</f>
        <v>41993.738298611112</v>
      </c>
      <c r="T2421" s="8">
        <f>DATE(1970,1,1)+(Table1[[#This Row],[deadline]]/(24*60*60))</f>
        <v>42053.738298611112</v>
      </c>
      <c r="U2421">
        <f>_xlfn.DAYS(Table1[[#This Row],[Date Ended Conversion]],Table1[[#This Row],[Date Created Conversion]])</f>
        <v>60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9">
        <f>IF(Table1[[#This Row],[goal]] &lt;= 0,0,Table1[[#This Row],[pledged]]/Table1[[#This Row],[goal]])</f>
        <v>0.14825133372851215</v>
      </c>
      <c r="P2422" s="7">
        <f>IF(Table1[[#This Row],[backers_count]] &lt;= 0,0,Table1[[#This Row],[pledged]]/Table1[[#This Row],[backers_count]])</f>
        <v>69.472222222222229</v>
      </c>
      <c r="Q2422" t="str">
        <f>TRIM(MID(Table1[[#This Row],[Category and Sub-Category]],1,SEARCH("/",Table1[[#This Row],[Category and Sub-Category]],1)-1))</f>
        <v>food</v>
      </c>
      <c r="R2422" t="str">
        <f>TRIM(MID(Table1[[#This Row],[Category and Sub-Category]],SEARCH("/",Table1[[#This Row],[Category and Sub-Category]],1)+1,LEN(Table1[[#This Row],[Category and Sub-Category]])))</f>
        <v>food trucks</v>
      </c>
      <c r="S2422" s="8">
        <f>DATE(1970,1,1)+(Table1[[#This Row],[launched_at]]/(24*60*60))</f>
        <v>41893.028877314813</v>
      </c>
      <c r="T2422" s="8">
        <f>DATE(1970,1,1)+(Table1[[#This Row],[deadline]]/(24*60*60))</f>
        <v>41953.070543981477</v>
      </c>
      <c r="U2422">
        <f>_xlfn.DAYS(Table1[[#This Row],[Date Ended Conversion]],Table1[[#This Row],[Date Created Conversion]])</f>
        <v>60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9">
        <f>IF(Table1[[#This Row],[goal]] &lt;= 0,0,Table1[[#This Row],[pledged]]/Table1[[#This Row],[goal]])</f>
        <v>1.6666666666666666E-4</v>
      </c>
      <c r="P2423" s="7">
        <f>IF(Table1[[#This Row],[backers_count]] &lt;= 0,0,Table1[[#This Row],[pledged]]/Table1[[#This Row],[backers_count]])</f>
        <v>1</v>
      </c>
      <c r="Q2423" t="str">
        <f>TRIM(MID(Table1[[#This Row],[Category and Sub-Category]],1,SEARCH("/",Table1[[#This Row],[Category and Sub-Category]],1)-1))</f>
        <v>food</v>
      </c>
      <c r="R2423" t="str">
        <f>TRIM(MID(Table1[[#This Row],[Category and Sub-Category]],SEARCH("/",Table1[[#This Row],[Category and Sub-Category]],1)+1,LEN(Table1[[#This Row],[Category and Sub-Category]])))</f>
        <v>food trucks</v>
      </c>
      <c r="S2423" s="8">
        <f>DATE(1970,1,1)+(Table1[[#This Row],[launched_at]]/(24*60*60))</f>
        <v>42026.687453703707</v>
      </c>
      <c r="T2423" s="8">
        <f>DATE(1970,1,1)+(Table1[[#This Row],[deadline]]/(24*60*60))</f>
        <v>42056.687453703707</v>
      </c>
      <c r="U2423">
        <f>_xlfn.DAYS(Table1[[#This Row],[Date Ended Conversion]],Table1[[#This Row],[Date Created Conversion]])</f>
        <v>30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9">
        <f>IF(Table1[[#This Row],[goal]] &lt;= 0,0,Table1[[#This Row],[pledged]]/Table1[[#This Row],[goal]])</f>
        <v>2E-3</v>
      </c>
      <c r="P2424" s="7">
        <f>IF(Table1[[#This Row],[backers_count]] &lt;= 0,0,Table1[[#This Row],[pledged]]/Table1[[#This Row],[backers_count]])</f>
        <v>1</v>
      </c>
      <c r="Q2424" t="str">
        <f>TRIM(MID(Table1[[#This Row],[Category and Sub-Category]],1,SEARCH("/",Table1[[#This Row],[Category and Sub-Category]],1)-1))</f>
        <v>food</v>
      </c>
      <c r="R2424" t="str">
        <f>TRIM(MID(Table1[[#This Row],[Category and Sub-Category]],SEARCH("/",Table1[[#This Row],[Category and Sub-Category]],1)+1,LEN(Table1[[#This Row],[Category and Sub-Category]])))</f>
        <v>food trucks</v>
      </c>
      <c r="S2424" s="8">
        <f>DATE(1970,1,1)+(Table1[[#This Row],[launched_at]]/(24*60*60))</f>
        <v>42044.724953703699</v>
      </c>
      <c r="T2424" s="8">
        <f>DATE(1970,1,1)+(Table1[[#This Row],[deadline]]/(24*60*60))</f>
        <v>42074.683287037042</v>
      </c>
      <c r="U2424">
        <f>_xlfn.DAYS(Table1[[#This Row],[Date Ended Conversion]],Table1[[#This Row],[Date Created Conversion]])</f>
        <v>30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9">
        <f>IF(Table1[[#This Row],[goal]] &lt;= 0,0,Table1[[#This Row],[pledged]]/Table1[[#This Row],[goal]])</f>
        <v>1.3333333333333334E-4</v>
      </c>
      <c r="P2425" s="7">
        <f>IF(Table1[[#This Row],[backers_count]] &lt;= 0,0,Table1[[#This Row],[pledged]]/Table1[[#This Row],[backers_count]])</f>
        <v>8</v>
      </c>
      <c r="Q2425" t="str">
        <f>TRIM(MID(Table1[[#This Row],[Category and Sub-Category]],1,SEARCH("/",Table1[[#This Row],[Category and Sub-Category]],1)-1))</f>
        <v>food</v>
      </c>
      <c r="R2425" t="str">
        <f>TRIM(MID(Table1[[#This Row],[Category and Sub-Category]],SEARCH("/",Table1[[#This Row],[Category and Sub-Category]],1)+1,LEN(Table1[[#This Row],[Category and Sub-Category]])))</f>
        <v>food trucks</v>
      </c>
      <c r="S2425" s="8">
        <f>DATE(1970,1,1)+(Table1[[#This Row],[launched_at]]/(24*60*60))</f>
        <v>41974.704745370371</v>
      </c>
      <c r="T2425" s="8">
        <f>DATE(1970,1,1)+(Table1[[#This Row],[deadline]]/(24*60*60))</f>
        <v>42004.704745370371</v>
      </c>
      <c r="U2425">
        <f>_xlfn.DAYS(Table1[[#This Row],[Date Ended Conversion]],Table1[[#This Row],[Date Created Conversion]])</f>
        <v>30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9">
        <f>IF(Table1[[#This Row],[goal]] &lt;= 0,0,Table1[[#This Row],[pledged]]/Table1[[#This Row],[goal]])</f>
        <v>1.24E-2</v>
      </c>
      <c r="P2426" s="7">
        <f>IF(Table1[[#This Row],[backers_count]] &lt;= 0,0,Table1[[#This Row],[pledged]]/Table1[[#This Row],[backers_count]])</f>
        <v>34.444444444444443</v>
      </c>
      <c r="Q2426" t="str">
        <f>TRIM(MID(Table1[[#This Row],[Category and Sub-Category]],1,SEARCH("/",Table1[[#This Row],[Category and Sub-Category]],1)-1))</f>
        <v>food</v>
      </c>
      <c r="R2426" t="str">
        <f>TRIM(MID(Table1[[#This Row],[Category and Sub-Category]],SEARCH("/",Table1[[#This Row],[Category and Sub-Category]],1)+1,LEN(Table1[[#This Row],[Category and Sub-Category]])))</f>
        <v>food trucks</v>
      </c>
      <c r="S2426" s="8">
        <f>DATE(1970,1,1)+(Table1[[#This Row],[launched_at]]/(24*60*60))</f>
        <v>41909.892453703702</v>
      </c>
      <c r="T2426" s="8">
        <f>DATE(1970,1,1)+(Table1[[#This Row],[deadline]]/(24*60*60))</f>
        <v>41939.892453703702</v>
      </c>
      <c r="U2426">
        <f>_xlfn.DAYS(Table1[[#This Row],[Date Ended Conversion]],Table1[[#This Row],[Date Created Conversion]])</f>
        <v>30</v>
      </c>
    </row>
    <row r="2427" spans="1:21" ht="43.5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9">
        <f>IF(Table1[[#This Row],[goal]] &lt;= 0,0,Table1[[#This Row],[pledged]]/Table1[[#This Row],[goal]])</f>
        <v>2.8571428571428574E-4</v>
      </c>
      <c r="P2427" s="7">
        <f>IF(Table1[[#This Row],[backers_count]] &lt;= 0,0,Table1[[#This Row],[pledged]]/Table1[[#This Row],[backers_count]])</f>
        <v>1</v>
      </c>
      <c r="Q2427" t="str">
        <f>TRIM(MID(Table1[[#This Row],[Category and Sub-Category]],1,SEARCH("/",Table1[[#This Row],[Category and Sub-Category]],1)-1))</f>
        <v>food</v>
      </c>
      <c r="R2427" t="str">
        <f>TRIM(MID(Table1[[#This Row],[Category and Sub-Category]],SEARCH("/",Table1[[#This Row],[Category and Sub-Category]],1)+1,LEN(Table1[[#This Row],[Category and Sub-Category]])))</f>
        <v>food trucks</v>
      </c>
      <c r="S2427" s="8">
        <f>DATE(1970,1,1)+(Table1[[#This Row],[launched_at]]/(24*60*60))</f>
        <v>42502.913761574076</v>
      </c>
      <c r="T2427" s="8">
        <f>DATE(1970,1,1)+(Table1[[#This Row],[deadline]]/(24*60*60))</f>
        <v>42517.919444444444</v>
      </c>
      <c r="U2427">
        <f>_xlfn.DAYS(Table1[[#This Row],[Date Ended Conversion]],Table1[[#This Row],[Date Created Conversion]])</f>
        <v>15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9">
        <f>IF(Table1[[#This Row],[goal]] &lt;= 0,0,Table1[[#This Row],[pledged]]/Table1[[#This Row],[goal]])</f>
        <v>0</v>
      </c>
      <c r="P2428" s="7">
        <f>IF(Table1[[#This Row],[backers_count]] &lt;= 0,0,Table1[[#This Row],[pledged]]/Table1[[#This Row],[backers_count]])</f>
        <v>0</v>
      </c>
      <c r="Q2428" t="str">
        <f>TRIM(MID(Table1[[#This Row],[Category and Sub-Category]],1,SEARCH("/",Table1[[#This Row],[Category and Sub-Category]],1)-1))</f>
        <v>food</v>
      </c>
      <c r="R2428" t="str">
        <f>TRIM(MID(Table1[[#This Row],[Category and Sub-Category]],SEARCH("/",Table1[[#This Row],[Category and Sub-Category]],1)+1,LEN(Table1[[#This Row],[Category and Sub-Category]])))</f>
        <v>food trucks</v>
      </c>
      <c r="S2428" s="8">
        <f>DATE(1970,1,1)+(Table1[[#This Row],[launched_at]]/(24*60*60))</f>
        <v>42164.170046296298</v>
      </c>
      <c r="T2428" s="8">
        <f>DATE(1970,1,1)+(Table1[[#This Row],[deadline]]/(24*60*60))</f>
        <v>42224.170046296298</v>
      </c>
      <c r="U2428">
        <f>_xlfn.DAYS(Table1[[#This Row],[Date Ended Conversion]],Table1[[#This Row],[Date Created Conversion]])</f>
        <v>60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9">
        <f>IF(Table1[[#This Row],[goal]] &lt;= 0,0,Table1[[#This Row],[pledged]]/Table1[[#This Row],[goal]])</f>
        <v>2.0000000000000002E-5</v>
      </c>
      <c r="P2429" s="7">
        <f>IF(Table1[[#This Row],[backers_count]] &lt;= 0,0,Table1[[#This Row],[pledged]]/Table1[[#This Row],[backers_count]])</f>
        <v>1</v>
      </c>
      <c r="Q2429" t="str">
        <f>TRIM(MID(Table1[[#This Row],[Category and Sub-Category]],1,SEARCH("/",Table1[[#This Row],[Category and Sub-Category]],1)-1))</f>
        <v>food</v>
      </c>
      <c r="R2429" t="str">
        <f>TRIM(MID(Table1[[#This Row],[Category and Sub-Category]],SEARCH("/",Table1[[#This Row],[Category and Sub-Category]],1)+1,LEN(Table1[[#This Row],[Category and Sub-Category]])))</f>
        <v>food trucks</v>
      </c>
      <c r="S2429" s="8">
        <f>DATE(1970,1,1)+(Table1[[#This Row],[launched_at]]/(24*60*60))</f>
        <v>42412.318668981483</v>
      </c>
      <c r="T2429" s="8">
        <f>DATE(1970,1,1)+(Table1[[#This Row],[deadline]]/(24*60*60))</f>
        <v>42452.277002314819</v>
      </c>
      <c r="U2429">
        <f>_xlfn.DAYS(Table1[[#This Row],[Date Ended Conversion]],Table1[[#This Row],[Date Created Conversion]])</f>
        <v>40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9">
        <f>IF(Table1[[#This Row],[goal]] &lt;= 0,0,Table1[[#This Row],[pledged]]/Table1[[#This Row],[goal]])</f>
        <v>2.8571428571428571E-5</v>
      </c>
      <c r="P2430" s="7">
        <f>IF(Table1[[#This Row],[backers_count]] &lt;= 0,0,Table1[[#This Row],[pledged]]/Table1[[#This Row],[backers_count]])</f>
        <v>1</v>
      </c>
      <c r="Q2430" t="str">
        <f>TRIM(MID(Table1[[#This Row],[Category and Sub-Category]],1,SEARCH("/",Table1[[#This Row],[Category and Sub-Category]],1)-1))</f>
        <v>food</v>
      </c>
      <c r="R2430" t="str">
        <f>TRIM(MID(Table1[[#This Row],[Category and Sub-Category]],SEARCH("/",Table1[[#This Row],[Category and Sub-Category]],1)+1,LEN(Table1[[#This Row],[Category and Sub-Category]])))</f>
        <v>food trucks</v>
      </c>
      <c r="S2430" s="8">
        <f>DATE(1970,1,1)+(Table1[[#This Row],[launched_at]]/(24*60*60))</f>
        <v>42045.784155092595</v>
      </c>
      <c r="T2430" s="8">
        <f>DATE(1970,1,1)+(Table1[[#This Row],[deadline]]/(24*60*60))</f>
        <v>42075.742488425924</v>
      </c>
      <c r="U2430">
        <f>_xlfn.DAYS(Table1[[#This Row],[Date Ended Conversion]],Table1[[#This Row],[Date Created Conversion]])</f>
        <v>30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9">
        <f>IF(Table1[[#This Row],[goal]] &lt;= 0,0,Table1[[#This Row],[pledged]]/Table1[[#This Row],[goal]])</f>
        <v>1.4321428571428572E-2</v>
      </c>
      <c r="P2431" s="7">
        <f>IF(Table1[[#This Row],[backers_count]] &lt;= 0,0,Table1[[#This Row],[pledged]]/Table1[[#This Row],[backers_count]])</f>
        <v>501.25</v>
      </c>
      <c r="Q2431" t="str">
        <f>TRIM(MID(Table1[[#This Row],[Category and Sub-Category]],1,SEARCH("/",Table1[[#This Row],[Category and Sub-Category]],1)-1))</f>
        <v>food</v>
      </c>
      <c r="R2431" t="str">
        <f>TRIM(MID(Table1[[#This Row],[Category and Sub-Category]],SEARCH("/",Table1[[#This Row],[Category and Sub-Category]],1)+1,LEN(Table1[[#This Row],[Category and Sub-Category]])))</f>
        <v>food trucks</v>
      </c>
      <c r="S2431" s="8">
        <f>DATE(1970,1,1)+(Table1[[#This Row],[launched_at]]/(24*60*60))</f>
        <v>42734.879236111112</v>
      </c>
      <c r="T2431" s="8">
        <f>DATE(1970,1,1)+(Table1[[#This Row],[deadline]]/(24*60*60))</f>
        <v>42771.697222222225</v>
      </c>
      <c r="U2431">
        <f>_xlfn.DAYS(Table1[[#This Row],[Date Ended Conversion]],Table1[[#This Row],[Date Created Conversion]])</f>
        <v>37</v>
      </c>
    </row>
    <row r="2432" spans="1:21" ht="43.5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9">
        <f>IF(Table1[[#This Row],[goal]] &lt;= 0,0,Table1[[#This Row],[pledged]]/Table1[[#This Row],[goal]])</f>
        <v>7.0000000000000001E-3</v>
      </c>
      <c r="P2432" s="7">
        <f>IF(Table1[[#This Row],[backers_count]] &lt;= 0,0,Table1[[#This Row],[pledged]]/Table1[[#This Row],[backers_count]])</f>
        <v>10.5</v>
      </c>
      <c r="Q2432" t="str">
        <f>TRIM(MID(Table1[[#This Row],[Category and Sub-Category]],1,SEARCH("/",Table1[[#This Row],[Category and Sub-Category]],1)-1))</f>
        <v>food</v>
      </c>
      <c r="R2432" t="str">
        <f>TRIM(MID(Table1[[#This Row],[Category and Sub-Category]],SEARCH("/",Table1[[#This Row],[Category and Sub-Category]],1)+1,LEN(Table1[[#This Row],[Category and Sub-Category]])))</f>
        <v>food trucks</v>
      </c>
      <c r="S2432" s="8">
        <f>DATE(1970,1,1)+(Table1[[#This Row],[launched_at]]/(24*60*60))</f>
        <v>42382.130833333329</v>
      </c>
      <c r="T2432" s="8">
        <f>DATE(1970,1,1)+(Table1[[#This Row],[deadline]]/(24*60*60))</f>
        <v>42412.130833333329</v>
      </c>
      <c r="U2432">
        <f>_xlfn.DAYS(Table1[[#This Row],[Date Ended Conversion]],Table1[[#This Row],[Date Created Conversion]])</f>
        <v>30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9">
        <f>IF(Table1[[#This Row],[goal]] &lt;= 0,0,Table1[[#This Row],[pledged]]/Table1[[#This Row],[goal]])</f>
        <v>2.0000000000000002E-5</v>
      </c>
      <c r="P2433" s="7">
        <f>IF(Table1[[#This Row],[backers_count]] &lt;= 0,0,Table1[[#This Row],[pledged]]/Table1[[#This Row],[backers_count]])</f>
        <v>1</v>
      </c>
      <c r="Q2433" t="str">
        <f>TRIM(MID(Table1[[#This Row],[Category and Sub-Category]],1,SEARCH("/",Table1[[#This Row],[Category and Sub-Category]],1)-1))</f>
        <v>food</v>
      </c>
      <c r="R2433" t="str">
        <f>TRIM(MID(Table1[[#This Row],[Category and Sub-Category]],SEARCH("/",Table1[[#This Row],[Category and Sub-Category]],1)+1,LEN(Table1[[#This Row],[Category and Sub-Category]])))</f>
        <v>food trucks</v>
      </c>
      <c r="S2433" s="8">
        <f>DATE(1970,1,1)+(Table1[[#This Row],[launched_at]]/(24*60*60))</f>
        <v>42489.099687499998</v>
      </c>
      <c r="T2433" s="8">
        <f>DATE(1970,1,1)+(Table1[[#This Row],[deadline]]/(24*60*60))</f>
        <v>42549.099687499998</v>
      </c>
      <c r="U2433">
        <f>_xlfn.DAYS(Table1[[#This Row],[Date Ended Conversion]],Table1[[#This Row],[Date Created Conversion]])</f>
        <v>60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9">
        <f>IF(Table1[[#This Row],[goal]] &lt;= 0,0,Table1[[#This Row],[pledged]]/Table1[[#This Row],[goal]])</f>
        <v>1.4285714285714287E-4</v>
      </c>
      <c r="P2434" s="7">
        <f>IF(Table1[[#This Row],[backers_count]] &lt;= 0,0,Table1[[#This Row],[pledged]]/Table1[[#This Row],[backers_count]])</f>
        <v>1</v>
      </c>
      <c r="Q2434" t="str">
        <f>TRIM(MID(Table1[[#This Row],[Category and Sub-Category]],1,SEARCH("/",Table1[[#This Row],[Category and Sub-Category]],1)-1))</f>
        <v>food</v>
      </c>
      <c r="R2434" t="str">
        <f>TRIM(MID(Table1[[#This Row],[Category and Sub-Category]],SEARCH("/",Table1[[#This Row],[Category and Sub-Category]],1)+1,LEN(Table1[[#This Row],[Category and Sub-Category]])))</f>
        <v>food trucks</v>
      </c>
      <c r="S2434" s="8">
        <f>DATE(1970,1,1)+(Table1[[#This Row],[launched_at]]/(24*60*60))</f>
        <v>42041.218715277777</v>
      </c>
      <c r="T2434" s="8">
        <f>DATE(1970,1,1)+(Table1[[#This Row],[deadline]]/(24*60*60))</f>
        <v>42071.218715277777</v>
      </c>
      <c r="U2434">
        <f>_xlfn.DAYS(Table1[[#This Row],[Date Ended Conversion]],Table1[[#This Row],[Date Created Conversion]])</f>
        <v>30</v>
      </c>
    </row>
    <row r="2435" spans="1:21" ht="43.5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9">
        <f>IF(Table1[[#This Row],[goal]] &lt;= 0,0,Table1[[#This Row],[pledged]]/Table1[[#This Row],[goal]])</f>
        <v>0</v>
      </c>
      <c r="P2435" s="7">
        <f>IF(Table1[[#This Row],[backers_count]] &lt;= 0,0,Table1[[#This Row],[pledged]]/Table1[[#This Row],[backers_count]])</f>
        <v>0</v>
      </c>
      <c r="Q2435" t="str">
        <f>TRIM(MID(Table1[[#This Row],[Category and Sub-Category]],1,SEARCH("/",Table1[[#This Row],[Category and Sub-Category]],1)-1))</f>
        <v>food</v>
      </c>
      <c r="R2435" t="str">
        <f>TRIM(MID(Table1[[#This Row],[Category and Sub-Category]],SEARCH("/",Table1[[#This Row],[Category and Sub-Category]],1)+1,LEN(Table1[[#This Row],[Category and Sub-Category]])))</f>
        <v>food trucks</v>
      </c>
      <c r="S2435" s="8">
        <f>DATE(1970,1,1)+(Table1[[#This Row],[launched_at]]/(24*60*60))</f>
        <v>42397.89980324074</v>
      </c>
      <c r="T2435" s="8">
        <f>DATE(1970,1,1)+(Table1[[#This Row],[deadline]]/(24*60*60))</f>
        <v>42427.89980324074</v>
      </c>
      <c r="U2435">
        <f>_xlfn.DAYS(Table1[[#This Row],[Date Ended Conversion]],Table1[[#This Row],[Date Created Conversion]])</f>
        <v>30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9">
        <f>IF(Table1[[#This Row],[goal]] &lt;= 0,0,Table1[[#This Row],[pledged]]/Table1[[#This Row],[goal]])</f>
        <v>1.2999999999999999E-3</v>
      </c>
      <c r="P2436" s="7">
        <f>IF(Table1[[#This Row],[backers_count]] &lt;= 0,0,Table1[[#This Row],[pledged]]/Table1[[#This Row],[backers_count]])</f>
        <v>13</v>
      </c>
      <c r="Q2436" t="str">
        <f>TRIM(MID(Table1[[#This Row],[Category and Sub-Category]],1,SEARCH("/",Table1[[#This Row],[Category and Sub-Category]],1)-1))</f>
        <v>food</v>
      </c>
      <c r="R2436" t="str">
        <f>TRIM(MID(Table1[[#This Row],[Category and Sub-Category]],SEARCH("/",Table1[[#This Row],[Category and Sub-Category]],1)+1,LEN(Table1[[#This Row],[Category and Sub-Category]])))</f>
        <v>food trucks</v>
      </c>
      <c r="S2436" s="8">
        <f>DATE(1970,1,1)+(Table1[[#This Row],[launched_at]]/(24*60*60))</f>
        <v>42180.186041666668</v>
      </c>
      <c r="T2436" s="8">
        <f>DATE(1970,1,1)+(Table1[[#This Row],[deadline]]/(24*60*60))</f>
        <v>42220.186041666668</v>
      </c>
      <c r="U2436">
        <f>_xlfn.DAYS(Table1[[#This Row],[Date Ended Conversion]],Table1[[#This Row],[Date Created Conversion]])</f>
        <v>40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9">
        <f>IF(Table1[[#This Row],[goal]] &lt;= 0,0,Table1[[#This Row],[pledged]]/Table1[[#This Row],[goal]])</f>
        <v>4.8960000000000002E-3</v>
      </c>
      <c r="P2437" s="7">
        <f>IF(Table1[[#This Row],[backers_count]] &lt;= 0,0,Table1[[#This Row],[pledged]]/Table1[[#This Row],[backers_count]])</f>
        <v>306</v>
      </c>
      <c r="Q2437" t="str">
        <f>TRIM(MID(Table1[[#This Row],[Category and Sub-Category]],1,SEARCH("/",Table1[[#This Row],[Category and Sub-Category]],1)-1))</f>
        <v>food</v>
      </c>
      <c r="R2437" t="str">
        <f>TRIM(MID(Table1[[#This Row],[Category and Sub-Category]],SEARCH("/",Table1[[#This Row],[Category and Sub-Category]],1)+1,LEN(Table1[[#This Row],[Category and Sub-Category]])))</f>
        <v>food trucks</v>
      </c>
      <c r="S2437" s="8">
        <f>DATE(1970,1,1)+(Table1[[#This Row],[launched_at]]/(24*60*60))</f>
        <v>42252.277615740742</v>
      </c>
      <c r="T2437" s="8">
        <f>DATE(1970,1,1)+(Table1[[#This Row],[deadline]]/(24*60*60))</f>
        <v>42282.277615740742</v>
      </c>
      <c r="U2437">
        <f>_xlfn.DAYS(Table1[[#This Row],[Date Ended Conversion]],Table1[[#This Row],[Date Created Conversion]])</f>
        <v>30</v>
      </c>
    </row>
    <row r="2438" spans="1:21" ht="43.5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9">
        <f>IF(Table1[[#This Row],[goal]] &lt;= 0,0,Table1[[#This Row],[pledged]]/Table1[[#This Row],[goal]])</f>
        <v>3.8461538461538462E-4</v>
      </c>
      <c r="P2438" s="7">
        <f>IF(Table1[[#This Row],[backers_count]] &lt;= 0,0,Table1[[#This Row],[pledged]]/Table1[[#This Row],[backers_count]])</f>
        <v>22.5</v>
      </c>
      <c r="Q2438" t="str">
        <f>TRIM(MID(Table1[[#This Row],[Category and Sub-Category]],1,SEARCH("/",Table1[[#This Row],[Category and Sub-Category]],1)-1))</f>
        <v>food</v>
      </c>
      <c r="R2438" t="str">
        <f>TRIM(MID(Table1[[#This Row],[Category and Sub-Category]],SEARCH("/",Table1[[#This Row],[Category and Sub-Category]],1)+1,LEN(Table1[[#This Row],[Category and Sub-Category]])))</f>
        <v>food trucks</v>
      </c>
      <c r="S2438" s="8">
        <f>DATE(1970,1,1)+(Table1[[#This Row],[launched_at]]/(24*60*60))</f>
        <v>42338.615393518514</v>
      </c>
      <c r="T2438" s="8">
        <f>DATE(1970,1,1)+(Table1[[#This Row],[deadline]]/(24*60*60))</f>
        <v>42398.615393518514</v>
      </c>
      <c r="U2438">
        <f>_xlfn.DAYS(Table1[[#This Row],[Date Ended Conversion]],Table1[[#This Row],[Date Created Conversion]])</f>
        <v>60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9">
        <f>IF(Table1[[#This Row],[goal]] &lt;= 0,0,Table1[[#This Row],[pledged]]/Table1[[#This Row],[goal]])</f>
        <v>0</v>
      </c>
      <c r="P2439" s="7">
        <f>IF(Table1[[#This Row],[backers_count]] &lt;= 0,0,Table1[[#This Row],[pledged]]/Table1[[#This Row],[backers_count]])</f>
        <v>0</v>
      </c>
      <c r="Q2439" t="str">
        <f>TRIM(MID(Table1[[#This Row],[Category and Sub-Category]],1,SEARCH("/",Table1[[#This Row],[Category and Sub-Category]],1)-1))</f>
        <v>food</v>
      </c>
      <c r="R2439" t="str">
        <f>TRIM(MID(Table1[[#This Row],[Category and Sub-Category]],SEARCH("/",Table1[[#This Row],[Category and Sub-Category]],1)+1,LEN(Table1[[#This Row],[Category and Sub-Category]])))</f>
        <v>food trucks</v>
      </c>
      <c r="S2439" s="8">
        <f>DATE(1970,1,1)+(Table1[[#This Row],[launched_at]]/(24*60*60))</f>
        <v>42031.965138888889</v>
      </c>
      <c r="T2439" s="8">
        <f>DATE(1970,1,1)+(Table1[[#This Row],[deadline]]/(24*60*60))</f>
        <v>42080.75</v>
      </c>
      <c r="U2439">
        <f>_xlfn.DAYS(Table1[[#This Row],[Date Ended Conversion]],Table1[[#This Row],[Date Created Conversion]])</f>
        <v>49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9">
        <f>IF(Table1[[#This Row],[goal]] &lt;= 0,0,Table1[[#This Row],[pledged]]/Table1[[#This Row],[goal]])</f>
        <v>3.3333333333333335E-3</v>
      </c>
      <c r="P2440" s="7">
        <f>IF(Table1[[#This Row],[backers_count]] &lt;= 0,0,Table1[[#This Row],[pledged]]/Table1[[#This Row],[backers_count]])</f>
        <v>50</v>
      </c>
      <c r="Q2440" t="str">
        <f>TRIM(MID(Table1[[#This Row],[Category and Sub-Category]],1,SEARCH("/",Table1[[#This Row],[Category and Sub-Category]],1)-1))</f>
        <v>food</v>
      </c>
      <c r="R2440" t="str">
        <f>TRIM(MID(Table1[[#This Row],[Category and Sub-Category]],SEARCH("/",Table1[[#This Row],[Category and Sub-Category]],1)+1,LEN(Table1[[#This Row],[Category and Sub-Category]])))</f>
        <v>food trucks</v>
      </c>
      <c r="S2440" s="8">
        <f>DATE(1970,1,1)+(Table1[[#This Row],[launched_at]]/(24*60*60))</f>
        <v>42285.91506944444</v>
      </c>
      <c r="T2440" s="8">
        <f>DATE(1970,1,1)+(Table1[[#This Row],[deadline]]/(24*60*60))</f>
        <v>42345.956736111111</v>
      </c>
      <c r="U2440">
        <f>_xlfn.DAYS(Table1[[#This Row],[Date Ended Conversion]],Table1[[#This Row],[Date Created Conversion]])</f>
        <v>60</v>
      </c>
    </row>
    <row r="2441" spans="1:21" ht="43.5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9">
        <f>IF(Table1[[#This Row],[goal]] &lt;= 0,0,Table1[[#This Row],[pledged]]/Table1[[#This Row],[goal]])</f>
        <v>0</v>
      </c>
      <c r="P2441" s="7">
        <f>IF(Table1[[#This Row],[backers_count]] &lt;= 0,0,Table1[[#This Row],[pledged]]/Table1[[#This Row],[backers_count]])</f>
        <v>0</v>
      </c>
      <c r="Q2441" t="str">
        <f>TRIM(MID(Table1[[#This Row],[Category and Sub-Category]],1,SEARCH("/",Table1[[#This Row],[Category and Sub-Category]],1)-1))</f>
        <v>food</v>
      </c>
      <c r="R2441" t="str">
        <f>TRIM(MID(Table1[[#This Row],[Category and Sub-Category]],SEARCH("/",Table1[[#This Row],[Category and Sub-Category]],1)+1,LEN(Table1[[#This Row],[Category and Sub-Category]])))</f>
        <v>food trucks</v>
      </c>
      <c r="S2441" s="8">
        <f>DATE(1970,1,1)+(Table1[[#This Row],[launched_at]]/(24*60*60))</f>
        <v>42265.818622685183</v>
      </c>
      <c r="T2441" s="8">
        <f>DATE(1970,1,1)+(Table1[[#This Row],[deadline]]/(24*60*60))</f>
        <v>42295.818622685183</v>
      </c>
      <c r="U2441">
        <f>_xlfn.DAYS(Table1[[#This Row],[Date Ended Conversion]],Table1[[#This Row],[Date Created Conversion]])</f>
        <v>30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9">
        <f>IF(Table1[[#This Row],[goal]] &lt;= 0,0,Table1[[#This Row],[pledged]]/Table1[[#This Row],[goal]])</f>
        <v>2E-3</v>
      </c>
      <c r="P2442" s="7">
        <f>IF(Table1[[#This Row],[backers_count]] &lt;= 0,0,Table1[[#This Row],[pledged]]/Table1[[#This Row],[backers_count]])</f>
        <v>5</v>
      </c>
      <c r="Q2442" t="str">
        <f>TRIM(MID(Table1[[#This Row],[Category and Sub-Category]],1,SEARCH("/",Table1[[#This Row],[Category and Sub-Category]],1)-1))</f>
        <v>food</v>
      </c>
      <c r="R2442" t="str">
        <f>TRIM(MID(Table1[[#This Row],[Category and Sub-Category]],SEARCH("/",Table1[[#This Row],[Category and Sub-Category]],1)+1,LEN(Table1[[#This Row],[Category and Sub-Category]])))</f>
        <v>food trucks</v>
      </c>
      <c r="S2442" s="8">
        <f>DATE(1970,1,1)+(Table1[[#This Row],[launched_at]]/(24*60*60))</f>
        <v>42383.899456018524</v>
      </c>
      <c r="T2442" s="8">
        <f>DATE(1970,1,1)+(Table1[[#This Row],[deadline]]/(24*60*60))</f>
        <v>42413.899456018524</v>
      </c>
      <c r="U2442">
        <f>_xlfn.DAYS(Table1[[#This Row],[Date Ended Conversion]],Table1[[#This Row],[Date Created Conversion]])</f>
        <v>30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9">
        <f>IF(Table1[[#This Row],[goal]] &lt;= 0,0,Table1[[#This Row],[pledged]]/Table1[[#This Row],[goal]])</f>
        <v>1.0788</v>
      </c>
      <c r="P2443" s="7">
        <f>IF(Table1[[#This Row],[backers_count]] &lt;= 0,0,Table1[[#This Row],[pledged]]/Table1[[#This Row],[backers_count]])</f>
        <v>74.22935779816514</v>
      </c>
      <c r="Q2443" t="str">
        <f>TRIM(MID(Table1[[#This Row],[Category and Sub-Category]],1,SEARCH("/",Table1[[#This Row],[Category and Sub-Category]],1)-1))</f>
        <v>food</v>
      </c>
      <c r="R2443" t="str">
        <f>TRIM(MID(Table1[[#This Row],[Category and Sub-Category]],SEARCH("/",Table1[[#This Row],[Category and Sub-Category]],1)+1,LEN(Table1[[#This Row],[Category and Sub-Category]])))</f>
        <v>small batch</v>
      </c>
      <c r="S2443" s="8">
        <f>DATE(1970,1,1)+(Table1[[#This Row],[launched_at]]/(24*60*60))</f>
        <v>42187.125625000001</v>
      </c>
      <c r="T2443" s="8">
        <f>DATE(1970,1,1)+(Table1[[#This Row],[deadline]]/(24*60*60))</f>
        <v>42208.207638888889</v>
      </c>
      <c r="U2443">
        <f>_xlfn.DAYS(Table1[[#This Row],[Date Ended Conversion]],Table1[[#This Row],[Date Created Conversion]])</f>
        <v>21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9">
        <f>IF(Table1[[#This Row],[goal]] &lt;= 0,0,Table1[[#This Row],[pledged]]/Table1[[#This Row],[goal]])</f>
        <v>1.2594166666666666</v>
      </c>
      <c r="P2444" s="7">
        <f>IF(Table1[[#This Row],[backers_count]] &lt;= 0,0,Table1[[#This Row],[pledged]]/Table1[[#This Row],[backers_count]])</f>
        <v>81.252688172043008</v>
      </c>
      <c r="Q2444" t="str">
        <f>TRIM(MID(Table1[[#This Row],[Category and Sub-Category]],1,SEARCH("/",Table1[[#This Row],[Category and Sub-Category]],1)-1))</f>
        <v>food</v>
      </c>
      <c r="R2444" t="str">
        <f>TRIM(MID(Table1[[#This Row],[Category and Sub-Category]],SEARCH("/",Table1[[#This Row],[Category and Sub-Category]],1)+1,LEN(Table1[[#This Row],[Category and Sub-Category]])))</f>
        <v>small batch</v>
      </c>
      <c r="S2444" s="8">
        <f>DATE(1970,1,1)+(Table1[[#This Row],[launched_at]]/(24*60*60))</f>
        <v>42052.666990740741</v>
      </c>
      <c r="T2444" s="8">
        <f>DATE(1970,1,1)+(Table1[[#This Row],[deadline]]/(24*60*60))</f>
        <v>42082.625324074077</v>
      </c>
      <c r="U2444">
        <f>_xlfn.DAYS(Table1[[#This Row],[Date Ended Conversion]],Table1[[#This Row],[Date Created Conversion]])</f>
        <v>30</v>
      </c>
    </row>
    <row r="2445" spans="1:21" ht="43.5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9">
        <f>IF(Table1[[#This Row],[goal]] &lt;= 0,0,Table1[[#This Row],[pledged]]/Table1[[#This Row],[goal]])</f>
        <v>2.0251494999999999</v>
      </c>
      <c r="P2445" s="7">
        <f>IF(Table1[[#This Row],[backers_count]] &lt;= 0,0,Table1[[#This Row],[pledged]]/Table1[[#This Row],[backers_count]])</f>
        <v>130.23469453376205</v>
      </c>
      <c r="Q2445" t="str">
        <f>TRIM(MID(Table1[[#This Row],[Category and Sub-Category]],1,SEARCH("/",Table1[[#This Row],[Category and Sub-Category]],1)-1))</f>
        <v>food</v>
      </c>
      <c r="R2445" t="str">
        <f>TRIM(MID(Table1[[#This Row],[Category and Sub-Category]],SEARCH("/",Table1[[#This Row],[Category and Sub-Category]],1)+1,LEN(Table1[[#This Row],[Category and Sub-Category]])))</f>
        <v>small batch</v>
      </c>
      <c r="S2445" s="8">
        <f>DATE(1970,1,1)+(Table1[[#This Row],[launched_at]]/(24*60*60))</f>
        <v>41836.625254629631</v>
      </c>
      <c r="T2445" s="8">
        <f>DATE(1970,1,1)+(Table1[[#This Row],[deadline]]/(24*60*60))</f>
        <v>41866.625254629631</v>
      </c>
      <c r="U2445">
        <f>_xlfn.DAYS(Table1[[#This Row],[Date Ended Conversion]],Table1[[#This Row],[Date Created Conversion]])</f>
        <v>30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9">
        <f>IF(Table1[[#This Row],[goal]] &lt;= 0,0,Table1[[#This Row],[pledged]]/Table1[[#This Row],[goal]])</f>
        <v>1.0860000000000001</v>
      </c>
      <c r="P2446" s="7">
        <f>IF(Table1[[#This Row],[backers_count]] &lt;= 0,0,Table1[[#This Row],[pledged]]/Table1[[#This Row],[backers_count]])</f>
        <v>53.409836065573771</v>
      </c>
      <c r="Q2446" t="str">
        <f>TRIM(MID(Table1[[#This Row],[Category and Sub-Category]],1,SEARCH("/",Table1[[#This Row],[Category and Sub-Category]],1)-1))</f>
        <v>food</v>
      </c>
      <c r="R2446" t="str">
        <f>TRIM(MID(Table1[[#This Row],[Category and Sub-Category]],SEARCH("/",Table1[[#This Row],[Category and Sub-Category]],1)+1,LEN(Table1[[#This Row],[Category and Sub-Category]])))</f>
        <v>small batch</v>
      </c>
      <c r="S2446" s="8">
        <f>DATE(1970,1,1)+(Table1[[#This Row],[launched_at]]/(24*60*60))</f>
        <v>42485.754525462966</v>
      </c>
      <c r="T2446" s="8">
        <f>DATE(1970,1,1)+(Table1[[#This Row],[deadline]]/(24*60*60))</f>
        <v>42515.754525462966</v>
      </c>
      <c r="U2446">
        <f>_xlfn.DAYS(Table1[[#This Row],[Date Ended Conversion]],Table1[[#This Row],[Date Created Conversion]])</f>
        <v>30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9">
        <f>IF(Table1[[#This Row],[goal]] &lt;= 0,0,Table1[[#This Row],[pledged]]/Table1[[#This Row],[goal]])</f>
        <v>1.728</v>
      </c>
      <c r="P2447" s="7">
        <f>IF(Table1[[#This Row],[backers_count]] &lt;= 0,0,Table1[[#This Row],[pledged]]/Table1[[#This Row],[backers_count]])</f>
        <v>75.130434782608702</v>
      </c>
      <c r="Q2447" t="str">
        <f>TRIM(MID(Table1[[#This Row],[Category and Sub-Category]],1,SEARCH("/",Table1[[#This Row],[Category and Sub-Category]],1)-1))</f>
        <v>food</v>
      </c>
      <c r="R2447" t="str">
        <f>TRIM(MID(Table1[[#This Row],[Category and Sub-Category]],SEARCH("/",Table1[[#This Row],[Category and Sub-Category]],1)+1,LEN(Table1[[#This Row],[Category and Sub-Category]])))</f>
        <v>small batch</v>
      </c>
      <c r="S2447" s="8">
        <f>DATE(1970,1,1)+(Table1[[#This Row],[launched_at]]/(24*60*60))</f>
        <v>42243.190057870372</v>
      </c>
      <c r="T2447" s="8">
        <f>DATE(1970,1,1)+(Table1[[#This Row],[deadline]]/(24*60*60))</f>
        <v>42273.190057870372</v>
      </c>
      <c r="U2447">
        <f>_xlfn.DAYS(Table1[[#This Row],[Date Ended Conversion]],Table1[[#This Row],[Date Created Conversion]])</f>
        <v>30</v>
      </c>
    </row>
    <row r="2448" spans="1:21" ht="43.5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9">
        <f>IF(Table1[[#This Row],[goal]] &lt;= 0,0,Table1[[#This Row],[pledged]]/Table1[[#This Row],[goal]])</f>
        <v>1.6798</v>
      </c>
      <c r="P2448" s="7">
        <f>IF(Table1[[#This Row],[backers_count]] &lt;= 0,0,Table1[[#This Row],[pledged]]/Table1[[#This Row],[backers_count]])</f>
        <v>75.666666666666671</v>
      </c>
      <c r="Q2448" t="str">
        <f>TRIM(MID(Table1[[#This Row],[Category and Sub-Category]],1,SEARCH("/",Table1[[#This Row],[Category and Sub-Category]],1)-1))</f>
        <v>food</v>
      </c>
      <c r="R2448" t="str">
        <f>TRIM(MID(Table1[[#This Row],[Category and Sub-Category]],SEARCH("/",Table1[[#This Row],[Category and Sub-Category]],1)+1,LEN(Table1[[#This Row],[Category and Sub-Category]])))</f>
        <v>small batch</v>
      </c>
      <c r="S2448" s="8">
        <f>DATE(1970,1,1)+(Table1[[#This Row],[launched_at]]/(24*60*60))</f>
        <v>42670.602673611109</v>
      </c>
      <c r="T2448" s="8">
        <f>DATE(1970,1,1)+(Table1[[#This Row],[deadline]]/(24*60*60))</f>
        <v>42700.64434027778</v>
      </c>
      <c r="U2448">
        <f>_xlfn.DAYS(Table1[[#This Row],[Date Ended Conversion]],Table1[[#This Row],[Date Created Conversion]])</f>
        <v>30</v>
      </c>
    </row>
    <row r="2449" spans="1:21" ht="43.5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9">
        <f>IF(Table1[[#This Row],[goal]] &lt;= 0,0,Table1[[#This Row],[pledged]]/Table1[[#This Row],[goal]])</f>
        <v>4.2720000000000002</v>
      </c>
      <c r="P2449" s="7">
        <f>IF(Table1[[#This Row],[backers_count]] &lt;= 0,0,Table1[[#This Row],[pledged]]/Table1[[#This Row],[backers_count]])</f>
        <v>31.691394658753708</v>
      </c>
      <c r="Q2449" t="str">
        <f>TRIM(MID(Table1[[#This Row],[Category and Sub-Category]],1,SEARCH("/",Table1[[#This Row],[Category and Sub-Category]],1)-1))</f>
        <v>food</v>
      </c>
      <c r="R2449" t="str">
        <f>TRIM(MID(Table1[[#This Row],[Category and Sub-Category]],SEARCH("/",Table1[[#This Row],[Category and Sub-Category]],1)+1,LEN(Table1[[#This Row],[Category and Sub-Category]])))</f>
        <v>small batch</v>
      </c>
      <c r="S2449" s="8">
        <f>DATE(1970,1,1)+(Table1[[#This Row],[launched_at]]/(24*60*60))</f>
        <v>42654.469826388886</v>
      </c>
      <c r="T2449" s="8">
        <f>DATE(1970,1,1)+(Table1[[#This Row],[deadline]]/(24*60*60))</f>
        <v>42686.166666666672</v>
      </c>
      <c r="U2449">
        <f>_xlfn.DAYS(Table1[[#This Row],[Date Ended Conversion]],Table1[[#This Row],[Date Created Conversion]])</f>
        <v>32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9">
        <f>IF(Table1[[#This Row],[goal]] &lt;= 0,0,Table1[[#This Row],[pledged]]/Table1[[#This Row],[goal]])</f>
        <v>1.075</v>
      </c>
      <c r="P2450" s="7">
        <f>IF(Table1[[#This Row],[backers_count]] &lt;= 0,0,Table1[[#This Row],[pledged]]/Table1[[#This Row],[backers_count]])</f>
        <v>47.777777777777779</v>
      </c>
      <c r="Q2450" t="str">
        <f>TRIM(MID(Table1[[#This Row],[Category and Sub-Category]],1,SEARCH("/",Table1[[#This Row],[Category and Sub-Category]],1)-1))</f>
        <v>food</v>
      </c>
      <c r="R2450" t="str">
        <f>TRIM(MID(Table1[[#This Row],[Category and Sub-Category]],SEARCH("/",Table1[[#This Row],[Category and Sub-Category]],1)+1,LEN(Table1[[#This Row],[Category and Sub-Category]])))</f>
        <v>small batch</v>
      </c>
      <c r="S2450" s="8">
        <f>DATE(1970,1,1)+(Table1[[#This Row],[launched_at]]/(24*60*60))</f>
        <v>42607.316122685181</v>
      </c>
      <c r="T2450" s="8">
        <f>DATE(1970,1,1)+(Table1[[#This Row],[deadline]]/(24*60*60))</f>
        <v>42613.233333333337</v>
      </c>
      <c r="U2450">
        <f>_xlfn.DAYS(Table1[[#This Row],[Date Ended Conversion]],Table1[[#This Row],[Date Created Conversion]])</f>
        <v>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9">
        <f>IF(Table1[[#This Row],[goal]] &lt;= 0,0,Table1[[#This Row],[pledged]]/Table1[[#This Row],[goal]])</f>
        <v>1.08</v>
      </c>
      <c r="P2451" s="7">
        <f>IF(Table1[[#This Row],[backers_count]] &lt;= 0,0,Table1[[#This Row],[pledged]]/Table1[[#This Row],[backers_count]])</f>
        <v>90</v>
      </c>
      <c r="Q2451" t="str">
        <f>TRIM(MID(Table1[[#This Row],[Category and Sub-Category]],1,SEARCH("/",Table1[[#This Row],[Category and Sub-Category]],1)-1))</f>
        <v>food</v>
      </c>
      <c r="R2451" t="str">
        <f>TRIM(MID(Table1[[#This Row],[Category and Sub-Category]],SEARCH("/",Table1[[#This Row],[Category and Sub-Category]],1)+1,LEN(Table1[[#This Row],[Category and Sub-Category]])))</f>
        <v>small batch</v>
      </c>
      <c r="S2451" s="8">
        <f>DATE(1970,1,1)+(Table1[[#This Row],[launched_at]]/(24*60*60))</f>
        <v>41943.142534722225</v>
      </c>
      <c r="T2451" s="8">
        <f>DATE(1970,1,1)+(Table1[[#This Row],[deadline]]/(24*60*60))</f>
        <v>41973.184201388889</v>
      </c>
      <c r="U2451">
        <f>_xlfn.DAYS(Table1[[#This Row],[Date Ended Conversion]],Table1[[#This Row],[Date Created Conversion]])</f>
        <v>30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9">
        <f>IF(Table1[[#This Row],[goal]] &lt;= 0,0,Table1[[#This Row],[pledged]]/Table1[[#This Row],[goal]])</f>
        <v>1.0153353333333335</v>
      </c>
      <c r="P2452" s="7">
        <f>IF(Table1[[#This Row],[backers_count]] &lt;= 0,0,Table1[[#This Row],[pledged]]/Table1[[#This Row],[backers_count]])</f>
        <v>149.31401960784314</v>
      </c>
      <c r="Q2452" t="str">
        <f>TRIM(MID(Table1[[#This Row],[Category and Sub-Category]],1,SEARCH("/",Table1[[#This Row],[Category and Sub-Category]],1)-1))</f>
        <v>food</v>
      </c>
      <c r="R2452" t="str">
        <f>TRIM(MID(Table1[[#This Row],[Category and Sub-Category]],SEARCH("/",Table1[[#This Row],[Category and Sub-Category]],1)+1,LEN(Table1[[#This Row],[Category and Sub-Category]])))</f>
        <v>small batch</v>
      </c>
      <c r="S2452" s="8">
        <f>DATE(1970,1,1)+(Table1[[#This Row],[launched_at]]/(24*60*60))</f>
        <v>41902.07240740741</v>
      </c>
      <c r="T2452" s="8">
        <f>DATE(1970,1,1)+(Table1[[#This Row],[deadline]]/(24*60*60))</f>
        <v>41940.132638888885</v>
      </c>
      <c r="U2452">
        <f>_xlfn.DAYS(Table1[[#This Row],[Date Ended Conversion]],Table1[[#This Row],[Date Created Conversion]])</f>
        <v>38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9">
        <f>IF(Table1[[#This Row],[goal]] &lt;= 0,0,Table1[[#This Row],[pledged]]/Table1[[#This Row],[goal]])</f>
        <v>1.1545000000000001</v>
      </c>
      <c r="P2453" s="7">
        <f>IF(Table1[[#This Row],[backers_count]] &lt;= 0,0,Table1[[#This Row],[pledged]]/Table1[[#This Row],[backers_count]])</f>
        <v>62.06989247311828</v>
      </c>
      <c r="Q2453" t="str">
        <f>TRIM(MID(Table1[[#This Row],[Category and Sub-Category]],1,SEARCH("/",Table1[[#This Row],[Category and Sub-Category]],1)-1))</f>
        <v>food</v>
      </c>
      <c r="R2453" t="str">
        <f>TRIM(MID(Table1[[#This Row],[Category and Sub-Category]],SEARCH("/",Table1[[#This Row],[Category and Sub-Category]],1)+1,LEN(Table1[[#This Row],[Category and Sub-Category]])))</f>
        <v>small batch</v>
      </c>
      <c r="S2453" s="8">
        <f>DATE(1970,1,1)+(Table1[[#This Row],[launched_at]]/(24*60*60))</f>
        <v>42779.908449074079</v>
      </c>
      <c r="T2453" s="8">
        <f>DATE(1970,1,1)+(Table1[[#This Row],[deadline]]/(24*60*60))</f>
        <v>42799.908449074079</v>
      </c>
      <c r="U2453">
        <f>_xlfn.DAYS(Table1[[#This Row],[Date Ended Conversion]],Table1[[#This Row],[Date Created Conversion]])</f>
        <v>20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9">
        <f>IF(Table1[[#This Row],[goal]] &lt;= 0,0,Table1[[#This Row],[pledged]]/Table1[[#This Row],[goal]])</f>
        <v>1.335</v>
      </c>
      <c r="P2454" s="7">
        <f>IF(Table1[[#This Row],[backers_count]] &lt;= 0,0,Table1[[#This Row],[pledged]]/Table1[[#This Row],[backers_count]])</f>
        <v>53.4</v>
      </c>
      <c r="Q2454" t="str">
        <f>TRIM(MID(Table1[[#This Row],[Category and Sub-Category]],1,SEARCH("/",Table1[[#This Row],[Category and Sub-Category]],1)-1))</f>
        <v>food</v>
      </c>
      <c r="R2454" t="str">
        <f>TRIM(MID(Table1[[#This Row],[Category and Sub-Category]],SEARCH("/",Table1[[#This Row],[Category and Sub-Category]],1)+1,LEN(Table1[[#This Row],[Category and Sub-Category]])))</f>
        <v>small batch</v>
      </c>
      <c r="S2454" s="8">
        <f>DATE(1970,1,1)+(Table1[[#This Row],[launched_at]]/(24*60*60))</f>
        <v>42338.84375</v>
      </c>
      <c r="T2454" s="8">
        <f>DATE(1970,1,1)+(Table1[[#This Row],[deadline]]/(24*60*60))</f>
        <v>42367.958333333328</v>
      </c>
      <c r="U2454">
        <f>_xlfn.DAYS(Table1[[#This Row],[Date Ended Conversion]],Table1[[#This Row],[Date Created Conversion]])</f>
        <v>29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9">
        <f>IF(Table1[[#This Row],[goal]] &lt;= 0,0,Table1[[#This Row],[pledged]]/Table1[[#This Row],[goal]])</f>
        <v>1.5469999999999999</v>
      </c>
      <c r="P2455" s="7">
        <f>IF(Table1[[#This Row],[backers_count]] &lt;= 0,0,Table1[[#This Row],[pledged]]/Table1[[#This Row],[backers_count]])</f>
        <v>69.268656716417908</v>
      </c>
      <c r="Q2455" t="str">
        <f>TRIM(MID(Table1[[#This Row],[Category and Sub-Category]],1,SEARCH("/",Table1[[#This Row],[Category and Sub-Category]],1)-1))</f>
        <v>food</v>
      </c>
      <c r="R2455" t="str">
        <f>TRIM(MID(Table1[[#This Row],[Category and Sub-Category]],SEARCH("/",Table1[[#This Row],[Category and Sub-Category]],1)+1,LEN(Table1[[#This Row],[Category and Sub-Category]])))</f>
        <v>small batch</v>
      </c>
      <c r="S2455" s="8">
        <f>DATE(1970,1,1)+(Table1[[#This Row],[launched_at]]/(24*60*60))</f>
        <v>42738.692233796297</v>
      </c>
      <c r="T2455" s="8">
        <f>DATE(1970,1,1)+(Table1[[#This Row],[deadline]]/(24*60*60))</f>
        <v>42768.692233796297</v>
      </c>
      <c r="U2455">
        <f>_xlfn.DAYS(Table1[[#This Row],[Date Ended Conversion]],Table1[[#This Row],[Date Created Conversion]])</f>
        <v>30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9">
        <f>IF(Table1[[#This Row],[goal]] &lt;= 0,0,Table1[[#This Row],[pledged]]/Table1[[#This Row],[goal]])</f>
        <v>1.0084571428571429</v>
      </c>
      <c r="P2456" s="7">
        <f>IF(Table1[[#This Row],[backers_count]] &lt;= 0,0,Table1[[#This Row],[pledged]]/Table1[[#This Row],[backers_count]])</f>
        <v>271.50769230769231</v>
      </c>
      <c r="Q2456" t="str">
        <f>TRIM(MID(Table1[[#This Row],[Category and Sub-Category]],1,SEARCH("/",Table1[[#This Row],[Category and Sub-Category]],1)-1))</f>
        <v>food</v>
      </c>
      <c r="R2456" t="str">
        <f>TRIM(MID(Table1[[#This Row],[Category and Sub-Category]],SEARCH("/",Table1[[#This Row],[Category and Sub-Category]],1)+1,LEN(Table1[[#This Row],[Category and Sub-Category]])))</f>
        <v>small batch</v>
      </c>
      <c r="S2456" s="8">
        <f>DATE(1970,1,1)+(Table1[[#This Row],[launched_at]]/(24*60*60))</f>
        <v>42770.201481481483</v>
      </c>
      <c r="T2456" s="8">
        <f>DATE(1970,1,1)+(Table1[[#This Row],[deadline]]/(24*60*60))</f>
        <v>42805.201481481483</v>
      </c>
      <c r="U2456">
        <f>_xlfn.DAYS(Table1[[#This Row],[Date Ended Conversion]],Table1[[#This Row],[Date Created Conversion]])</f>
        <v>35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9">
        <f>IF(Table1[[#This Row],[goal]] &lt;= 0,0,Table1[[#This Row],[pledged]]/Table1[[#This Row],[goal]])</f>
        <v>1.82</v>
      </c>
      <c r="P2457" s="7">
        <f>IF(Table1[[#This Row],[backers_count]] &lt;= 0,0,Table1[[#This Row],[pledged]]/Table1[[#This Row],[backers_count]])</f>
        <v>34.125</v>
      </c>
      <c r="Q2457" t="str">
        <f>TRIM(MID(Table1[[#This Row],[Category and Sub-Category]],1,SEARCH("/",Table1[[#This Row],[Category and Sub-Category]],1)-1))</f>
        <v>food</v>
      </c>
      <c r="R2457" t="str">
        <f>TRIM(MID(Table1[[#This Row],[Category and Sub-Category]],SEARCH("/",Table1[[#This Row],[Category and Sub-Category]],1)+1,LEN(Table1[[#This Row],[Category and Sub-Category]])))</f>
        <v>small batch</v>
      </c>
      <c r="S2457" s="8">
        <f>DATE(1970,1,1)+(Table1[[#This Row],[launched_at]]/(24*60*60))</f>
        <v>42452.781828703708</v>
      </c>
      <c r="T2457" s="8">
        <f>DATE(1970,1,1)+(Table1[[#This Row],[deadline]]/(24*60*60))</f>
        <v>42480.781828703708</v>
      </c>
      <c r="U2457">
        <f>_xlfn.DAYS(Table1[[#This Row],[Date Ended Conversion]],Table1[[#This Row],[Date Created Conversion]])</f>
        <v>28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9">
        <f>IF(Table1[[#This Row],[goal]] &lt;= 0,0,Table1[[#This Row],[pledged]]/Table1[[#This Row],[goal]])</f>
        <v>1.8086666666666666</v>
      </c>
      <c r="P2458" s="7">
        <f>IF(Table1[[#This Row],[backers_count]] &lt;= 0,0,Table1[[#This Row],[pledged]]/Table1[[#This Row],[backers_count]])</f>
        <v>40.492537313432834</v>
      </c>
      <c r="Q2458" t="str">
        <f>TRIM(MID(Table1[[#This Row],[Category and Sub-Category]],1,SEARCH("/",Table1[[#This Row],[Category and Sub-Category]],1)-1))</f>
        <v>food</v>
      </c>
      <c r="R2458" t="str">
        <f>TRIM(MID(Table1[[#This Row],[Category and Sub-Category]],SEARCH("/",Table1[[#This Row],[Category and Sub-Category]],1)+1,LEN(Table1[[#This Row],[Category and Sub-Category]])))</f>
        <v>small batch</v>
      </c>
      <c r="S2458" s="8">
        <f>DATE(1970,1,1)+(Table1[[#This Row],[launched_at]]/(24*60*60))</f>
        <v>42761.961099537039</v>
      </c>
      <c r="T2458" s="8">
        <f>DATE(1970,1,1)+(Table1[[#This Row],[deadline]]/(24*60*60))</f>
        <v>42791.961099537039</v>
      </c>
      <c r="U2458">
        <f>_xlfn.DAYS(Table1[[#This Row],[Date Ended Conversion]],Table1[[#This Row],[Date Created Conversion]])</f>
        <v>30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9">
        <f>IF(Table1[[#This Row],[goal]] &lt;= 0,0,Table1[[#This Row],[pledged]]/Table1[[#This Row],[goal]])</f>
        <v>1.0230434782608695</v>
      </c>
      <c r="P2459" s="7">
        <f>IF(Table1[[#This Row],[backers_count]] &lt;= 0,0,Table1[[#This Row],[pledged]]/Table1[[#This Row],[backers_count]])</f>
        <v>189.75806451612902</v>
      </c>
      <c r="Q2459" t="str">
        <f>TRIM(MID(Table1[[#This Row],[Category and Sub-Category]],1,SEARCH("/",Table1[[#This Row],[Category and Sub-Category]],1)-1))</f>
        <v>food</v>
      </c>
      <c r="R2459" t="str">
        <f>TRIM(MID(Table1[[#This Row],[Category and Sub-Category]],SEARCH("/",Table1[[#This Row],[Category and Sub-Category]],1)+1,LEN(Table1[[#This Row],[Category and Sub-Category]])))</f>
        <v>small batch</v>
      </c>
      <c r="S2459" s="8">
        <f>DATE(1970,1,1)+(Table1[[#This Row],[launched_at]]/(24*60*60))</f>
        <v>42423.602500000001</v>
      </c>
      <c r="T2459" s="8">
        <f>DATE(1970,1,1)+(Table1[[#This Row],[deadline]]/(24*60*60))</f>
        <v>42453.560833333337</v>
      </c>
      <c r="U2459">
        <f>_xlfn.DAYS(Table1[[#This Row],[Date Ended Conversion]],Table1[[#This Row],[Date Created Conversion]])</f>
        <v>30</v>
      </c>
    </row>
    <row r="2460" spans="1:21" ht="43.5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9">
        <f>IF(Table1[[#This Row],[goal]] &lt;= 0,0,Table1[[#This Row],[pledged]]/Table1[[#This Row],[goal]])</f>
        <v>1.1017999999999999</v>
      </c>
      <c r="P2460" s="7">
        <f>IF(Table1[[#This Row],[backers_count]] &lt;= 0,0,Table1[[#This Row],[pledged]]/Table1[[#This Row],[backers_count]])</f>
        <v>68.862499999999997</v>
      </c>
      <c r="Q2460" t="str">
        <f>TRIM(MID(Table1[[#This Row],[Category and Sub-Category]],1,SEARCH("/",Table1[[#This Row],[Category and Sub-Category]],1)-1))</f>
        <v>food</v>
      </c>
      <c r="R2460" t="str">
        <f>TRIM(MID(Table1[[#This Row],[Category and Sub-Category]],SEARCH("/",Table1[[#This Row],[Category and Sub-Category]],1)+1,LEN(Table1[[#This Row],[Category and Sub-Category]])))</f>
        <v>small batch</v>
      </c>
      <c r="S2460" s="8">
        <f>DATE(1970,1,1)+(Table1[[#This Row],[launched_at]]/(24*60*60))</f>
        <v>42495.871736111112</v>
      </c>
      <c r="T2460" s="8">
        <f>DATE(1970,1,1)+(Table1[[#This Row],[deadline]]/(24*60*60))</f>
        <v>42530.791666666672</v>
      </c>
      <c r="U2460">
        <f>_xlfn.DAYS(Table1[[#This Row],[Date Ended Conversion]],Table1[[#This Row],[Date Created Conversion]])</f>
        <v>35</v>
      </c>
    </row>
    <row r="2461" spans="1:21" ht="43.5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9">
        <f>IF(Table1[[#This Row],[goal]] &lt;= 0,0,Table1[[#This Row],[pledged]]/Table1[[#This Row],[goal]])</f>
        <v>1.0225</v>
      </c>
      <c r="P2461" s="7">
        <f>IF(Table1[[#This Row],[backers_count]] &lt;= 0,0,Table1[[#This Row],[pledged]]/Table1[[#This Row],[backers_count]])</f>
        <v>108.77659574468085</v>
      </c>
      <c r="Q2461" t="str">
        <f>TRIM(MID(Table1[[#This Row],[Category and Sub-Category]],1,SEARCH("/",Table1[[#This Row],[Category and Sub-Category]],1)-1))</f>
        <v>food</v>
      </c>
      <c r="R2461" t="str">
        <f>TRIM(MID(Table1[[#This Row],[Category and Sub-Category]],SEARCH("/",Table1[[#This Row],[Category and Sub-Category]],1)+1,LEN(Table1[[#This Row],[Category and Sub-Category]])))</f>
        <v>small batch</v>
      </c>
      <c r="S2461" s="8">
        <f>DATE(1970,1,1)+(Table1[[#This Row],[launched_at]]/(24*60*60))</f>
        <v>42407.637557870374</v>
      </c>
      <c r="T2461" s="8">
        <f>DATE(1970,1,1)+(Table1[[#This Row],[deadline]]/(24*60*60))</f>
        <v>42452.595891203702</v>
      </c>
      <c r="U2461">
        <f>_xlfn.DAYS(Table1[[#This Row],[Date Ended Conversion]],Table1[[#This Row],[Date Created Conversion]])</f>
        <v>45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9">
        <f>IF(Table1[[#This Row],[goal]] &lt;= 0,0,Table1[[#This Row],[pledged]]/Table1[[#This Row],[goal]])</f>
        <v>1.0078823529411765</v>
      </c>
      <c r="P2462" s="7">
        <f>IF(Table1[[#This Row],[backers_count]] &lt;= 0,0,Table1[[#This Row],[pledged]]/Table1[[#This Row],[backers_count]])</f>
        <v>125.98529411764706</v>
      </c>
      <c r="Q2462" t="str">
        <f>TRIM(MID(Table1[[#This Row],[Category and Sub-Category]],1,SEARCH("/",Table1[[#This Row],[Category and Sub-Category]],1)-1))</f>
        <v>food</v>
      </c>
      <c r="R2462" t="str">
        <f>TRIM(MID(Table1[[#This Row],[Category and Sub-Category]],SEARCH("/",Table1[[#This Row],[Category and Sub-Category]],1)+1,LEN(Table1[[#This Row],[Category and Sub-Category]])))</f>
        <v>small batch</v>
      </c>
      <c r="S2462" s="8">
        <f>DATE(1970,1,1)+(Table1[[#This Row],[launched_at]]/(24*60*60))</f>
        <v>42704.187118055561</v>
      </c>
      <c r="T2462" s="8">
        <f>DATE(1970,1,1)+(Table1[[#This Row],[deadline]]/(24*60*60))</f>
        <v>42738.178472222222</v>
      </c>
      <c r="U2462">
        <f>_xlfn.DAYS(Table1[[#This Row],[Date Ended Conversion]],Table1[[#This Row],[Date Created Conversion]])</f>
        <v>34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9">
        <f>IF(Table1[[#This Row],[goal]] &lt;= 0,0,Table1[[#This Row],[pledged]]/Table1[[#This Row],[goal]])</f>
        <v>1.038</v>
      </c>
      <c r="P2463" s="7">
        <f>IF(Table1[[#This Row],[backers_count]] &lt;= 0,0,Table1[[#This Row],[pledged]]/Table1[[#This Row],[backers_count]])</f>
        <v>90.523255813953483</v>
      </c>
      <c r="Q2463" t="str">
        <f>TRIM(MID(Table1[[#This Row],[Category and Sub-Category]],1,SEARCH("/",Table1[[#This Row],[Category and Sub-Category]],1)-1))</f>
        <v>music</v>
      </c>
      <c r="R2463" t="str">
        <f>TRIM(MID(Table1[[#This Row],[Category and Sub-Category]],SEARCH("/",Table1[[#This Row],[Category and Sub-Category]],1)+1,LEN(Table1[[#This Row],[Category and Sub-Category]])))</f>
        <v>indie rock</v>
      </c>
      <c r="S2463" s="8">
        <f>DATE(1970,1,1)+(Table1[[#This Row],[launched_at]]/(24*60*60))</f>
        <v>40784.012696759259</v>
      </c>
      <c r="T2463" s="8">
        <f>DATE(1970,1,1)+(Table1[[#This Row],[deadline]]/(24*60*60))</f>
        <v>40817.125</v>
      </c>
      <c r="U2463">
        <f>_xlfn.DAYS(Table1[[#This Row],[Date Ended Conversion]],Table1[[#This Row],[Date Created Conversion]])</f>
        <v>33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9">
        <f>IF(Table1[[#This Row],[goal]] &lt;= 0,0,Table1[[#This Row],[pledged]]/Table1[[#This Row],[goal]])</f>
        <v>1.1070833333333334</v>
      </c>
      <c r="P2464" s="7">
        <f>IF(Table1[[#This Row],[backers_count]] &lt;= 0,0,Table1[[#This Row],[pledged]]/Table1[[#This Row],[backers_count]])</f>
        <v>28.880434782608695</v>
      </c>
      <c r="Q2464" t="str">
        <f>TRIM(MID(Table1[[#This Row],[Category and Sub-Category]],1,SEARCH("/",Table1[[#This Row],[Category and Sub-Category]],1)-1))</f>
        <v>music</v>
      </c>
      <c r="R2464" t="str">
        <f>TRIM(MID(Table1[[#This Row],[Category and Sub-Category]],SEARCH("/",Table1[[#This Row],[Category and Sub-Category]],1)+1,LEN(Table1[[#This Row],[Category and Sub-Category]])))</f>
        <v>indie rock</v>
      </c>
      <c r="S2464" s="8">
        <f>DATE(1970,1,1)+(Table1[[#This Row],[launched_at]]/(24*60*60))</f>
        <v>41089.186296296299</v>
      </c>
      <c r="T2464" s="8">
        <f>DATE(1970,1,1)+(Table1[[#This Row],[deadline]]/(24*60*60))</f>
        <v>41109.186296296299</v>
      </c>
      <c r="U2464">
        <f>_xlfn.DAYS(Table1[[#This Row],[Date Ended Conversion]],Table1[[#This Row],[Date Created Conversion]])</f>
        <v>20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9">
        <f>IF(Table1[[#This Row],[goal]] &lt;= 0,0,Table1[[#This Row],[pledged]]/Table1[[#This Row],[goal]])</f>
        <v>1.1625000000000001</v>
      </c>
      <c r="P2465" s="7">
        <f>IF(Table1[[#This Row],[backers_count]] &lt;= 0,0,Table1[[#This Row],[pledged]]/Table1[[#This Row],[backers_count]])</f>
        <v>31</v>
      </c>
      <c r="Q2465" t="str">
        <f>TRIM(MID(Table1[[#This Row],[Category and Sub-Category]],1,SEARCH("/",Table1[[#This Row],[Category and Sub-Category]],1)-1))</f>
        <v>music</v>
      </c>
      <c r="R2465" t="str">
        <f>TRIM(MID(Table1[[#This Row],[Category and Sub-Category]],SEARCH("/",Table1[[#This Row],[Category and Sub-Category]],1)+1,LEN(Table1[[#This Row],[Category and Sub-Category]])))</f>
        <v>indie rock</v>
      </c>
      <c r="S2465" s="8">
        <f>DATE(1970,1,1)+(Table1[[#This Row],[launched_at]]/(24*60*60))</f>
        <v>41341.111400462964</v>
      </c>
      <c r="T2465" s="8">
        <f>DATE(1970,1,1)+(Table1[[#This Row],[deadline]]/(24*60*60))</f>
        <v>41380.791666666664</v>
      </c>
      <c r="U2465">
        <f>_xlfn.DAYS(Table1[[#This Row],[Date Ended Conversion]],Table1[[#This Row],[Date Created Conversion]])</f>
        <v>39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9">
        <f>IF(Table1[[#This Row],[goal]] &lt;= 0,0,Table1[[#This Row],[pledged]]/Table1[[#This Row],[goal]])</f>
        <v>1.111</v>
      </c>
      <c r="P2466" s="7">
        <f>IF(Table1[[#This Row],[backers_count]] &lt;= 0,0,Table1[[#This Row],[pledged]]/Table1[[#This Row],[backers_count]])</f>
        <v>51.674418604651166</v>
      </c>
      <c r="Q2466" t="str">
        <f>TRIM(MID(Table1[[#This Row],[Category and Sub-Category]],1,SEARCH("/",Table1[[#This Row],[Category and Sub-Category]],1)-1))</f>
        <v>music</v>
      </c>
      <c r="R2466" t="str">
        <f>TRIM(MID(Table1[[#This Row],[Category and Sub-Category]],SEARCH("/",Table1[[#This Row],[Category and Sub-Category]],1)+1,LEN(Table1[[#This Row],[Category and Sub-Category]])))</f>
        <v>indie rock</v>
      </c>
      <c r="S2466" s="8">
        <f>DATE(1970,1,1)+(Table1[[#This Row],[launched_at]]/(24*60*60))</f>
        <v>42248.90042824074</v>
      </c>
      <c r="T2466" s="8">
        <f>DATE(1970,1,1)+(Table1[[#This Row],[deadline]]/(24*60*60))</f>
        <v>42277.811805555553</v>
      </c>
      <c r="U2466">
        <f>_xlfn.DAYS(Table1[[#This Row],[Date Ended Conversion]],Table1[[#This Row],[Date Created Conversion]])</f>
        <v>29</v>
      </c>
    </row>
    <row r="2467" spans="1:21" ht="29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9">
        <f>IF(Table1[[#This Row],[goal]] &lt;= 0,0,Table1[[#This Row],[pledged]]/Table1[[#This Row],[goal]])</f>
        <v>1.8014285714285714</v>
      </c>
      <c r="P2467" s="7">
        <f>IF(Table1[[#This Row],[backers_count]] &lt;= 0,0,Table1[[#This Row],[pledged]]/Table1[[#This Row],[backers_count]])</f>
        <v>26.270833333333332</v>
      </c>
      <c r="Q2467" t="str">
        <f>TRIM(MID(Table1[[#This Row],[Category and Sub-Category]],1,SEARCH("/",Table1[[#This Row],[Category and Sub-Category]],1)-1))</f>
        <v>music</v>
      </c>
      <c r="R2467" t="str">
        <f>TRIM(MID(Table1[[#This Row],[Category and Sub-Category]],SEARCH("/",Table1[[#This Row],[Category and Sub-Category]],1)+1,LEN(Table1[[#This Row],[Category and Sub-Category]])))</f>
        <v>indie rock</v>
      </c>
      <c r="S2467" s="8">
        <f>DATE(1970,1,1)+(Table1[[#This Row],[launched_at]]/(24*60*60))</f>
        <v>41145.719305555554</v>
      </c>
      <c r="T2467" s="8">
        <f>DATE(1970,1,1)+(Table1[[#This Row],[deadline]]/(24*60*60))</f>
        <v>41175.719305555554</v>
      </c>
      <c r="U2467">
        <f>_xlfn.DAYS(Table1[[#This Row],[Date Ended Conversion]],Table1[[#This Row],[Date Created Conversion]])</f>
        <v>30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9">
        <f>IF(Table1[[#This Row],[goal]] &lt;= 0,0,Table1[[#This Row],[pledged]]/Table1[[#This Row],[goal]])</f>
        <v>1</v>
      </c>
      <c r="P2468" s="7">
        <f>IF(Table1[[#This Row],[backers_count]] &lt;= 0,0,Table1[[#This Row],[pledged]]/Table1[[#This Row],[backers_count]])</f>
        <v>48.07692307692308</v>
      </c>
      <c r="Q2468" t="str">
        <f>TRIM(MID(Table1[[#This Row],[Category and Sub-Category]],1,SEARCH("/",Table1[[#This Row],[Category and Sub-Category]],1)-1))</f>
        <v>music</v>
      </c>
      <c r="R2468" t="str">
        <f>TRIM(MID(Table1[[#This Row],[Category and Sub-Category]],SEARCH("/",Table1[[#This Row],[Category and Sub-Category]],1)+1,LEN(Table1[[#This Row],[Category and Sub-Category]])))</f>
        <v>indie rock</v>
      </c>
      <c r="S2468" s="8">
        <f>DATE(1970,1,1)+(Table1[[#This Row],[launched_at]]/(24*60*60))</f>
        <v>41373.102465277778</v>
      </c>
      <c r="T2468" s="8">
        <f>DATE(1970,1,1)+(Table1[[#This Row],[deadline]]/(24*60*60))</f>
        <v>41403.102465277778</v>
      </c>
      <c r="U2468">
        <f>_xlfn.DAYS(Table1[[#This Row],[Date Ended Conversion]],Table1[[#This Row],[Date Created Conversion]])</f>
        <v>30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9">
        <f>IF(Table1[[#This Row],[goal]] &lt;= 0,0,Table1[[#This Row],[pledged]]/Table1[[#This Row],[goal]])</f>
        <v>1.1850000000000001</v>
      </c>
      <c r="P2469" s="7">
        <f>IF(Table1[[#This Row],[backers_count]] &lt;= 0,0,Table1[[#This Row],[pledged]]/Table1[[#This Row],[backers_count]])</f>
        <v>27.558139534883722</v>
      </c>
      <c r="Q2469" t="str">
        <f>TRIM(MID(Table1[[#This Row],[Category and Sub-Category]],1,SEARCH("/",Table1[[#This Row],[Category and Sub-Category]],1)-1))</f>
        <v>music</v>
      </c>
      <c r="R2469" t="str">
        <f>TRIM(MID(Table1[[#This Row],[Category and Sub-Category]],SEARCH("/",Table1[[#This Row],[Category and Sub-Category]],1)+1,LEN(Table1[[#This Row],[Category and Sub-Category]])))</f>
        <v>indie rock</v>
      </c>
      <c r="S2469" s="8">
        <f>DATE(1970,1,1)+(Table1[[#This Row],[launched_at]]/(24*60*60))</f>
        <v>41025.874201388891</v>
      </c>
      <c r="T2469" s="8">
        <f>DATE(1970,1,1)+(Table1[[#This Row],[deadline]]/(24*60*60))</f>
        <v>41039.708333333336</v>
      </c>
      <c r="U2469">
        <f>_xlfn.DAYS(Table1[[#This Row],[Date Ended Conversion]],Table1[[#This Row],[Date Created Conversion]])</f>
        <v>14</v>
      </c>
    </row>
    <row r="2470" spans="1:21" ht="29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9">
        <f>IF(Table1[[#This Row],[goal]] &lt;= 0,0,Table1[[#This Row],[pledged]]/Table1[[#This Row],[goal]])</f>
        <v>1.0721700000000001</v>
      </c>
      <c r="P2470" s="7">
        <f>IF(Table1[[#This Row],[backers_count]] &lt;= 0,0,Table1[[#This Row],[pledged]]/Table1[[#This Row],[backers_count]])</f>
        <v>36.97137931034483</v>
      </c>
      <c r="Q2470" t="str">
        <f>TRIM(MID(Table1[[#This Row],[Category and Sub-Category]],1,SEARCH("/",Table1[[#This Row],[Category and Sub-Category]],1)-1))</f>
        <v>music</v>
      </c>
      <c r="R2470" t="str">
        <f>TRIM(MID(Table1[[#This Row],[Category and Sub-Category]],SEARCH("/",Table1[[#This Row],[Category and Sub-Category]],1)+1,LEN(Table1[[#This Row],[Category and Sub-Category]])))</f>
        <v>indie rock</v>
      </c>
      <c r="S2470" s="8">
        <f>DATE(1970,1,1)+(Table1[[#This Row],[launched_at]]/(24*60*60))</f>
        <v>41174.154178240744</v>
      </c>
      <c r="T2470" s="8">
        <f>DATE(1970,1,1)+(Table1[[#This Row],[deadline]]/(24*60*60))</f>
        <v>41210.208333333336</v>
      </c>
      <c r="U2470">
        <f>_xlfn.DAYS(Table1[[#This Row],[Date Ended Conversion]],Table1[[#This Row],[Date Created Conversion]])</f>
        <v>36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9">
        <f>IF(Table1[[#This Row],[goal]] &lt;= 0,0,Table1[[#This Row],[pledged]]/Table1[[#This Row],[goal]])</f>
        <v>1.1366666666666667</v>
      </c>
      <c r="P2471" s="7">
        <f>IF(Table1[[#This Row],[backers_count]] &lt;= 0,0,Table1[[#This Row],[pledged]]/Table1[[#This Row],[backers_count]])</f>
        <v>29.021276595744681</v>
      </c>
      <c r="Q2471" t="str">
        <f>TRIM(MID(Table1[[#This Row],[Category and Sub-Category]],1,SEARCH("/",Table1[[#This Row],[Category and Sub-Category]],1)-1))</f>
        <v>music</v>
      </c>
      <c r="R2471" t="str">
        <f>TRIM(MID(Table1[[#This Row],[Category and Sub-Category]],SEARCH("/",Table1[[#This Row],[Category and Sub-Category]],1)+1,LEN(Table1[[#This Row],[Category and Sub-Category]])))</f>
        <v>indie rock</v>
      </c>
      <c r="S2471" s="8">
        <f>DATE(1970,1,1)+(Table1[[#This Row],[launched_at]]/(24*60*60))</f>
        <v>40557.429733796293</v>
      </c>
      <c r="T2471" s="8">
        <f>DATE(1970,1,1)+(Table1[[#This Row],[deadline]]/(24*60*60))</f>
        <v>40582.429733796293</v>
      </c>
      <c r="U2471">
        <f>_xlfn.DAYS(Table1[[#This Row],[Date Ended Conversion]],Table1[[#This Row],[Date Created Conversion]])</f>
        <v>25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9">
        <f>IF(Table1[[#This Row],[goal]] &lt;= 0,0,Table1[[#This Row],[pledged]]/Table1[[#This Row],[goal]])</f>
        <v>1.0316400000000001</v>
      </c>
      <c r="P2472" s="7">
        <f>IF(Table1[[#This Row],[backers_count]] &lt;= 0,0,Table1[[#This Row],[pledged]]/Table1[[#This Row],[backers_count]])</f>
        <v>28.65666666666667</v>
      </c>
      <c r="Q2472" t="str">
        <f>TRIM(MID(Table1[[#This Row],[Category and Sub-Category]],1,SEARCH("/",Table1[[#This Row],[Category and Sub-Category]],1)-1))</f>
        <v>music</v>
      </c>
      <c r="R2472" t="str">
        <f>TRIM(MID(Table1[[#This Row],[Category and Sub-Category]],SEARCH("/",Table1[[#This Row],[Category and Sub-Category]],1)+1,LEN(Table1[[#This Row],[Category and Sub-Category]])))</f>
        <v>indie rock</v>
      </c>
      <c r="S2472" s="8">
        <f>DATE(1970,1,1)+(Table1[[#This Row],[launched_at]]/(24*60*60))</f>
        <v>41023.07471064815</v>
      </c>
      <c r="T2472" s="8">
        <f>DATE(1970,1,1)+(Table1[[#This Row],[deadline]]/(24*60*60))</f>
        <v>41053.07471064815</v>
      </c>
      <c r="U2472">
        <f>_xlfn.DAYS(Table1[[#This Row],[Date Ended Conversion]],Table1[[#This Row],[Date Created Conversion]])</f>
        <v>30</v>
      </c>
    </row>
    <row r="2473" spans="1:21" ht="43.5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9">
        <f>IF(Table1[[#This Row],[goal]] &lt;= 0,0,Table1[[#This Row],[pledged]]/Table1[[#This Row],[goal]])</f>
        <v>1.28</v>
      </c>
      <c r="P2473" s="7">
        <f>IF(Table1[[#This Row],[backers_count]] &lt;= 0,0,Table1[[#This Row],[pledged]]/Table1[[#This Row],[backers_count]])</f>
        <v>37.647058823529413</v>
      </c>
      <c r="Q2473" t="str">
        <f>TRIM(MID(Table1[[#This Row],[Category and Sub-Category]],1,SEARCH("/",Table1[[#This Row],[Category and Sub-Category]],1)-1))</f>
        <v>music</v>
      </c>
      <c r="R2473" t="str">
        <f>TRIM(MID(Table1[[#This Row],[Category and Sub-Category]],SEARCH("/",Table1[[#This Row],[Category and Sub-Category]],1)+1,LEN(Table1[[#This Row],[Category and Sub-Category]])))</f>
        <v>indie rock</v>
      </c>
      <c r="S2473" s="8">
        <f>DATE(1970,1,1)+(Table1[[#This Row],[launched_at]]/(24*60*60))</f>
        <v>40893.992962962962</v>
      </c>
      <c r="T2473" s="8">
        <f>DATE(1970,1,1)+(Table1[[#This Row],[deadline]]/(24*60*60))</f>
        <v>40933.992962962962</v>
      </c>
      <c r="U2473">
        <f>_xlfn.DAYS(Table1[[#This Row],[Date Ended Conversion]],Table1[[#This Row],[Date Created Conversion]])</f>
        <v>40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9">
        <f>IF(Table1[[#This Row],[goal]] &lt;= 0,0,Table1[[#This Row],[pledged]]/Table1[[#This Row],[goal]])</f>
        <v>1.3576026666666667</v>
      </c>
      <c r="P2474" s="7">
        <f>IF(Table1[[#This Row],[backers_count]] &lt;= 0,0,Table1[[#This Row],[pledged]]/Table1[[#This Row],[backers_count]])</f>
        <v>97.904038461538462</v>
      </c>
      <c r="Q2474" t="str">
        <f>TRIM(MID(Table1[[#This Row],[Category and Sub-Category]],1,SEARCH("/",Table1[[#This Row],[Category and Sub-Category]],1)-1))</f>
        <v>music</v>
      </c>
      <c r="R2474" t="str">
        <f>TRIM(MID(Table1[[#This Row],[Category and Sub-Category]],SEARCH("/",Table1[[#This Row],[Category and Sub-Category]],1)+1,LEN(Table1[[#This Row],[Category and Sub-Category]])))</f>
        <v>indie rock</v>
      </c>
      <c r="S2474" s="8">
        <f>DATE(1970,1,1)+(Table1[[#This Row],[launched_at]]/(24*60*60))</f>
        <v>40354.11550925926</v>
      </c>
      <c r="T2474" s="8">
        <f>DATE(1970,1,1)+(Table1[[#This Row],[deadline]]/(24*60*60))</f>
        <v>40425.043749999997</v>
      </c>
      <c r="U2474">
        <f>_xlfn.DAYS(Table1[[#This Row],[Date Ended Conversion]],Table1[[#This Row],[Date Created Conversion]])</f>
        <v>71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9">
        <f>IF(Table1[[#This Row],[goal]] &lt;= 0,0,Table1[[#This Row],[pledged]]/Table1[[#This Row],[goal]])</f>
        <v>1</v>
      </c>
      <c r="P2475" s="7">
        <f>IF(Table1[[#This Row],[backers_count]] &lt;= 0,0,Table1[[#This Row],[pledged]]/Table1[[#This Row],[backers_count]])</f>
        <v>42.553191489361701</v>
      </c>
      <c r="Q2475" t="str">
        <f>TRIM(MID(Table1[[#This Row],[Category and Sub-Category]],1,SEARCH("/",Table1[[#This Row],[Category and Sub-Category]],1)-1))</f>
        <v>music</v>
      </c>
      <c r="R2475" t="str">
        <f>TRIM(MID(Table1[[#This Row],[Category and Sub-Category]],SEARCH("/",Table1[[#This Row],[Category and Sub-Category]],1)+1,LEN(Table1[[#This Row],[Category and Sub-Category]])))</f>
        <v>indie rock</v>
      </c>
      <c r="S2475" s="8">
        <f>DATE(1970,1,1)+(Table1[[#This Row],[launched_at]]/(24*60*60))</f>
        <v>41193.748483796298</v>
      </c>
      <c r="T2475" s="8">
        <f>DATE(1970,1,1)+(Table1[[#This Row],[deadline]]/(24*60*60))</f>
        <v>41223.790150462963</v>
      </c>
      <c r="U2475">
        <f>_xlfn.DAYS(Table1[[#This Row],[Date Ended Conversion]],Table1[[#This Row],[Date Created Conversion]])</f>
        <v>30</v>
      </c>
    </row>
    <row r="2476" spans="1:21" ht="43.5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9">
        <f>IF(Table1[[#This Row],[goal]] &lt;= 0,0,Table1[[#This Row],[pledged]]/Table1[[#This Row],[goal]])</f>
        <v>1.0000360000000001</v>
      </c>
      <c r="P2476" s="7">
        <f>IF(Table1[[#This Row],[backers_count]] &lt;= 0,0,Table1[[#This Row],[pledged]]/Table1[[#This Row],[backers_count]])</f>
        <v>131.58368421052631</v>
      </c>
      <c r="Q2476" t="str">
        <f>TRIM(MID(Table1[[#This Row],[Category and Sub-Category]],1,SEARCH("/",Table1[[#This Row],[Category and Sub-Category]],1)-1))</f>
        <v>music</v>
      </c>
      <c r="R2476" t="str">
        <f>TRIM(MID(Table1[[#This Row],[Category and Sub-Category]],SEARCH("/",Table1[[#This Row],[Category and Sub-Category]],1)+1,LEN(Table1[[#This Row],[Category and Sub-Category]])))</f>
        <v>indie rock</v>
      </c>
      <c r="S2476" s="8">
        <f>DATE(1970,1,1)+(Table1[[#This Row],[launched_at]]/(24*60*60))</f>
        <v>40417.011296296296</v>
      </c>
      <c r="T2476" s="8">
        <f>DATE(1970,1,1)+(Table1[[#This Row],[deadline]]/(24*60*60))</f>
        <v>40462.011296296296</v>
      </c>
      <c r="U2476">
        <f>_xlfn.DAYS(Table1[[#This Row],[Date Ended Conversion]],Table1[[#This Row],[Date Created Conversion]])</f>
        <v>45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9">
        <f>IF(Table1[[#This Row],[goal]] &lt;= 0,0,Table1[[#This Row],[pledged]]/Table1[[#This Row],[goal]])</f>
        <v>1.0471999999999999</v>
      </c>
      <c r="P2477" s="7">
        <f>IF(Table1[[#This Row],[backers_count]] &lt;= 0,0,Table1[[#This Row],[pledged]]/Table1[[#This Row],[backers_count]])</f>
        <v>32.320987654320987</v>
      </c>
      <c r="Q2477" t="str">
        <f>TRIM(MID(Table1[[#This Row],[Category and Sub-Category]],1,SEARCH("/",Table1[[#This Row],[Category and Sub-Category]],1)-1))</f>
        <v>music</v>
      </c>
      <c r="R2477" t="str">
        <f>TRIM(MID(Table1[[#This Row],[Category and Sub-Category]],SEARCH("/",Table1[[#This Row],[Category and Sub-Category]],1)+1,LEN(Table1[[#This Row],[Category and Sub-Category]])))</f>
        <v>indie rock</v>
      </c>
      <c r="S2477" s="8">
        <f>DATE(1970,1,1)+(Table1[[#This Row],[launched_at]]/(24*60*60))</f>
        <v>40310.287673611107</v>
      </c>
      <c r="T2477" s="8">
        <f>DATE(1970,1,1)+(Table1[[#This Row],[deadline]]/(24*60*60))</f>
        <v>40369.916666666664</v>
      </c>
      <c r="U2477">
        <f>_xlfn.DAYS(Table1[[#This Row],[Date Ended Conversion]],Table1[[#This Row],[Date Created Conversion]])</f>
        <v>59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9">
        <f>IF(Table1[[#This Row],[goal]] &lt;= 0,0,Table1[[#This Row],[pledged]]/Table1[[#This Row],[goal]])</f>
        <v>1.050225</v>
      </c>
      <c r="P2478" s="7">
        <f>IF(Table1[[#This Row],[backers_count]] &lt;= 0,0,Table1[[#This Row],[pledged]]/Table1[[#This Row],[backers_count]])</f>
        <v>61.103999999999999</v>
      </c>
      <c r="Q2478" t="str">
        <f>TRIM(MID(Table1[[#This Row],[Category and Sub-Category]],1,SEARCH("/",Table1[[#This Row],[Category and Sub-Category]],1)-1))</f>
        <v>music</v>
      </c>
      <c r="R2478" t="str">
        <f>TRIM(MID(Table1[[#This Row],[Category and Sub-Category]],SEARCH("/",Table1[[#This Row],[Category and Sub-Category]],1)+1,LEN(Table1[[#This Row],[Category and Sub-Category]])))</f>
        <v>indie rock</v>
      </c>
      <c r="S2478" s="8">
        <f>DATE(1970,1,1)+(Table1[[#This Row],[launched_at]]/(24*60*60))</f>
        <v>41913.328356481477</v>
      </c>
      <c r="T2478" s="8">
        <f>DATE(1970,1,1)+(Table1[[#This Row],[deadline]]/(24*60*60))</f>
        <v>41946.370023148149</v>
      </c>
      <c r="U2478">
        <f>_xlfn.DAYS(Table1[[#This Row],[Date Ended Conversion]],Table1[[#This Row],[Date Created Conversion]])</f>
        <v>33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9">
        <f>IF(Table1[[#This Row],[goal]] &lt;= 0,0,Table1[[#This Row],[pledged]]/Table1[[#This Row],[goal]])</f>
        <v>1.7133333333333334</v>
      </c>
      <c r="P2479" s="7">
        <f>IF(Table1[[#This Row],[backers_count]] &lt;= 0,0,Table1[[#This Row],[pledged]]/Table1[[#This Row],[backers_count]])</f>
        <v>31.341463414634145</v>
      </c>
      <c r="Q2479" t="str">
        <f>TRIM(MID(Table1[[#This Row],[Category and Sub-Category]],1,SEARCH("/",Table1[[#This Row],[Category and Sub-Category]],1)-1))</f>
        <v>music</v>
      </c>
      <c r="R2479" t="str">
        <f>TRIM(MID(Table1[[#This Row],[Category and Sub-Category]],SEARCH("/",Table1[[#This Row],[Category and Sub-Category]],1)+1,LEN(Table1[[#This Row],[Category and Sub-Category]])))</f>
        <v>indie rock</v>
      </c>
      <c r="S2479" s="8">
        <f>DATE(1970,1,1)+(Table1[[#This Row],[launched_at]]/(24*60*60))</f>
        <v>41088.691493055558</v>
      </c>
      <c r="T2479" s="8">
        <f>DATE(1970,1,1)+(Table1[[#This Row],[deadline]]/(24*60*60))</f>
        <v>41133.691493055558</v>
      </c>
      <c r="U2479">
        <f>_xlfn.DAYS(Table1[[#This Row],[Date Ended Conversion]],Table1[[#This Row],[Date Created Conversion]])</f>
        <v>45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9">
        <f>IF(Table1[[#This Row],[goal]] &lt;= 0,0,Table1[[#This Row],[pledged]]/Table1[[#This Row],[goal]])</f>
        <v>1.2749999999999999</v>
      </c>
      <c r="P2480" s="7">
        <f>IF(Table1[[#This Row],[backers_count]] &lt;= 0,0,Table1[[#This Row],[pledged]]/Table1[[#This Row],[backers_count]])</f>
        <v>129.1139240506329</v>
      </c>
      <c r="Q2480" t="str">
        <f>TRIM(MID(Table1[[#This Row],[Category and Sub-Category]],1,SEARCH("/",Table1[[#This Row],[Category and Sub-Category]],1)-1))</f>
        <v>music</v>
      </c>
      <c r="R2480" t="str">
        <f>TRIM(MID(Table1[[#This Row],[Category and Sub-Category]],SEARCH("/",Table1[[#This Row],[Category and Sub-Category]],1)+1,LEN(Table1[[#This Row],[Category and Sub-Category]])))</f>
        <v>indie rock</v>
      </c>
      <c r="S2480" s="8">
        <f>DATE(1970,1,1)+(Table1[[#This Row],[launched_at]]/(24*60*60))</f>
        <v>41257.950381944444</v>
      </c>
      <c r="T2480" s="8">
        <f>DATE(1970,1,1)+(Table1[[#This Row],[deadline]]/(24*60*60))</f>
        <v>41287.950381944444</v>
      </c>
      <c r="U2480">
        <f>_xlfn.DAYS(Table1[[#This Row],[Date Ended Conversion]],Table1[[#This Row],[Date Created Conversion]])</f>
        <v>30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9">
        <f>IF(Table1[[#This Row],[goal]] &lt;= 0,0,Table1[[#This Row],[pledged]]/Table1[[#This Row],[goal]])</f>
        <v>1.3344333333333334</v>
      </c>
      <c r="P2481" s="7">
        <f>IF(Table1[[#This Row],[backers_count]] &lt;= 0,0,Table1[[#This Row],[pledged]]/Table1[[#This Row],[backers_count]])</f>
        <v>25.020624999999999</v>
      </c>
      <c r="Q2481" t="str">
        <f>TRIM(MID(Table1[[#This Row],[Category and Sub-Category]],1,SEARCH("/",Table1[[#This Row],[Category and Sub-Category]],1)-1))</f>
        <v>music</v>
      </c>
      <c r="R2481" t="str">
        <f>TRIM(MID(Table1[[#This Row],[Category and Sub-Category]],SEARCH("/",Table1[[#This Row],[Category and Sub-Category]],1)+1,LEN(Table1[[#This Row],[Category and Sub-Category]])))</f>
        <v>indie rock</v>
      </c>
      <c r="S2481" s="8">
        <f>DATE(1970,1,1)+(Table1[[#This Row],[launched_at]]/(24*60*60))</f>
        <v>41107.726782407408</v>
      </c>
      <c r="T2481" s="8">
        <f>DATE(1970,1,1)+(Table1[[#This Row],[deadline]]/(24*60*60))</f>
        <v>41118.083333333336</v>
      </c>
      <c r="U2481">
        <f>_xlfn.DAYS(Table1[[#This Row],[Date Ended Conversion]],Table1[[#This Row],[Date Created Conversion]])</f>
        <v>11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9">
        <f>IF(Table1[[#This Row],[goal]] &lt;= 0,0,Table1[[#This Row],[pledged]]/Table1[[#This Row],[goal]])</f>
        <v>1</v>
      </c>
      <c r="P2482" s="7">
        <f>IF(Table1[[#This Row],[backers_count]] &lt;= 0,0,Table1[[#This Row],[pledged]]/Table1[[#This Row],[backers_count]])</f>
        <v>250</v>
      </c>
      <c r="Q2482" t="str">
        <f>TRIM(MID(Table1[[#This Row],[Category and Sub-Category]],1,SEARCH("/",Table1[[#This Row],[Category and Sub-Category]],1)-1))</f>
        <v>music</v>
      </c>
      <c r="R2482" t="str">
        <f>TRIM(MID(Table1[[#This Row],[Category and Sub-Category]],SEARCH("/",Table1[[#This Row],[Category and Sub-Category]],1)+1,LEN(Table1[[#This Row],[Category and Sub-Category]])))</f>
        <v>indie rock</v>
      </c>
      <c r="S2482" s="8">
        <f>DATE(1970,1,1)+(Table1[[#This Row],[launched_at]]/(24*60*60))</f>
        <v>42227.936157407406</v>
      </c>
      <c r="T2482" s="8">
        <f>DATE(1970,1,1)+(Table1[[#This Row],[deadline]]/(24*60*60))</f>
        <v>42287.936157407406</v>
      </c>
      <c r="U2482">
        <f>_xlfn.DAYS(Table1[[#This Row],[Date Ended Conversion]],Table1[[#This Row],[Date Created Conversion]])</f>
        <v>60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9">
        <f>IF(Table1[[#This Row],[goal]] &lt;= 0,0,Table1[[#This Row],[pledged]]/Table1[[#This Row],[goal]])</f>
        <v>1.1291099999999998</v>
      </c>
      <c r="P2483" s="7">
        <f>IF(Table1[[#This Row],[backers_count]] &lt;= 0,0,Table1[[#This Row],[pledged]]/Table1[[#This Row],[backers_count]])</f>
        <v>47.541473684210523</v>
      </c>
      <c r="Q2483" t="str">
        <f>TRIM(MID(Table1[[#This Row],[Category and Sub-Category]],1,SEARCH("/",Table1[[#This Row],[Category and Sub-Category]],1)-1))</f>
        <v>music</v>
      </c>
      <c r="R2483" t="str">
        <f>TRIM(MID(Table1[[#This Row],[Category and Sub-Category]],SEARCH("/",Table1[[#This Row],[Category and Sub-Category]],1)+1,LEN(Table1[[#This Row],[Category and Sub-Category]])))</f>
        <v>indie rock</v>
      </c>
      <c r="S2483" s="8">
        <f>DATE(1970,1,1)+(Table1[[#This Row],[launched_at]]/(24*60*60))</f>
        <v>40999.645925925928</v>
      </c>
      <c r="T2483" s="8">
        <f>DATE(1970,1,1)+(Table1[[#This Row],[deadline]]/(24*60*60))</f>
        <v>41029.645925925928</v>
      </c>
      <c r="U2483">
        <f>_xlfn.DAYS(Table1[[#This Row],[Date Ended Conversion]],Table1[[#This Row],[Date Created Conversion]])</f>
        <v>30</v>
      </c>
    </row>
    <row r="2484" spans="1:21" ht="43.5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9">
        <f>IF(Table1[[#This Row],[goal]] &lt;= 0,0,Table1[[#This Row],[pledged]]/Table1[[#This Row],[goal]])</f>
        <v>1.0009999999999999</v>
      </c>
      <c r="P2484" s="7">
        <f>IF(Table1[[#This Row],[backers_count]] &lt;= 0,0,Table1[[#This Row],[pledged]]/Table1[[#This Row],[backers_count]])</f>
        <v>40.04</v>
      </c>
      <c r="Q2484" t="str">
        <f>TRIM(MID(Table1[[#This Row],[Category and Sub-Category]],1,SEARCH("/",Table1[[#This Row],[Category and Sub-Category]],1)-1))</f>
        <v>music</v>
      </c>
      <c r="R2484" t="str">
        <f>TRIM(MID(Table1[[#This Row],[Category and Sub-Category]],SEARCH("/",Table1[[#This Row],[Category and Sub-Category]],1)+1,LEN(Table1[[#This Row],[Category and Sub-Category]])))</f>
        <v>indie rock</v>
      </c>
      <c r="S2484" s="8">
        <f>DATE(1970,1,1)+(Table1[[#This Row],[launched_at]]/(24*60*60))</f>
        <v>40711.782210648147</v>
      </c>
      <c r="T2484" s="8">
        <f>DATE(1970,1,1)+(Table1[[#This Row],[deadline]]/(24*60*60))</f>
        <v>40756.782210648147</v>
      </c>
      <c r="U2484">
        <f>_xlfn.DAYS(Table1[[#This Row],[Date Ended Conversion]],Table1[[#This Row],[Date Created Conversion]])</f>
        <v>45</v>
      </c>
    </row>
    <row r="2485" spans="1:21" ht="29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9">
        <f>IF(Table1[[#This Row],[goal]] &lt;= 0,0,Table1[[#This Row],[pledged]]/Table1[[#This Row],[goal]])</f>
        <v>1.1372727272727272</v>
      </c>
      <c r="P2485" s="7">
        <f>IF(Table1[[#This Row],[backers_count]] &lt;= 0,0,Table1[[#This Row],[pledged]]/Table1[[#This Row],[backers_count]])</f>
        <v>65.84210526315789</v>
      </c>
      <c r="Q2485" t="str">
        <f>TRIM(MID(Table1[[#This Row],[Category and Sub-Category]],1,SEARCH("/",Table1[[#This Row],[Category and Sub-Category]],1)-1))</f>
        <v>music</v>
      </c>
      <c r="R2485" t="str">
        <f>TRIM(MID(Table1[[#This Row],[Category and Sub-Category]],SEARCH("/",Table1[[#This Row],[Category and Sub-Category]],1)+1,LEN(Table1[[#This Row],[Category and Sub-Category]])))</f>
        <v>indie rock</v>
      </c>
      <c r="S2485" s="8">
        <f>DATE(1970,1,1)+(Table1[[#This Row],[launched_at]]/(24*60*60))</f>
        <v>40970.750034722223</v>
      </c>
      <c r="T2485" s="8">
        <f>DATE(1970,1,1)+(Table1[[#This Row],[deadline]]/(24*60*60))</f>
        <v>41030.708368055552</v>
      </c>
      <c r="U2485">
        <f>_xlfn.DAYS(Table1[[#This Row],[Date Ended Conversion]],Table1[[#This Row],[Date Created Conversion]])</f>
        <v>60</v>
      </c>
    </row>
    <row r="2486" spans="1:21" ht="43.5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9">
        <f>IF(Table1[[#This Row],[goal]] &lt;= 0,0,Table1[[#This Row],[pledged]]/Table1[[#This Row],[goal]])</f>
        <v>1.1931742857142855</v>
      </c>
      <c r="P2486" s="7">
        <f>IF(Table1[[#This Row],[backers_count]] &lt;= 0,0,Table1[[#This Row],[pledged]]/Table1[[#This Row],[backers_count]])</f>
        <v>46.401222222222216</v>
      </c>
      <c r="Q2486" t="str">
        <f>TRIM(MID(Table1[[#This Row],[Category and Sub-Category]],1,SEARCH("/",Table1[[#This Row],[Category and Sub-Category]],1)-1))</f>
        <v>music</v>
      </c>
      <c r="R2486" t="str">
        <f>TRIM(MID(Table1[[#This Row],[Category and Sub-Category]],SEARCH("/",Table1[[#This Row],[Category and Sub-Category]],1)+1,LEN(Table1[[#This Row],[Category and Sub-Category]])))</f>
        <v>indie rock</v>
      </c>
      <c r="S2486" s="8">
        <f>DATE(1970,1,1)+(Table1[[#This Row],[launched_at]]/(24*60*60))</f>
        <v>40771.916701388887</v>
      </c>
      <c r="T2486" s="8">
        <f>DATE(1970,1,1)+(Table1[[#This Row],[deadline]]/(24*60*60))</f>
        <v>40801.916701388887</v>
      </c>
      <c r="U2486">
        <f>_xlfn.DAYS(Table1[[#This Row],[Date Ended Conversion]],Table1[[#This Row],[Date Created Conversion]])</f>
        <v>30</v>
      </c>
    </row>
    <row r="2487" spans="1:21" ht="43.5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9">
        <f>IF(Table1[[#This Row],[goal]] &lt;= 0,0,Table1[[#This Row],[pledged]]/Table1[[#This Row],[goal]])</f>
        <v>1.0325</v>
      </c>
      <c r="P2487" s="7">
        <f>IF(Table1[[#This Row],[backers_count]] &lt;= 0,0,Table1[[#This Row],[pledged]]/Table1[[#This Row],[backers_count]])</f>
        <v>50.365853658536587</v>
      </c>
      <c r="Q2487" t="str">
        <f>TRIM(MID(Table1[[#This Row],[Category and Sub-Category]],1,SEARCH("/",Table1[[#This Row],[Category and Sub-Category]],1)-1))</f>
        <v>music</v>
      </c>
      <c r="R2487" t="str">
        <f>TRIM(MID(Table1[[#This Row],[Category and Sub-Category]],SEARCH("/",Table1[[#This Row],[Category and Sub-Category]],1)+1,LEN(Table1[[#This Row],[Category and Sub-Category]])))</f>
        <v>indie rock</v>
      </c>
      <c r="S2487" s="8">
        <f>DATE(1970,1,1)+(Table1[[#This Row],[launched_at]]/(24*60*60))</f>
        <v>40793.998599537037</v>
      </c>
      <c r="T2487" s="8">
        <f>DATE(1970,1,1)+(Table1[[#This Row],[deadline]]/(24*60*60))</f>
        <v>40828.998599537037</v>
      </c>
      <c r="U2487">
        <f>_xlfn.DAYS(Table1[[#This Row],[Date Ended Conversion]],Table1[[#This Row],[Date Created Conversion]])</f>
        <v>35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9">
        <f>IF(Table1[[#This Row],[goal]] &lt;= 0,0,Table1[[#This Row],[pledged]]/Table1[[#This Row],[goal]])</f>
        <v>2.6566666666666667</v>
      </c>
      <c r="P2488" s="7">
        <f>IF(Table1[[#This Row],[backers_count]] &lt;= 0,0,Table1[[#This Row],[pledged]]/Table1[[#This Row],[backers_count]])</f>
        <v>26.566666666666666</v>
      </c>
      <c r="Q2488" t="str">
        <f>TRIM(MID(Table1[[#This Row],[Category and Sub-Category]],1,SEARCH("/",Table1[[#This Row],[Category and Sub-Category]],1)-1))</f>
        <v>music</v>
      </c>
      <c r="R2488" t="str">
        <f>TRIM(MID(Table1[[#This Row],[Category and Sub-Category]],SEARCH("/",Table1[[#This Row],[Category and Sub-Category]],1)+1,LEN(Table1[[#This Row],[Category and Sub-Category]])))</f>
        <v>indie rock</v>
      </c>
      <c r="S2488" s="8">
        <f>DATE(1970,1,1)+(Table1[[#This Row],[launched_at]]/(24*60*60))</f>
        <v>40991.708055555559</v>
      </c>
      <c r="T2488" s="8">
        <f>DATE(1970,1,1)+(Table1[[#This Row],[deadline]]/(24*60*60))</f>
        <v>41021.708055555559</v>
      </c>
      <c r="U2488">
        <f>_xlfn.DAYS(Table1[[#This Row],[Date Ended Conversion]],Table1[[#This Row],[Date Created Conversion]])</f>
        <v>30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9">
        <f>IF(Table1[[#This Row],[goal]] &lt;= 0,0,Table1[[#This Row],[pledged]]/Table1[[#This Row],[goal]])</f>
        <v>1.0005066666666667</v>
      </c>
      <c r="P2489" s="7">
        <f>IF(Table1[[#This Row],[backers_count]] &lt;= 0,0,Table1[[#This Row],[pledged]]/Table1[[#This Row],[backers_count]])</f>
        <v>39.493684210526318</v>
      </c>
      <c r="Q2489" t="str">
        <f>TRIM(MID(Table1[[#This Row],[Category and Sub-Category]],1,SEARCH("/",Table1[[#This Row],[Category and Sub-Category]],1)-1))</f>
        <v>music</v>
      </c>
      <c r="R2489" t="str">
        <f>TRIM(MID(Table1[[#This Row],[Category and Sub-Category]],SEARCH("/",Table1[[#This Row],[Category and Sub-Category]],1)+1,LEN(Table1[[#This Row],[Category and Sub-Category]])))</f>
        <v>indie rock</v>
      </c>
      <c r="S2489" s="8">
        <f>DATE(1970,1,1)+(Table1[[#This Row],[launched_at]]/(24*60*60))</f>
        <v>41026.083298611113</v>
      </c>
      <c r="T2489" s="8">
        <f>DATE(1970,1,1)+(Table1[[#This Row],[deadline]]/(24*60*60))</f>
        <v>41056.083298611113</v>
      </c>
      <c r="U2489">
        <f>_xlfn.DAYS(Table1[[#This Row],[Date Ended Conversion]],Table1[[#This Row],[Date Created Conversion]])</f>
        <v>30</v>
      </c>
    </row>
    <row r="2490" spans="1:21" ht="43.5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9">
        <f>IF(Table1[[#This Row],[goal]] &lt;= 0,0,Table1[[#This Row],[pledged]]/Table1[[#This Row],[goal]])</f>
        <v>1.0669999999999999</v>
      </c>
      <c r="P2490" s="7">
        <f>IF(Table1[[#This Row],[backers_count]] &lt;= 0,0,Table1[[#This Row],[pledged]]/Table1[[#This Row],[backers_count]])</f>
        <v>49.246153846153845</v>
      </c>
      <c r="Q2490" t="str">
        <f>TRIM(MID(Table1[[#This Row],[Category and Sub-Category]],1,SEARCH("/",Table1[[#This Row],[Category and Sub-Category]],1)-1))</f>
        <v>music</v>
      </c>
      <c r="R2490" t="str">
        <f>TRIM(MID(Table1[[#This Row],[Category and Sub-Category]],SEARCH("/",Table1[[#This Row],[Category and Sub-Category]],1)+1,LEN(Table1[[#This Row],[Category and Sub-Category]])))</f>
        <v>indie rock</v>
      </c>
      <c r="S2490" s="8">
        <f>DATE(1970,1,1)+(Table1[[#This Row],[launched_at]]/(24*60*60))</f>
        <v>40833.633194444446</v>
      </c>
      <c r="T2490" s="8">
        <f>DATE(1970,1,1)+(Table1[[#This Row],[deadline]]/(24*60*60))</f>
        <v>40863.674861111111</v>
      </c>
      <c r="U2490">
        <f>_xlfn.DAYS(Table1[[#This Row],[Date Ended Conversion]],Table1[[#This Row],[Date Created Conversion]])</f>
        <v>30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9">
        <f>IF(Table1[[#This Row],[goal]] &lt;= 0,0,Table1[[#This Row],[pledged]]/Table1[[#This Row],[goal]])</f>
        <v>1.3367142857142857</v>
      </c>
      <c r="P2491" s="7">
        <f>IF(Table1[[#This Row],[backers_count]] &lt;= 0,0,Table1[[#This Row],[pledged]]/Table1[[#This Row],[backers_count]])</f>
        <v>62.38</v>
      </c>
      <c r="Q2491" t="str">
        <f>TRIM(MID(Table1[[#This Row],[Category and Sub-Category]],1,SEARCH("/",Table1[[#This Row],[Category and Sub-Category]],1)-1))</f>
        <v>music</v>
      </c>
      <c r="R2491" t="str">
        <f>TRIM(MID(Table1[[#This Row],[Category and Sub-Category]],SEARCH("/",Table1[[#This Row],[Category and Sub-Category]],1)+1,LEN(Table1[[#This Row],[Category and Sub-Category]])))</f>
        <v>indie rock</v>
      </c>
      <c r="S2491" s="8">
        <f>DATE(1970,1,1)+(Table1[[#This Row],[launched_at]]/(24*60*60))</f>
        <v>41373.690266203703</v>
      </c>
      <c r="T2491" s="8">
        <f>DATE(1970,1,1)+(Table1[[#This Row],[deadline]]/(24*60*60))</f>
        <v>41403.690266203703</v>
      </c>
      <c r="U2491">
        <f>_xlfn.DAYS(Table1[[#This Row],[Date Ended Conversion]],Table1[[#This Row],[Date Created Conversion]])</f>
        <v>30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9">
        <f>IF(Table1[[#This Row],[goal]] &lt;= 0,0,Table1[[#This Row],[pledged]]/Table1[[#This Row],[goal]])</f>
        <v>1.214</v>
      </c>
      <c r="P2492" s="7">
        <f>IF(Table1[[#This Row],[backers_count]] &lt;= 0,0,Table1[[#This Row],[pledged]]/Table1[[#This Row],[backers_count]])</f>
        <v>37.9375</v>
      </c>
      <c r="Q2492" t="str">
        <f>TRIM(MID(Table1[[#This Row],[Category and Sub-Category]],1,SEARCH("/",Table1[[#This Row],[Category and Sub-Category]],1)-1))</f>
        <v>music</v>
      </c>
      <c r="R2492" t="str">
        <f>TRIM(MID(Table1[[#This Row],[Category and Sub-Category]],SEARCH("/",Table1[[#This Row],[Category and Sub-Category]],1)+1,LEN(Table1[[#This Row],[Category and Sub-Category]])))</f>
        <v>indie rock</v>
      </c>
      <c r="S2492" s="8">
        <f>DATE(1970,1,1)+(Table1[[#This Row],[launched_at]]/(24*60*60))</f>
        <v>41023.227731481486</v>
      </c>
      <c r="T2492" s="8">
        <f>DATE(1970,1,1)+(Table1[[#This Row],[deadline]]/(24*60*60))</f>
        <v>41083.227731481486</v>
      </c>
      <c r="U2492">
        <f>_xlfn.DAYS(Table1[[#This Row],[Date Ended Conversion]],Table1[[#This Row],[Date Created Conversion]])</f>
        <v>60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9">
        <f>IF(Table1[[#This Row],[goal]] &lt;= 0,0,Table1[[#This Row],[pledged]]/Table1[[#This Row],[goal]])</f>
        <v>1.032</v>
      </c>
      <c r="P2493" s="7">
        <f>IF(Table1[[#This Row],[backers_count]] &lt;= 0,0,Table1[[#This Row],[pledged]]/Table1[[#This Row],[backers_count]])</f>
        <v>51.6</v>
      </c>
      <c r="Q2493" t="str">
        <f>TRIM(MID(Table1[[#This Row],[Category and Sub-Category]],1,SEARCH("/",Table1[[#This Row],[Category and Sub-Category]],1)-1))</f>
        <v>music</v>
      </c>
      <c r="R2493" t="str">
        <f>TRIM(MID(Table1[[#This Row],[Category and Sub-Category]],SEARCH("/",Table1[[#This Row],[Category and Sub-Category]],1)+1,LEN(Table1[[#This Row],[Category and Sub-Category]])))</f>
        <v>indie rock</v>
      </c>
      <c r="S2493" s="8">
        <f>DATE(1970,1,1)+(Table1[[#This Row],[launched_at]]/(24*60*60))</f>
        <v>40542.839282407411</v>
      </c>
      <c r="T2493" s="8">
        <f>DATE(1970,1,1)+(Table1[[#This Row],[deadline]]/(24*60*60))</f>
        <v>40559.077083333337</v>
      </c>
      <c r="U2493">
        <f>_xlfn.DAYS(Table1[[#This Row],[Date Ended Conversion]],Table1[[#This Row],[Date Created Conversion]])</f>
        <v>17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9">
        <f>IF(Table1[[#This Row],[goal]] &lt;= 0,0,Table1[[#This Row],[pledged]]/Table1[[#This Row],[goal]])</f>
        <v>1.25</v>
      </c>
      <c r="P2494" s="7">
        <f>IF(Table1[[#This Row],[backers_count]] &lt;= 0,0,Table1[[#This Row],[pledged]]/Table1[[#This Row],[backers_count]])</f>
        <v>27.777777777777779</v>
      </c>
      <c r="Q2494" t="str">
        <f>TRIM(MID(Table1[[#This Row],[Category and Sub-Category]],1,SEARCH("/",Table1[[#This Row],[Category and Sub-Category]],1)-1))</f>
        <v>music</v>
      </c>
      <c r="R2494" t="str">
        <f>TRIM(MID(Table1[[#This Row],[Category and Sub-Category]],SEARCH("/",Table1[[#This Row],[Category and Sub-Category]],1)+1,LEN(Table1[[#This Row],[Category and Sub-Category]])))</f>
        <v>indie rock</v>
      </c>
      <c r="S2494" s="8">
        <f>DATE(1970,1,1)+(Table1[[#This Row],[launched_at]]/(24*60*60))</f>
        <v>41024.985972222225</v>
      </c>
      <c r="T2494" s="8">
        <f>DATE(1970,1,1)+(Table1[[#This Row],[deadline]]/(24*60*60))</f>
        <v>41076.415972222225</v>
      </c>
      <c r="U2494">
        <f>_xlfn.DAYS(Table1[[#This Row],[Date Ended Conversion]],Table1[[#This Row],[Date Created Conversion]])</f>
        <v>52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9">
        <f>IF(Table1[[#This Row],[goal]] &lt;= 0,0,Table1[[#This Row],[pledged]]/Table1[[#This Row],[goal]])</f>
        <v>1.2869999999999999</v>
      </c>
      <c r="P2495" s="7">
        <f>IF(Table1[[#This Row],[backers_count]] &lt;= 0,0,Table1[[#This Row],[pledged]]/Table1[[#This Row],[backers_count]])</f>
        <v>99.382239382239376</v>
      </c>
      <c r="Q2495" t="str">
        <f>TRIM(MID(Table1[[#This Row],[Category and Sub-Category]],1,SEARCH("/",Table1[[#This Row],[Category and Sub-Category]],1)-1))</f>
        <v>music</v>
      </c>
      <c r="R2495" t="str">
        <f>TRIM(MID(Table1[[#This Row],[Category and Sub-Category]],SEARCH("/",Table1[[#This Row],[Category and Sub-Category]],1)+1,LEN(Table1[[#This Row],[Category and Sub-Category]])))</f>
        <v>indie rock</v>
      </c>
      <c r="S2495" s="8">
        <f>DATE(1970,1,1)+(Table1[[#This Row],[launched_at]]/(24*60*60))</f>
        <v>41348.168287037035</v>
      </c>
      <c r="T2495" s="8">
        <f>DATE(1970,1,1)+(Table1[[#This Row],[deadline]]/(24*60*60))</f>
        <v>41393.168287037035</v>
      </c>
      <c r="U2495">
        <f>_xlfn.DAYS(Table1[[#This Row],[Date Ended Conversion]],Table1[[#This Row],[Date Created Conversion]])</f>
        <v>45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9">
        <f>IF(Table1[[#This Row],[goal]] &lt;= 0,0,Table1[[#This Row],[pledged]]/Table1[[#This Row],[goal]])</f>
        <v>1.0100533333333332</v>
      </c>
      <c r="P2496" s="7">
        <f>IF(Table1[[#This Row],[backers_count]] &lt;= 0,0,Table1[[#This Row],[pledged]]/Table1[[#This Row],[backers_count]])</f>
        <v>38.848205128205123</v>
      </c>
      <c r="Q2496" t="str">
        <f>TRIM(MID(Table1[[#This Row],[Category and Sub-Category]],1,SEARCH("/",Table1[[#This Row],[Category and Sub-Category]],1)-1))</f>
        <v>music</v>
      </c>
      <c r="R2496" t="str">
        <f>TRIM(MID(Table1[[#This Row],[Category and Sub-Category]],SEARCH("/",Table1[[#This Row],[Category and Sub-Category]],1)+1,LEN(Table1[[#This Row],[Category and Sub-Category]])))</f>
        <v>indie rock</v>
      </c>
      <c r="S2496" s="8">
        <f>DATE(1970,1,1)+(Table1[[#This Row],[launched_at]]/(24*60*60))</f>
        <v>41022.645185185189</v>
      </c>
      <c r="T2496" s="8">
        <f>DATE(1970,1,1)+(Table1[[#This Row],[deadline]]/(24*60*60))</f>
        <v>41052.645185185189</v>
      </c>
      <c r="U2496">
        <f>_xlfn.DAYS(Table1[[#This Row],[Date Ended Conversion]],Table1[[#This Row],[Date Created Conversion]])</f>
        <v>30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9">
        <f>IF(Table1[[#This Row],[goal]] &lt;= 0,0,Table1[[#This Row],[pledged]]/Table1[[#This Row],[goal]])</f>
        <v>1.2753666666666665</v>
      </c>
      <c r="P2497" s="7">
        <f>IF(Table1[[#This Row],[backers_count]] &lt;= 0,0,Table1[[#This Row],[pledged]]/Table1[[#This Row],[backers_count]])</f>
        <v>45.548809523809524</v>
      </c>
      <c r="Q2497" t="str">
        <f>TRIM(MID(Table1[[#This Row],[Category and Sub-Category]],1,SEARCH("/",Table1[[#This Row],[Category and Sub-Category]],1)-1))</f>
        <v>music</v>
      </c>
      <c r="R2497" t="str">
        <f>TRIM(MID(Table1[[#This Row],[Category and Sub-Category]],SEARCH("/",Table1[[#This Row],[Category and Sub-Category]],1)+1,LEN(Table1[[#This Row],[Category and Sub-Category]])))</f>
        <v>indie rock</v>
      </c>
      <c r="S2497" s="8">
        <f>DATE(1970,1,1)+(Table1[[#This Row],[launched_at]]/(24*60*60))</f>
        <v>41036.946469907409</v>
      </c>
      <c r="T2497" s="8">
        <f>DATE(1970,1,1)+(Table1[[#This Row],[deadline]]/(24*60*60))</f>
        <v>41066.946469907409</v>
      </c>
      <c r="U2497">
        <f>_xlfn.DAYS(Table1[[#This Row],[Date Ended Conversion]],Table1[[#This Row],[Date Created Conversion]])</f>
        <v>30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9">
        <f>IF(Table1[[#This Row],[goal]] &lt;= 0,0,Table1[[#This Row],[pledged]]/Table1[[#This Row],[goal]])</f>
        <v>1</v>
      </c>
      <c r="P2498" s="7">
        <f>IF(Table1[[#This Row],[backers_count]] &lt;= 0,0,Table1[[#This Row],[pledged]]/Table1[[#This Row],[backers_count]])</f>
        <v>600</v>
      </c>
      <c r="Q2498" t="str">
        <f>TRIM(MID(Table1[[#This Row],[Category and Sub-Category]],1,SEARCH("/",Table1[[#This Row],[Category and Sub-Category]],1)-1))</f>
        <v>music</v>
      </c>
      <c r="R2498" t="str">
        <f>TRIM(MID(Table1[[#This Row],[Category and Sub-Category]],SEARCH("/",Table1[[#This Row],[Category and Sub-Category]],1)+1,LEN(Table1[[#This Row],[Category and Sub-Category]])))</f>
        <v>indie rock</v>
      </c>
      <c r="S2498" s="8">
        <f>DATE(1970,1,1)+(Table1[[#This Row],[launched_at]]/(24*60*60))</f>
        <v>41327.996435185181</v>
      </c>
      <c r="T2498" s="8">
        <f>DATE(1970,1,1)+(Table1[[#This Row],[deadline]]/(24*60*60))</f>
        <v>41362.954768518517</v>
      </c>
      <c r="U2498">
        <f>_xlfn.DAYS(Table1[[#This Row],[Date Ended Conversion]],Table1[[#This Row],[Date Created Conversion]])</f>
        <v>35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9">
        <f>IF(Table1[[#This Row],[goal]] &lt;= 0,0,Table1[[#This Row],[pledged]]/Table1[[#This Row],[goal]])</f>
        <v>1.127715</v>
      </c>
      <c r="P2499" s="7">
        <f>IF(Table1[[#This Row],[backers_count]] &lt;= 0,0,Table1[[#This Row],[pledged]]/Table1[[#This Row],[backers_count]])</f>
        <v>80.551071428571419</v>
      </c>
      <c r="Q2499" t="str">
        <f>TRIM(MID(Table1[[#This Row],[Category and Sub-Category]],1,SEARCH("/",Table1[[#This Row],[Category and Sub-Category]],1)-1))</f>
        <v>music</v>
      </c>
      <c r="R2499" t="str">
        <f>TRIM(MID(Table1[[#This Row],[Category and Sub-Category]],SEARCH("/",Table1[[#This Row],[Category and Sub-Category]],1)+1,LEN(Table1[[#This Row],[Category and Sub-Category]])))</f>
        <v>indie rock</v>
      </c>
      <c r="S2499" s="8">
        <f>DATE(1970,1,1)+(Table1[[#This Row],[launched_at]]/(24*60*60))</f>
        <v>40730.878912037035</v>
      </c>
      <c r="T2499" s="8">
        <f>DATE(1970,1,1)+(Table1[[#This Row],[deadline]]/(24*60*60))</f>
        <v>40760.878912037035</v>
      </c>
      <c r="U2499">
        <f>_xlfn.DAYS(Table1[[#This Row],[Date Ended Conversion]],Table1[[#This Row],[Date Created Conversion]])</f>
        <v>30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9">
        <f>IF(Table1[[#This Row],[goal]] &lt;= 0,0,Table1[[#This Row],[pledged]]/Table1[[#This Row],[goal]])</f>
        <v>1.056</v>
      </c>
      <c r="P2500" s="7">
        <f>IF(Table1[[#This Row],[backers_count]] &lt;= 0,0,Table1[[#This Row],[pledged]]/Table1[[#This Row],[backers_count]])</f>
        <v>52.8</v>
      </c>
      <c r="Q2500" t="str">
        <f>TRIM(MID(Table1[[#This Row],[Category and Sub-Category]],1,SEARCH("/",Table1[[#This Row],[Category and Sub-Category]],1)-1))</f>
        <v>music</v>
      </c>
      <c r="R2500" t="str">
        <f>TRIM(MID(Table1[[#This Row],[Category and Sub-Category]],SEARCH("/",Table1[[#This Row],[Category and Sub-Category]],1)+1,LEN(Table1[[#This Row],[Category and Sub-Category]])))</f>
        <v>indie rock</v>
      </c>
      <c r="S2500" s="8">
        <f>DATE(1970,1,1)+(Table1[[#This Row],[launched_at]]/(24*60*60))</f>
        <v>42017.967442129629</v>
      </c>
      <c r="T2500" s="8">
        <f>DATE(1970,1,1)+(Table1[[#This Row],[deadline]]/(24*60*60))</f>
        <v>42031.967442129629</v>
      </c>
      <c r="U2500">
        <f>_xlfn.DAYS(Table1[[#This Row],[Date Ended Conversion]],Table1[[#This Row],[Date Created Conversion]])</f>
        <v>14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9">
        <f>IF(Table1[[#This Row],[goal]] &lt;= 0,0,Table1[[#This Row],[pledged]]/Table1[[#This Row],[goal]])</f>
        <v>2.0262500000000001</v>
      </c>
      <c r="P2501" s="7">
        <f>IF(Table1[[#This Row],[backers_count]] &lt;= 0,0,Table1[[#This Row],[pledged]]/Table1[[#This Row],[backers_count]])</f>
        <v>47.676470588235297</v>
      </c>
      <c r="Q2501" t="str">
        <f>TRIM(MID(Table1[[#This Row],[Category and Sub-Category]],1,SEARCH("/",Table1[[#This Row],[Category and Sub-Category]],1)-1))</f>
        <v>music</v>
      </c>
      <c r="R2501" t="str">
        <f>TRIM(MID(Table1[[#This Row],[Category and Sub-Category]],SEARCH("/",Table1[[#This Row],[Category and Sub-Category]],1)+1,LEN(Table1[[#This Row],[Category and Sub-Category]])))</f>
        <v>indie rock</v>
      </c>
      <c r="S2501" s="8">
        <f>DATE(1970,1,1)+(Table1[[#This Row],[launched_at]]/(24*60*60))</f>
        <v>41226.648576388892</v>
      </c>
      <c r="T2501" s="8">
        <f>DATE(1970,1,1)+(Table1[[#This Row],[deadline]]/(24*60*60))</f>
        <v>41274.75</v>
      </c>
      <c r="U2501">
        <f>_xlfn.DAYS(Table1[[#This Row],[Date Ended Conversion]],Table1[[#This Row],[Date Created Conversion]])</f>
        <v>48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9">
        <f>IF(Table1[[#This Row],[goal]] &lt;= 0,0,Table1[[#This Row],[pledged]]/Table1[[#This Row],[goal]])</f>
        <v>1.1333333333333333</v>
      </c>
      <c r="P2502" s="7">
        <f>IF(Table1[[#This Row],[backers_count]] &lt;= 0,0,Table1[[#This Row],[pledged]]/Table1[[#This Row],[backers_count]])</f>
        <v>23.448275862068964</v>
      </c>
      <c r="Q2502" t="str">
        <f>TRIM(MID(Table1[[#This Row],[Category and Sub-Category]],1,SEARCH("/",Table1[[#This Row],[Category and Sub-Category]],1)-1))</f>
        <v>music</v>
      </c>
      <c r="R2502" t="str">
        <f>TRIM(MID(Table1[[#This Row],[Category and Sub-Category]],SEARCH("/",Table1[[#This Row],[Category and Sub-Category]],1)+1,LEN(Table1[[#This Row],[Category and Sub-Category]])))</f>
        <v>indie rock</v>
      </c>
      <c r="S2502" s="8">
        <f>DATE(1970,1,1)+(Table1[[#This Row],[launched_at]]/(24*60*60))</f>
        <v>41053.772858796292</v>
      </c>
      <c r="T2502" s="8">
        <f>DATE(1970,1,1)+(Table1[[#This Row],[deadline]]/(24*60*60))</f>
        <v>41083.772858796292</v>
      </c>
      <c r="U2502">
        <f>_xlfn.DAYS(Table1[[#This Row],[Date Ended Conversion]],Table1[[#This Row],[Date Created Conversion]])</f>
        <v>30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9">
        <f>IF(Table1[[#This Row],[goal]] &lt;= 0,0,Table1[[#This Row],[pledged]]/Table1[[#This Row],[goal]])</f>
        <v>2.5545454545454545E-2</v>
      </c>
      <c r="P2503" s="7">
        <f>IF(Table1[[#This Row],[backers_count]] &lt;= 0,0,Table1[[#This Row],[pledged]]/Table1[[#This Row],[backers_count]])</f>
        <v>40.142857142857146</v>
      </c>
      <c r="Q2503" t="str">
        <f>TRIM(MID(Table1[[#This Row],[Category and Sub-Category]],1,SEARCH("/",Table1[[#This Row],[Category and Sub-Category]],1)-1))</f>
        <v>food</v>
      </c>
      <c r="R2503" t="str">
        <f>TRIM(MID(Table1[[#This Row],[Category and Sub-Category]],SEARCH("/",Table1[[#This Row],[Category and Sub-Category]],1)+1,LEN(Table1[[#This Row],[Category and Sub-Category]])))</f>
        <v>restaurants</v>
      </c>
      <c r="S2503" s="8">
        <f>DATE(1970,1,1)+(Table1[[#This Row],[launched_at]]/(24*60*60))</f>
        <v>42244.776666666672</v>
      </c>
      <c r="T2503" s="8">
        <f>DATE(1970,1,1)+(Table1[[#This Row],[deadline]]/(24*60*60))</f>
        <v>42274.776666666672</v>
      </c>
      <c r="U2503">
        <f>_xlfn.DAYS(Table1[[#This Row],[Date Ended Conversion]],Table1[[#This Row],[Date Created Conversion]])</f>
        <v>30</v>
      </c>
    </row>
    <row r="2504" spans="1:21" ht="43.5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9">
        <f>IF(Table1[[#This Row],[goal]] &lt;= 0,0,Table1[[#This Row],[pledged]]/Table1[[#This Row],[goal]])</f>
        <v>7.8181818181818181E-4</v>
      </c>
      <c r="P2504" s="7">
        <f>IF(Table1[[#This Row],[backers_count]] &lt;= 0,0,Table1[[#This Row],[pledged]]/Table1[[#This Row],[backers_count]])</f>
        <v>17.2</v>
      </c>
      <c r="Q2504" t="str">
        <f>TRIM(MID(Table1[[#This Row],[Category and Sub-Category]],1,SEARCH("/",Table1[[#This Row],[Category and Sub-Category]],1)-1))</f>
        <v>food</v>
      </c>
      <c r="R2504" t="str">
        <f>TRIM(MID(Table1[[#This Row],[Category and Sub-Category]],SEARCH("/",Table1[[#This Row],[Category and Sub-Category]],1)+1,LEN(Table1[[#This Row],[Category and Sub-Category]])))</f>
        <v>restaurants</v>
      </c>
      <c r="S2504" s="8">
        <f>DATE(1970,1,1)+(Table1[[#This Row],[launched_at]]/(24*60*60))</f>
        <v>41858.825439814813</v>
      </c>
      <c r="T2504" s="8">
        <f>DATE(1970,1,1)+(Table1[[#This Row],[deadline]]/(24*60*60))</f>
        <v>41903.825439814813</v>
      </c>
      <c r="U2504">
        <f>_xlfn.DAYS(Table1[[#This Row],[Date Ended Conversion]],Table1[[#This Row],[Date Created Conversion]])</f>
        <v>45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9">
        <f>IF(Table1[[#This Row],[goal]] &lt;= 0,0,Table1[[#This Row],[pledged]]/Table1[[#This Row],[goal]])</f>
        <v>0</v>
      </c>
      <c r="P2505" s="7">
        <f>IF(Table1[[#This Row],[backers_count]] &lt;= 0,0,Table1[[#This Row],[pledged]]/Table1[[#This Row],[backers_count]])</f>
        <v>0</v>
      </c>
      <c r="Q2505" t="str">
        <f>TRIM(MID(Table1[[#This Row],[Category and Sub-Category]],1,SEARCH("/",Table1[[#This Row],[Category and Sub-Category]],1)-1))</f>
        <v>food</v>
      </c>
      <c r="R2505" t="str">
        <f>TRIM(MID(Table1[[#This Row],[Category and Sub-Category]],SEARCH("/",Table1[[#This Row],[Category and Sub-Category]],1)+1,LEN(Table1[[#This Row],[Category and Sub-Category]])))</f>
        <v>restaurants</v>
      </c>
      <c r="S2505" s="8">
        <f>DATE(1970,1,1)+(Table1[[#This Row],[launched_at]]/(24*60*60))</f>
        <v>42498.899398148147</v>
      </c>
      <c r="T2505" s="8">
        <f>DATE(1970,1,1)+(Table1[[#This Row],[deadline]]/(24*60*60))</f>
        <v>42528.879166666666</v>
      </c>
      <c r="U2505">
        <f>_xlfn.DAYS(Table1[[#This Row],[Date Ended Conversion]],Table1[[#This Row],[Date Created Conversion]])</f>
        <v>30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9">
        <f>IF(Table1[[#This Row],[goal]] &lt;= 0,0,Table1[[#This Row],[pledged]]/Table1[[#This Row],[goal]])</f>
        <v>0</v>
      </c>
      <c r="P2506" s="7">
        <f>IF(Table1[[#This Row],[backers_count]] &lt;= 0,0,Table1[[#This Row],[pledged]]/Table1[[#This Row],[backers_count]])</f>
        <v>0</v>
      </c>
      <c r="Q2506" t="str">
        <f>TRIM(MID(Table1[[#This Row],[Category and Sub-Category]],1,SEARCH("/",Table1[[#This Row],[Category and Sub-Category]],1)-1))</f>
        <v>food</v>
      </c>
      <c r="R2506" t="str">
        <f>TRIM(MID(Table1[[#This Row],[Category and Sub-Category]],SEARCH("/",Table1[[#This Row],[Category and Sub-Category]],1)+1,LEN(Table1[[#This Row],[Category and Sub-Category]])))</f>
        <v>restaurants</v>
      </c>
      <c r="S2506" s="8">
        <f>DATE(1970,1,1)+(Table1[[#This Row],[launched_at]]/(24*60*60))</f>
        <v>41928.015439814815</v>
      </c>
      <c r="T2506" s="8">
        <f>DATE(1970,1,1)+(Table1[[#This Row],[deadline]]/(24*60*60))</f>
        <v>41958.057106481487</v>
      </c>
      <c r="U2506">
        <f>_xlfn.DAYS(Table1[[#This Row],[Date Ended Conversion]],Table1[[#This Row],[Date Created Conversion]])</f>
        <v>30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9">
        <f>IF(Table1[[#This Row],[goal]] &lt;= 0,0,Table1[[#This Row],[pledged]]/Table1[[#This Row],[goal]])</f>
        <v>0</v>
      </c>
      <c r="P2507" s="7">
        <f>IF(Table1[[#This Row],[backers_count]] &lt;= 0,0,Table1[[#This Row],[pledged]]/Table1[[#This Row],[backers_count]])</f>
        <v>0</v>
      </c>
      <c r="Q2507" t="str">
        <f>TRIM(MID(Table1[[#This Row],[Category and Sub-Category]],1,SEARCH("/",Table1[[#This Row],[Category and Sub-Category]],1)-1))</f>
        <v>food</v>
      </c>
      <c r="R2507" t="str">
        <f>TRIM(MID(Table1[[#This Row],[Category and Sub-Category]],SEARCH("/",Table1[[#This Row],[Category and Sub-Category]],1)+1,LEN(Table1[[#This Row],[Category and Sub-Category]])))</f>
        <v>restaurants</v>
      </c>
      <c r="S2507" s="8">
        <f>DATE(1970,1,1)+(Table1[[#This Row],[launched_at]]/(24*60*60))</f>
        <v>42047.05574074074</v>
      </c>
      <c r="T2507" s="8">
        <f>DATE(1970,1,1)+(Table1[[#This Row],[deadline]]/(24*60*60))</f>
        <v>42077.014074074075</v>
      </c>
      <c r="U2507">
        <f>_xlfn.DAYS(Table1[[#This Row],[Date Ended Conversion]],Table1[[#This Row],[Date Created Conversion]])</f>
        <v>30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9">
        <f>IF(Table1[[#This Row],[goal]] &lt;= 0,0,Table1[[#This Row],[pledged]]/Table1[[#This Row],[goal]])</f>
        <v>6.0000000000000001E-3</v>
      </c>
      <c r="P2508" s="7">
        <f>IF(Table1[[#This Row],[backers_count]] &lt;= 0,0,Table1[[#This Row],[pledged]]/Table1[[#This Row],[backers_count]])</f>
        <v>15</v>
      </c>
      <c r="Q2508" t="str">
        <f>TRIM(MID(Table1[[#This Row],[Category and Sub-Category]],1,SEARCH("/",Table1[[#This Row],[Category and Sub-Category]],1)-1))</f>
        <v>food</v>
      </c>
      <c r="R2508" t="str">
        <f>TRIM(MID(Table1[[#This Row],[Category and Sub-Category]],SEARCH("/",Table1[[#This Row],[Category and Sub-Category]],1)+1,LEN(Table1[[#This Row],[Category and Sub-Category]])))</f>
        <v>restaurants</v>
      </c>
      <c r="S2508" s="8">
        <f>DATE(1970,1,1)+(Table1[[#This Row],[launched_at]]/(24*60*60))</f>
        <v>42258.297094907408</v>
      </c>
      <c r="T2508" s="8">
        <f>DATE(1970,1,1)+(Table1[[#This Row],[deadline]]/(24*60*60))</f>
        <v>42280.875</v>
      </c>
      <c r="U2508">
        <f>_xlfn.DAYS(Table1[[#This Row],[Date Ended Conversion]],Table1[[#This Row],[Date Created Conversion]])</f>
        <v>22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9">
        <f>IF(Table1[[#This Row],[goal]] &lt;= 0,0,Table1[[#This Row],[pledged]]/Table1[[#This Row],[goal]])</f>
        <v>0</v>
      </c>
      <c r="P2509" s="7">
        <f>IF(Table1[[#This Row],[backers_count]] &lt;= 0,0,Table1[[#This Row],[pledged]]/Table1[[#This Row],[backers_count]])</f>
        <v>0</v>
      </c>
      <c r="Q2509" t="str">
        <f>TRIM(MID(Table1[[#This Row],[Category and Sub-Category]],1,SEARCH("/",Table1[[#This Row],[Category and Sub-Category]],1)-1))</f>
        <v>food</v>
      </c>
      <c r="R2509" t="str">
        <f>TRIM(MID(Table1[[#This Row],[Category and Sub-Category]],SEARCH("/",Table1[[#This Row],[Category and Sub-Category]],1)+1,LEN(Table1[[#This Row],[Category and Sub-Category]])))</f>
        <v>restaurants</v>
      </c>
      <c r="S2509" s="8">
        <f>DATE(1970,1,1)+(Table1[[#This Row],[launched_at]]/(24*60*60))</f>
        <v>42105.072962962964</v>
      </c>
      <c r="T2509" s="8">
        <f>DATE(1970,1,1)+(Table1[[#This Row],[deadline]]/(24*60*60))</f>
        <v>42135.072962962964</v>
      </c>
      <c r="U2509">
        <f>_xlfn.DAYS(Table1[[#This Row],[Date Ended Conversion]],Table1[[#This Row],[Date Created Conversion]])</f>
        <v>30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9">
        <f>IF(Table1[[#This Row],[goal]] &lt;= 0,0,Table1[[#This Row],[pledged]]/Table1[[#This Row],[goal]])</f>
        <v>0</v>
      </c>
      <c r="P2510" s="7">
        <f>IF(Table1[[#This Row],[backers_count]] &lt;= 0,0,Table1[[#This Row],[pledged]]/Table1[[#This Row],[backers_count]])</f>
        <v>0</v>
      </c>
      <c r="Q2510" t="str">
        <f>TRIM(MID(Table1[[#This Row],[Category and Sub-Category]],1,SEARCH("/",Table1[[#This Row],[Category and Sub-Category]],1)-1))</f>
        <v>food</v>
      </c>
      <c r="R2510" t="str">
        <f>TRIM(MID(Table1[[#This Row],[Category and Sub-Category]],SEARCH("/",Table1[[#This Row],[Category and Sub-Category]],1)+1,LEN(Table1[[#This Row],[Category and Sub-Category]])))</f>
        <v>restaurants</v>
      </c>
      <c r="S2510" s="8">
        <f>DATE(1970,1,1)+(Table1[[#This Row],[launched_at]]/(24*60*60))</f>
        <v>41835.951782407406</v>
      </c>
      <c r="T2510" s="8">
        <f>DATE(1970,1,1)+(Table1[[#This Row],[deadline]]/(24*60*60))</f>
        <v>41865.951782407406</v>
      </c>
      <c r="U2510">
        <f>_xlfn.DAYS(Table1[[#This Row],[Date Ended Conversion]],Table1[[#This Row],[Date Created Conversion]])</f>
        <v>30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9">
        <f>IF(Table1[[#This Row],[goal]] &lt;= 0,0,Table1[[#This Row],[pledged]]/Table1[[#This Row],[goal]])</f>
        <v>1.0526315789473684E-2</v>
      </c>
      <c r="P2511" s="7">
        <f>IF(Table1[[#This Row],[backers_count]] &lt;= 0,0,Table1[[#This Row],[pledged]]/Table1[[#This Row],[backers_count]])</f>
        <v>35.714285714285715</v>
      </c>
      <c r="Q2511" t="str">
        <f>TRIM(MID(Table1[[#This Row],[Category and Sub-Category]],1,SEARCH("/",Table1[[#This Row],[Category and Sub-Category]],1)-1))</f>
        <v>food</v>
      </c>
      <c r="R2511" t="str">
        <f>TRIM(MID(Table1[[#This Row],[Category and Sub-Category]],SEARCH("/",Table1[[#This Row],[Category and Sub-Category]],1)+1,LEN(Table1[[#This Row],[Category and Sub-Category]])))</f>
        <v>restaurants</v>
      </c>
      <c r="S2511" s="8">
        <f>DATE(1970,1,1)+(Table1[[#This Row],[launched_at]]/(24*60*60))</f>
        <v>42058.809594907405</v>
      </c>
      <c r="T2511" s="8">
        <f>DATE(1970,1,1)+(Table1[[#This Row],[deadline]]/(24*60*60))</f>
        <v>42114.767928240741</v>
      </c>
      <c r="U2511">
        <f>_xlfn.DAYS(Table1[[#This Row],[Date Ended Conversion]],Table1[[#This Row],[Date Created Conversion]])</f>
        <v>56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9">
        <f>IF(Table1[[#This Row],[goal]] &lt;= 0,0,Table1[[#This Row],[pledged]]/Table1[[#This Row],[goal]])</f>
        <v>1.5E-3</v>
      </c>
      <c r="P2512" s="7">
        <f>IF(Table1[[#This Row],[backers_count]] &lt;= 0,0,Table1[[#This Row],[pledged]]/Table1[[#This Row],[backers_count]])</f>
        <v>37.5</v>
      </c>
      <c r="Q2512" t="str">
        <f>TRIM(MID(Table1[[#This Row],[Category and Sub-Category]],1,SEARCH("/",Table1[[#This Row],[Category and Sub-Category]],1)-1))</f>
        <v>food</v>
      </c>
      <c r="R2512" t="str">
        <f>TRIM(MID(Table1[[#This Row],[Category and Sub-Category]],SEARCH("/",Table1[[#This Row],[Category and Sub-Category]],1)+1,LEN(Table1[[#This Row],[Category and Sub-Category]])))</f>
        <v>restaurants</v>
      </c>
      <c r="S2512" s="8">
        <f>DATE(1970,1,1)+(Table1[[#This Row],[launched_at]]/(24*60*60))</f>
        <v>42078.997361111113</v>
      </c>
      <c r="T2512" s="8">
        <f>DATE(1970,1,1)+(Table1[[#This Row],[deadline]]/(24*60*60))</f>
        <v>42138.997361111113</v>
      </c>
      <c r="U2512">
        <f>_xlfn.DAYS(Table1[[#This Row],[Date Ended Conversion]],Table1[[#This Row],[Date Created Conversion]])</f>
        <v>60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9">
        <f>IF(Table1[[#This Row],[goal]] &lt;= 0,0,Table1[[#This Row],[pledged]]/Table1[[#This Row],[goal]])</f>
        <v>0</v>
      </c>
      <c r="P2513" s="7">
        <f>IF(Table1[[#This Row],[backers_count]] &lt;= 0,0,Table1[[#This Row],[pledged]]/Table1[[#This Row],[backers_count]])</f>
        <v>0</v>
      </c>
      <c r="Q2513" t="str">
        <f>TRIM(MID(Table1[[#This Row],[Category and Sub-Category]],1,SEARCH("/",Table1[[#This Row],[Category and Sub-Category]],1)-1))</f>
        <v>food</v>
      </c>
      <c r="R2513" t="str">
        <f>TRIM(MID(Table1[[#This Row],[Category and Sub-Category]],SEARCH("/",Table1[[#This Row],[Category and Sub-Category]],1)+1,LEN(Table1[[#This Row],[Category and Sub-Category]])))</f>
        <v>restaurants</v>
      </c>
      <c r="S2513" s="8">
        <f>DATE(1970,1,1)+(Table1[[#This Row],[launched_at]]/(24*60*60))</f>
        <v>42371.446909722217</v>
      </c>
      <c r="T2513" s="8">
        <f>DATE(1970,1,1)+(Table1[[#This Row],[deadline]]/(24*60*60))</f>
        <v>42401.446909722217</v>
      </c>
      <c r="U2513">
        <f>_xlfn.DAYS(Table1[[#This Row],[Date Ended Conversion]],Table1[[#This Row],[Date Created Conversion]])</f>
        <v>30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9">
        <f>IF(Table1[[#This Row],[goal]] &lt;= 0,0,Table1[[#This Row],[pledged]]/Table1[[#This Row],[goal]])</f>
        <v>0</v>
      </c>
      <c r="P2514" s="7">
        <f>IF(Table1[[#This Row],[backers_count]] &lt;= 0,0,Table1[[#This Row],[pledged]]/Table1[[#This Row],[backers_count]])</f>
        <v>0</v>
      </c>
      <c r="Q2514" t="str">
        <f>TRIM(MID(Table1[[#This Row],[Category and Sub-Category]],1,SEARCH("/",Table1[[#This Row],[Category and Sub-Category]],1)-1))</f>
        <v>food</v>
      </c>
      <c r="R2514" t="str">
        <f>TRIM(MID(Table1[[#This Row],[Category and Sub-Category]],SEARCH("/",Table1[[#This Row],[Category and Sub-Category]],1)+1,LEN(Table1[[#This Row],[Category and Sub-Category]])))</f>
        <v>restaurants</v>
      </c>
      <c r="S2514" s="8">
        <f>DATE(1970,1,1)+(Table1[[#This Row],[launched_at]]/(24*60*60))</f>
        <v>41971.876863425925</v>
      </c>
      <c r="T2514" s="8">
        <f>DATE(1970,1,1)+(Table1[[#This Row],[deadline]]/(24*60*60))</f>
        <v>41986.876863425925</v>
      </c>
      <c r="U2514">
        <f>_xlfn.DAYS(Table1[[#This Row],[Date Ended Conversion]],Table1[[#This Row],[Date Created Conversion]])</f>
        <v>15</v>
      </c>
    </row>
    <row r="2515" spans="1:21" ht="43.5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9">
        <f>IF(Table1[[#This Row],[goal]] &lt;= 0,0,Table1[[#This Row],[pledged]]/Table1[[#This Row],[goal]])</f>
        <v>0</v>
      </c>
      <c r="P2515" s="7">
        <f>IF(Table1[[#This Row],[backers_count]] &lt;= 0,0,Table1[[#This Row],[pledged]]/Table1[[#This Row],[backers_count]])</f>
        <v>0</v>
      </c>
      <c r="Q2515" t="str">
        <f>TRIM(MID(Table1[[#This Row],[Category and Sub-Category]],1,SEARCH("/",Table1[[#This Row],[Category and Sub-Category]],1)-1))</f>
        <v>food</v>
      </c>
      <c r="R2515" t="str">
        <f>TRIM(MID(Table1[[#This Row],[Category and Sub-Category]],SEARCH("/",Table1[[#This Row],[Category and Sub-Category]],1)+1,LEN(Table1[[#This Row],[Category and Sub-Category]])))</f>
        <v>restaurants</v>
      </c>
      <c r="S2515" s="8">
        <f>DATE(1970,1,1)+(Table1[[#This Row],[launched_at]]/(24*60*60))</f>
        <v>42732.00681712963</v>
      </c>
      <c r="T2515" s="8">
        <f>DATE(1970,1,1)+(Table1[[#This Row],[deadline]]/(24*60*60))</f>
        <v>42792.00681712963</v>
      </c>
      <c r="U2515">
        <f>_xlfn.DAYS(Table1[[#This Row],[Date Ended Conversion]],Table1[[#This Row],[Date Created Conversion]])</f>
        <v>60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9">
        <f>IF(Table1[[#This Row],[goal]] &lt;= 0,0,Table1[[#This Row],[pledged]]/Table1[[#This Row],[goal]])</f>
        <v>1.7500000000000002E-2</v>
      </c>
      <c r="P2516" s="7">
        <f>IF(Table1[[#This Row],[backers_count]] &lt;= 0,0,Table1[[#This Row],[pledged]]/Table1[[#This Row],[backers_count]])</f>
        <v>52.5</v>
      </c>
      <c r="Q2516" t="str">
        <f>TRIM(MID(Table1[[#This Row],[Category and Sub-Category]],1,SEARCH("/",Table1[[#This Row],[Category and Sub-Category]],1)-1))</f>
        <v>food</v>
      </c>
      <c r="R2516" t="str">
        <f>TRIM(MID(Table1[[#This Row],[Category and Sub-Category]],SEARCH("/",Table1[[#This Row],[Category and Sub-Category]],1)+1,LEN(Table1[[#This Row],[Category and Sub-Category]])))</f>
        <v>restaurants</v>
      </c>
      <c r="S2516" s="8">
        <f>DATE(1970,1,1)+(Table1[[#This Row],[launched_at]]/(24*60*60))</f>
        <v>41854.389780092592</v>
      </c>
      <c r="T2516" s="8">
        <f>DATE(1970,1,1)+(Table1[[#This Row],[deadline]]/(24*60*60))</f>
        <v>41871.389780092592</v>
      </c>
      <c r="U2516">
        <f>_xlfn.DAYS(Table1[[#This Row],[Date Ended Conversion]],Table1[[#This Row],[Date Created Conversion]])</f>
        <v>17</v>
      </c>
    </row>
    <row r="2517" spans="1:21" ht="43.5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9">
        <f>IF(Table1[[#This Row],[goal]] &lt;= 0,0,Table1[[#This Row],[pledged]]/Table1[[#This Row],[goal]])</f>
        <v>0.186</v>
      </c>
      <c r="P2517" s="7">
        <f>IF(Table1[[#This Row],[backers_count]] &lt;= 0,0,Table1[[#This Row],[pledged]]/Table1[[#This Row],[backers_count]])</f>
        <v>77.5</v>
      </c>
      <c r="Q2517" t="str">
        <f>TRIM(MID(Table1[[#This Row],[Category and Sub-Category]],1,SEARCH("/",Table1[[#This Row],[Category and Sub-Category]],1)-1))</f>
        <v>food</v>
      </c>
      <c r="R2517" t="str">
        <f>TRIM(MID(Table1[[#This Row],[Category and Sub-Category]],SEARCH("/",Table1[[#This Row],[Category and Sub-Category]],1)+1,LEN(Table1[[#This Row],[Category and Sub-Category]])))</f>
        <v>restaurants</v>
      </c>
      <c r="S2517" s="8">
        <f>DATE(1970,1,1)+(Table1[[#This Row],[launched_at]]/(24*60*60))</f>
        <v>42027.839733796296</v>
      </c>
      <c r="T2517" s="8">
        <f>DATE(1970,1,1)+(Table1[[#This Row],[deadline]]/(24*60*60))</f>
        <v>42057.839733796296</v>
      </c>
      <c r="U2517">
        <f>_xlfn.DAYS(Table1[[#This Row],[Date Ended Conversion]],Table1[[#This Row],[Date Created Conversion]])</f>
        <v>30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9">
        <f>IF(Table1[[#This Row],[goal]] &lt;= 0,0,Table1[[#This Row],[pledged]]/Table1[[#This Row],[goal]])</f>
        <v>0</v>
      </c>
      <c r="P2518" s="7">
        <f>IF(Table1[[#This Row],[backers_count]] &lt;= 0,0,Table1[[#This Row],[pledged]]/Table1[[#This Row],[backers_count]])</f>
        <v>0</v>
      </c>
      <c r="Q2518" t="str">
        <f>TRIM(MID(Table1[[#This Row],[Category and Sub-Category]],1,SEARCH("/",Table1[[#This Row],[Category and Sub-Category]],1)-1))</f>
        <v>food</v>
      </c>
      <c r="R2518" t="str">
        <f>TRIM(MID(Table1[[#This Row],[Category and Sub-Category]],SEARCH("/",Table1[[#This Row],[Category and Sub-Category]],1)+1,LEN(Table1[[#This Row],[Category and Sub-Category]])))</f>
        <v>restaurants</v>
      </c>
      <c r="S2518" s="8">
        <f>DATE(1970,1,1)+(Table1[[#This Row],[launched_at]]/(24*60*60))</f>
        <v>41942.653379629628</v>
      </c>
      <c r="T2518" s="8">
        <f>DATE(1970,1,1)+(Table1[[#This Row],[deadline]]/(24*60*60))</f>
        <v>41972.6950462963</v>
      </c>
      <c r="U2518">
        <f>_xlfn.DAYS(Table1[[#This Row],[Date Ended Conversion]],Table1[[#This Row],[Date Created Conversion]])</f>
        <v>30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9">
        <f>IF(Table1[[#This Row],[goal]] &lt;= 0,0,Table1[[#This Row],[pledged]]/Table1[[#This Row],[goal]])</f>
        <v>9.8166666666666666E-2</v>
      </c>
      <c r="P2519" s="7">
        <f>IF(Table1[[#This Row],[backers_count]] &lt;= 0,0,Table1[[#This Row],[pledged]]/Table1[[#This Row],[backers_count]])</f>
        <v>53.545454545454547</v>
      </c>
      <c r="Q2519" t="str">
        <f>TRIM(MID(Table1[[#This Row],[Category and Sub-Category]],1,SEARCH("/",Table1[[#This Row],[Category and Sub-Category]],1)-1))</f>
        <v>food</v>
      </c>
      <c r="R2519" t="str">
        <f>TRIM(MID(Table1[[#This Row],[Category and Sub-Category]],SEARCH("/",Table1[[#This Row],[Category and Sub-Category]],1)+1,LEN(Table1[[#This Row],[Category and Sub-Category]])))</f>
        <v>restaurants</v>
      </c>
      <c r="S2519" s="8">
        <f>DATE(1970,1,1)+(Table1[[#This Row],[launched_at]]/(24*60*60))</f>
        <v>42052.802430555559</v>
      </c>
      <c r="T2519" s="8">
        <f>DATE(1970,1,1)+(Table1[[#This Row],[deadline]]/(24*60*60))</f>
        <v>42082.760763888888</v>
      </c>
      <c r="U2519">
        <f>_xlfn.DAYS(Table1[[#This Row],[Date Ended Conversion]],Table1[[#This Row],[Date Created Conversion]])</f>
        <v>30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9">
        <f>IF(Table1[[#This Row],[goal]] &lt;= 0,0,Table1[[#This Row],[pledged]]/Table1[[#This Row],[goal]])</f>
        <v>0</v>
      </c>
      <c r="P2520" s="7">
        <f>IF(Table1[[#This Row],[backers_count]] &lt;= 0,0,Table1[[#This Row],[pledged]]/Table1[[#This Row],[backers_count]])</f>
        <v>0</v>
      </c>
      <c r="Q2520" t="str">
        <f>TRIM(MID(Table1[[#This Row],[Category and Sub-Category]],1,SEARCH("/",Table1[[#This Row],[Category and Sub-Category]],1)-1))</f>
        <v>food</v>
      </c>
      <c r="R2520" t="str">
        <f>TRIM(MID(Table1[[#This Row],[Category and Sub-Category]],SEARCH("/",Table1[[#This Row],[Category and Sub-Category]],1)+1,LEN(Table1[[#This Row],[Category and Sub-Category]])))</f>
        <v>restaurants</v>
      </c>
      <c r="S2520" s="8">
        <f>DATE(1970,1,1)+(Table1[[#This Row],[launched_at]]/(24*60*60))</f>
        <v>41926.680879629632</v>
      </c>
      <c r="T2520" s="8">
        <f>DATE(1970,1,1)+(Table1[[#This Row],[deadline]]/(24*60*60))</f>
        <v>41956.722546296296</v>
      </c>
      <c r="U2520">
        <f>_xlfn.DAYS(Table1[[#This Row],[Date Ended Conversion]],Table1[[#This Row],[Date Created Conversion]])</f>
        <v>30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9">
        <f>IF(Table1[[#This Row],[goal]] &lt;= 0,0,Table1[[#This Row],[pledged]]/Table1[[#This Row],[goal]])</f>
        <v>4.3333333333333331E-4</v>
      </c>
      <c r="P2521" s="7">
        <f>IF(Table1[[#This Row],[backers_count]] &lt;= 0,0,Table1[[#This Row],[pledged]]/Table1[[#This Row],[backers_count]])</f>
        <v>16.25</v>
      </c>
      <c r="Q2521" t="str">
        <f>TRIM(MID(Table1[[#This Row],[Category and Sub-Category]],1,SEARCH("/",Table1[[#This Row],[Category and Sub-Category]],1)-1))</f>
        <v>food</v>
      </c>
      <c r="R2521" t="str">
        <f>TRIM(MID(Table1[[#This Row],[Category and Sub-Category]],SEARCH("/",Table1[[#This Row],[Category and Sub-Category]],1)+1,LEN(Table1[[#This Row],[Category and Sub-Category]])))</f>
        <v>restaurants</v>
      </c>
      <c r="S2521" s="8">
        <f>DATE(1970,1,1)+(Table1[[#This Row],[launched_at]]/(24*60*60))</f>
        <v>41809.155138888891</v>
      </c>
      <c r="T2521" s="8">
        <f>DATE(1970,1,1)+(Table1[[#This Row],[deadline]]/(24*60*60))</f>
        <v>41839.155138888891</v>
      </c>
      <c r="U2521">
        <f>_xlfn.DAYS(Table1[[#This Row],[Date Ended Conversion]],Table1[[#This Row],[Date Created Conversion]])</f>
        <v>30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9">
        <f>IF(Table1[[#This Row],[goal]] &lt;= 0,0,Table1[[#This Row],[pledged]]/Table1[[#This Row],[goal]])</f>
        <v>0</v>
      </c>
      <c r="P2522" s="7">
        <f>IF(Table1[[#This Row],[backers_count]] &lt;= 0,0,Table1[[#This Row],[pledged]]/Table1[[#This Row],[backers_count]])</f>
        <v>0</v>
      </c>
      <c r="Q2522" t="str">
        <f>TRIM(MID(Table1[[#This Row],[Category and Sub-Category]],1,SEARCH("/",Table1[[#This Row],[Category and Sub-Category]],1)-1))</f>
        <v>food</v>
      </c>
      <c r="R2522" t="str">
        <f>TRIM(MID(Table1[[#This Row],[Category and Sub-Category]],SEARCH("/",Table1[[#This Row],[Category and Sub-Category]],1)+1,LEN(Table1[[#This Row],[Category and Sub-Category]])))</f>
        <v>restaurants</v>
      </c>
      <c r="S2522" s="8">
        <f>DATE(1970,1,1)+(Table1[[#This Row],[launched_at]]/(24*60*60))</f>
        <v>42612.600520833337</v>
      </c>
      <c r="T2522" s="8">
        <f>DATE(1970,1,1)+(Table1[[#This Row],[deadline]]/(24*60*60))</f>
        <v>42658.806250000001</v>
      </c>
      <c r="U2522">
        <f>_xlfn.DAYS(Table1[[#This Row],[Date Ended Conversion]],Table1[[#This Row],[Date Created Conversion]])</f>
        <v>46</v>
      </c>
    </row>
    <row r="2523" spans="1:21" ht="43.5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9">
        <f>IF(Table1[[#This Row],[goal]] &lt;= 0,0,Table1[[#This Row],[pledged]]/Table1[[#This Row],[goal]])</f>
        <v>1.0948792000000001</v>
      </c>
      <c r="P2523" s="7">
        <f>IF(Table1[[#This Row],[backers_count]] &lt;= 0,0,Table1[[#This Row],[pledged]]/Table1[[#This Row],[backers_count]])</f>
        <v>103.68174242424243</v>
      </c>
      <c r="Q2523" t="str">
        <f>TRIM(MID(Table1[[#This Row],[Category and Sub-Category]],1,SEARCH("/",Table1[[#This Row],[Category and Sub-Category]],1)-1))</f>
        <v>music</v>
      </c>
      <c r="R2523" t="str">
        <f>TRIM(MID(Table1[[#This Row],[Category and Sub-Category]],SEARCH("/",Table1[[#This Row],[Category and Sub-Category]],1)+1,LEN(Table1[[#This Row],[Category and Sub-Category]])))</f>
        <v>classical music</v>
      </c>
      <c r="S2523" s="8">
        <f>DATE(1970,1,1)+(Table1[[#This Row],[launched_at]]/(24*60*60))</f>
        <v>42269.967835648145</v>
      </c>
      <c r="T2523" s="8">
        <f>DATE(1970,1,1)+(Table1[[#This Row],[deadline]]/(24*60*60))</f>
        <v>42290.967835648145</v>
      </c>
      <c r="U2523">
        <f>_xlfn.DAYS(Table1[[#This Row],[Date Ended Conversion]],Table1[[#This Row],[Date Created Conversion]])</f>
        <v>21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9">
        <f>IF(Table1[[#This Row],[goal]] &lt;= 0,0,Table1[[#This Row],[pledged]]/Table1[[#This Row],[goal]])</f>
        <v>1</v>
      </c>
      <c r="P2524" s="7">
        <f>IF(Table1[[#This Row],[backers_count]] &lt;= 0,0,Table1[[#This Row],[pledged]]/Table1[[#This Row],[backers_count]])</f>
        <v>185.18518518518519</v>
      </c>
      <c r="Q2524" t="str">
        <f>TRIM(MID(Table1[[#This Row],[Category and Sub-Category]],1,SEARCH("/",Table1[[#This Row],[Category and Sub-Category]],1)-1))</f>
        <v>music</v>
      </c>
      <c r="R2524" t="str">
        <f>TRIM(MID(Table1[[#This Row],[Category and Sub-Category]],SEARCH("/",Table1[[#This Row],[Category and Sub-Category]],1)+1,LEN(Table1[[#This Row],[Category and Sub-Category]])))</f>
        <v>classical music</v>
      </c>
      <c r="S2524" s="8">
        <f>DATE(1970,1,1)+(Table1[[#This Row],[launched_at]]/(24*60*60))</f>
        <v>42460.573611111111</v>
      </c>
      <c r="T2524" s="8">
        <f>DATE(1970,1,1)+(Table1[[#This Row],[deadline]]/(24*60*60))</f>
        <v>42482.619444444441</v>
      </c>
      <c r="U2524">
        <f>_xlfn.DAYS(Table1[[#This Row],[Date Ended Conversion]],Table1[[#This Row],[Date Created Conversion]])</f>
        <v>22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9">
        <f>IF(Table1[[#This Row],[goal]] &lt;= 0,0,Table1[[#This Row],[pledged]]/Table1[[#This Row],[goal]])</f>
        <v>1.5644444444444445</v>
      </c>
      <c r="P2525" s="7">
        <f>IF(Table1[[#This Row],[backers_count]] &lt;= 0,0,Table1[[#This Row],[pledged]]/Table1[[#This Row],[backers_count]])</f>
        <v>54.153846153846153</v>
      </c>
      <c r="Q2525" t="str">
        <f>TRIM(MID(Table1[[#This Row],[Category and Sub-Category]],1,SEARCH("/",Table1[[#This Row],[Category and Sub-Category]],1)-1))</f>
        <v>music</v>
      </c>
      <c r="R2525" t="str">
        <f>TRIM(MID(Table1[[#This Row],[Category and Sub-Category]],SEARCH("/",Table1[[#This Row],[Category and Sub-Category]],1)+1,LEN(Table1[[#This Row],[Category and Sub-Category]])))</f>
        <v>classical music</v>
      </c>
      <c r="S2525" s="8">
        <f>DATE(1970,1,1)+(Table1[[#This Row],[launched_at]]/(24*60*60))</f>
        <v>41930.975601851853</v>
      </c>
      <c r="T2525" s="8">
        <f>DATE(1970,1,1)+(Table1[[#This Row],[deadline]]/(24*60*60))</f>
        <v>41961.017268518517</v>
      </c>
      <c r="U2525">
        <f>_xlfn.DAYS(Table1[[#This Row],[Date Ended Conversion]],Table1[[#This Row],[Date Created Conversion]])</f>
        <v>31</v>
      </c>
    </row>
    <row r="2526" spans="1:21" ht="29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9">
        <f>IF(Table1[[#This Row],[goal]] &lt;= 0,0,Table1[[#This Row],[pledged]]/Table1[[#This Row],[goal]])</f>
        <v>1.016</v>
      </c>
      <c r="P2526" s="7">
        <f>IF(Table1[[#This Row],[backers_count]] &lt;= 0,0,Table1[[#This Row],[pledged]]/Table1[[#This Row],[backers_count]])</f>
        <v>177.2093023255814</v>
      </c>
      <c r="Q2526" t="str">
        <f>TRIM(MID(Table1[[#This Row],[Category and Sub-Category]],1,SEARCH("/",Table1[[#This Row],[Category and Sub-Category]],1)-1))</f>
        <v>music</v>
      </c>
      <c r="R2526" t="str">
        <f>TRIM(MID(Table1[[#This Row],[Category and Sub-Category]],SEARCH("/",Table1[[#This Row],[Category and Sub-Category]],1)+1,LEN(Table1[[#This Row],[Category and Sub-Category]])))</f>
        <v>classical music</v>
      </c>
      <c r="S2526" s="8">
        <f>DATE(1970,1,1)+(Table1[[#This Row],[launched_at]]/(24*60*60))</f>
        <v>41961.807372685187</v>
      </c>
      <c r="T2526" s="8">
        <f>DATE(1970,1,1)+(Table1[[#This Row],[deadline]]/(24*60*60))</f>
        <v>41994.1875</v>
      </c>
      <c r="U2526">
        <f>_xlfn.DAYS(Table1[[#This Row],[Date Ended Conversion]],Table1[[#This Row],[Date Created Conversion]])</f>
        <v>33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9">
        <f>IF(Table1[[#This Row],[goal]] &lt;= 0,0,Table1[[#This Row],[pledged]]/Table1[[#This Row],[goal]])</f>
        <v>1.00325</v>
      </c>
      <c r="P2527" s="7">
        <f>IF(Table1[[#This Row],[backers_count]] &lt;= 0,0,Table1[[#This Row],[pledged]]/Table1[[#This Row],[backers_count]])</f>
        <v>100.325</v>
      </c>
      <c r="Q2527" t="str">
        <f>TRIM(MID(Table1[[#This Row],[Category and Sub-Category]],1,SEARCH("/",Table1[[#This Row],[Category and Sub-Category]],1)-1))</f>
        <v>music</v>
      </c>
      <c r="R2527" t="str">
        <f>TRIM(MID(Table1[[#This Row],[Category and Sub-Category]],SEARCH("/",Table1[[#This Row],[Category and Sub-Category]],1)+1,LEN(Table1[[#This Row],[Category and Sub-Category]])))</f>
        <v>classical music</v>
      </c>
      <c r="S2527" s="8">
        <f>DATE(1970,1,1)+(Table1[[#This Row],[launched_at]]/(24*60*60))</f>
        <v>41058.844571759255</v>
      </c>
      <c r="T2527" s="8">
        <f>DATE(1970,1,1)+(Table1[[#This Row],[deadline]]/(24*60*60))</f>
        <v>41088.844571759255</v>
      </c>
      <c r="U2527">
        <f>_xlfn.DAYS(Table1[[#This Row],[Date Ended Conversion]],Table1[[#This Row],[Date Created Conversion]])</f>
        <v>30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9">
        <f>IF(Table1[[#This Row],[goal]] &lt;= 0,0,Table1[[#This Row],[pledged]]/Table1[[#This Row],[goal]])</f>
        <v>1.1294999999999999</v>
      </c>
      <c r="P2528" s="7">
        <f>IF(Table1[[#This Row],[backers_count]] &lt;= 0,0,Table1[[#This Row],[pledged]]/Table1[[#This Row],[backers_count]])</f>
        <v>136.90909090909091</v>
      </c>
      <c r="Q2528" t="str">
        <f>TRIM(MID(Table1[[#This Row],[Category and Sub-Category]],1,SEARCH("/",Table1[[#This Row],[Category and Sub-Category]],1)-1))</f>
        <v>music</v>
      </c>
      <c r="R2528" t="str">
        <f>TRIM(MID(Table1[[#This Row],[Category and Sub-Category]],SEARCH("/",Table1[[#This Row],[Category and Sub-Category]],1)+1,LEN(Table1[[#This Row],[Category and Sub-Category]])))</f>
        <v>classical music</v>
      </c>
      <c r="S2528" s="8">
        <f>DATE(1970,1,1)+(Table1[[#This Row],[launched_at]]/(24*60*60))</f>
        <v>41953.091134259259</v>
      </c>
      <c r="T2528" s="8">
        <f>DATE(1970,1,1)+(Table1[[#This Row],[deadline]]/(24*60*60))</f>
        <v>41981.207638888889</v>
      </c>
      <c r="U2528">
        <f>_xlfn.DAYS(Table1[[#This Row],[Date Ended Conversion]],Table1[[#This Row],[Date Created Conversion]])</f>
        <v>28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9">
        <f>IF(Table1[[#This Row],[goal]] &lt;= 0,0,Table1[[#This Row],[pledged]]/Table1[[#This Row],[goal]])</f>
        <v>1.02125</v>
      </c>
      <c r="P2529" s="7">
        <f>IF(Table1[[#This Row],[backers_count]] &lt;= 0,0,Table1[[#This Row],[pledged]]/Table1[[#This Row],[backers_count]])</f>
        <v>57.535211267605632</v>
      </c>
      <c r="Q2529" t="str">
        <f>TRIM(MID(Table1[[#This Row],[Category and Sub-Category]],1,SEARCH("/",Table1[[#This Row],[Category and Sub-Category]],1)-1))</f>
        <v>music</v>
      </c>
      <c r="R2529" t="str">
        <f>TRIM(MID(Table1[[#This Row],[Category and Sub-Category]],SEARCH("/",Table1[[#This Row],[Category and Sub-Category]],1)+1,LEN(Table1[[#This Row],[Category and Sub-Category]])))</f>
        <v>classical music</v>
      </c>
      <c r="S2529" s="8">
        <f>DATE(1970,1,1)+(Table1[[#This Row],[launched_at]]/(24*60*60))</f>
        <v>41546.75105324074</v>
      </c>
      <c r="T2529" s="8">
        <f>DATE(1970,1,1)+(Table1[[#This Row],[deadline]]/(24*60*60))</f>
        <v>41565.165972222225</v>
      </c>
      <c r="U2529">
        <f>_xlfn.DAYS(Table1[[#This Row],[Date Ended Conversion]],Table1[[#This Row],[Date Created Conversion]])</f>
        <v>19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9">
        <f>IF(Table1[[#This Row],[goal]] &lt;= 0,0,Table1[[#This Row],[pledged]]/Table1[[#This Row],[goal]])</f>
        <v>1.0724974999999999</v>
      </c>
      <c r="P2530" s="7">
        <f>IF(Table1[[#This Row],[backers_count]] &lt;= 0,0,Table1[[#This Row],[pledged]]/Table1[[#This Row],[backers_count]])</f>
        <v>52.962839506172834</v>
      </c>
      <c r="Q2530" t="str">
        <f>TRIM(MID(Table1[[#This Row],[Category and Sub-Category]],1,SEARCH("/",Table1[[#This Row],[Category and Sub-Category]],1)-1))</f>
        <v>music</v>
      </c>
      <c r="R2530" t="str">
        <f>TRIM(MID(Table1[[#This Row],[Category and Sub-Category]],SEARCH("/",Table1[[#This Row],[Category and Sub-Category]],1)+1,LEN(Table1[[#This Row],[Category and Sub-Category]])))</f>
        <v>classical music</v>
      </c>
      <c r="S2530" s="8">
        <f>DATE(1970,1,1)+(Table1[[#This Row],[launched_at]]/(24*60*60))</f>
        <v>42217.834525462968</v>
      </c>
      <c r="T2530" s="8">
        <f>DATE(1970,1,1)+(Table1[[#This Row],[deadline]]/(24*60*60))</f>
        <v>42236.458333333328</v>
      </c>
      <c r="U2530">
        <f>_xlfn.DAYS(Table1[[#This Row],[Date Ended Conversion]],Table1[[#This Row],[Date Created Conversion]])</f>
        <v>19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9">
        <f>IF(Table1[[#This Row],[goal]] &lt;= 0,0,Table1[[#This Row],[pledged]]/Table1[[#This Row],[goal]])</f>
        <v>1.0428333333333333</v>
      </c>
      <c r="P2531" s="7">
        <f>IF(Table1[[#This Row],[backers_count]] &lt;= 0,0,Table1[[#This Row],[pledged]]/Table1[[#This Row],[backers_count]])</f>
        <v>82.328947368421055</v>
      </c>
      <c r="Q2531" t="str">
        <f>TRIM(MID(Table1[[#This Row],[Category and Sub-Category]],1,SEARCH("/",Table1[[#This Row],[Category and Sub-Category]],1)-1))</f>
        <v>music</v>
      </c>
      <c r="R2531" t="str">
        <f>TRIM(MID(Table1[[#This Row],[Category and Sub-Category]],SEARCH("/",Table1[[#This Row],[Category and Sub-Category]],1)+1,LEN(Table1[[#This Row],[Category and Sub-Category]])))</f>
        <v>classical music</v>
      </c>
      <c r="S2531" s="8">
        <f>DATE(1970,1,1)+(Table1[[#This Row],[launched_at]]/(24*60*60))</f>
        <v>40948.080729166664</v>
      </c>
      <c r="T2531" s="8">
        <f>DATE(1970,1,1)+(Table1[[#This Row],[deadline]]/(24*60*60))</f>
        <v>40993.0390625</v>
      </c>
      <c r="U2531">
        <f>_xlfn.DAYS(Table1[[#This Row],[Date Ended Conversion]],Table1[[#This Row],[Date Created Conversion]])</f>
        <v>45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9">
        <f>IF(Table1[[#This Row],[goal]] &lt;= 0,0,Table1[[#This Row],[pledged]]/Table1[[#This Row],[goal]])</f>
        <v>1</v>
      </c>
      <c r="P2532" s="7">
        <f>IF(Table1[[#This Row],[backers_count]] &lt;= 0,0,Table1[[#This Row],[pledged]]/Table1[[#This Row],[backers_count]])</f>
        <v>135.41666666666666</v>
      </c>
      <c r="Q2532" t="str">
        <f>TRIM(MID(Table1[[#This Row],[Category and Sub-Category]],1,SEARCH("/",Table1[[#This Row],[Category and Sub-Category]],1)-1))</f>
        <v>music</v>
      </c>
      <c r="R2532" t="str">
        <f>TRIM(MID(Table1[[#This Row],[Category and Sub-Category]],SEARCH("/",Table1[[#This Row],[Category and Sub-Category]],1)+1,LEN(Table1[[#This Row],[Category and Sub-Category]])))</f>
        <v>classical music</v>
      </c>
      <c r="S2532" s="8">
        <f>DATE(1970,1,1)+(Table1[[#This Row],[launched_at]]/(24*60*60))</f>
        <v>42081.864641203705</v>
      </c>
      <c r="T2532" s="8">
        <f>DATE(1970,1,1)+(Table1[[#This Row],[deadline]]/(24*60*60))</f>
        <v>42114.201388888891</v>
      </c>
      <c r="U2532">
        <f>_xlfn.DAYS(Table1[[#This Row],[Date Ended Conversion]],Table1[[#This Row],[Date Created Conversion]])</f>
        <v>33</v>
      </c>
    </row>
    <row r="2533" spans="1:21" ht="43.5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9">
        <f>IF(Table1[[#This Row],[goal]] &lt;= 0,0,Table1[[#This Row],[pledged]]/Table1[[#This Row],[goal]])</f>
        <v>1.004</v>
      </c>
      <c r="P2533" s="7">
        <f>IF(Table1[[#This Row],[backers_count]] &lt;= 0,0,Table1[[#This Row],[pledged]]/Table1[[#This Row],[backers_count]])</f>
        <v>74.06557377049181</v>
      </c>
      <c r="Q2533" t="str">
        <f>TRIM(MID(Table1[[#This Row],[Category and Sub-Category]],1,SEARCH("/",Table1[[#This Row],[Category and Sub-Category]],1)-1))</f>
        <v>music</v>
      </c>
      <c r="R2533" t="str">
        <f>TRIM(MID(Table1[[#This Row],[Category and Sub-Category]],SEARCH("/",Table1[[#This Row],[Category and Sub-Category]],1)+1,LEN(Table1[[#This Row],[Category and Sub-Category]])))</f>
        <v>classical music</v>
      </c>
      <c r="S2533" s="8">
        <f>DATE(1970,1,1)+(Table1[[#This Row],[launched_at]]/(24*60*60))</f>
        <v>42208.680023148147</v>
      </c>
      <c r="T2533" s="8">
        <f>DATE(1970,1,1)+(Table1[[#This Row],[deadline]]/(24*60*60))</f>
        <v>42231.165972222225</v>
      </c>
      <c r="U2533">
        <f>_xlfn.DAYS(Table1[[#This Row],[Date Ended Conversion]],Table1[[#This Row],[Date Created Conversion]])</f>
        <v>23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9">
        <f>IF(Table1[[#This Row],[goal]] &lt;= 0,0,Table1[[#This Row],[pledged]]/Table1[[#This Row],[goal]])</f>
        <v>1.26125</v>
      </c>
      <c r="P2534" s="7">
        <f>IF(Table1[[#This Row],[backers_count]] &lt;= 0,0,Table1[[#This Row],[pledged]]/Table1[[#This Row],[backers_count]])</f>
        <v>84.083333333333329</v>
      </c>
      <c r="Q2534" t="str">
        <f>TRIM(MID(Table1[[#This Row],[Category and Sub-Category]],1,SEARCH("/",Table1[[#This Row],[Category and Sub-Category]],1)-1))</f>
        <v>music</v>
      </c>
      <c r="R2534" t="str">
        <f>TRIM(MID(Table1[[#This Row],[Category and Sub-Category]],SEARCH("/",Table1[[#This Row],[Category and Sub-Category]],1)+1,LEN(Table1[[#This Row],[Category and Sub-Category]])))</f>
        <v>classical music</v>
      </c>
      <c r="S2534" s="8">
        <f>DATE(1970,1,1)+(Table1[[#This Row],[launched_at]]/(24*60*60))</f>
        <v>41107.849143518521</v>
      </c>
      <c r="T2534" s="8">
        <f>DATE(1970,1,1)+(Table1[[#This Row],[deadline]]/(24*60*60))</f>
        <v>41137.849143518521</v>
      </c>
      <c r="U2534">
        <f>_xlfn.DAYS(Table1[[#This Row],[Date Ended Conversion]],Table1[[#This Row],[Date Created Conversion]])</f>
        <v>30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9">
        <f>IF(Table1[[#This Row],[goal]] &lt;= 0,0,Table1[[#This Row],[pledged]]/Table1[[#This Row],[goal]])</f>
        <v>1.1066666666666667</v>
      </c>
      <c r="P2535" s="7">
        <f>IF(Table1[[#This Row],[backers_count]] &lt;= 0,0,Table1[[#This Row],[pledged]]/Table1[[#This Row],[backers_count]])</f>
        <v>61.029411764705884</v>
      </c>
      <c r="Q2535" t="str">
        <f>TRIM(MID(Table1[[#This Row],[Category and Sub-Category]],1,SEARCH("/",Table1[[#This Row],[Category and Sub-Category]],1)-1))</f>
        <v>music</v>
      </c>
      <c r="R2535" t="str">
        <f>TRIM(MID(Table1[[#This Row],[Category and Sub-Category]],SEARCH("/",Table1[[#This Row],[Category and Sub-Category]],1)+1,LEN(Table1[[#This Row],[Category and Sub-Category]])))</f>
        <v>classical music</v>
      </c>
      <c r="S2535" s="8">
        <f>DATE(1970,1,1)+(Table1[[#This Row],[launched_at]]/(24*60*60))</f>
        <v>41304.751284722224</v>
      </c>
      <c r="T2535" s="8">
        <f>DATE(1970,1,1)+(Table1[[#This Row],[deadline]]/(24*60*60))</f>
        <v>41334.750787037039</v>
      </c>
      <c r="U2535">
        <f>_xlfn.DAYS(Table1[[#This Row],[Date Ended Conversion]],Table1[[#This Row],[Date Created Conversion]])</f>
        <v>30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9">
        <f>IF(Table1[[#This Row],[goal]] &lt;= 0,0,Table1[[#This Row],[pledged]]/Table1[[#This Row],[goal]])</f>
        <v>1.05</v>
      </c>
      <c r="P2536" s="7">
        <f>IF(Table1[[#This Row],[backers_count]] &lt;= 0,0,Table1[[#This Row],[pledged]]/Table1[[#This Row],[backers_count]])</f>
        <v>150</v>
      </c>
      <c r="Q2536" t="str">
        <f>TRIM(MID(Table1[[#This Row],[Category and Sub-Category]],1,SEARCH("/",Table1[[#This Row],[Category and Sub-Category]],1)-1))</f>
        <v>music</v>
      </c>
      <c r="R2536" t="str">
        <f>TRIM(MID(Table1[[#This Row],[Category and Sub-Category]],SEARCH("/",Table1[[#This Row],[Category and Sub-Category]],1)+1,LEN(Table1[[#This Row],[Category and Sub-Category]])))</f>
        <v>classical music</v>
      </c>
      <c r="S2536" s="8">
        <f>DATE(1970,1,1)+(Table1[[#This Row],[launched_at]]/(24*60*60))</f>
        <v>40127.700370370367</v>
      </c>
      <c r="T2536" s="8">
        <f>DATE(1970,1,1)+(Table1[[#This Row],[deadline]]/(24*60*60))</f>
        <v>40179.25</v>
      </c>
      <c r="U2536">
        <f>_xlfn.DAYS(Table1[[#This Row],[Date Ended Conversion]],Table1[[#This Row],[Date Created Conversion]])</f>
        <v>52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9">
        <f>IF(Table1[[#This Row],[goal]] &lt;= 0,0,Table1[[#This Row],[pledged]]/Table1[[#This Row],[goal]])</f>
        <v>1.03775</v>
      </c>
      <c r="P2537" s="7">
        <f>IF(Table1[[#This Row],[backers_count]] &lt;= 0,0,Table1[[#This Row],[pledged]]/Table1[[#This Row],[backers_count]])</f>
        <v>266.08974358974359</v>
      </c>
      <c r="Q2537" t="str">
        <f>TRIM(MID(Table1[[#This Row],[Category and Sub-Category]],1,SEARCH("/",Table1[[#This Row],[Category and Sub-Category]],1)-1))</f>
        <v>music</v>
      </c>
      <c r="R2537" t="str">
        <f>TRIM(MID(Table1[[#This Row],[Category and Sub-Category]],SEARCH("/",Table1[[#This Row],[Category and Sub-Category]],1)+1,LEN(Table1[[#This Row],[Category and Sub-Category]])))</f>
        <v>classical music</v>
      </c>
      <c r="S2537" s="8">
        <f>DATE(1970,1,1)+(Table1[[#This Row],[launched_at]]/(24*60*60))</f>
        <v>41943.791030092594</v>
      </c>
      <c r="T2537" s="8">
        <f>DATE(1970,1,1)+(Table1[[#This Row],[deadline]]/(24*60*60))</f>
        <v>41974.832696759258</v>
      </c>
      <c r="U2537">
        <f>_xlfn.DAYS(Table1[[#This Row],[Date Ended Conversion]],Table1[[#This Row],[Date Created Conversion]])</f>
        <v>31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9">
        <f>IF(Table1[[#This Row],[goal]] &lt;= 0,0,Table1[[#This Row],[pledged]]/Table1[[#This Row],[goal]])</f>
        <v>1.1599999999999999</v>
      </c>
      <c r="P2538" s="7">
        <f>IF(Table1[[#This Row],[backers_count]] &lt;= 0,0,Table1[[#This Row],[pledged]]/Table1[[#This Row],[backers_count]])</f>
        <v>7.25</v>
      </c>
      <c r="Q2538" t="str">
        <f>TRIM(MID(Table1[[#This Row],[Category and Sub-Category]],1,SEARCH("/",Table1[[#This Row],[Category and Sub-Category]],1)-1))</f>
        <v>music</v>
      </c>
      <c r="R2538" t="str">
        <f>TRIM(MID(Table1[[#This Row],[Category and Sub-Category]],SEARCH("/",Table1[[#This Row],[Category and Sub-Category]],1)+1,LEN(Table1[[#This Row],[Category and Sub-Category]])))</f>
        <v>classical music</v>
      </c>
      <c r="S2538" s="8">
        <f>DATE(1970,1,1)+(Table1[[#This Row],[launched_at]]/(24*60*60))</f>
        <v>41464.106087962966</v>
      </c>
      <c r="T2538" s="8">
        <f>DATE(1970,1,1)+(Table1[[#This Row],[deadline]]/(24*60*60))</f>
        <v>41485.106087962966</v>
      </c>
      <c r="U2538">
        <f>_xlfn.DAYS(Table1[[#This Row],[Date Ended Conversion]],Table1[[#This Row],[Date Created Conversion]])</f>
        <v>21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9">
        <f>IF(Table1[[#This Row],[goal]] &lt;= 0,0,Table1[[#This Row],[pledged]]/Table1[[#This Row],[goal]])</f>
        <v>1.1000000000000001</v>
      </c>
      <c r="P2539" s="7">
        <f>IF(Table1[[#This Row],[backers_count]] &lt;= 0,0,Table1[[#This Row],[pledged]]/Table1[[#This Row],[backers_count]])</f>
        <v>100</v>
      </c>
      <c r="Q2539" t="str">
        <f>TRIM(MID(Table1[[#This Row],[Category and Sub-Category]],1,SEARCH("/",Table1[[#This Row],[Category and Sub-Category]],1)-1))</f>
        <v>music</v>
      </c>
      <c r="R2539" t="str">
        <f>TRIM(MID(Table1[[#This Row],[Category and Sub-Category]],SEARCH("/",Table1[[#This Row],[Category and Sub-Category]],1)+1,LEN(Table1[[#This Row],[Category and Sub-Category]])))</f>
        <v>classical music</v>
      </c>
      <c r="S2539" s="8">
        <f>DATE(1970,1,1)+(Table1[[#This Row],[launched_at]]/(24*60*60))</f>
        <v>40696.648784722223</v>
      </c>
      <c r="T2539" s="8">
        <f>DATE(1970,1,1)+(Table1[[#This Row],[deadline]]/(24*60*60))</f>
        <v>40756.648784722223</v>
      </c>
      <c r="U2539">
        <f>_xlfn.DAYS(Table1[[#This Row],[Date Ended Conversion]],Table1[[#This Row],[Date Created Conversion]])</f>
        <v>60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9">
        <f>IF(Table1[[#This Row],[goal]] &lt;= 0,0,Table1[[#This Row],[pledged]]/Table1[[#This Row],[goal]])</f>
        <v>1.130176111111111</v>
      </c>
      <c r="P2540" s="7">
        <f>IF(Table1[[#This Row],[backers_count]] &lt;= 0,0,Table1[[#This Row],[pledged]]/Table1[[#This Row],[backers_count]])</f>
        <v>109.96308108108107</v>
      </c>
      <c r="Q2540" t="str">
        <f>TRIM(MID(Table1[[#This Row],[Category and Sub-Category]],1,SEARCH("/",Table1[[#This Row],[Category and Sub-Category]],1)-1))</f>
        <v>music</v>
      </c>
      <c r="R2540" t="str">
        <f>TRIM(MID(Table1[[#This Row],[Category and Sub-Category]],SEARCH("/",Table1[[#This Row],[Category and Sub-Category]],1)+1,LEN(Table1[[#This Row],[Category and Sub-Category]])))</f>
        <v>classical music</v>
      </c>
      <c r="S2540" s="8">
        <f>DATE(1970,1,1)+(Table1[[#This Row],[launched_at]]/(24*60*60))</f>
        <v>41298.509965277779</v>
      </c>
      <c r="T2540" s="8">
        <f>DATE(1970,1,1)+(Table1[[#This Row],[deadline]]/(24*60*60))</f>
        <v>41329.207638888889</v>
      </c>
      <c r="U2540">
        <f>_xlfn.DAYS(Table1[[#This Row],[Date Ended Conversion]],Table1[[#This Row],[Date Created Conversion]])</f>
        <v>31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9">
        <f>IF(Table1[[#This Row],[goal]] &lt;= 0,0,Table1[[#This Row],[pledged]]/Table1[[#This Row],[goal]])</f>
        <v>1.0024999999999999</v>
      </c>
      <c r="P2541" s="7">
        <f>IF(Table1[[#This Row],[backers_count]] &lt;= 0,0,Table1[[#This Row],[pledged]]/Table1[[#This Row],[backers_count]])</f>
        <v>169.91525423728814</v>
      </c>
      <c r="Q2541" t="str">
        <f>TRIM(MID(Table1[[#This Row],[Category and Sub-Category]],1,SEARCH("/",Table1[[#This Row],[Category and Sub-Category]],1)-1))</f>
        <v>music</v>
      </c>
      <c r="R2541" t="str">
        <f>TRIM(MID(Table1[[#This Row],[Category and Sub-Category]],SEARCH("/",Table1[[#This Row],[Category and Sub-Category]],1)+1,LEN(Table1[[#This Row],[Category and Sub-Category]])))</f>
        <v>classical music</v>
      </c>
      <c r="S2541" s="8">
        <f>DATE(1970,1,1)+(Table1[[#This Row],[launched_at]]/(24*60*60))</f>
        <v>41977.902222222227</v>
      </c>
      <c r="T2541" s="8">
        <f>DATE(1970,1,1)+(Table1[[#This Row],[deadline]]/(24*60*60))</f>
        <v>42037.902222222227</v>
      </c>
      <c r="U2541">
        <f>_xlfn.DAYS(Table1[[#This Row],[Date Ended Conversion]],Table1[[#This Row],[Date Created Conversion]])</f>
        <v>60</v>
      </c>
    </row>
    <row r="2542" spans="1:21" ht="43.5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9">
        <f>IF(Table1[[#This Row],[goal]] &lt;= 0,0,Table1[[#This Row],[pledged]]/Table1[[#This Row],[goal]])</f>
        <v>1.034</v>
      </c>
      <c r="P2542" s="7">
        <f>IF(Table1[[#This Row],[backers_count]] &lt;= 0,0,Table1[[#This Row],[pledged]]/Table1[[#This Row],[backers_count]])</f>
        <v>95.740740740740748</v>
      </c>
      <c r="Q2542" t="str">
        <f>TRIM(MID(Table1[[#This Row],[Category and Sub-Category]],1,SEARCH("/",Table1[[#This Row],[Category and Sub-Category]],1)-1))</f>
        <v>music</v>
      </c>
      <c r="R2542" t="str">
        <f>TRIM(MID(Table1[[#This Row],[Category and Sub-Category]],SEARCH("/",Table1[[#This Row],[Category and Sub-Category]],1)+1,LEN(Table1[[#This Row],[Category and Sub-Category]])))</f>
        <v>classical music</v>
      </c>
      <c r="S2542" s="8">
        <f>DATE(1970,1,1)+(Table1[[#This Row],[launched_at]]/(24*60*60))</f>
        <v>40785.675011574072</v>
      </c>
      <c r="T2542" s="8">
        <f>DATE(1970,1,1)+(Table1[[#This Row],[deadline]]/(24*60*60))</f>
        <v>40845.675011574072</v>
      </c>
      <c r="U2542">
        <f>_xlfn.DAYS(Table1[[#This Row],[Date Ended Conversion]],Table1[[#This Row],[Date Created Conversion]])</f>
        <v>60</v>
      </c>
    </row>
    <row r="2543" spans="1:21" ht="43.5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9">
        <f>IF(Table1[[#This Row],[goal]] &lt;= 0,0,Table1[[#This Row],[pledged]]/Table1[[#This Row],[goal]])</f>
        <v>1.0702857142857143</v>
      </c>
      <c r="P2543" s="7">
        <f>IF(Table1[[#This Row],[backers_count]] &lt;= 0,0,Table1[[#This Row],[pledged]]/Table1[[#This Row],[backers_count]])</f>
        <v>59.460317460317462</v>
      </c>
      <c r="Q2543" t="str">
        <f>TRIM(MID(Table1[[#This Row],[Category and Sub-Category]],1,SEARCH("/",Table1[[#This Row],[Category and Sub-Category]],1)-1))</f>
        <v>music</v>
      </c>
      <c r="R2543" t="str">
        <f>TRIM(MID(Table1[[#This Row],[Category and Sub-Category]],SEARCH("/",Table1[[#This Row],[Category and Sub-Category]],1)+1,LEN(Table1[[#This Row],[Category and Sub-Category]])))</f>
        <v>classical music</v>
      </c>
      <c r="S2543" s="8">
        <f>DATE(1970,1,1)+(Table1[[#This Row],[launched_at]]/(24*60*60))</f>
        <v>41483.449282407411</v>
      </c>
      <c r="T2543" s="8">
        <f>DATE(1970,1,1)+(Table1[[#This Row],[deadline]]/(24*60*60))</f>
        <v>41543.449282407411</v>
      </c>
      <c r="U2543">
        <f>_xlfn.DAYS(Table1[[#This Row],[Date Ended Conversion]],Table1[[#This Row],[Date Created Conversion]])</f>
        <v>60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9">
        <f>IF(Table1[[#This Row],[goal]] &lt;= 0,0,Table1[[#This Row],[pledged]]/Table1[[#This Row],[goal]])</f>
        <v>1.0357142857142858</v>
      </c>
      <c r="P2544" s="7">
        <f>IF(Table1[[#This Row],[backers_count]] &lt;= 0,0,Table1[[#This Row],[pledged]]/Table1[[#This Row],[backers_count]])</f>
        <v>55.769230769230766</v>
      </c>
      <c r="Q2544" t="str">
        <f>TRIM(MID(Table1[[#This Row],[Category and Sub-Category]],1,SEARCH("/",Table1[[#This Row],[Category and Sub-Category]],1)-1))</f>
        <v>music</v>
      </c>
      <c r="R2544" t="str">
        <f>TRIM(MID(Table1[[#This Row],[Category and Sub-Category]],SEARCH("/",Table1[[#This Row],[Category and Sub-Category]],1)+1,LEN(Table1[[#This Row],[Category and Sub-Category]])))</f>
        <v>classical music</v>
      </c>
      <c r="S2544" s="8">
        <f>DATE(1970,1,1)+(Table1[[#This Row],[launched_at]]/(24*60*60))</f>
        <v>41509.426585648151</v>
      </c>
      <c r="T2544" s="8">
        <f>DATE(1970,1,1)+(Table1[[#This Row],[deadline]]/(24*60*60))</f>
        <v>41548.165972222225</v>
      </c>
      <c r="U2544">
        <f>_xlfn.DAYS(Table1[[#This Row],[Date Ended Conversion]],Table1[[#This Row],[Date Created Conversion]])</f>
        <v>39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9">
        <f>IF(Table1[[#This Row],[goal]] &lt;= 0,0,Table1[[#This Row],[pledged]]/Table1[[#This Row],[goal]])</f>
        <v>1.5640000000000001</v>
      </c>
      <c r="P2545" s="7">
        <f>IF(Table1[[#This Row],[backers_count]] &lt;= 0,0,Table1[[#This Row],[pledged]]/Table1[[#This Row],[backers_count]])</f>
        <v>30.076923076923077</v>
      </c>
      <c r="Q2545" t="str">
        <f>TRIM(MID(Table1[[#This Row],[Category and Sub-Category]],1,SEARCH("/",Table1[[#This Row],[Category and Sub-Category]],1)-1))</f>
        <v>music</v>
      </c>
      <c r="R2545" t="str">
        <f>TRIM(MID(Table1[[#This Row],[Category and Sub-Category]],SEARCH("/",Table1[[#This Row],[Category and Sub-Category]],1)+1,LEN(Table1[[#This Row],[Category and Sub-Category]])))</f>
        <v>classical music</v>
      </c>
      <c r="S2545" s="8">
        <f>DATE(1970,1,1)+(Table1[[#This Row],[launched_at]]/(24*60*60))</f>
        <v>40514.107615740737</v>
      </c>
      <c r="T2545" s="8">
        <f>DATE(1970,1,1)+(Table1[[#This Row],[deadline]]/(24*60*60))</f>
        <v>40545.125</v>
      </c>
      <c r="U2545">
        <f>_xlfn.DAYS(Table1[[#This Row],[Date Ended Conversion]],Table1[[#This Row],[Date Created Conversion]])</f>
        <v>31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9">
        <f>IF(Table1[[#This Row],[goal]] &lt;= 0,0,Table1[[#This Row],[pledged]]/Table1[[#This Row],[goal]])</f>
        <v>1.0082</v>
      </c>
      <c r="P2546" s="7">
        <f>IF(Table1[[#This Row],[backers_count]] &lt;= 0,0,Table1[[#This Row],[pledged]]/Table1[[#This Row],[backers_count]])</f>
        <v>88.438596491228068</v>
      </c>
      <c r="Q2546" t="str">
        <f>TRIM(MID(Table1[[#This Row],[Category and Sub-Category]],1,SEARCH("/",Table1[[#This Row],[Category and Sub-Category]],1)-1))</f>
        <v>music</v>
      </c>
      <c r="R2546" t="str">
        <f>TRIM(MID(Table1[[#This Row],[Category and Sub-Category]],SEARCH("/",Table1[[#This Row],[Category and Sub-Category]],1)+1,LEN(Table1[[#This Row],[Category and Sub-Category]])))</f>
        <v>classical music</v>
      </c>
      <c r="S2546" s="8">
        <f>DATE(1970,1,1)+(Table1[[#This Row],[launched_at]]/(24*60*60))</f>
        <v>41068.520474537036</v>
      </c>
      <c r="T2546" s="8">
        <f>DATE(1970,1,1)+(Table1[[#This Row],[deadline]]/(24*60*60))</f>
        <v>41098.520474537036</v>
      </c>
      <c r="U2546">
        <f>_xlfn.DAYS(Table1[[#This Row],[Date Ended Conversion]],Table1[[#This Row],[Date Created Conversion]])</f>
        <v>30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9">
        <f>IF(Table1[[#This Row],[goal]] &lt;= 0,0,Table1[[#This Row],[pledged]]/Table1[[#This Row],[goal]])</f>
        <v>1.9530000000000001</v>
      </c>
      <c r="P2547" s="7">
        <f>IF(Table1[[#This Row],[backers_count]] &lt;= 0,0,Table1[[#This Row],[pledged]]/Table1[[#This Row],[backers_count]])</f>
        <v>64.032786885245898</v>
      </c>
      <c r="Q2547" t="str">
        <f>TRIM(MID(Table1[[#This Row],[Category and Sub-Category]],1,SEARCH("/",Table1[[#This Row],[Category and Sub-Category]],1)-1))</f>
        <v>music</v>
      </c>
      <c r="R2547" t="str">
        <f>TRIM(MID(Table1[[#This Row],[Category and Sub-Category]],SEARCH("/",Table1[[#This Row],[Category and Sub-Category]],1)+1,LEN(Table1[[#This Row],[Category and Sub-Category]])))</f>
        <v>classical music</v>
      </c>
      <c r="S2547" s="8">
        <f>DATE(1970,1,1)+(Table1[[#This Row],[launched_at]]/(24*60*60))</f>
        <v>42027.138171296298</v>
      </c>
      <c r="T2547" s="8">
        <f>DATE(1970,1,1)+(Table1[[#This Row],[deadline]]/(24*60*60))</f>
        <v>42062.020833333328</v>
      </c>
      <c r="U2547">
        <f>_xlfn.DAYS(Table1[[#This Row],[Date Ended Conversion]],Table1[[#This Row],[Date Created Conversion]])</f>
        <v>35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9">
        <f>IF(Table1[[#This Row],[goal]] &lt;= 0,0,Table1[[#This Row],[pledged]]/Table1[[#This Row],[goal]])</f>
        <v>1.1171428571428572</v>
      </c>
      <c r="P2548" s="7">
        <f>IF(Table1[[#This Row],[backers_count]] &lt;= 0,0,Table1[[#This Row],[pledged]]/Table1[[#This Row],[backers_count]])</f>
        <v>60.153846153846153</v>
      </c>
      <c r="Q2548" t="str">
        <f>TRIM(MID(Table1[[#This Row],[Category and Sub-Category]],1,SEARCH("/",Table1[[#This Row],[Category and Sub-Category]],1)-1))</f>
        <v>music</v>
      </c>
      <c r="R2548" t="str">
        <f>TRIM(MID(Table1[[#This Row],[Category and Sub-Category]],SEARCH("/",Table1[[#This Row],[Category and Sub-Category]],1)+1,LEN(Table1[[#This Row],[Category and Sub-Category]])))</f>
        <v>classical music</v>
      </c>
      <c r="S2548" s="8">
        <f>DATE(1970,1,1)+(Table1[[#This Row],[launched_at]]/(24*60*60))</f>
        <v>41524.858553240745</v>
      </c>
      <c r="T2548" s="8">
        <f>DATE(1970,1,1)+(Table1[[#This Row],[deadline]]/(24*60*60))</f>
        <v>41552.208333333336</v>
      </c>
      <c r="U2548">
        <f>_xlfn.DAYS(Table1[[#This Row],[Date Ended Conversion]],Table1[[#This Row],[Date Created Conversion]])</f>
        <v>28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9">
        <f>IF(Table1[[#This Row],[goal]] &lt;= 0,0,Table1[[#This Row],[pledged]]/Table1[[#This Row],[goal]])</f>
        <v>1.1985454545454546</v>
      </c>
      <c r="P2549" s="7">
        <f>IF(Table1[[#This Row],[backers_count]] &lt;= 0,0,Table1[[#This Row],[pledged]]/Table1[[#This Row],[backers_count]])</f>
        <v>49.194029850746269</v>
      </c>
      <c r="Q2549" t="str">
        <f>TRIM(MID(Table1[[#This Row],[Category and Sub-Category]],1,SEARCH("/",Table1[[#This Row],[Category and Sub-Category]],1)-1))</f>
        <v>music</v>
      </c>
      <c r="R2549" t="str">
        <f>TRIM(MID(Table1[[#This Row],[Category and Sub-Category]],SEARCH("/",Table1[[#This Row],[Category and Sub-Category]],1)+1,LEN(Table1[[#This Row],[Category and Sub-Category]])))</f>
        <v>classical music</v>
      </c>
      <c r="S2549" s="8">
        <f>DATE(1970,1,1)+(Table1[[#This Row],[launched_at]]/(24*60*60))</f>
        <v>40973.773182870369</v>
      </c>
      <c r="T2549" s="8">
        <f>DATE(1970,1,1)+(Table1[[#This Row],[deadline]]/(24*60*60))</f>
        <v>41003.731516203705</v>
      </c>
      <c r="U2549">
        <f>_xlfn.DAYS(Table1[[#This Row],[Date Ended Conversion]],Table1[[#This Row],[Date Created Conversion]])</f>
        <v>30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9">
        <f>IF(Table1[[#This Row],[goal]] &lt;= 0,0,Table1[[#This Row],[pledged]]/Table1[[#This Row],[goal]])</f>
        <v>1.0185</v>
      </c>
      <c r="P2550" s="7">
        <f>IF(Table1[[#This Row],[backers_count]] &lt;= 0,0,Table1[[#This Row],[pledged]]/Table1[[#This Row],[backers_count]])</f>
        <v>165.16216216216216</v>
      </c>
      <c r="Q2550" t="str">
        <f>TRIM(MID(Table1[[#This Row],[Category and Sub-Category]],1,SEARCH("/",Table1[[#This Row],[Category and Sub-Category]],1)-1))</f>
        <v>music</v>
      </c>
      <c r="R2550" t="str">
        <f>TRIM(MID(Table1[[#This Row],[Category and Sub-Category]],SEARCH("/",Table1[[#This Row],[Category and Sub-Category]],1)+1,LEN(Table1[[#This Row],[Category and Sub-Category]])))</f>
        <v>classical music</v>
      </c>
      <c r="S2550" s="8">
        <f>DATE(1970,1,1)+(Table1[[#This Row],[launched_at]]/(24*60*60))</f>
        <v>42618.625428240739</v>
      </c>
      <c r="T2550" s="8">
        <f>DATE(1970,1,1)+(Table1[[#This Row],[deadline]]/(24*60*60))</f>
        <v>42643.185416666667</v>
      </c>
      <c r="U2550">
        <f>_xlfn.DAYS(Table1[[#This Row],[Date Ended Conversion]],Table1[[#This Row],[Date Created Conversion]])</f>
        <v>25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9">
        <f>IF(Table1[[#This Row],[goal]] &lt;= 0,0,Table1[[#This Row],[pledged]]/Table1[[#This Row],[goal]])</f>
        <v>1.0280254777070064</v>
      </c>
      <c r="P2551" s="7">
        <f>IF(Table1[[#This Row],[backers_count]] &lt;= 0,0,Table1[[#This Row],[pledged]]/Table1[[#This Row],[backers_count]])</f>
        <v>43.621621621621621</v>
      </c>
      <c r="Q2551" t="str">
        <f>TRIM(MID(Table1[[#This Row],[Category and Sub-Category]],1,SEARCH("/",Table1[[#This Row],[Category and Sub-Category]],1)-1))</f>
        <v>music</v>
      </c>
      <c r="R2551" t="str">
        <f>TRIM(MID(Table1[[#This Row],[Category and Sub-Category]],SEARCH("/",Table1[[#This Row],[Category and Sub-Category]],1)+1,LEN(Table1[[#This Row],[Category and Sub-Category]])))</f>
        <v>classical music</v>
      </c>
      <c r="S2551" s="8">
        <f>DATE(1970,1,1)+(Table1[[#This Row],[launched_at]]/(24*60*60))</f>
        <v>41390.757754629631</v>
      </c>
      <c r="T2551" s="8">
        <f>DATE(1970,1,1)+(Table1[[#This Row],[deadline]]/(24*60*60))</f>
        <v>41425.708333333336</v>
      </c>
      <c r="U2551">
        <f>_xlfn.DAYS(Table1[[#This Row],[Date Ended Conversion]],Table1[[#This Row],[Date Created Conversion]])</f>
        <v>35</v>
      </c>
    </row>
    <row r="2552" spans="1:21" ht="43.5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9">
        <f>IF(Table1[[#This Row],[goal]] &lt;= 0,0,Table1[[#This Row],[pledged]]/Table1[[#This Row],[goal]])</f>
        <v>1.0084615384615385</v>
      </c>
      <c r="P2552" s="7">
        <f>IF(Table1[[#This Row],[backers_count]] &lt;= 0,0,Table1[[#This Row],[pledged]]/Table1[[#This Row],[backers_count]])</f>
        <v>43.7</v>
      </c>
      <c r="Q2552" t="str">
        <f>TRIM(MID(Table1[[#This Row],[Category and Sub-Category]],1,SEARCH("/",Table1[[#This Row],[Category and Sub-Category]],1)-1))</f>
        <v>music</v>
      </c>
      <c r="R2552" t="str">
        <f>TRIM(MID(Table1[[#This Row],[Category and Sub-Category]],SEARCH("/",Table1[[#This Row],[Category and Sub-Category]],1)+1,LEN(Table1[[#This Row],[Category and Sub-Category]])))</f>
        <v>classical music</v>
      </c>
      <c r="S2552" s="8">
        <f>DATE(1970,1,1)+(Table1[[#This Row],[launched_at]]/(24*60*60))</f>
        <v>42228.634328703702</v>
      </c>
      <c r="T2552" s="8">
        <f>DATE(1970,1,1)+(Table1[[#This Row],[deadline]]/(24*60*60))</f>
        <v>42285.165972222225</v>
      </c>
      <c r="U2552">
        <f>_xlfn.DAYS(Table1[[#This Row],[Date Ended Conversion]],Table1[[#This Row],[Date Created Conversion]])</f>
        <v>57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9">
        <f>IF(Table1[[#This Row],[goal]] &lt;= 0,0,Table1[[#This Row],[pledged]]/Table1[[#This Row],[goal]])</f>
        <v>1.0273469387755103</v>
      </c>
      <c r="P2553" s="7">
        <f>IF(Table1[[#This Row],[backers_count]] &lt;= 0,0,Table1[[#This Row],[pledged]]/Table1[[#This Row],[backers_count]])</f>
        <v>67.419642857142861</v>
      </c>
      <c r="Q2553" t="str">
        <f>TRIM(MID(Table1[[#This Row],[Category and Sub-Category]],1,SEARCH("/",Table1[[#This Row],[Category and Sub-Category]],1)-1))</f>
        <v>music</v>
      </c>
      <c r="R2553" t="str">
        <f>TRIM(MID(Table1[[#This Row],[Category and Sub-Category]],SEARCH("/",Table1[[#This Row],[Category and Sub-Category]],1)+1,LEN(Table1[[#This Row],[Category and Sub-Category]])))</f>
        <v>classical music</v>
      </c>
      <c r="S2553" s="8">
        <f>DATE(1970,1,1)+(Table1[[#This Row],[launched_at]]/(24*60*60))</f>
        <v>40961.252141203702</v>
      </c>
      <c r="T2553" s="8">
        <f>DATE(1970,1,1)+(Table1[[#This Row],[deadline]]/(24*60*60))</f>
        <v>40989.866666666669</v>
      </c>
      <c r="U2553">
        <f>_xlfn.DAYS(Table1[[#This Row],[Date Ended Conversion]],Table1[[#This Row],[Date Created Conversion]])</f>
        <v>28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9">
        <f>IF(Table1[[#This Row],[goal]] &lt;= 0,0,Table1[[#This Row],[pledged]]/Table1[[#This Row],[goal]])</f>
        <v>1.0649999999999999</v>
      </c>
      <c r="P2554" s="7">
        <f>IF(Table1[[#This Row],[backers_count]] &lt;= 0,0,Table1[[#This Row],[pledged]]/Table1[[#This Row],[backers_count]])</f>
        <v>177.5</v>
      </c>
      <c r="Q2554" t="str">
        <f>TRIM(MID(Table1[[#This Row],[Category and Sub-Category]],1,SEARCH("/",Table1[[#This Row],[Category and Sub-Category]],1)-1))</f>
        <v>music</v>
      </c>
      <c r="R2554" t="str">
        <f>TRIM(MID(Table1[[#This Row],[Category and Sub-Category]],SEARCH("/",Table1[[#This Row],[Category and Sub-Category]],1)+1,LEN(Table1[[#This Row],[Category and Sub-Category]])))</f>
        <v>classical music</v>
      </c>
      <c r="S2554" s="8">
        <f>DATE(1970,1,1)+(Table1[[#This Row],[launched_at]]/(24*60*60))</f>
        <v>42769.809965277775</v>
      </c>
      <c r="T2554" s="8">
        <f>DATE(1970,1,1)+(Table1[[#This Row],[deadline]]/(24*60*60))</f>
        <v>42799.809965277775</v>
      </c>
      <c r="U2554">
        <f>_xlfn.DAYS(Table1[[#This Row],[Date Ended Conversion]],Table1[[#This Row],[Date Created Conversion]])</f>
        <v>30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9">
        <f>IF(Table1[[#This Row],[goal]] &lt;= 0,0,Table1[[#This Row],[pledged]]/Table1[[#This Row],[goal]])</f>
        <v>1.5553333333333332</v>
      </c>
      <c r="P2555" s="7">
        <f>IF(Table1[[#This Row],[backers_count]] &lt;= 0,0,Table1[[#This Row],[pledged]]/Table1[[#This Row],[backers_count]])</f>
        <v>38.883333333333333</v>
      </c>
      <c r="Q2555" t="str">
        <f>TRIM(MID(Table1[[#This Row],[Category and Sub-Category]],1,SEARCH("/",Table1[[#This Row],[Category and Sub-Category]],1)-1))</f>
        <v>music</v>
      </c>
      <c r="R2555" t="str">
        <f>TRIM(MID(Table1[[#This Row],[Category and Sub-Category]],SEARCH("/",Table1[[#This Row],[Category and Sub-Category]],1)+1,LEN(Table1[[#This Row],[Category and Sub-Category]])))</f>
        <v>classical music</v>
      </c>
      <c r="S2555" s="8">
        <f>DATE(1970,1,1)+(Table1[[#This Row],[launched_at]]/(24*60*60))</f>
        <v>41113.199155092589</v>
      </c>
      <c r="T2555" s="8">
        <f>DATE(1970,1,1)+(Table1[[#This Row],[deadline]]/(24*60*60))</f>
        <v>41173.199155092589</v>
      </c>
      <c r="U2555">
        <f>_xlfn.DAYS(Table1[[#This Row],[Date Ended Conversion]],Table1[[#This Row],[Date Created Conversion]])</f>
        <v>60</v>
      </c>
    </row>
    <row r="2556" spans="1:21" ht="43.5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9">
        <f>IF(Table1[[#This Row],[goal]] &lt;= 0,0,Table1[[#This Row],[pledged]]/Table1[[#This Row],[goal]])</f>
        <v>1.228</v>
      </c>
      <c r="P2556" s="7">
        <f>IF(Table1[[#This Row],[backers_count]] &lt;= 0,0,Table1[[#This Row],[pledged]]/Table1[[#This Row],[backers_count]])</f>
        <v>54.985074626865675</v>
      </c>
      <c r="Q2556" t="str">
        <f>TRIM(MID(Table1[[#This Row],[Category and Sub-Category]],1,SEARCH("/",Table1[[#This Row],[Category and Sub-Category]],1)-1))</f>
        <v>music</v>
      </c>
      <c r="R2556" t="str">
        <f>TRIM(MID(Table1[[#This Row],[Category and Sub-Category]],SEARCH("/",Table1[[#This Row],[Category and Sub-Category]],1)+1,LEN(Table1[[#This Row],[Category and Sub-Category]])))</f>
        <v>classical music</v>
      </c>
      <c r="S2556" s="8">
        <f>DATE(1970,1,1)+(Table1[[#This Row],[launched_at]]/(24*60*60))</f>
        <v>42125.078275462962</v>
      </c>
      <c r="T2556" s="8">
        <f>DATE(1970,1,1)+(Table1[[#This Row],[deadline]]/(24*60*60))</f>
        <v>42156.165972222225</v>
      </c>
      <c r="U2556">
        <f>_xlfn.DAYS(Table1[[#This Row],[Date Ended Conversion]],Table1[[#This Row],[Date Created Conversion]])</f>
        <v>31</v>
      </c>
    </row>
    <row r="2557" spans="1:21" ht="43.5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9">
        <f>IF(Table1[[#This Row],[goal]] &lt;= 0,0,Table1[[#This Row],[pledged]]/Table1[[#This Row],[goal]])</f>
        <v>1.0734999999999999</v>
      </c>
      <c r="P2557" s="7">
        <f>IF(Table1[[#This Row],[backers_count]] &lt;= 0,0,Table1[[#This Row],[pledged]]/Table1[[#This Row],[backers_count]])</f>
        <v>61.342857142857142</v>
      </c>
      <c r="Q2557" t="str">
        <f>TRIM(MID(Table1[[#This Row],[Category and Sub-Category]],1,SEARCH("/",Table1[[#This Row],[Category and Sub-Category]],1)-1))</f>
        <v>music</v>
      </c>
      <c r="R2557" t="str">
        <f>TRIM(MID(Table1[[#This Row],[Category and Sub-Category]],SEARCH("/",Table1[[#This Row],[Category and Sub-Category]],1)+1,LEN(Table1[[#This Row],[Category and Sub-Category]])))</f>
        <v>classical music</v>
      </c>
      <c r="S2557" s="8">
        <f>DATE(1970,1,1)+(Table1[[#This Row],[launched_at]]/(24*60*60))</f>
        <v>41026.655011574076</v>
      </c>
      <c r="T2557" s="8">
        <f>DATE(1970,1,1)+(Table1[[#This Row],[deadline]]/(24*60*60))</f>
        <v>41057.655011574076</v>
      </c>
      <c r="U2557">
        <f>_xlfn.DAYS(Table1[[#This Row],[Date Ended Conversion]],Table1[[#This Row],[Date Created Conversion]])</f>
        <v>31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9">
        <f>IF(Table1[[#This Row],[goal]] &lt;= 0,0,Table1[[#This Row],[pledged]]/Table1[[#This Row],[goal]])</f>
        <v>1.0550335570469798</v>
      </c>
      <c r="P2558" s="7">
        <f>IF(Table1[[#This Row],[backers_count]] &lt;= 0,0,Table1[[#This Row],[pledged]]/Table1[[#This Row],[backers_count]])</f>
        <v>23.117647058823529</v>
      </c>
      <c r="Q2558" t="str">
        <f>TRIM(MID(Table1[[#This Row],[Category and Sub-Category]],1,SEARCH("/",Table1[[#This Row],[Category and Sub-Category]],1)-1))</f>
        <v>music</v>
      </c>
      <c r="R2558" t="str">
        <f>TRIM(MID(Table1[[#This Row],[Category and Sub-Category]],SEARCH("/",Table1[[#This Row],[Category and Sub-Category]],1)+1,LEN(Table1[[#This Row],[Category and Sub-Category]])))</f>
        <v>classical music</v>
      </c>
      <c r="S2558" s="8">
        <f>DATE(1970,1,1)+(Table1[[#This Row],[launched_at]]/(24*60*60))</f>
        <v>41222.991400462961</v>
      </c>
      <c r="T2558" s="8">
        <f>DATE(1970,1,1)+(Table1[[#This Row],[deadline]]/(24*60*60))</f>
        <v>41267.991400462961</v>
      </c>
      <c r="U2558">
        <f>_xlfn.DAYS(Table1[[#This Row],[Date Ended Conversion]],Table1[[#This Row],[Date Created Conversion]])</f>
        <v>45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9">
        <f>IF(Table1[[#This Row],[goal]] &lt;= 0,0,Table1[[#This Row],[pledged]]/Table1[[#This Row],[goal]])</f>
        <v>1.1844444444444444</v>
      </c>
      <c r="P2559" s="7">
        <f>IF(Table1[[#This Row],[backers_count]] &lt;= 0,0,Table1[[#This Row],[pledged]]/Table1[[#This Row],[backers_count]])</f>
        <v>29.611111111111111</v>
      </c>
      <c r="Q2559" t="str">
        <f>TRIM(MID(Table1[[#This Row],[Category and Sub-Category]],1,SEARCH("/",Table1[[#This Row],[Category and Sub-Category]],1)-1))</f>
        <v>music</v>
      </c>
      <c r="R2559" t="str">
        <f>TRIM(MID(Table1[[#This Row],[Category and Sub-Category]],SEARCH("/",Table1[[#This Row],[Category and Sub-Category]],1)+1,LEN(Table1[[#This Row],[Category and Sub-Category]])))</f>
        <v>classical music</v>
      </c>
      <c r="S2559" s="8">
        <f>DATE(1970,1,1)+(Table1[[#This Row],[launched_at]]/(24*60*60))</f>
        <v>41744.745208333334</v>
      </c>
      <c r="T2559" s="8">
        <f>DATE(1970,1,1)+(Table1[[#This Row],[deadline]]/(24*60*60))</f>
        <v>41774.745208333334</v>
      </c>
      <c r="U2559">
        <f>_xlfn.DAYS(Table1[[#This Row],[Date Ended Conversion]],Table1[[#This Row],[Date Created Conversion]])</f>
        <v>30</v>
      </c>
    </row>
    <row r="2560" spans="1:21" ht="29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9">
        <f>IF(Table1[[#This Row],[goal]] &lt;= 0,0,Table1[[#This Row],[pledged]]/Table1[[#This Row],[goal]])</f>
        <v>1.0888</v>
      </c>
      <c r="P2560" s="7">
        <f>IF(Table1[[#This Row],[backers_count]] &lt;= 0,0,Table1[[#This Row],[pledged]]/Table1[[#This Row],[backers_count]])</f>
        <v>75.611111111111114</v>
      </c>
      <c r="Q2560" t="str">
        <f>TRIM(MID(Table1[[#This Row],[Category and Sub-Category]],1,SEARCH("/",Table1[[#This Row],[Category and Sub-Category]],1)-1))</f>
        <v>music</v>
      </c>
      <c r="R2560" t="str">
        <f>TRIM(MID(Table1[[#This Row],[Category and Sub-Category]],SEARCH("/",Table1[[#This Row],[Category and Sub-Category]],1)+1,LEN(Table1[[#This Row],[Category and Sub-Category]])))</f>
        <v>classical music</v>
      </c>
      <c r="S2560" s="8">
        <f>DATE(1970,1,1)+(Table1[[#This Row],[launched_at]]/(24*60*60))</f>
        <v>42093.860023148147</v>
      </c>
      <c r="T2560" s="8">
        <f>DATE(1970,1,1)+(Table1[[#This Row],[deadline]]/(24*60*60))</f>
        <v>42125.582638888889</v>
      </c>
      <c r="U2560">
        <f>_xlfn.DAYS(Table1[[#This Row],[Date Ended Conversion]],Table1[[#This Row],[Date Created Conversion]])</f>
        <v>32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9">
        <f>IF(Table1[[#This Row],[goal]] &lt;= 0,0,Table1[[#This Row],[pledged]]/Table1[[#This Row],[goal]])</f>
        <v>1.1125</v>
      </c>
      <c r="P2561" s="7">
        <f>IF(Table1[[#This Row],[backers_count]] &lt;= 0,0,Table1[[#This Row],[pledged]]/Table1[[#This Row],[backers_count]])</f>
        <v>35.6</v>
      </c>
      <c r="Q2561" t="str">
        <f>TRIM(MID(Table1[[#This Row],[Category and Sub-Category]],1,SEARCH("/",Table1[[#This Row],[Category and Sub-Category]],1)-1))</f>
        <v>music</v>
      </c>
      <c r="R2561" t="str">
        <f>TRIM(MID(Table1[[#This Row],[Category and Sub-Category]],SEARCH("/",Table1[[#This Row],[Category and Sub-Category]],1)+1,LEN(Table1[[#This Row],[Category and Sub-Category]])))</f>
        <v>classical music</v>
      </c>
      <c r="S2561" s="8">
        <f>DATE(1970,1,1)+(Table1[[#This Row],[launched_at]]/(24*60*60))</f>
        <v>40829.873657407406</v>
      </c>
      <c r="T2561" s="8">
        <f>DATE(1970,1,1)+(Table1[[#This Row],[deadline]]/(24*60*60))</f>
        <v>40862.817361111112</v>
      </c>
      <c r="U2561">
        <f>_xlfn.DAYS(Table1[[#This Row],[Date Ended Conversion]],Table1[[#This Row],[Date Created Conversion]])</f>
        <v>33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9">
        <f>IF(Table1[[#This Row],[goal]] &lt;= 0,0,Table1[[#This Row],[pledged]]/Table1[[#This Row],[goal]])</f>
        <v>1.0009999999999999</v>
      </c>
      <c r="P2562" s="7">
        <f>IF(Table1[[#This Row],[backers_count]] &lt;= 0,0,Table1[[#This Row],[pledged]]/Table1[[#This Row],[backers_count]])</f>
        <v>143</v>
      </c>
      <c r="Q2562" t="str">
        <f>TRIM(MID(Table1[[#This Row],[Category and Sub-Category]],1,SEARCH("/",Table1[[#This Row],[Category and Sub-Category]],1)-1))</f>
        <v>music</v>
      </c>
      <c r="R2562" t="str">
        <f>TRIM(MID(Table1[[#This Row],[Category and Sub-Category]],SEARCH("/",Table1[[#This Row],[Category and Sub-Category]],1)+1,LEN(Table1[[#This Row],[Category and Sub-Category]])))</f>
        <v>classical music</v>
      </c>
      <c r="S2562" s="8">
        <f>DATE(1970,1,1)+(Table1[[#This Row],[launched_at]]/(24*60*60))</f>
        <v>42039.951087962967</v>
      </c>
      <c r="T2562" s="8">
        <f>DATE(1970,1,1)+(Table1[[#This Row],[deadline]]/(24*60*60))</f>
        <v>42069.951087962967</v>
      </c>
      <c r="U2562">
        <f>_xlfn.DAYS(Table1[[#This Row],[Date Ended Conversion]],Table1[[#This Row],[Date Created Conversion]])</f>
        <v>30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9">
        <f>IF(Table1[[#This Row],[goal]] &lt;= 0,0,Table1[[#This Row],[pledged]]/Table1[[#This Row],[goal]])</f>
        <v>0</v>
      </c>
      <c r="P2563" s="7">
        <f>IF(Table1[[#This Row],[backers_count]] &lt;= 0,0,Table1[[#This Row],[pledged]]/Table1[[#This Row],[backers_count]])</f>
        <v>0</v>
      </c>
      <c r="Q2563" t="str">
        <f>TRIM(MID(Table1[[#This Row],[Category and Sub-Category]],1,SEARCH("/",Table1[[#This Row],[Category and Sub-Category]],1)-1))</f>
        <v>food</v>
      </c>
      <c r="R2563" t="str">
        <f>TRIM(MID(Table1[[#This Row],[Category and Sub-Category]],SEARCH("/",Table1[[#This Row],[Category and Sub-Category]],1)+1,LEN(Table1[[#This Row],[Category and Sub-Category]])))</f>
        <v>food trucks</v>
      </c>
      <c r="S2563" s="8">
        <f>DATE(1970,1,1)+(Table1[[#This Row],[launched_at]]/(24*60*60))</f>
        <v>42260.528807870374</v>
      </c>
      <c r="T2563" s="8">
        <f>DATE(1970,1,1)+(Table1[[#This Row],[deadline]]/(24*60*60))</f>
        <v>42290.528807870374</v>
      </c>
      <c r="U2563">
        <f>_xlfn.DAYS(Table1[[#This Row],[Date Ended Conversion]],Table1[[#This Row],[Date Created Conversion]])</f>
        <v>30</v>
      </c>
    </row>
    <row r="2564" spans="1:21" ht="43.5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9">
        <f>IF(Table1[[#This Row],[goal]] &lt;= 0,0,Table1[[#This Row],[pledged]]/Table1[[#This Row],[goal]])</f>
        <v>7.4999999999999997E-3</v>
      </c>
      <c r="P2564" s="7">
        <f>IF(Table1[[#This Row],[backers_count]] &lt;= 0,0,Table1[[#This Row],[pledged]]/Table1[[#This Row],[backers_count]])</f>
        <v>25</v>
      </c>
      <c r="Q2564" t="str">
        <f>TRIM(MID(Table1[[#This Row],[Category and Sub-Category]],1,SEARCH("/",Table1[[#This Row],[Category and Sub-Category]],1)-1))</f>
        <v>food</v>
      </c>
      <c r="R2564" t="str">
        <f>TRIM(MID(Table1[[#This Row],[Category and Sub-Category]],SEARCH("/",Table1[[#This Row],[Category and Sub-Category]],1)+1,LEN(Table1[[#This Row],[Category and Sub-Category]])))</f>
        <v>food trucks</v>
      </c>
      <c r="S2564" s="8">
        <f>DATE(1970,1,1)+(Table1[[#This Row],[launched_at]]/(24*60*60))</f>
        <v>42594.524756944447</v>
      </c>
      <c r="T2564" s="8">
        <f>DATE(1970,1,1)+(Table1[[#This Row],[deadline]]/(24*60*60))</f>
        <v>42654.524756944447</v>
      </c>
      <c r="U2564">
        <f>_xlfn.DAYS(Table1[[#This Row],[Date Ended Conversion]],Table1[[#This Row],[Date Created Conversion]])</f>
        <v>60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9">
        <f>IF(Table1[[#This Row],[goal]] &lt;= 0,0,Table1[[#This Row],[pledged]]/Table1[[#This Row],[goal]])</f>
        <v>0</v>
      </c>
      <c r="P2565" s="7">
        <f>IF(Table1[[#This Row],[backers_count]] &lt;= 0,0,Table1[[#This Row],[pledged]]/Table1[[#This Row],[backers_count]])</f>
        <v>0</v>
      </c>
      <c r="Q2565" t="str">
        <f>TRIM(MID(Table1[[#This Row],[Category and Sub-Category]],1,SEARCH("/",Table1[[#This Row],[Category and Sub-Category]],1)-1))</f>
        <v>food</v>
      </c>
      <c r="R2565" t="str">
        <f>TRIM(MID(Table1[[#This Row],[Category and Sub-Category]],SEARCH("/",Table1[[#This Row],[Category and Sub-Category]],1)+1,LEN(Table1[[#This Row],[Category and Sub-Category]])))</f>
        <v>food trucks</v>
      </c>
      <c r="S2565" s="8">
        <f>DATE(1970,1,1)+(Table1[[#This Row],[launched_at]]/(24*60*60))</f>
        <v>42155.139479166668</v>
      </c>
      <c r="T2565" s="8">
        <f>DATE(1970,1,1)+(Table1[[#This Row],[deadline]]/(24*60*60))</f>
        <v>42215.139479166668</v>
      </c>
      <c r="U2565">
        <f>_xlfn.DAYS(Table1[[#This Row],[Date Ended Conversion]],Table1[[#This Row],[Date Created Conversion]])</f>
        <v>60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9">
        <f>IF(Table1[[#This Row],[goal]] &lt;= 0,0,Table1[[#This Row],[pledged]]/Table1[[#This Row],[goal]])</f>
        <v>0</v>
      </c>
      <c r="P2566" s="7">
        <f>IF(Table1[[#This Row],[backers_count]] &lt;= 0,0,Table1[[#This Row],[pledged]]/Table1[[#This Row],[backers_count]])</f>
        <v>0</v>
      </c>
      <c r="Q2566" t="str">
        <f>TRIM(MID(Table1[[#This Row],[Category and Sub-Category]],1,SEARCH("/",Table1[[#This Row],[Category and Sub-Category]],1)-1))</f>
        <v>food</v>
      </c>
      <c r="R2566" t="str">
        <f>TRIM(MID(Table1[[#This Row],[Category and Sub-Category]],SEARCH("/",Table1[[#This Row],[Category and Sub-Category]],1)+1,LEN(Table1[[#This Row],[Category and Sub-Category]])))</f>
        <v>food trucks</v>
      </c>
      <c r="S2566" s="8">
        <f>DATE(1970,1,1)+(Table1[[#This Row],[launched_at]]/(24*60*60))</f>
        <v>41822.040497685186</v>
      </c>
      <c r="T2566" s="8">
        <f>DATE(1970,1,1)+(Table1[[#This Row],[deadline]]/(24*60*60))</f>
        <v>41852.040497685186</v>
      </c>
      <c r="U2566">
        <f>_xlfn.DAYS(Table1[[#This Row],[Date Ended Conversion]],Table1[[#This Row],[Date Created Conversion]])</f>
        <v>30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9">
        <f>IF(Table1[[#This Row],[goal]] &lt;= 0,0,Table1[[#This Row],[pledged]]/Table1[[#This Row],[goal]])</f>
        <v>0.01</v>
      </c>
      <c r="P2567" s="7">
        <f>IF(Table1[[#This Row],[backers_count]] &lt;= 0,0,Table1[[#This Row],[pledged]]/Table1[[#This Row],[backers_count]])</f>
        <v>100</v>
      </c>
      <c r="Q2567" t="str">
        <f>TRIM(MID(Table1[[#This Row],[Category and Sub-Category]],1,SEARCH("/",Table1[[#This Row],[Category and Sub-Category]],1)-1))</f>
        <v>food</v>
      </c>
      <c r="R2567" t="str">
        <f>TRIM(MID(Table1[[#This Row],[Category and Sub-Category]],SEARCH("/",Table1[[#This Row],[Category and Sub-Category]],1)+1,LEN(Table1[[#This Row],[Category and Sub-Category]])))</f>
        <v>food trucks</v>
      </c>
      <c r="S2567" s="8">
        <f>DATE(1970,1,1)+(Table1[[#This Row],[launched_at]]/(24*60*60))</f>
        <v>42440.650335648148</v>
      </c>
      <c r="T2567" s="8">
        <f>DATE(1970,1,1)+(Table1[[#This Row],[deadline]]/(24*60*60))</f>
        <v>42499.868055555555</v>
      </c>
      <c r="U2567">
        <f>_xlfn.DAYS(Table1[[#This Row],[Date Ended Conversion]],Table1[[#This Row],[Date Created Conversion]])</f>
        <v>59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9">
        <f>IF(Table1[[#This Row],[goal]] &lt;= 0,0,Table1[[#This Row],[pledged]]/Table1[[#This Row],[goal]])</f>
        <v>0</v>
      </c>
      <c r="P2568" s="7">
        <f>IF(Table1[[#This Row],[backers_count]] &lt;= 0,0,Table1[[#This Row],[pledged]]/Table1[[#This Row],[backers_count]])</f>
        <v>0</v>
      </c>
      <c r="Q2568" t="str">
        <f>TRIM(MID(Table1[[#This Row],[Category and Sub-Category]],1,SEARCH("/",Table1[[#This Row],[Category and Sub-Category]],1)-1))</f>
        <v>food</v>
      </c>
      <c r="R2568" t="str">
        <f>TRIM(MID(Table1[[#This Row],[Category and Sub-Category]],SEARCH("/",Table1[[#This Row],[Category and Sub-Category]],1)+1,LEN(Table1[[#This Row],[Category and Sub-Category]])))</f>
        <v>food trucks</v>
      </c>
      <c r="S2568" s="8">
        <f>DATE(1970,1,1)+(Table1[[#This Row],[launched_at]]/(24*60*60))</f>
        <v>41842.980879629627</v>
      </c>
      <c r="T2568" s="8">
        <f>DATE(1970,1,1)+(Table1[[#This Row],[deadline]]/(24*60*60))</f>
        <v>41872.980879629627</v>
      </c>
      <c r="U2568">
        <f>_xlfn.DAYS(Table1[[#This Row],[Date Ended Conversion]],Table1[[#This Row],[Date Created Conversion]])</f>
        <v>30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9">
        <f>IF(Table1[[#This Row],[goal]] &lt;= 0,0,Table1[[#This Row],[pledged]]/Table1[[#This Row],[goal]])</f>
        <v>2.6666666666666666E-3</v>
      </c>
      <c r="P2569" s="7">
        <f>IF(Table1[[#This Row],[backers_count]] &lt;= 0,0,Table1[[#This Row],[pledged]]/Table1[[#This Row],[backers_count]])</f>
        <v>60</v>
      </c>
      <c r="Q2569" t="str">
        <f>TRIM(MID(Table1[[#This Row],[Category and Sub-Category]],1,SEARCH("/",Table1[[#This Row],[Category and Sub-Category]],1)-1))</f>
        <v>food</v>
      </c>
      <c r="R2569" t="str">
        <f>TRIM(MID(Table1[[#This Row],[Category and Sub-Category]],SEARCH("/",Table1[[#This Row],[Category and Sub-Category]],1)+1,LEN(Table1[[#This Row],[Category and Sub-Category]])))</f>
        <v>food trucks</v>
      </c>
      <c r="S2569" s="8">
        <f>DATE(1970,1,1)+(Table1[[#This Row],[launched_at]]/(24*60*60))</f>
        <v>42087.878912037035</v>
      </c>
      <c r="T2569" s="8">
        <f>DATE(1970,1,1)+(Table1[[#This Row],[deadline]]/(24*60*60))</f>
        <v>42117.878912037035</v>
      </c>
      <c r="U2569">
        <f>_xlfn.DAYS(Table1[[#This Row],[Date Ended Conversion]],Table1[[#This Row],[Date Created Conversion]])</f>
        <v>30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9">
        <f>IF(Table1[[#This Row],[goal]] &lt;= 0,0,Table1[[#This Row],[pledged]]/Table1[[#This Row],[goal]])</f>
        <v>5.0000000000000001E-3</v>
      </c>
      <c r="P2570" s="7">
        <f>IF(Table1[[#This Row],[backers_count]] &lt;= 0,0,Table1[[#This Row],[pledged]]/Table1[[#This Row],[backers_count]])</f>
        <v>50</v>
      </c>
      <c r="Q2570" t="str">
        <f>TRIM(MID(Table1[[#This Row],[Category and Sub-Category]],1,SEARCH("/",Table1[[#This Row],[Category and Sub-Category]],1)-1))</f>
        <v>food</v>
      </c>
      <c r="R2570" t="str">
        <f>TRIM(MID(Table1[[#This Row],[Category and Sub-Category]],SEARCH("/",Table1[[#This Row],[Category and Sub-Category]],1)+1,LEN(Table1[[#This Row],[Category and Sub-Category]])))</f>
        <v>food trucks</v>
      </c>
      <c r="S2570" s="8">
        <f>DATE(1970,1,1)+(Table1[[#This Row],[launched_at]]/(24*60*60))</f>
        <v>42584.666597222225</v>
      </c>
      <c r="T2570" s="8">
        <f>DATE(1970,1,1)+(Table1[[#This Row],[deadline]]/(24*60*60))</f>
        <v>42614.666597222225</v>
      </c>
      <c r="U2570">
        <f>_xlfn.DAYS(Table1[[#This Row],[Date Ended Conversion]],Table1[[#This Row],[Date Created Conversion]])</f>
        <v>30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9">
        <f>IF(Table1[[#This Row],[goal]] &lt;= 0,0,Table1[[#This Row],[pledged]]/Table1[[#This Row],[goal]])</f>
        <v>2.2307692307692306E-2</v>
      </c>
      <c r="P2571" s="7">
        <f>IF(Table1[[#This Row],[backers_count]] &lt;= 0,0,Table1[[#This Row],[pledged]]/Table1[[#This Row],[backers_count]])</f>
        <v>72.5</v>
      </c>
      <c r="Q2571" t="str">
        <f>TRIM(MID(Table1[[#This Row],[Category and Sub-Category]],1,SEARCH("/",Table1[[#This Row],[Category and Sub-Category]],1)-1))</f>
        <v>food</v>
      </c>
      <c r="R2571" t="str">
        <f>TRIM(MID(Table1[[#This Row],[Category and Sub-Category]],SEARCH("/",Table1[[#This Row],[Category and Sub-Category]],1)+1,LEN(Table1[[#This Row],[Category and Sub-Category]])))</f>
        <v>food trucks</v>
      </c>
      <c r="S2571" s="8">
        <f>DATE(1970,1,1)+(Table1[[#This Row],[launched_at]]/(24*60*60))</f>
        <v>42234.105462962965</v>
      </c>
      <c r="T2571" s="8">
        <f>DATE(1970,1,1)+(Table1[[#This Row],[deadline]]/(24*60*60))</f>
        <v>42264.105462962965</v>
      </c>
      <c r="U2571">
        <f>_xlfn.DAYS(Table1[[#This Row],[Date Ended Conversion]],Table1[[#This Row],[Date Created Conversion]])</f>
        <v>30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9">
        <f>IF(Table1[[#This Row],[goal]] &lt;= 0,0,Table1[[#This Row],[pledged]]/Table1[[#This Row],[goal]])</f>
        <v>8.4285714285714294E-3</v>
      </c>
      <c r="P2572" s="7">
        <f>IF(Table1[[#This Row],[backers_count]] &lt;= 0,0,Table1[[#This Row],[pledged]]/Table1[[#This Row],[backers_count]])</f>
        <v>29.5</v>
      </c>
      <c r="Q2572" t="str">
        <f>TRIM(MID(Table1[[#This Row],[Category and Sub-Category]],1,SEARCH("/",Table1[[#This Row],[Category and Sub-Category]],1)-1))</f>
        <v>food</v>
      </c>
      <c r="R2572" t="str">
        <f>TRIM(MID(Table1[[#This Row],[Category and Sub-Category]],SEARCH("/",Table1[[#This Row],[Category and Sub-Category]],1)+1,LEN(Table1[[#This Row],[Category and Sub-Category]])))</f>
        <v>food trucks</v>
      </c>
      <c r="S2572" s="8">
        <f>DATE(1970,1,1)+(Table1[[#This Row],[launched_at]]/(24*60*60))</f>
        <v>42744.903182870374</v>
      </c>
      <c r="T2572" s="8">
        <f>DATE(1970,1,1)+(Table1[[#This Row],[deadline]]/(24*60*60))</f>
        <v>42774.903182870374</v>
      </c>
      <c r="U2572">
        <f>_xlfn.DAYS(Table1[[#This Row],[Date Ended Conversion]],Table1[[#This Row],[Date Created Conversion]])</f>
        <v>30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9">
        <f>IF(Table1[[#This Row],[goal]] &lt;= 0,0,Table1[[#This Row],[pledged]]/Table1[[#This Row],[goal]])</f>
        <v>2.5000000000000001E-3</v>
      </c>
      <c r="P2573" s="7">
        <f>IF(Table1[[#This Row],[backers_count]] &lt;= 0,0,Table1[[#This Row],[pledged]]/Table1[[#This Row],[backers_count]])</f>
        <v>62.5</v>
      </c>
      <c r="Q2573" t="str">
        <f>TRIM(MID(Table1[[#This Row],[Category and Sub-Category]],1,SEARCH("/",Table1[[#This Row],[Category and Sub-Category]],1)-1))</f>
        <v>food</v>
      </c>
      <c r="R2573" t="str">
        <f>TRIM(MID(Table1[[#This Row],[Category and Sub-Category]],SEARCH("/",Table1[[#This Row],[Category and Sub-Category]],1)+1,LEN(Table1[[#This Row],[Category and Sub-Category]])))</f>
        <v>food trucks</v>
      </c>
      <c r="S2573" s="8">
        <f>DATE(1970,1,1)+(Table1[[#This Row],[launched_at]]/(24*60*60))</f>
        <v>42449.341678240744</v>
      </c>
      <c r="T2573" s="8">
        <f>DATE(1970,1,1)+(Table1[[#This Row],[deadline]]/(24*60*60))</f>
        <v>42509.341678240744</v>
      </c>
      <c r="U2573">
        <f>_xlfn.DAYS(Table1[[#This Row],[Date Ended Conversion]],Table1[[#This Row],[Date Created Conversion]])</f>
        <v>60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9">
        <f>IF(Table1[[#This Row],[goal]] &lt;= 0,0,Table1[[#This Row],[pledged]]/Table1[[#This Row],[goal]])</f>
        <v>0</v>
      </c>
      <c r="P2574" s="7">
        <f>IF(Table1[[#This Row],[backers_count]] &lt;= 0,0,Table1[[#This Row],[pledged]]/Table1[[#This Row],[backers_count]])</f>
        <v>0</v>
      </c>
      <c r="Q2574" t="str">
        <f>TRIM(MID(Table1[[#This Row],[Category and Sub-Category]],1,SEARCH("/",Table1[[#This Row],[Category and Sub-Category]],1)-1))</f>
        <v>food</v>
      </c>
      <c r="R2574" t="str">
        <f>TRIM(MID(Table1[[#This Row],[Category and Sub-Category]],SEARCH("/",Table1[[#This Row],[Category and Sub-Category]],1)+1,LEN(Table1[[#This Row],[Category and Sub-Category]])))</f>
        <v>food trucks</v>
      </c>
      <c r="S2574" s="8">
        <f>DATE(1970,1,1)+(Table1[[#This Row],[launched_at]]/(24*60*60))</f>
        <v>42077.119409722218</v>
      </c>
      <c r="T2574" s="8">
        <f>DATE(1970,1,1)+(Table1[[#This Row],[deadline]]/(24*60*60))</f>
        <v>42107.119409722218</v>
      </c>
      <c r="U2574">
        <f>_xlfn.DAYS(Table1[[#This Row],[Date Ended Conversion]],Table1[[#This Row],[Date Created Conversion]])</f>
        <v>30</v>
      </c>
    </row>
    <row r="2575" spans="1:21" ht="43.5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9">
        <f>IF(Table1[[#This Row],[goal]] &lt;= 0,0,Table1[[#This Row],[pledged]]/Table1[[#This Row],[goal]])</f>
        <v>0</v>
      </c>
      <c r="P2575" s="7">
        <f>IF(Table1[[#This Row],[backers_count]] &lt;= 0,0,Table1[[#This Row],[pledged]]/Table1[[#This Row],[backers_count]])</f>
        <v>0</v>
      </c>
      <c r="Q2575" t="str">
        <f>TRIM(MID(Table1[[#This Row],[Category and Sub-Category]],1,SEARCH("/",Table1[[#This Row],[Category and Sub-Category]],1)-1))</f>
        <v>food</v>
      </c>
      <c r="R2575" t="str">
        <f>TRIM(MID(Table1[[#This Row],[Category and Sub-Category]],SEARCH("/",Table1[[#This Row],[Category and Sub-Category]],1)+1,LEN(Table1[[#This Row],[Category and Sub-Category]])))</f>
        <v>food trucks</v>
      </c>
      <c r="S2575" s="8">
        <f>DATE(1970,1,1)+(Table1[[#This Row],[launched_at]]/(24*60*60))</f>
        <v>41829.592002314814</v>
      </c>
      <c r="T2575" s="8">
        <f>DATE(1970,1,1)+(Table1[[#This Row],[deadline]]/(24*60*60))</f>
        <v>41874.592002314814</v>
      </c>
      <c r="U2575">
        <f>_xlfn.DAYS(Table1[[#This Row],[Date Ended Conversion]],Table1[[#This Row],[Date Created Conversion]])</f>
        <v>45</v>
      </c>
    </row>
    <row r="2576" spans="1:21" ht="43.5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9">
        <f>IF(Table1[[#This Row],[goal]] &lt;= 0,0,Table1[[#This Row],[pledged]]/Table1[[#This Row],[goal]])</f>
        <v>0</v>
      </c>
      <c r="P2576" s="7">
        <f>IF(Table1[[#This Row],[backers_count]] &lt;= 0,0,Table1[[#This Row],[pledged]]/Table1[[#This Row],[backers_count]])</f>
        <v>0</v>
      </c>
      <c r="Q2576" t="str">
        <f>TRIM(MID(Table1[[#This Row],[Category and Sub-Category]],1,SEARCH("/",Table1[[#This Row],[Category and Sub-Category]],1)-1))</f>
        <v>food</v>
      </c>
      <c r="R2576" t="str">
        <f>TRIM(MID(Table1[[#This Row],[Category and Sub-Category]],SEARCH("/",Table1[[#This Row],[Category and Sub-Category]],1)+1,LEN(Table1[[#This Row],[Category and Sub-Category]])))</f>
        <v>food trucks</v>
      </c>
      <c r="S2576" s="8">
        <f>DATE(1970,1,1)+(Table1[[#This Row],[launched_at]]/(24*60*60))</f>
        <v>42487.825752314813</v>
      </c>
      <c r="T2576" s="8">
        <f>DATE(1970,1,1)+(Table1[[#This Row],[deadline]]/(24*60*60))</f>
        <v>42508.825752314813</v>
      </c>
      <c r="U2576">
        <f>_xlfn.DAYS(Table1[[#This Row],[Date Ended Conversion]],Table1[[#This Row],[Date Created Conversion]])</f>
        <v>21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9">
        <f>IF(Table1[[#This Row],[goal]] &lt;= 0,0,Table1[[#This Row],[pledged]]/Table1[[#This Row],[goal]])</f>
        <v>0</v>
      </c>
      <c r="P2577" s="7">
        <f>IF(Table1[[#This Row],[backers_count]] &lt;= 0,0,Table1[[#This Row],[pledged]]/Table1[[#This Row],[backers_count]])</f>
        <v>0</v>
      </c>
      <c r="Q2577" t="str">
        <f>TRIM(MID(Table1[[#This Row],[Category and Sub-Category]],1,SEARCH("/",Table1[[#This Row],[Category and Sub-Category]],1)-1))</f>
        <v>food</v>
      </c>
      <c r="R2577" t="str">
        <f>TRIM(MID(Table1[[#This Row],[Category and Sub-Category]],SEARCH("/",Table1[[#This Row],[Category and Sub-Category]],1)+1,LEN(Table1[[#This Row],[Category and Sub-Category]])))</f>
        <v>food trucks</v>
      </c>
      <c r="S2577" s="8">
        <f>DATE(1970,1,1)+(Table1[[#This Row],[launched_at]]/(24*60*60))</f>
        <v>41986.108726851853</v>
      </c>
      <c r="T2577" s="8">
        <f>DATE(1970,1,1)+(Table1[[#This Row],[deadline]]/(24*60*60))</f>
        <v>42016.108726851853</v>
      </c>
      <c r="U2577">
        <f>_xlfn.DAYS(Table1[[#This Row],[Date Ended Conversion]],Table1[[#This Row],[Date Created Conversion]])</f>
        <v>30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9">
        <f>IF(Table1[[#This Row],[goal]] &lt;= 0,0,Table1[[#This Row],[pledged]]/Table1[[#This Row],[goal]])</f>
        <v>0</v>
      </c>
      <c r="P2578" s="7">
        <f>IF(Table1[[#This Row],[backers_count]] &lt;= 0,0,Table1[[#This Row],[pledged]]/Table1[[#This Row],[backers_count]])</f>
        <v>0</v>
      </c>
      <c r="Q2578" t="str">
        <f>TRIM(MID(Table1[[#This Row],[Category and Sub-Category]],1,SEARCH("/",Table1[[#This Row],[Category and Sub-Category]],1)-1))</f>
        <v>food</v>
      </c>
      <c r="R2578" t="str">
        <f>TRIM(MID(Table1[[#This Row],[Category and Sub-Category]],SEARCH("/",Table1[[#This Row],[Category and Sub-Category]],1)+1,LEN(Table1[[#This Row],[Category and Sub-Category]])))</f>
        <v>food trucks</v>
      </c>
      <c r="S2578" s="8">
        <f>DATE(1970,1,1)+(Table1[[#This Row],[launched_at]]/(24*60*60))</f>
        <v>42060.00980324074</v>
      </c>
      <c r="T2578" s="8">
        <f>DATE(1970,1,1)+(Table1[[#This Row],[deadline]]/(24*60*60))</f>
        <v>42104.968136574069</v>
      </c>
      <c r="U2578">
        <f>_xlfn.DAYS(Table1[[#This Row],[Date Ended Conversion]],Table1[[#This Row],[Date Created Conversion]])</f>
        <v>44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9">
        <f>IF(Table1[[#This Row],[goal]] &lt;= 0,0,Table1[[#This Row],[pledged]]/Table1[[#This Row],[goal]])</f>
        <v>0</v>
      </c>
      <c r="P2579" s="7">
        <f>IF(Table1[[#This Row],[backers_count]] &lt;= 0,0,Table1[[#This Row],[pledged]]/Table1[[#This Row],[backers_count]])</f>
        <v>0</v>
      </c>
      <c r="Q2579" t="str">
        <f>TRIM(MID(Table1[[#This Row],[Category and Sub-Category]],1,SEARCH("/",Table1[[#This Row],[Category and Sub-Category]],1)-1))</f>
        <v>food</v>
      </c>
      <c r="R2579" t="str">
        <f>TRIM(MID(Table1[[#This Row],[Category and Sub-Category]],SEARCH("/",Table1[[#This Row],[Category and Sub-Category]],1)+1,LEN(Table1[[#This Row],[Category and Sub-Category]])))</f>
        <v>food trucks</v>
      </c>
      <c r="S2579" s="8">
        <f>DATE(1970,1,1)+(Table1[[#This Row],[launched_at]]/(24*60*60))</f>
        <v>41830.820567129631</v>
      </c>
      <c r="T2579" s="8">
        <f>DATE(1970,1,1)+(Table1[[#This Row],[deadline]]/(24*60*60))</f>
        <v>41855.820567129631</v>
      </c>
      <c r="U2579">
        <f>_xlfn.DAYS(Table1[[#This Row],[Date Ended Conversion]],Table1[[#This Row],[Date Created Conversion]])</f>
        <v>25</v>
      </c>
    </row>
    <row r="2580" spans="1:21" ht="43.5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9">
        <f>IF(Table1[[#This Row],[goal]] &lt;= 0,0,Table1[[#This Row],[pledged]]/Table1[[#This Row],[goal]])</f>
        <v>0</v>
      </c>
      <c r="P2580" s="7">
        <f>IF(Table1[[#This Row],[backers_count]] &lt;= 0,0,Table1[[#This Row],[pledged]]/Table1[[#This Row],[backers_count]])</f>
        <v>0</v>
      </c>
      <c r="Q2580" t="str">
        <f>TRIM(MID(Table1[[#This Row],[Category and Sub-Category]],1,SEARCH("/",Table1[[#This Row],[Category and Sub-Category]],1)-1))</f>
        <v>food</v>
      </c>
      <c r="R2580" t="str">
        <f>TRIM(MID(Table1[[#This Row],[Category and Sub-Category]],SEARCH("/",Table1[[#This Row],[Category and Sub-Category]],1)+1,LEN(Table1[[#This Row],[Category and Sub-Category]])))</f>
        <v>food trucks</v>
      </c>
      <c r="S2580" s="8">
        <f>DATE(1970,1,1)+(Table1[[#This Row],[launched_at]]/(24*60*60))</f>
        <v>42238.022905092592</v>
      </c>
      <c r="T2580" s="8">
        <f>DATE(1970,1,1)+(Table1[[#This Row],[deadline]]/(24*60*60))</f>
        <v>42286.708333333328</v>
      </c>
      <c r="U2580">
        <f>_xlfn.DAYS(Table1[[#This Row],[Date Ended Conversion]],Table1[[#This Row],[Date Created Conversion]])</f>
        <v>48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9">
        <f>IF(Table1[[#This Row],[goal]] &lt;= 0,0,Table1[[#This Row],[pledged]]/Table1[[#This Row],[goal]])</f>
        <v>1.3849999999999999E-3</v>
      </c>
      <c r="P2581" s="7">
        <f>IF(Table1[[#This Row],[backers_count]] &lt;= 0,0,Table1[[#This Row],[pledged]]/Table1[[#This Row],[backers_count]])</f>
        <v>23.083333333333332</v>
      </c>
      <c r="Q2581" t="str">
        <f>TRIM(MID(Table1[[#This Row],[Category and Sub-Category]],1,SEARCH("/",Table1[[#This Row],[Category and Sub-Category]],1)-1))</f>
        <v>food</v>
      </c>
      <c r="R2581" t="str">
        <f>TRIM(MID(Table1[[#This Row],[Category and Sub-Category]],SEARCH("/",Table1[[#This Row],[Category and Sub-Category]],1)+1,LEN(Table1[[#This Row],[Category and Sub-Category]])))</f>
        <v>food trucks</v>
      </c>
      <c r="S2581" s="8">
        <f>DATE(1970,1,1)+(Table1[[#This Row],[launched_at]]/(24*60*60))</f>
        <v>41837.829895833333</v>
      </c>
      <c r="T2581" s="8">
        <f>DATE(1970,1,1)+(Table1[[#This Row],[deadline]]/(24*60*60))</f>
        <v>41897.829895833333</v>
      </c>
      <c r="U2581">
        <f>_xlfn.DAYS(Table1[[#This Row],[Date Ended Conversion]],Table1[[#This Row],[Date Created Conversion]])</f>
        <v>60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9">
        <f>IF(Table1[[#This Row],[goal]] &lt;= 0,0,Table1[[#This Row],[pledged]]/Table1[[#This Row],[goal]])</f>
        <v>6.0000000000000001E-3</v>
      </c>
      <c r="P2582" s="7">
        <f>IF(Table1[[#This Row],[backers_count]] &lt;= 0,0,Table1[[#This Row],[pledged]]/Table1[[#This Row],[backers_count]])</f>
        <v>25.5</v>
      </c>
      <c r="Q2582" t="str">
        <f>TRIM(MID(Table1[[#This Row],[Category and Sub-Category]],1,SEARCH("/",Table1[[#This Row],[Category and Sub-Category]],1)-1))</f>
        <v>food</v>
      </c>
      <c r="R2582" t="str">
        <f>TRIM(MID(Table1[[#This Row],[Category and Sub-Category]],SEARCH("/",Table1[[#This Row],[Category and Sub-Category]],1)+1,LEN(Table1[[#This Row],[Category and Sub-Category]])))</f>
        <v>food trucks</v>
      </c>
      <c r="S2582" s="8">
        <f>DATE(1970,1,1)+(Table1[[#This Row],[launched_at]]/(24*60*60))</f>
        <v>42110.326423611114</v>
      </c>
      <c r="T2582" s="8">
        <f>DATE(1970,1,1)+(Table1[[#This Row],[deadline]]/(24*60*60))</f>
        <v>42140.125</v>
      </c>
      <c r="U2582">
        <f>_xlfn.DAYS(Table1[[#This Row],[Date Ended Conversion]],Table1[[#This Row],[Date Created Conversion]])</f>
        <v>30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9">
        <f>IF(Table1[[#This Row],[goal]] &lt;= 0,0,Table1[[#This Row],[pledged]]/Table1[[#This Row],[goal]])</f>
        <v>0.106</v>
      </c>
      <c r="P2583" s="7">
        <f>IF(Table1[[#This Row],[backers_count]] &lt;= 0,0,Table1[[#This Row],[pledged]]/Table1[[#This Row],[backers_count]])</f>
        <v>48.18181818181818</v>
      </c>
      <c r="Q2583" t="str">
        <f>TRIM(MID(Table1[[#This Row],[Category and Sub-Category]],1,SEARCH("/",Table1[[#This Row],[Category and Sub-Category]],1)-1))</f>
        <v>food</v>
      </c>
      <c r="R2583" t="str">
        <f>TRIM(MID(Table1[[#This Row],[Category and Sub-Category]],SEARCH("/",Table1[[#This Row],[Category and Sub-Category]],1)+1,LEN(Table1[[#This Row],[Category and Sub-Category]])))</f>
        <v>food trucks</v>
      </c>
      <c r="S2583" s="8">
        <f>DATE(1970,1,1)+(Table1[[#This Row],[launched_at]]/(24*60*60))</f>
        <v>42294.628449074073</v>
      </c>
      <c r="T2583" s="8">
        <f>DATE(1970,1,1)+(Table1[[#This Row],[deadline]]/(24*60*60))</f>
        <v>42324.670115740737</v>
      </c>
      <c r="U2583">
        <f>_xlfn.DAYS(Table1[[#This Row],[Date Ended Conversion]],Table1[[#This Row],[Date Created Conversion]])</f>
        <v>30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9">
        <f>IF(Table1[[#This Row],[goal]] &lt;= 0,0,Table1[[#This Row],[pledged]]/Table1[[#This Row],[goal]])</f>
        <v>1.1111111111111112E-5</v>
      </c>
      <c r="P2584" s="7">
        <f>IF(Table1[[#This Row],[backers_count]] &lt;= 0,0,Table1[[#This Row],[pledged]]/Table1[[#This Row],[backers_count]])</f>
        <v>1</v>
      </c>
      <c r="Q2584" t="str">
        <f>TRIM(MID(Table1[[#This Row],[Category and Sub-Category]],1,SEARCH("/",Table1[[#This Row],[Category and Sub-Category]],1)-1))</f>
        <v>food</v>
      </c>
      <c r="R2584" t="str">
        <f>TRIM(MID(Table1[[#This Row],[Category and Sub-Category]],SEARCH("/",Table1[[#This Row],[Category and Sub-Category]],1)+1,LEN(Table1[[#This Row],[Category and Sub-Category]])))</f>
        <v>food trucks</v>
      </c>
      <c r="S2584" s="8">
        <f>DATE(1970,1,1)+(Table1[[#This Row],[launched_at]]/(24*60*60))</f>
        <v>42642.988819444443</v>
      </c>
      <c r="T2584" s="8">
        <f>DATE(1970,1,1)+(Table1[[#This Row],[deadline]]/(24*60*60))</f>
        <v>42672.988819444443</v>
      </c>
      <c r="U2584">
        <f>_xlfn.DAYS(Table1[[#This Row],[Date Ended Conversion]],Table1[[#This Row],[Date Created Conversion]])</f>
        <v>30</v>
      </c>
    </row>
    <row r="2585" spans="1:21" ht="29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9">
        <f>IF(Table1[[#This Row],[goal]] &lt;= 0,0,Table1[[#This Row],[pledged]]/Table1[[#This Row],[goal]])</f>
        <v>5.0000000000000001E-3</v>
      </c>
      <c r="P2585" s="7">
        <f>IF(Table1[[#This Row],[backers_count]] &lt;= 0,0,Table1[[#This Row],[pledged]]/Table1[[#This Row],[backers_count]])</f>
        <v>1</v>
      </c>
      <c r="Q2585" t="str">
        <f>TRIM(MID(Table1[[#This Row],[Category and Sub-Category]],1,SEARCH("/",Table1[[#This Row],[Category and Sub-Category]],1)-1))</f>
        <v>food</v>
      </c>
      <c r="R2585" t="str">
        <f>TRIM(MID(Table1[[#This Row],[Category and Sub-Category]],SEARCH("/",Table1[[#This Row],[Category and Sub-Category]],1)+1,LEN(Table1[[#This Row],[Category and Sub-Category]])))</f>
        <v>food trucks</v>
      </c>
      <c r="S2585" s="8">
        <f>DATE(1970,1,1)+(Table1[[#This Row],[launched_at]]/(24*60*60))</f>
        <v>42019.76944444445</v>
      </c>
      <c r="T2585" s="8">
        <f>DATE(1970,1,1)+(Table1[[#This Row],[deadline]]/(24*60*60))</f>
        <v>42079.727777777778</v>
      </c>
      <c r="U2585">
        <f>_xlfn.DAYS(Table1[[#This Row],[Date Ended Conversion]],Table1[[#This Row],[Date Created Conversion]])</f>
        <v>60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9">
        <f>IF(Table1[[#This Row],[goal]] &lt;= 0,0,Table1[[#This Row],[pledged]]/Table1[[#This Row],[goal]])</f>
        <v>0</v>
      </c>
      <c r="P2586" s="7">
        <f>IF(Table1[[#This Row],[backers_count]] &lt;= 0,0,Table1[[#This Row],[pledged]]/Table1[[#This Row],[backers_count]])</f>
        <v>0</v>
      </c>
      <c r="Q2586" t="str">
        <f>TRIM(MID(Table1[[#This Row],[Category and Sub-Category]],1,SEARCH("/",Table1[[#This Row],[Category and Sub-Category]],1)-1))</f>
        <v>food</v>
      </c>
      <c r="R2586" t="str">
        <f>TRIM(MID(Table1[[#This Row],[Category and Sub-Category]],SEARCH("/",Table1[[#This Row],[Category and Sub-Category]],1)+1,LEN(Table1[[#This Row],[Category and Sub-Category]])))</f>
        <v>food trucks</v>
      </c>
      <c r="S2586" s="8">
        <f>DATE(1970,1,1)+(Table1[[#This Row],[launched_at]]/(24*60*60))</f>
        <v>42140.173252314809</v>
      </c>
      <c r="T2586" s="8">
        <f>DATE(1970,1,1)+(Table1[[#This Row],[deadline]]/(24*60*60))</f>
        <v>42170.173252314809</v>
      </c>
      <c r="U2586">
        <f>_xlfn.DAYS(Table1[[#This Row],[Date Ended Conversion]],Table1[[#This Row],[Date Created Conversion]])</f>
        <v>30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9">
        <f>IF(Table1[[#This Row],[goal]] &lt;= 0,0,Table1[[#This Row],[pledged]]/Table1[[#This Row],[goal]])</f>
        <v>1.6666666666666668E-3</v>
      </c>
      <c r="P2587" s="7">
        <f>IF(Table1[[#This Row],[backers_count]] &lt;= 0,0,Table1[[#This Row],[pledged]]/Table1[[#This Row],[backers_count]])</f>
        <v>50</v>
      </c>
      <c r="Q2587" t="str">
        <f>TRIM(MID(Table1[[#This Row],[Category and Sub-Category]],1,SEARCH("/",Table1[[#This Row],[Category and Sub-Category]],1)-1))</f>
        <v>food</v>
      </c>
      <c r="R2587" t="str">
        <f>TRIM(MID(Table1[[#This Row],[Category and Sub-Category]],SEARCH("/",Table1[[#This Row],[Category and Sub-Category]],1)+1,LEN(Table1[[#This Row],[Category and Sub-Category]])))</f>
        <v>food trucks</v>
      </c>
      <c r="S2587" s="8">
        <f>DATE(1970,1,1)+(Table1[[#This Row],[launched_at]]/(24*60*60))</f>
        <v>41795.963333333333</v>
      </c>
      <c r="T2587" s="8">
        <f>DATE(1970,1,1)+(Table1[[#This Row],[deadline]]/(24*60*60))</f>
        <v>41825.963333333333</v>
      </c>
      <c r="U2587">
        <f>_xlfn.DAYS(Table1[[#This Row],[Date Ended Conversion]],Table1[[#This Row],[Date Created Conversion]])</f>
        <v>30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9">
        <f>IF(Table1[[#This Row],[goal]] &lt;= 0,0,Table1[[#This Row],[pledged]]/Table1[[#This Row],[goal]])</f>
        <v>1.6666666666666668E-3</v>
      </c>
      <c r="P2588" s="7">
        <f>IF(Table1[[#This Row],[backers_count]] &lt;= 0,0,Table1[[#This Row],[pledged]]/Table1[[#This Row],[backers_count]])</f>
        <v>5</v>
      </c>
      <c r="Q2588" t="str">
        <f>TRIM(MID(Table1[[#This Row],[Category and Sub-Category]],1,SEARCH("/",Table1[[#This Row],[Category and Sub-Category]],1)-1))</f>
        <v>food</v>
      </c>
      <c r="R2588" t="str">
        <f>TRIM(MID(Table1[[#This Row],[Category and Sub-Category]],SEARCH("/",Table1[[#This Row],[Category and Sub-Category]],1)+1,LEN(Table1[[#This Row],[Category and Sub-Category]])))</f>
        <v>food trucks</v>
      </c>
      <c r="S2588" s="8">
        <f>DATE(1970,1,1)+(Table1[[#This Row],[launched_at]]/(24*60*60))</f>
        <v>42333.330277777779</v>
      </c>
      <c r="T2588" s="8">
        <f>DATE(1970,1,1)+(Table1[[#This Row],[deadline]]/(24*60*60))</f>
        <v>42363.330277777779</v>
      </c>
      <c r="U2588">
        <f>_xlfn.DAYS(Table1[[#This Row],[Date Ended Conversion]],Table1[[#This Row],[Date Created Conversion]])</f>
        <v>30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9">
        <f>IF(Table1[[#This Row],[goal]] &lt;= 0,0,Table1[[#This Row],[pledged]]/Table1[[#This Row],[goal]])</f>
        <v>2.4340000000000001E-2</v>
      </c>
      <c r="P2589" s="7">
        <f>IF(Table1[[#This Row],[backers_count]] &lt;= 0,0,Table1[[#This Row],[pledged]]/Table1[[#This Row],[backers_count]])</f>
        <v>202.83333333333334</v>
      </c>
      <c r="Q2589" t="str">
        <f>TRIM(MID(Table1[[#This Row],[Category and Sub-Category]],1,SEARCH("/",Table1[[#This Row],[Category and Sub-Category]],1)-1))</f>
        <v>food</v>
      </c>
      <c r="R2589" t="str">
        <f>TRIM(MID(Table1[[#This Row],[Category and Sub-Category]],SEARCH("/",Table1[[#This Row],[Category and Sub-Category]],1)+1,LEN(Table1[[#This Row],[Category and Sub-Category]])))</f>
        <v>food trucks</v>
      </c>
      <c r="S2589" s="8">
        <f>DATE(1970,1,1)+(Table1[[#This Row],[launched_at]]/(24*60*60))</f>
        <v>42338.675381944442</v>
      </c>
      <c r="T2589" s="8">
        <f>DATE(1970,1,1)+(Table1[[#This Row],[deadline]]/(24*60*60))</f>
        <v>42368.675381944442</v>
      </c>
      <c r="U2589">
        <f>_xlfn.DAYS(Table1[[#This Row],[Date Ended Conversion]],Table1[[#This Row],[Date Created Conversion]])</f>
        <v>30</v>
      </c>
    </row>
    <row r="2590" spans="1:21" ht="43.5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9">
        <f>IF(Table1[[#This Row],[goal]] &lt;= 0,0,Table1[[#This Row],[pledged]]/Table1[[#This Row],[goal]])</f>
        <v>3.8833333333333331E-2</v>
      </c>
      <c r="P2590" s="7">
        <f>IF(Table1[[#This Row],[backers_count]] &lt;= 0,0,Table1[[#This Row],[pledged]]/Table1[[#This Row],[backers_count]])</f>
        <v>29.125</v>
      </c>
      <c r="Q2590" t="str">
        <f>TRIM(MID(Table1[[#This Row],[Category and Sub-Category]],1,SEARCH("/",Table1[[#This Row],[Category and Sub-Category]],1)-1))</f>
        <v>food</v>
      </c>
      <c r="R2590" t="str">
        <f>TRIM(MID(Table1[[#This Row],[Category and Sub-Category]],SEARCH("/",Table1[[#This Row],[Category and Sub-Category]],1)+1,LEN(Table1[[#This Row],[Category and Sub-Category]])))</f>
        <v>food trucks</v>
      </c>
      <c r="S2590" s="8">
        <f>DATE(1970,1,1)+(Table1[[#This Row],[launched_at]]/(24*60*60))</f>
        <v>42042.676226851851</v>
      </c>
      <c r="T2590" s="8">
        <f>DATE(1970,1,1)+(Table1[[#This Row],[deadline]]/(24*60*60))</f>
        <v>42094.551388888889</v>
      </c>
      <c r="U2590">
        <f>_xlfn.DAYS(Table1[[#This Row],[Date Ended Conversion]],Table1[[#This Row],[Date Created Conversion]])</f>
        <v>52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9">
        <f>IF(Table1[[#This Row],[goal]] &lt;= 0,0,Table1[[#This Row],[pledged]]/Table1[[#This Row],[goal]])</f>
        <v>1E-4</v>
      </c>
      <c r="P2591" s="7">
        <f>IF(Table1[[#This Row],[backers_count]] &lt;= 0,0,Table1[[#This Row],[pledged]]/Table1[[#This Row],[backers_count]])</f>
        <v>5</v>
      </c>
      <c r="Q2591" t="str">
        <f>TRIM(MID(Table1[[#This Row],[Category and Sub-Category]],1,SEARCH("/",Table1[[#This Row],[Category and Sub-Category]],1)-1))</f>
        <v>food</v>
      </c>
      <c r="R2591" t="str">
        <f>TRIM(MID(Table1[[#This Row],[Category and Sub-Category]],SEARCH("/",Table1[[#This Row],[Category and Sub-Category]],1)+1,LEN(Table1[[#This Row],[Category and Sub-Category]])))</f>
        <v>food trucks</v>
      </c>
      <c r="S2591" s="8">
        <f>DATE(1970,1,1)+(Table1[[#This Row],[launched_at]]/(24*60*60))</f>
        <v>42422.536192129628</v>
      </c>
      <c r="T2591" s="8">
        <f>DATE(1970,1,1)+(Table1[[#This Row],[deadline]]/(24*60*60))</f>
        <v>42452.494525462964</v>
      </c>
      <c r="U2591">
        <f>_xlfn.DAYS(Table1[[#This Row],[Date Ended Conversion]],Table1[[#This Row],[Date Created Conversion]])</f>
        <v>30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9">
        <f>IF(Table1[[#This Row],[goal]] &lt;= 0,0,Table1[[#This Row],[pledged]]/Table1[[#This Row],[goal]])</f>
        <v>0</v>
      </c>
      <c r="P2592" s="7">
        <f>IF(Table1[[#This Row],[backers_count]] &lt;= 0,0,Table1[[#This Row],[pledged]]/Table1[[#This Row],[backers_count]])</f>
        <v>0</v>
      </c>
      <c r="Q2592" t="str">
        <f>TRIM(MID(Table1[[#This Row],[Category and Sub-Category]],1,SEARCH("/",Table1[[#This Row],[Category and Sub-Category]],1)-1))</f>
        <v>food</v>
      </c>
      <c r="R2592" t="str">
        <f>TRIM(MID(Table1[[#This Row],[Category and Sub-Category]],SEARCH("/",Table1[[#This Row],[Category and Sub-Category]],1)+1,LEN(Table1[[#This Row],[Category and Sub-Category]])))</f>
        <v>food trucks</v>
      </c>
      <c r="S2592" s="8">
        <f>DATE(1970,1,1)+(Table1[[#This Row],[launched_at]]/(24*60*60))</f>
        <v>42388.589085648149</v>
      </c>
      <c r="T2592" s="8">
        <f>DATE(1970,1,1)+(Table1[[#This Row],[deadline]]/(24*60*60))</f>
        <v>42395.589085648149</v>
      </c>
      <c r="U2592">
        <f>_xlfn.DAYS(Table1[[#This Row],[Date Ended Conversion]],Table1[[#This Row],[Date Created Conversion]])</f>
        <v>7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9">
        <f>IF(Table1[[#This Row],[goal]] &lt;= 0,0,Table1[[#This Row],[pledged]]/Table1[[#This Row],[goal]])</f>
        <v>1.7333333333333333E-2</v>
      </c>
      <c r="P2593" s="7">
        <f>IF(Table1[[#This Row],[backers_count]] &lt;= 0,0,Table1[[#This Row],[pledged]]/Table1[[#This Row],[backers_count]])</f>
        <v>13</v>
      </c>
      <c r="Q2593" t="str">
        <f>TRIM(MID(Table1[[#This Row],[Category and Sub-Category]],1,SEARCH("/",Table1[[#This Row],[Category and Sub-Category]],1)-1))</f>
        <v>food</v>
      </c>
      <c r="R2593" t="str">
        <f>TRIM(MID(Table1[[#This Row],[Category and Sub-Category]],SEARCH("/",Table1[[#This Row],[Category and Sub-Category]],1)+1,LEN(Table1[[#This Row],[Category and Sub-Category]])))</f>
        <v>food trucks</v>
      </c>
      <c r="S2593" s="8">
        <f>DATE(1970,1,1)+(Table1[[#This Row],[launched_at]]/(24*60*60))</f>
        <v>42382.906527777777</v>
      </c>
      <c r="T2593" s="8">
        <f>DATE(1970,1,1)+(Table1[[#This Row],[deadline]]/(24*60*60))</f>
        <v>42442.864861111113</v>
      </c>
      <c r="U2593">
        <f>_xlfn.DAYS(Table1[[#This Row],[Date Ended Conversion]],Table1[[#This Row],[Date Created Conversion]])</f>
        <v>60</v>
      </c>
    </row>
    <row r="2594" spans="1:21" ht="43.5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9">
        <f>IF(Table1[[#This Row],[goal]] &lt;= 0,0,Table1[[#This Row],[pledged]]/Table1[[#This Row],[goal]])</f>
        <v>1.6666666666666668E-3</v>
      </c>
      <c r="P2594" s="7">
        <f>IF(Table1[[#This Row],[backers_count]] &lt;= 0,0,Table1[[#This Row],[pledged]]/Table1[[#This Row],[backers_count]])</f>
        <v>50</v>
      </c>
      <c r="Q2594" t="str">
        <f>TRIM(MID(Table1[[#This Row],[Category and Sub-Category]],1,SEARCH("/",Table1[[#This Row],[Category and Sub-Category]],1)-1))</f>
        <v>food</v>
      </c>
      <c r="R2594" t="str">
        <f>TRIM(MID(Table1[[#This Row],[Category and Sub-Category]],SEARCH("/",Table1[[#This Row],[Category and Sub-Category]],1)+1,LEN(Table1[[#This Row],[Category and Sub-Category]])))</f>
        <v>food trucks</v>
      </c>
      <c r="S2594" s="8">
        <f>DATE(1970,1,1)+(Table1[[#This Row],[launched_at]]/(24*60*60))</f>
        <v>41887.801168981481</v>
      </c>
      <c r="T2594" s="8">
        <f>DATE(1970,1,1)+(Table1[[#This Row],[deadline]]/(24*60*60))</f>
        <v>41917.801168981481</v>
      </c>
      <c r="U2594">
        <f>_xlfn.DAYS(Table1[[#This Row],[Date Ended Conversion]],Table1[[#This Row],[Date Created Conversion]])</f>
        <v>30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9">
        <f>IF(Table1[[#This Row],[goal]] &lt;= 0,0,Table1[[#This Row],[pledged]]/Table1[[#This Row],[goal]])</f>
        <v>0</v>
      </c>
      <c r="P2595" s="7">
        <f>IF(Table1[[#This Row],[backers_count]] &lt;= 0,0,Table1[[#This Row],[pledged]]/Table1[[#This Row],[backers_count]])</f>
        <v>0</v>
      </c>
      <c r="Q2595" t="str">
        <f>TRIM(MID(Table1[[#This Row],[Category and Sub-Category]],1,SEARCH("/",Table1[[#This Row],[Category and Sub-Category]],1)-1))</f>
        <v>food</v>
      </c>
      <c r="R2595" t="str">
        <f>TRIM(MID(Table1[[#This Row],[Category and Sub-Category]],SEARCH("/",Table1[[#This Row],[Category and Sub-Category]],1)+1,LEN(Table1[[#This Row],[Category and Sub-Category]])))</f>
        <v>food trucks</v>
      </c>
      <c r="S2595" s="8">
        <f>DATE(1970,1,1)+(Table1[[#This Row],[launched_at]]/(24*60*60))</f>
        <v>42089.845208333332</v>
      </c>
      <c r="T2595" s="8">
        <f>DATE(1970,1,1)+(Table1[[#This Row],[deadline]]/(24*60*60))</f>
        <v>42119.845208333332</v>
      </c>
      <c r="U2595">
        <f>_xlfn.DAYS(Table1[[#This Row],[Date Ended Conversion]],Table1[[#This Row],[Date Created Conversion]])</f>
        <v>30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9">
        <f>IF(Table1[[#This Row],[goal]] &lt;= 0,0,Table1[[#This Row],[pledged]]/Table1[[#This Row],[goal]])</f>
        <v>1.2500000000000001E-5</v>
      </c>
      <c r="P2596" s="7">
        <f>IF(Table1[[#This Row],[backers_count]] &lt;= 0,0,Table1[[#This Row],[pledged]]/Table1[[#This Row],[backers_count]])</f>
        <v>1</v>
      </c>
      <c r="Q2596" t="str">
        <f>TRIM(MID(Table1[[#This Row],[Category and Sub-Category]],1,SEARCH("/",Table1[[#This Row],[Category and Sub-Category]],1)-1))</f>
        <v>food</v>
      </c>
      <c r="R2596" t="str">
        <f>TRIM(MID(Table1[[#This Row],[Category and Sub-Category]],SEARCH("/",Table1[[#This Row],[Category and Sub-Category]],1)+1,LEN(Table1[[#This Row],[Category and Sub-Category]])))</f>
        <v>food trucks</v>
      </c>
      <c r="S2596" s="8">
        <f>DATE(1970,1,1)+(Table1[[#This Row],[launched_at]]/(24*60*60))</f>
        <v>41828.967916666668</v>
      </c>
      <c r="T2596" s="8">
        <f>DATE(1970,1,1)+(Table1[[#This Row],[deadline]]/(24*60*60))</f>
        <v>41858.967916666668</v>
      </c>
      <c r="U2596">
        <f>_xlfn.DAYS(Table1[[#This Row],[Date Ended Conversion]],Table1[[#This Row],[Date Created Conversion]])</f>
        <v>30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9">
        <f>IF(Table1[[#This Row],[goal]] &lt;= 0,0,Table1[[#This Row],[pledged]]/Table1[[#This Row],[goal]])</f>
        <v>0.12166666666666667</v>
      </c>
      <c r="P2597" s="7">
        <f>IF(Table1[[#This Row],[backers_count]] &lt;= 0,0,Table1[[#This Row],[pledged]]/Table1[[#This Row],[backers_count]])</f>
        <v>96.05263157894737</v>
      </c>
      <c r="Q2597" t="str">
        <f>TRIM(MID(Table1[[#This Row],[Category and Sub-Category]],1,SEARCH("/",Table1[[#This Row],[Category and Sub-Category]],1)-1))</f>
        <v>food</v>
      </c>
      <c r="R2597" t="str">
        <f>TRIM(MID(Table1[[#This Row],[Category and Sub-Category]],SEARCH("/",Table1[[#This Row],[Category and Sub-Category]],1)+1,LEN(Table1[[#This Row],[Category and Sub-Category]])))</f>
        <v>food trucks</v>
      </c>
      <c r="S2597" s="8">
        <f>DATE(1970,1,1)+(Table1[[#This Row],[launched_at]]/(24*60*60))</f>
        <v>42760.244212962964</v>
      </c>
      <c r="T2597" s="8">
        <f>DATE(1970,1,1)+(Table1[[#This Row],[deadline]]/(24*60*60))</f>
        <v>42790.244212962964</v>
      </c>
      <c r="U2597">
        <f>_xlfn.DAYS(Table1[[#This Row],[Date Ended Conversion]],Table1[[#This Row],[Date Created Conversion]])</f>
        <v>30</v>
      </c>
    </row>
    <row r="2598" spans="1:21" ht="43.5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9">
        <f>IF(Table1[[#This Row],[goal]] &lt;= 0,0,Table1[[#This Row],[pledged]]/Table1[[#This Row],[goal]])</f>
        <v>0.23588571428571428</v>
      </c>
      <c r="P2598" s="7">
        <f>IF(Table1[[#This Row],[backers_count]] &lt;= 0,0,Table1[[#This Row],[pledged]]/Table1[[#This Row],[backers_count]])</f>
        <v>305.77777777777777</v>
      </c>
      <c r="Q2598" t="str">
        <f>TRIM(MID(Table1[[#This Row],[Category and Sub-Category]],1,SEARCH("/",Table1[[#This Row],[Category and Sub-Category]],1)-1))</f>
        <v>food</v>
      </c>
      <c r="R2598" t="str">
        <f>TRIM(MID(Table1[[#This Row],[Category and Sub-Category]],SEARCH("/",Table1[[#This Row],[Category and Sub-Category]],1)+1,LEN(Table1[[#This Row],[Category and Sub-Category]])))</f>
        <v>food trucks</v>
      </c>
      <c r="S2598" s="8">
        <f>DATE(1970,1,1)+(Table1[[#This Row],[launched_at]]/(24*60*60))</f>
        <v>41828.664456018516</v>
      </c>
      <c r="T2598" s="8">
        <f>DATE(1970,1,1)+(Table1[[#This Row],[deadline]]/(24*60*60))</f>
        <v>41858.664456018516</v>
      </c>
      <c r="U2598">
        <f>_xlfn.DAYS(Table1[[#This Row],[Date Ended Conversion]],Table1[[#This Row],[Date Created Conversion]])</f>
        <v>30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9">
        <f>IF(Table1[[#This Row],[goal]] &lt;= 0,0,Table1[[#This Row],[pledged]]/Table1[[#This Row],[goal]])</f>
        <v>5.6666666666666664E-2</v>
      </c>
      <c r="P2599" s="7">
        <f>IF(Table1[[#This Row],[backers_count]] &lt;= 0,0,Table1[[#This Row],[pledged]]/Table1[[#This Row],[backers_count]])</f>
        <v>12.142857142857142</v>
      </c>
      <c r="Q2599" t="str">
        <f>TRIM(MID(Table1[[#This Row],[Category and Sub-Category]],1,SEARCH("/",Table1[[#This Row],[Category and Sub-Category]],1)-1))</f>
        <v>food</v>
      </c>
      <c r="R2599" t="str">
        <f>TRIM(MID(Table1[[#This Row],[Category and Sub-Category]],SEARCH("/",Table1[[#This Row],[Category and Sub-Category]],1)+1,LEN(Table1[[#This Row],[Category and Sub-Category]])))</f>
        <v>food trucks</v>
      </c>
      <c r="S2599" s="8">
        <f>DATE(1970,1,1)+(Table1[[#This Row],[launched_at]]/(24*60*60))</f>
        <v>42510.341631944444</v>
      </c>
      <c r="T2599" s="8">
        <f>DATE(1970,1,1)+(Table1[[#This Row],[deadline]]/(24*60*60))</f>
        <v>42540.341631944444</v>
      </c>
      <c r="U2599">
        <f>_xlfn.DAYS(Table1[[#This Row],[Date Ended Conversion]],Table1[[#This Row],[Date Created Conversion]])</f>
        <v>30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9">
        <f>IF(Table1[[#This Row],[goal]] &lt;= 0,0,Table1[[#This Row],[pledged]]/Table1[[#This Row],[goal]])</f>
        <v>0.39</v>
      </c>
      <c r="P2600" s="7">
        <f>IF(Table1[[#This Row],[backers_count]] &lt;= 0,0,Table1[[#This Row],[pledged]]/Table1[[#This Row],[backers_count]])</f>
        <v>83.571428571428569</v>
      </c>
      <c r="Q2600" t="str">
        <f>TRIM(MID(Table1[[#This Row],[Category and Sub-Category]],1,SEARCH("/",Table1[[#This Row],[Category and Sub-Category]],1)-1))</f>
        <v>food</v>
      </c>
      <c r="R2600" t="str">
        <f>TRIM(MID(Table1[[#This Row],[Category and Sub-Category]],SEARCH("/",Table1[[#This Row],[Category and Sub-Category]],1)+1,LEN(Table1[[#This Row],[Category and Sub-Category]])))</f>
        <v>food trucks</v>
      </c>
      <c r="S2600" s="8">
        <f>DATE(1970,1,1)+(Table1[[#This Row],[launched_at]]/(24*60*60))</f>
        <v>42240.840289351851</v>
      </c>
      <c r="T2600" s="8">
        <f>DATE(1970,1,1)+(Table1[[#This Row],[deadline]]/(24*60*60))</f>
        <v>42270.840289351851</v>
      </c>
      <c r="U2600">
        <f>_xlfn.DAYS(Table1[[#This Row],[Date Ended Conversion]],Table1[[#This Row],[Date Created Conversion]])</f>
        <v>30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9">
        <f>IF(Table1[[#This Row],[goal]] &lt;= 0,0,Table1[[#This Row],[pledged]]/Table1[[#This Row],[goal]])</f>
        <v>9.9546510341776348E-3</v>
      </c>
      <c r="P2601" s="7">
        <f>IF(Table1[[#This Row],[backers_count]] &lt;= 0,0,Table1[[#This Row],[pledged]]/Table1[[#This Row],[backers_count]])</f>
        <v>18</v>
      </c>
      <c r="Q2601" t="str">
        <f>TRIM(MID(Table1[[#This Row],[Category and Sub-Category]],1,SEARCH("/",Table1[[#This Row],[Category and Sub-Category]],1)-1))</f>
        <v>food</v>
      </c>
      <c r="R2601" t="str">
        <f>TRIM(MID(Table1[[#This Row],[Category and Sub-Category]],SEARCH("/",Table1[[#This Row],[Category and Sub-Category]],1)+1,LEN(Table1[[#This Row],[Category and Sub-Category]])))</f>
        <v>food trucks</v>
      </c>
      <c r="S2601" s="8">
        <f>DATE(1970,1,1)+(Table1[[#This Row],[launched_at]]/(24*60*60))</f>
        <v>41809.754016203704</v>
      </c>
      <c r="T2601" s="8">
        <f>DATE(1970,1,1)+(Table1[[#This Row],[deadline]]/(24*60*60))</f>
        <v>41854.754016203704</v>
      </c>
      <c r="U2601">
        <f>_xlfn.DAYS(Table1[[#This Row],[Date Ended Conversion]],Table1[[#This Row],[Date Created Conversion]])</f>
        <v>45</v>
      </c>
    </row>
    <row r="2602" spans="1:21" ht="29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9">
        <f>IF(Table1[[#This Row],[goal]] &lt;= 0,0,Table1[[#This Row],[pledged]]/Table1[[#This Row],[goal]])</f>
        <v>6.9320000000000007E-2</v>
      </c>
      <c r="P2602" s="7">
        <f>IF(Table1[[#This Row],[backers_count]] &lt;= 0,0,Table1[[#This Row],[pledged]]/Table1[[#This Row],[backers_count]])</f>
        <v>115.53333333333333</v>
      </c>
      <c r="Q2602" t="str">
        <f>TRIM(MID(Table1[[#This Row],[Category and Sub-Category]],1,SEARCH("/",Table1[[#This Row],[Category and Sub-Category]],1)-1))</f>
        <v>food</v>
      </c>
      <c r="R2602" t="str">
        <f>TRIM(MID(Table1[[#This Row],[Category and Sub-Category]],SEARCH("/",Table1[[#This Row],[Category and Sub-Category]],1)+1,LEN(Table1[[#This Row],[Category and Sub-Category]])))</f>
        <v>food trucks</v>
      </c>
      <c r="S2602" s="8">
        <f>DATE(1970,1,1)+(Table1[[#This Row],[launched_at]]/(24*60*60))</f>
        <v>42394.900462962964</v>
      </c>
      <c r="T2602" s="8">
        <f>DATE(1970,1,1)+(Table1[[#This Row],[deadline]]/(24*60*60))</f>
        <v>42454.858796296292</v>
      </c>
      <c r="U2602">
        <f>_xlfn.DAYS(Table1[[#This Row],[Date Ended Conversion]],Table1[[#This Row],[Date Created Conversion]])</f>
        <v>60</v>
      </c>
    </row>
    <row r="2603" spans="1:21" ht="43.5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9">
        <f>IF(Table1[[#This Row],[goal]] &lt;= 0,0,Table1[[#This Row],[pledged]]/Table1[[#This Row],[goal]])</f>
        <v>6.6139999999999999</v>
      </c>
      <c r="P2603" s="7">
        <f>IF(Table1[[#This Row],[backers_count]] &lt;= 0,0,Table1[[#This Row],[pledged]]/Table1[[#This Row],[backers_count]])</f>
        <v>21.900662251655628</v>
      </c>
      <c r="Q2603" t="str">
        <f>TRIM(MID(Table1[[#This Row],[Category and Sub-Category]],1,SEARCH("/",Table1[[#This Row],[Category and Sub-Category]],1)-1))</f>
        <v>technology</v>
      </c>
      <c r="R2603" t="str">
        <f>TRIM(MID(Table1[[#This Row],[Category and Sub-Category]],SEARCH("/",Table1[[#This Row],[Category and Sub-Category]],1)+1,LEN(Table1[[#This Row],[Category and Sub-Category]])))</f>
        <v>space exploration</v>
      </c>
      <c r="S2603" s="8">
        <f>DATE(1970,1,1)+(Table1[[#This Row],[launched_at]]/(24*60*60))</f>
        <v>41150.902187500003</v>
      </c>
      <c r="T2603" s="8">
        <f>DATE(1970,1,1)+(Table1[[#This Row],[deadline]]/(24*60*60))</f>
        <v>41165.165972222225</v>
      </c>
      <c r="U2603">
        <f>_xlfn.DAYS(Table1[[#This Row],[Date Ended Conversion]],Table1[[#This Row],[Date Created Conversion]])</f>
        <v>15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9">
        <f>IF(Table1[[#This Row],[goal]] &lt;= 0,0,Table1[[#This Row],[pledged]]/Table1[[#This Row],[goal]])</f>
        <v>3.2609166666666667</v>
      </c>
      <c r="P2604" s="7">
        <f>IF(Table1[[#This Row],[backers_count]] &lt;= 0,0,Table1[[#This Row],[pledged]]/Table1[[#This Row],[backers_count]])</f>
        <v>80.022494887525568</v>
      </c>
      <c r="Q2604" t="str">
        <f>TRIM(MID(Table1[[#This Row],[Category and Sub-Category]],1,SEARCH("/",Table1[[#This Row],[Category and Sub-Category]],1)-1))</f>
        <v>technology</v>
      </c>
      <c r="R2604" t="str">
        <f>TRIM(MID(Table1[[#This Row],[Category and Sub-Category]],SEARCH("/",Table1[[#This Row],[Category and Sub-Category]],1)+1,LEN(Table1[[#This Row],[Category and Sub-Category]])))</f>
        <v>space exploration</v>
      </c>
      <c r="S2604" s="8">
        <f>DATE(1970,1,1)+(Table1[[#This Row],[launched_at]]/(24*60*60))</f>
        <v>41915.747314814813</v>
      </c>
      <c r="T2604" s="8">
        <f>DATE(1970,1,1)+(Table1[[#This Row],[deadline]]/(24*60*60))</f>
        <v>41955.888888888891</v>
      </c>
      <c r="U2604">
        <f>_xlfn.DAYS(Table1[[#This Row],[Date Ended Conversion]],Table1[[#This Row],[Date Created Conversion]])</f>
        <v>40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9">
        <f>IF(Table1[[#This Row],[goal]] &lt;= 0,0,Table1[[#This Row],[pledged]]/Table1[[#This Row],[goal]])</f>
        <v>1.0148571428571429</v>
      </c>
      <c r="P2605" s="7">
        <f>IF(Table1[[#This Row],[backers_count]] &lt;= 0,0,Table1[[#This Row],[pledged]]/Table1[[#This Row],[backers_count]])</f>
        <v>35.520000000000003</v>
      </c>
      <c r="Q2605" t="str">
        <f>TRIM(MID(Table1[[#This Row],[Category and Sub-Category]],1,SEARCH("/",Table1[[#This Row],[Category and Sub-Category]],1)-1))</f>
        <v>technology</v>
      </c>
      <c r="R2605" t="str">
        <f>TRIM(MID(Table1[[#This Row],[Category and Sub-Category]],SEARCH("/",Table1[[#This Row],[Category and Sub-Category]],1)+1,LEN(Table1[[#This Row],[Category and Sub-Category]])))</f>
        <v>space exploration</v>
      </c>
      <c r="S2605" s="8">
        <f>DATE(1970,1,1)+(Table1[[#This Row],[launched_at]]/(24*60*60))</f>
        <v>41617.912662037037</v>
      </c>
      <c r="T2605" s="8">
        <f>DATE(1970,1,1)+(Table1[[#This Row],[deadline]]/(24*60*60))</f>
        <v>41631.912662037037</v>
      </c>
      <c r="U2605">
        <f>_xlfn.DAYS(Table1[[#This Row],[Date Ended Conversion]],Table1[[#This Row],[Date Created Conversion]])</f>
        <v>14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9">
        <f>IF(Table1[[#This Row],[goal]] &lt;= 0,0,Table1[[#This Row],[pledged]]/Table1[[#This Row],[goal]])</f>
        <v>1.0421799999999999</v>
      </c>
      <c r="P2606" s="7">
        <f>IF(Table1[[#This Row],[backers_count]] &lt;= 0,0,Table1[[#This Row],[pledged]]/Table1[[#This Row],[backers_count]])</f>
        <v>64.933333333333323</v>
      </c>
      <c r="Q2606" t="str">
        <f>TRIM(MID(Table1[[#This Row],[Category and Sub-Category]],1,SEARCH("/",Table1[[#This Row],[Category and Sub-Category]],1)-1))</f>
        <v>technology</v>
      </c>
      <c r="R2606" t="str">
        <f>TRIM(MID(Table1[[#This Row],[Category and Sub-Category]],SEARCH("/",Table1[[#This Row],[Category and Sub-Category]],1)+1,LEN(Table1[[#This Row],[Category and Sub-Category]])))</f>
        <v>space exploration</v>
      </c>
      <c r="S2606" s="8">
        <f>DATE(1970,1,1)+(Table1[[#This Row],[launched_at]]/(24*60*60))</f>
        <v>40998.051192129627</v>
      </c>
      <c r="T2606" s="8">
        <f>DATE(1970,1,1)+(Table1[[#This Row],[deadline]]/(24*60*60))</f>
        <v>41028.051192129627</v>
      </c>
      <c r="U2606">
        <f>_xlfn.DAYS(Table1[[#This Row],[Date Ended Conversion]],Table1[[#This Row],[Date Created Conversion]])</f>
        <v>30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9">
        <f>IF(Table1[[#This Row],[goal]] &lt;= 0,0,Table1[[#This Row],[pledged]]/Table1[[#This Row],[goal]])</f>
        <v>1.0742157000000001</v>
      </c>
      <c r="P2607" s="7">
        <f>IF(Table1[[#This Row],[backers_count]] &lt;= 0,0,Table1[[#This Row],[pledged]]/Table1[[#This Row],[backers_count]])</f>
        <v>60.965703745743475</v>
      </c>
      <c r="Q2607" t="str">
        <f>TRIM(MID(Table1[[#This Row],[Category and Sub-Category]],1,SEARCH("/",Table1[[#This Row],[Category and Sub-Category]],1)-1))</f>
        <v>technology</v>
      </c>
      <c r="R2607" t="str">
        <f>TRIM(MID(Table1[[#This Row],[Category and Sub-Category]],SEARCH("/",Table1[[#This Row],[Category and Sub-Category]],1)+1,LEN(Table1[[#This Row],[Category and Sub-Category]])))</f>
        <v>space exploration</v>
      </c>
      <c r="S2607" s="8">
        <f>DATE(1970,1,1)+(Table1[[#This Row],[launched_at]]/(24*60*60))</f>
        <v>42508.541550925926</v>
      </c>
      <c r="T2607" s="8">
        <f>DATE(1970,1,1)+(Table1[[#This Row],[deadline]]/(24*60*60))</f>
        <v>42538.541550925926</v>
      </c>
      <c r="U2607">
        <f>_xlfn.DAYS(Table1[[#This Row],[Date Ended Conversion]],Table1[[#This Row],[Date Created Conversion]])</f>
        <v>30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9">
        <f>IF(Table1[[#This Row],[goal]] &lt;= 0,0,Table1[[#This Row],[pledged]]/Table1[[#This Row],[goal]])</f>
        <v>1.1005454545454545</v>
      </c>
      <c r="P2608" s="7">
        <f>IF(Table1[[#This Row],[backers_count]] &lt;= 0,0,Table1[[#This Row],[pledged]]/Table1[[#This Row],[backers_count]])</f>
        <v>31.444155844155844</v>
      </c>
      <c r="Q2608" t="str">
        <f>TRIM(MID(Table1[[#This Row],[Category and Sub-Category]],1,SEARCH("/",Table1[[#This Row],[Category and Sub-Category]],1)-1))</f>
        <v>technology</v>
      </c>
      <c r="R2608" t="str">
        <f>TRIM(MID(Table1[[#This Row],[Category and Sub-Category]],SEARCH("/",Table1[[#This Row],[Category and Sub-Category]],1)+1,LEN(Table1[[#This Row],[Category and Sub-Category]])))</f>
        <v>space exploration</v>
      </c>
      <c r="S2608" s="8">
        <f>DATE(1970,1,1)+(Table1[[#This Row],[launched_at]]/(24*60*60))</f>
        <v>41726.712754629625</v>
      </c>
      <c r="T2608" s="8">
        <f>DATE(1970,1,1)+(Table1[[#This Row],[deadline]]/(24*60*60))</f>
        <v>41758.712754629625</v>
      </c>
      <c r="U2608">
        <f>_xlfn.DAYS(Table1[[#This Row],[Date Ended Conversion]],Table1[[#This Row],[Date Created Conversion]])</f>
        <v>32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9">
        <f>IF(Table1[[#This Row],[goal]] &lt;= 0,0,Table1[[#This Row],[pledged]]/Table1[[#This Row],[goal]])</f>
        <v>4.077</v>
      </c>
      <c r="P2609" s="7">
        <f>IF(Table1[[#This Row],[backers_count]] &lt;= 0,0,Table1[[#This Row],[pledged]]/Table1[[#This Row],[backers_count]])</f>
        <v>81.949748743718587</v>
      </c>
      <c r="Q2609" t="str">
        <f>TRIM(MID(Table1[[#This Row],[Category and Sub-Category]],1,SEARCH("/",Table1[[#This Row],[Category and Sub-Category]],1)-1))</f>
        <v>technology</v>
      </c>
      <c r="R2609" t="str">
        <f>TRIM(MID(Table1[[#This Row],[Category and Sub-Category]],SEARCH("/",Table1[[#This Row],[Category and Sub-Category]],1)+1,LEN(Table1[[#This Row],[Category and Sub-Category]])))</f>
        <v>space exploration</v>
      </c>
      <c r="S2609" s="8">
        <f>DATE(1970,1,1)+(Table1[[#This Row],[launched_at]]/(24*60*60))</f>
        <v>42184.874675925923</v>
      </c>
      <c r="T2609" s="8">
        <f>DATE(1970,1,1)+(Table1[[#This Row],[deadline]]/(24*60*60))</f>
        <v>42228.083333333328</v>
      </c>
      <c r="U2609">
        <f>_xlfn.DAYS(Table1[[#This Row],[Date Ended Conversion]],Table1[[#This Row],[Date Created Conversion]])</f>
        <v>44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9">
        <f>IF(Table1[[#This Row],[goal]] &lt;= 0,0,Table1[[#This Row],[pledged]]/Table1[[#This Row],[goal]])</f>
        <v>2.2392500000000002</v>
      </c>
      <c r="P2610" s="7">
        <f>IF(Table1[[#This Row],[backers_count]] &lt;= 0,0,Table1[[#This Row],[pledged]]/Table1[[#This Row],[backers_count]])</f>
        <v>58.92763157894737</v>
      </c>
      <c r="Q2610" t="str">
        <f>TRIM(MID(Table1[[#This Row],[Category and Sub-Category]],1,SEARCH("/",Table1[[#This Row],[Category and Sub-Category]],1)-1))</f>
        <v>technology</v>
      </c>
      <c r="R2610" t="str">
        <f>TRIM(MID(Table1[[#This Row],[Category and Sub-Category]],SEARCH("/",Table1[[#This Row],[Category and Sub-Category]],1)+1,LEN(Table1[[#This Row],[Category and Sub-Category]])))</f>
        <v>space exploration</v>
      </c>
      <c r="S2610" s="8">
        <f>DATE(1970,1,1)+(Table1[[#This Row],[launched_at]]/(24*60*60))</f>
        <v>42767.801712962959</v>
      </c>
      <c r="T2610" s="8">
        <f>DATE(1970,1,1)+(Table1[[#This Row],[deadline]]/(24*60*60))</f>
        <v>42809</v>
      </c>
      <c r="U2610">
        <f>_xlfn.DAYS(Table1[[#This Row],[Date Ended Conversion]],Table1[[#This Row],[Date Created Conversion]])</f>
        <v>42</v>
      </c>
    </row>
    <row r="2611" spans="1:21" ht="43.5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9">
        <f>IF(Table1[[#This Row],[goal]] &lt;= 0,0,Table1[[#This Row],[pledged]]/Table1[[#This Row],[goal]])</f>
        <v>3.038011142857143</v>
      </c>
      <c r="P2611" s="7">
        <f>IF(Table1[[#This Row],[backers_count]] &lt;= 0,0,Table1[[#This Row],[pledged]]/Table1[[#This Row],[backers_count]])</f>
        <v>157.29347633136095</v>
      </c>
      <c r="Q2611" t="str">
        <f>TRIM(MID(Table1[[#This Row],[Category and Sub-Category]],1,SEARCH("/",Table1[[#This Row],[Category and Sub-Category]],1)-1))</f>
        <v>technology</v>
      </c>
      <c r="R2611" t="str">
        <f>TRIM(MID(Table1[[#This Row],[Category and Sub-Category]],SEARCH("/",Table1[[#This Row],[Category and Sub-Category]],1)+1,LEN(Table1[[#This Row],[Category and Sub-Category]])))</f>
        <v>space exploration</v>
      </c>
      <c r="S2611" s="8">
        <f>DATE(1970,1,1)+(Table1[[#This Row],[launched_at]]/(24*60*60))</f>
        <v>41075.237858796296</v>
      </c>
      <c r="T2611" s="8">
        <f>DATE(1970,1,1)+(Table1[[#This Row],[deadline]]/(24*60*60))</f>
        <v>41105.237858796296</v>
      </c>
      <c r="U2611">
        <f>_xlfn.DAYS(Table1[[#This Row],[Date Ended Conversion]],Table1[[#This Row],[Date Created Conversion]])</f>
        <v>30</v>
      </c>
    </row>
    <row r="2612" spans="1:21" ht="29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9">
        <f>IF(Table1[[#This Row],[goal]] &lt;= 0,0,Table1[[#This Row],[pledged]]/Table1[[#This Row],[goal]])</f>
        <v>1.4132510432681749</v>
      </c>
      <c r="P2612" s="7">
        <f>IF(Table1[[#This Row],[backers_count]] &lt;= 0,0,Table1[[#This Row],[pledged]]/Table1[[#This Row],[backers_count]])</f>
        <v>55.758509532062391</v>
      </c>
      <c r="Q2612" t="str">
        <f>TRIM(MID(Table1[[#This Row],[Category and Sub-Category]],1,SEARCH("/",Table1[[#This Row],[Category and Sub-Category]],1)-1))</f>
        <v>technology</v>
      </c>
      <c r="R2612" t="str">
        <f>TRIM(MID(Table1[[#This Row],[Category and Sub-Category]],SEARCH("/",Table1[[#This Row],[Category and Sub-Category]],1)+1,LEN(Table1[[#This Row],[Category and Sub-Category]])))</f>
        <v>space exploration</v>
      </c>
      <c r="S2612" s="8">
        <f>DATE(1970,1,1)+(Table1[[#This Row],[launched_at]]/(24*60*60))</f>
        <v>42564.881076388891</v>
      </c>
      <c r="T2612" s="8">
        <f>DATE(1970,1,1)+(Table1[[#This Row],[deadline]]/(24*60*60))</f>
        <v>42604.290972222225</v>
      </c>
      <c r="U2612">
        <f>_xlfn.DAYS(Table1[[#This Row],[Date Ended Conversion]],Table1[[#This Row],[Date Created Conversion]])</f>
        <v>40</v>
      </c>
    </row>
    <row r="2613" spans="1:21" ht="43.5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9">
        <f>IF(Table1[[#This Row],[goal]] &lt;= 0,0,Table1[[#This Row],[pledged]]/Table1[[#This Row],[goal]])</f>
        <v>27.906363636363636</v>
      </c>
      <c r="P2613" s="7">
        <f>IF(Table1[[#This Row],[backers_count]] &lt;= 0,0,Table1[[#This Row],[pledged]]/Table1[[#This Row],[backers_count]])</f>
        <v>83.802893802893806</v>
      </c>
      <c r="Q2613" t="str">
        <f>TRIM(MID(Table1[[#This Row],[Category and Sub-Category]],1,SEARCH("/",Table1[[#This Row],[Category and Sub-Category]],1)-1))</f>
        <v>technology</v>
      </c>
      <c r="R2613" t="str">
        <f>TRIM(MID(Table1[[#This Row],[Category and Sub-Category]],SEARCH("/",Table1[[#This Row],[Category and Sub-Category]],1)+1,LEN(Table1[[#This Row],[Category and Sub-Category]])))</f>
        <v>space exploration</v>
      </c>
      <c r="S2613" s="8">
        <f>DATE(1970,1,1)+(Table1[[#This Row],[launched_at]]/(24*60*60))</f>
        <v>42704.335810185185</v>
      </c>
      <c r="T2613" s="8">
        <f>DATE(1970,1,1)+(Table1[[#This Row],[deadline]]/(24*60*60))</f>
        <v>42737.957638888889</v>
      </c>
      <c r="U2613">
        <f>_xlfn.DAYS(Table1[[#This Row],[Date Ended Conversion]],Table1[[#This Row],[Date Created Conversion]])</f>
        <v>33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9">
        <f>IF(Table1[[#This Row],[goal]] &lt;= 0,0,Table1[[#This Row],[pledged]]/Table1[[#This Row],[goal]])</f>
        <v>1.7176130000000001</v>
      </c>
      <c r="P2614" s="7">
        <f>IF(Table1[[#This Row],[backers_count]] &lt;= 0,0,Table1[[#This Row],[pledged]]/Table1[[#This Row],[backers_count]])</f>
        <v>58.422210884353746</v>
      </c>
      <c r="Q2614" t="str">
        <f>TRIM(MID(Table1[[#This Row],[Category and Sub-Category]],1,SEARCH("/",Table1[[#This Row],[Category and Sub-Category]],1)-1))</f>
        <v>technology</v>
      </c>
      <c r="R2614" t="str">
        <f>TRIM(MID(Table1[[#This Row],[Category and Sub-Category]],SEARCH("/",Table1[[#This Row],[Category and Sub-Category]],1)+1,LEN(Table1[[#This Row],[Category and Sub-Category]])))</f>
        <v>space exploration</v>
      </c>
      <c r="S2614" s="8">
        <f>DATE(1970,1,1)+(Table1[[#This Row],[launched_at]]/(24*60*60))</f>
        <v>41982.143171296295</v>
      </c>
      <c r="T2614" s="8">
        <f>DATE(1970,1,1)+(Table1[[#This Row],[deadline]]/(24*60*60))</f>
        <v>42013.143171296295</v>
      </c>
      <c r="U2614">
        <f>_xlfn.DAYS(Table1[[#This Row],[Date Ended Conversion]],Table1[[#This Row],[Date Created Conversion]])</f>
        <v>31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9">
        <f>IF(Table1[[#This Row],[goal]] &lt;= 0,0,Table1[[#This Row],[pledged]]/Table1[[#This Row],[goal]])</f>
        <v>1.0101333333333333</v>
      </c>
      <c r="P2615" s="7">
        <f>IF(Table1[[#This Row],[backers_count]] &lt;= 0,0,Table1[[#This Row],[pledged]]/Table1[[#This Row],[backers_count]])</f>
        <v>270.57142857142856</v>
      </c>
      <c r="Q2615" t="str">
        <f>TRIM(MID(Table1[[#This Row],[Category and Sub-Category]],1,SEARCH("/",Table1[[#This Row],[Category and Sub-Category]],1)-1))</f>
        <v>technology</v>
      </c>
      <c r="R2615" t="str">
        <f>TRIM(MID(Table1[[#This Row],[Category and Sub-Category]],SEARCH("/",Table1[[#This Row],[Category and Sub-Category]],1)+1,LEN(Table1[[#This Row],[Category and Sub-Category]])))</f>
        <v>space exploration</v>
      </c>
      <c r="S2615" s="8">
        <f>DATE(1970,1,1)+(Table1[[#This Row],[launched_at]]/(24*60*60))</f>
        <v>41143.81821759259</v>
      </c>
      <c r="T2615" s="8">
        <f>DATE(1970,1,1)+(Table1[[#This Row],[deadline]]/(24*60*60))</f>
        <v>41173.81821759259</v>
      </c>
      <c r="U2615">
        <f>_xlfn.DAYS(Table1[[#This Row],[Date Ended Conversion]],Table1[[#This Row],[Date Created Conversion]])</f>
        <v>30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9">
        <f>IF(Table1[[#This Row],[goal]] &lt;= 0,0,Table1[[#This Row],[pledged]]/Table1[[#This Row],[goal]])</f>
        <v>1.02</v>
      </c>
      <c r="P2616" s="7">
        <f>IF(Table1[[#This Row],[backers_count]] &lt;= 0,0,Table1[[#This Row],[pledged]]/Table1[[#This Row],[backers_count]])</f>
        <v>107.1</v>
      </c>
      <c r="Q2616" t="str">
        <f>TRIM(MID(Table1[[#This Row],[Category and Sub-Category]],1,SEARCH("/",Table1[[#This Row],[Category and Sub-Category]],1)-1))</f>
        <v>technology</v>
      </c>
      <c r="R2616" t="str">
        <f>TRIM(MID(Table1[[#This Row],[Category and Sub-Category]],SEARCH("/",Table1[[#This Row],[Category and Sub-Category]],1)+1,LEN(Table1[[#This Row],[Category and Sub-Category]])))</f>
        <v>space exploration</v>
      </c>
      <c r="S2616" s="8">
        <f>DATE(1970,1,1)+(Table1[[#This Row],[launched_at]]/(24*60*60))</f>
        <v>41730.708472222221</v>
      </c>
      <c r="T2616" s="8">
        <f>DATE(1970,1,1)+(Table1[[#This Row],[deadline]]/(24*60*60))</f>
        <v>41759.208333333336</v>
      </c>
      <c r="U2616">
        <f>_xlfn.DAYS(Table1[[#This Row],[Date Ended Conversion]],Table1[[#This Row],[Date Created Conversion]])</f>
        <v>29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9">
        <f>IF(Table1[[#This Row],[goal]] &lt;= 0,0,Table1[[#This Row],[pledged]]/Table1[[#This Row],[goal]])</f>
        <v>1.6976511744127936</v>
      </c>
      <c r="P2617" s="7">
        <f>IF(Table1[[#This Row],[backers_count]] &lt;= 0,0,Table1[[#This Row],[pledged]]/Table1[[#This Row],[backers_count]])</f>
        <v>47.180555555555557</v>
      </c>
      <c r="Q2617" t="str">
        <f>TRIM(MID(Table1[[#This Row],[Category and Sub-Category]],1,SEARCH("/",Table1[[#This Row],[Category and Sub-Category]],1)-1))</f>
        <v>technology</v>
      </c>
      <c r="R2617" t="str">
        <f>TRIM(MID(Table1[[#This Row],[Category and Sub-Category]],SEARCH("/",Table1[[#This Row],[Category and Sub-Category]],1)+1,LEN(Table1[[#This Row],[Category and Sub-Category]])))</f>
        <v>space exploration</v>
      </c>
      <c r="S2617" s="8">
        <f>DATE(1970,1,1)+(Table1[[#This Row],[launched_at]]/(24*60*60))</f>
        <v>42453.49726851852</v>
      </c>
      <c r="T2617" s="8">
        <f>DATE(1970,1,1)+(Table1[[#This Row],[deadline]]/(24*60*60))</f>
        <v>42490.5</v>
      </c>
      <c r="U2617">
        <f>_xlfn.DAYS(Table1[[#This Row],[Date Ended Conversion]],Table1[[#This Row],[Date Created Conversion]])</f>
        <v>37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9">
        <f>IF(Table1[[#This Row],[goal]] &lt;= 0,0,Table1[[#This Row],[pledged]]/Table1[[#This Row],[goal]])</f>
        <v>1.14534</v>
      </c>
      <c r="P2618" s="7">
        <f>IF(Table1[[#This Row],[backers_count]] &lt;= 0,0,Table1[[#This Row],[pledged]]/Table1[[#This Row],[backers_count]])</f>
        <v>120.30882352941177</v>
      </c>
      <c r="Q2618" t="str">
        <f>TRIM(MID(Table1[[#This Row],[Category and Sub-Category]],1,SEARCH("/",Table1[[#This Row],[Category and Sub-Category]],1)-1))</f>
        <v>technology</v>
      </c>
      <c r="R2618" t="str">
        <f>TRIM(MID(Table1[[#This Row],[Category and Sub-Category]],SEARCH("/",Table1[[#This Row],[Category and Sub-Category]],1)+1,LEN(Table1[[#This Row],[Category and Sub-Category]])))</f>
        <v>space exploration</v>
      </c>
      <c r="S2618" s="8">
        <f>DATE(1970,1,1)+(Table1[[#This Row],[launched_at]]/(24*60*60))</f>
        <v>42211.99454861111</v>
      </c>
      <c r="T2618" s="8">
        <f>DATE(1970,1,1)+(Table1[[#This Row],[deadline]]/(24*60*60))</f>
        <v>42241.99454861111</v>
      </c>
      <c r="U2618">
        <f>_xlfn.DAYS(Table1[[#This Row],[Date Ended Conversion]],Table1[[#This Row],[Date Created Conversion]])</f>
        <v>30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9">
        <f>IF(Table1[[#This Row],[goal]] &lt;= 0,0,Table1[[#This Row],[pledged]]/Table1[[#This Row],[goal]])</f>
        <v>8.7759999999999998</v>
      </c>
      <c r="P2619" s="7">
        <f>IF(Table1[[#This Row],[backers_count]] &lt;= 0,0,Table1[[#This Row],[pledged]]/Table1[[#This Row],[backers_count]])</f>
        <v>27.59748427672956</v>
      </c>
      <c r="Q2619" t="str">
        <f>TRIM(MID(Table1[[#This Row],[Category and Sub-Category]],1,SEARCH("/",Table1[[#This Row],[Category and Sub-Category]],1)-1))</f>
        <v>technology</v>
      </c>
      <c r="R2619" t="str">
        <f>TRIM(MID(Table1[[#This Row],[Category and Sub-Category]],SEARCH("/",Table1[[#This Row],[Category and Sub-Category]],1)+1,LEN(Table1[[#This Row],[Category and Sub-Category]])))</f>
        <v>space exploration</v>
      </c>
      <c r="S2619" s="8">
        <f>DATE(1970,1,1)+(Table1[[#This Row],[launched_at]]/(24*60*60))</f>
        <v>41902.874432870369</v>
      </c>
      <c r="T2619" s="8">
        <f>DATE(1970,1,1)+(Table1[[#This Row],[deadline]]/(24*60*60))</f>
        <v>41932.874432870369</v>
      </c>
      <c r="U2619">
        <f>_xlfn.DAYS(Table1[[#This Row],[Date Ended Conversion]],Table1[[#This Row],[Date Created Conversion]])</f>
        <v>30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9">
        <f>IF(Table1[[#This Row],[goal]] &lt;= 0,0,Table1[[#This Row],[pledged]]/Table1[[#This Row],[goal]])</f>
        <v>1.0538666666666667</v>
      </c>
      <c r="P2620" s="7">
        <f>IF(Table1[[#This Row],[backers_count]] &lt;= 0,0,Table1[[#This Row],[pledged]]/Table1[[#This Row],[backers_count]])</f>
        <v>205.2987012987013</v>
      </c>
      <c r="Q2620" t="str">
        <f>TRIM(MID(Table1[[#This Row],[Category and Sub-Category]],1,SEARCH("/",Table1[[#This Row],[Category and Sub-Category]],1)-1))</f>
        <v>technology</v>
      </c>
      <c r="R2620" t="str">
        <f>TRIM(MID(Table1[[#This Row],[Category and Sub-Category]],SEARCH("/",Table1[[#This Row],[Category and Sub-Category]],1)+1,LEN(Table1[[#This Row],[Category and Sub-Category]])))</f>
        <v>space exploration</v>
      </c>
      <c r="S2620" s="8">
        <f>DATE(1970,1,1)+(Table1[[#This Row],[launched_at]]/(24*60*60))</f>
        <v>42279.792372685188</v>
      </c>
      <c r="T2620" s="8">
        <f>DATE(1970,1,1)+(Table1[[#This Row],[deadline]]/(24*60*60))</f>
        <v>42339.834039351852</v>
      </c>
      <c r="U2620">
        <f>_xlfn.DAYS(Table1[[#This Row],[Date Ended Conversion]],Table1[[#This Row],[Date Created Conversion]])</f>
        <v>60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9">
        <f>IF(Table1[[#This Row],[goal]] &lt;= 0,0,Table1[[#This Row],[pledged]]/Table1[[#This Row],[goal]])</f>
        <v>1.8839999999999999</v>
      </c>
      <c r="P2621" s="7">
        <f>IF(Table1[[#This Row],[backers_count]] &lt;= 0,0,Table1[[#This Row],[pledged]]/Table1[[#This Row],[backers_count]])</f>
        <v>35.547169811320757</v>
      </c>
      <c r="Q2621" t="str">
        <f>TRIM(MID(Table1[[#This Row],[Category and Sub-Category]],1,SEARCH("/",Table1[[#This Row],[Category and Sub-Category]],1)-1))</f>
        <v>technology</v>
      </c>
      <c r="R2621" t="str">
        <f>TRIM(MID(Table1[[#This Row],[Category and Sub-Category]],SEARCH("/",Table1[[#This Row],[Category and Sub-Category]],1)+1,LEN(Table1[[#This Row],[Category and Sub-Category]])))</f>
        <v>space exploration</v>
      </c>
      <c r="S2621" s="8">
        <f>DATE(1970,1,1)+(Table1[[#This Row],[launched_at]]/(24*60*60))</f>
        <v>42273.884305555555</v>
      </c>
      <c r="T2621" s="8">
        <f>DATE(1970,1,1)+(Table1[[#This Row],[deadline]]/(24*60*60))</f>
        <v>42300.458333333328</v>
      </c>
      <c r="U2621">
        <f>_xlfn.DAYS(Table1[[#This Row],[Date Ended Conversion]],Table1[[#This Row],[Date Created Conversion]])</f>
        <v>27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9">
        <f>IF(Table1[[#This Row],[goal]] &lt;= 0,0,Table1[[#This Row],[pledged]]/Table1[[#This Row],[goal]])</f>
        <v>1.436523076923077</v>
      </c>
      <c r="P2622" s="7">
        <f>IF(Table1[[#This Row],[backers_count]] &lt;= 0,0,Table1[[#This Row],[pledged]]/Table1[[#This Row],[backers_count]])</f>
        <v>74.639488409272587</v>
      </c>
      <c r="Q2622" t="str">
        <f>TRIM(MID(Table1[[#This Row],[Category and Sub-Category]],1,SEARCH("/",Table1[[#This Row],[Category and Sub-Category]],1)-1))</f>
        <v>technology</v>
      </c>
      <c r="R2622" t="str">
        <f>TRIM(MID(Table1[[#This Row],[Category and Sub-Category]],SEARCH("/",Table1[[#This Row],[Category and Sub-Category]],1)+1,LEN(Table1[[#This Row],[Category and Sub-Category]])))</f>
        <v>space exploration</v>
      </c>
      <c r="S2622" s="8">
        <f>DATE(1970,1,1)+(Table1[[#This Row],[launched_at]]/(24*60*60))</f>
        <v>42251.16715277778</v>
      </c>
      <c r="T2622" s="8">
        <f>DATE(1970,1,1)+(Table1[[#This Row],[deadline]]/(24*60*60))</f>
        <v>42288.041666666672</v>
      </c>
      <c r="U2622">
        <f>_xlfn.DAYS(Table1[[#This Row],[Date Ended Conversion]],Table1[[#This Row],[Date Created Conversion]])</f>
        <v>37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9">
        <f>IF(Table1[[#This Row],[goal]] &lt;= 0,0,Table1[[#This Row],[pledged]]/Table1[[#This Row],[goal]])</f>
        <v>1.4588000000000001</v>
      </c>
      <c r="P2623" s="7">
        <f>IF(Table1[[#This Row],[backers_count]] &lt;= 0,0,Table1[[#This Row],[pledged]]/Table1[[#This Row],[backers_count]])</f>
        <v>47.058064516129029</v>
      </c>
      <c r="Q2623" t="str">
        <f>TRIM(MID(Table1[[#This Row],[Category and Sub-Category]],1,SEARCH("/",Table1[[#This Row],[Category and Sub-Category]],1)-1))</f>
        <v>technology</v>
      </c>
      <c r="R2623" t="str">
        <f>TRIM(MID(Table1[[#This Row],[Category and Sub-Category]],SEARCH("/",Table1[[#This Row],[Category and Sub-Category]],1)+1,LEN(Table1[[#This Row],[Category and Sub-Category]])))</f>
        <v>space exploration</v>
      </c>
      <c r="S2623" s="8">
        <f>DATE(1970,1,1)+(Table1[[#This Row],[launched_at]]/(24*60*60))</f>
        <v>42115.747546296298</v>
      </c>
      <c r="T2623" s="8">
        <f>DATE(1970,1,1)+(Table1[[#This Row],[deadline]]/(24*60*60))</f>
        <v>42145.747546296298</v>
      </c>
      <c r="U2623">
        <f>_xlfn.DAYS(Table1[[#This Row],[Date Ended Conversion]],Table1[[#This Row],[Date Created Conversion]])</f>
        <v>30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9">
        <f>IF(Table1[[#This Row],[goal]] &lt;= 0,0,Table1[[#This Row],[pledged]]/Table1[[#This Row],[goal]])</f>
        <v>1.3118399999999999</v>
      </c>
      <c r="P2624" s="7">
        <f>IF(Table1[[#This Row],[backers_count]] &lt;= 0,0,Table1[[#This Row],[pledged]]/Table1[[#This Row],[backers_count]])</f>
        <v>26.591351351351353</v>
      </c>
      <c r="Q2624" t="str">
        <f>TRIM(MID(Table1[[#This Row],[Category and Sub-Category]],1,SEARCH("/",Table1[[#This Row],[Category and Sub-Category]],1)-1))</f>
        <v>technology</v>
      </c>
      <c r="R2624" t="str">
        <f>TRIM(MID(Table1[[#This Row],[Category and Sub-Category]],SEARCH("/",Table1[[#This Row],[Category and Sub-Category]],1)+1,LEN(Table1[[#This Row],[Category and Sub-Category]])))</f>
        <v>space exploration</v>
      </c>
      <c r="S2624" s="8">
        <f>DATE(1970,1,1)+(Table1[[#This Row],[launched_at]]/(24*60*60))</f>
        <v>42689.74324074074</v>
      </c>
      <c r="T2624" s="8">
        <f>DATE(1970,1,1)+(Table1[[#This Row],[deadline]]/(24*60*60))</f>
        <v>42734.74324074074</v>
      </c>
      <c r="U2624">
        <f>_xlfn.DAYS(Table1[[#This Row],[Date Ended Conversion]],Table1[[#This Row],[Date Created Conversion]])</f>
        <v>45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9">
        <f>IF(Table1[[#This Row],[goal]] &lt;= 0,0,Table1[[#This Row],[pledged]]/Table1[[#This Row],[goal]])</f>
        <v>1.1399999999999999</v>
      </c>
      <c r="P2625" s="7">
        <f>IF(Table1[[#This Row],[backers_count]] &lt;= 0,0,Table1[[#This Row],[pledged]]/Table1[[#This Row],[backers_count]])</f>
        <v>36.774193548387096</v>
      </c>
      <c r="Q2625" t="str">
        <f>TRIM(MID(Table1[[#This Row],[Category and Sub-Category]],1,SEARCH("/",Table1[[#This Row],[Category and Sub-Category]],1)-1))</f>
        <v>technology</v>
      </c>
      <c r="R2625" t="str">
        <f>TRIM(MID(Table1[[#This Row],[Category and Sub-Category]],SEARCH("/",Table1[[#This Row],[Category and Sub-Category]],1)+1,LEN(Table1[[#This Row],[Category and Sub-Category]])))</f>
        <v>space exploration</v>
      </c>
      <c r="S2625" s="8">
        <f>DATE(1970,1,1)+(Table1[[#This Row],[launched_at]]/(24*60*60))</f>
        <v>42692.256550925929</v>
      </c>
      <c r="T2625" s="8">
        <f>DATE(1970,1,1)+(Table1[[#This Row],[deadline]]/(24*60*60))</f>
        <v>42706.256550925929</v>
      </c>
      <c r="U2625">
        <f>_xlfn.DAYS(Table1[[#This Row],[Date Ended Conversion]],Table1[[#This Row],[Date Created Conversion]])</f>
        <v>14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9">
        <f>IF(Table1[[#This Row],[goal]] &lt;= 0,0,Table1[[#This Row],[pledged]]/Table1[[#This Row],[goal]])</f>
        <v>13.794206249999998</v>
      </c>
      <c r="P2626" s="7">
        <f>IF(Table1[[#This Row],[backers_count]] &lt;= 0,0,Table1[[#This Row],[pledged]]/Table1[[#This Row],[backers_count]])</f>
        <v>31.820544982698959</v>
      </c>
      <c r="Q2626" t="str">
        <f>TRIM(MID(Table1[[#This Row],[Category and Sub-Category]],1,SEARCH("/",Table1[[#This Row],[Category and Sub-Category]],1)-1))</f>
        <v>technology</v>
      </c>
      <c r="R2626" t="str">
        <f>TRIM(MID(Table1[[#This Row],[Category and Sub-Category]],SEARCH("/",Table1[[#This Row],[Category and Sub-Category]],1)+1,LEN(Table1[[#This Row],[Category and Sub-Category]])))</f>
        <v>space exploration</v>
      </c>
      <c r="S2626" s="8">
        <f>DATE(1970,1,1)+(Table1[[#This Row],[launched_at]]/(24*60*60))</f>
        <v>41144.421550925923</v>
      </c>
      <c r="T2626" s="8">
        <f>DATE(1970,1,1)+(Table1[[#This Row],[deadline]]/(24*60*60))</f>
        <v>41165.421550925923</v>
      </c>
      <c r="U2626">
        <f>_xlfn.DAYS(Table1[[#This Row],[Date Ended Conversion]],Table1[[#This Row],[Date Created Conversion]])</f>
        <v>21</v>
      </c>
    </row>
    <row r="2627" spans="1:21" ht="43.5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9">
        <f>IF(Table1[[#This Row],[goal]] &lt;= 0,0,Table1[[#This Row],[pledged]]/Table1[[#This Row],[goal]])</f>
        <v>9.56</v>
      </c>
      <c r="P2627" s="7">
        <f>IF(Table1[[#This Row],[backers_count]] &lt;= 0,0,Table1[[#This Row],[pledged]]/Table1[[#This Row],[backers_count]])</f>
        <v>27.576923076923077</v>
      </c>
      <c r="Q2627" t="str">
        <f>TRIM(MID(Table1[[#This Row],[Category and Sub-Category]],1,SEARCH("/",Table1[[#This Row],[Category and Sub-Category]],1)-1))</f>
        <v>technology</v>
      </c>
      <c r="R2627" t="str">
        <f>TRIM(MID(Table1[[#This Row],[Category and Sub-Category]],SEARCH("/",Table1[[#This Row],[Category and Sub-Category]],1)+1,LEN(Table1[[#This Row],[Category and Sub-Category]])))</f>
        <v>space exploration</v>
      </c>
      <c r="S2627" s="8">
        <f>DATE(1970,1,1)+(Table1[[#This Row],[launched_at]]/(24*60*60))</f>
        <v>42658.810277777782</v>
      </c>
      <c r="T2627" s="8">
        <f>DATE(1970,1,1)+(Table1[[#This Row],[deadline]]/(24*60*60))</f>
        <v>42683.851944444439</v>
      </c>
      <c r="U2627">
        <f>_xlfn.DAYS(Table1[[#This Row],[Date Ended Conversion]],Table1[[#This Row],[Date Created Conversion]])</f>
        <v>25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9">
        <f>IF(Table1[[#This Row],[goal]] &lt;= 0,0,Table1[[#This Row],[pledged]]/Table1[[#This Row],[goal]])</f>
        <v>1.1200000000000001</v>
      </c>
      <c r="P2628" s="7">
        <f>IF(Table1[[#This Row],[backers_count]] &lt;= 0,0,Table1[[#This Row],[pledged]]/Table1[[#This Row],[backers_count]])</f>
        <v>56</v>
      </c>
      <c r="Q2628" t="str">
        <f>TRIM(MID(Table1[[#This Row],[Category and Sub-Category]],1,SEARCH("/",Table1[[#This Row],[Category and Sub-Category]],1)-1))</f>
        <v>technology</v>
      </c>
      <c r="R2628" t="str">
        <f>TRIM(MID(Table1[[#This Row],[Category and Sub-Category]],SEARCH("/",Table1[[#This Row],[Category and Sub-Category]],1)+1,LEN(Table1[[#This Row],[Category and Sub-Category]])))</f>
        <v>space exploration</v>
      </c>
      <c r="S2628" s="8">
        <f>DATE(1970,1,1)+(Table1[[#This Row],[launched_at]]/(24*60*60))</f>
        <v>42128.628113425926</v>
      </c>
      <c r="T2628" s="8">
        <f>DATE(1970,1,1)+(Table1[[#This Row],[deadline]]/(24*60*60))</f>
        <v>42158.628113425926</v>
      </c>
      <c r="U2628">
        <f>_xlfn.DAYS(Table1[[#This Row],[Date Ended Conversion]],Table1[[#This Row],[Date Created Conversion]])</f>
        <v>30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9">
        <f>IF(Table1[[#This Row],[goal]] &lt;= 0,0,Table1[[#This Row],[pledged]]/Table1[[#This Row],[goal]])</f>
        <v>6.4666666666666668</v>
      </c>
      <c r="P2629" s="7">
        <f>IF(Table1[[#This Row],[backers_count]] &lt;= 0,0,Table1[[#This Row],[pledged]]/Table1[[#This Row],[backers_count]])</f>
        <v>21.555555555555557</v>
      </c>
      <c r="Q2629" t="str">
        <f>TRIM(MID(Table1[[#This Row],[Category and Sub-Category]],1,SEARCH("/",Table1[[#This Row],[Category and Sub-Category]],1)-1))</f>
        <v>technology</v>
      </c>
      <c r="R2629" t="str">
        <f>TRIM(MID(Table1[[#This Row],[Category and Sub-Category]],SEARCH("/",Table1[[#This Row],[Category and Sub-Category]],1)+1,LEN(Table1[[#This Row],[Category and Sub-Category]])))</f>
        <v>space exploration</v>
      </c>
      <c r="S2629" s="8">
        <f>DATE(1970,1,1)+(Table1[[#This Row],[launched_at]]/(24*60*60))</f>
        <v>42304.829409722224</v>
      </c>
      <c r="T2629" s="8">
        <f>DATE(1970,1,1)+(Table1[[#This Row],[deadline]]/(24*60*60))</f>
        <v>42334.871076388888</v>
      </c>
      <c r="U2629">
        <f>_xlfn.DAYS(Table1[[#This Row],[Date Ended Conversion]],Table1[[#This Row],[Date Created Conversion]])</f>
        <v>30</v>
      </c>
    </row>
    <row r="2630" spans="1:21" ht="29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9">
        <f>IF(Table1[[#This Row],[goal]] &lt;= 0,0,Table1[[#This Row],[pledged]]/Table1[[#This Row],[goal]])</f>
        <v>1.1036948748510131</v>
      </c>
      <c r="P2630" s="7">
        <f>IF(Table1[[#This Row],[backers_count]] &lt;= 0,0,Table1[[#This Row],[pledged]]/Table1[[#This Row],[backers_count]])</f>
        <v>44.095238095238095</v>
      </c>
      <c r="Q2630" t="str">
        <f>TRIM(MID(Table1[[#This Row],[Category and Sub-Category]],1,SEARCH("/",Table1[[#This Row],[Category and Sub-Category]],1)-1))</f>
        <v>technology</v>
      </c>
      <c r="R2630" t="str">
        <f>TRIM(MID(Table1[[#This Row],[Category and Sub-Category]],SEARCH("/",Table1[[#This Row],[Category and Sub-Category]],1)+1,LEN(Table1[[#This Row],[Category and Sub-Category]])))</f>
        <v>space exploration</v>
      </c>
      <c r="S2630" s="8">
        <f>DATE(1970,1,1)+(Table1[[#This Row],[launched_at]]/(24*60*60))</f>
        <v>41953.966053240743</v>
      </c>
      <c r="T2630" s="8">
        <f>DATE(1970,1,1)+(Table1[[#This Row],[deadline]]/(24*60*60))</f>
        <v>41973.966053240743</v>
      </c>
      <c r="U2630">
        <f>_xlfn.DAYS(Table1[[#This Row],[Date Ended Conversion]],Table1[[#This Row],[Date Created Conversion]])</f>
        <v>20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9">
        <f>IF(Table1[[#This Row],[goal]] &lt;= 0,0,Table1[[#This Row],[pledged]]/Table1[[#This Row],[goal]])</f>
        <v>1.2774000000000001</v>
      </c>
      <c r="P2631" s="7">
        <f>IF(Table1[[#This Row],[backers_count]] &lt;= 0,0,Table1[[#This Row],[pledged]]/Table1[[#This Row],[backers_count]])</f>
        <v>63.87</v>
      </c>
      <c r="Q2631" t="str">
        <f>TRIM(MID(Table1[[#This Row],[Category and Sub-Category]],1,SEARCH("/",Table1[[#This Row],[Category and Sub-Category]],1)-1))</f>
        <v>technology</v>
      </c>
      <c r="R2631" t="str">
        <f>TRIM(MID(Table1[[#This Row],[Category and Sub-Category]],SEARCH("/",Table1[[#This Row],[Category and Sub-Category]],1)+1,LEN(Table1[[#This Row],[Category and Sub-Category]])))</f>
        <v>space exploration</v>
      </c>
      <c r="S2631" s="8">
        <f>DATE(1970,1,1)+(Table1[[#This Row],[launched_at]]/(24*60*60))</f>
        <v>42108.538449074069</v>
      </c>
      <c r="T2631" s="8">
        <f>DATE(1970,1,1)+(Table1[[#This Row],[deadline]]/(24*60*60))</f>
        <v>42138.538449074069</v>
      </c>
      <c r="U2631">
        <f>_xlfn.DAYS(Table1[[#This Row],[Date Ended Conversion]],Table1[[#This Row],[Date Created Conversion]])</f>
        <v>30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9">
        <f>IF(Table1[[#This Row],[goal]] &lt;= 0,0,Table1[[#This Row],[pledged]]/Table1[[#This Row],[goal]])</f>
        <v>1.579</v>
      </c>
      <c r="P2632" s="7">
        <f>IF(Table1[[#This Row],[backers_count]] &lt;= 0,0,Table1[[#This Row],[pledged]]/Table1[[#This Row],[backers_count]])</f>
        <v>38.987654320987652</v>
      </c>
      <c r="Q2632" t="str">
        <f>TRIM(MID(Table1[[#This Row],[Category and Sub-Category]],1,SEARCH("/",Table1[[#This Row],[Category and Sub-Category]],1)-1))</f>
        <v>technology</v>
      </c>
      <c r="R2632" t="str">
        <f>TRIM(MID(Table1[[#This Row],[Category and Sub-Category]],SEARCH("/",Table1[[#This Row],[Category and Sub-Category]],1)+1,LEN(Table1[[#This Row],[Category and Sub-Category]])))</f>
        <v>space exploration</v>
      </c>
      <c r="S2632" s="8">
        <f>DATE(1970,1,1)+(Table1[[#This Row],[launched_at]]/(24*60*60))</f>
        <v>42524.105462962965</v>
      </c>
      <c r="T2632" s="8">
        <f>DATE(1970,1,1)+(Table1[[#This Row],[deadline]]/(24*60*60))</f>
        <v>42551.416666666672</v>
      </c>
      <c r="U2632">
        <f>_xlfn.DAYS(Table1[[#This Row],[Date Ended Conversion]],Table1[[#This Row],[Date Created Conversion]])</f>
        <v>27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9">
        <f>IF(Table1[[#This Row],[goal]] &lt;= 0,0,Table1[[#This Row],[pledged]]/Table1[[#This Row],[goal]])</f>
        <v>1.1466525000000001</v>
      </c>
      <c r="P2633" s="7">
        <f>IF(Table1[[#This Row],[backers_count]] &lt;= 0,0,Table1[[#This Row],[pledged]]/Table1[[#This Row],[backers_count]])</f>
        <v>80.185489510489504</v>
      </c>
      <c r="Q2633" t="str">
        <f>TRIM(MID(Table1[[#This Row],[Category and Sub-Category]],1,SEARCH("/",Table1[[#This Row],[Category and Sub-Category]],1)-1))</f>
        <v>technology</v>
      </c>
      <c r="R2633" t="str">
        <f>TRIM(MID(Table1[[#This Row],[Category and Sub-Category]],SEARCH("/",Table1[[#This Row],[Category and Sub-Category]],1)+1,LEN(Table1[[#This Row],[Category and Sub-Category]])))</f>
        <v>space exploration</v>
      </c>
      <c r="S2633" s="8">
        <f>DATE(1970,1,1)+(Table1[[#This Row],[launched_at]]/(24*60*60))</f>
        <v>42218.169293981482</v>
      </c>
      <c r="T2633" s="8">
        <f>DATE(1970,1,1)+(Table1[[#This Row],[deadline]]/(24*60*60))</f>
        <v>42246.169293981482</v>
      </c>
      <c r="U2633">
        <f>_xlfn.DAYS(Table1[[#This Row],[Date Ended Conversion]],Table1[[#This Row],[Date Created Conversion]])</f>
        <v>28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9">
        <f>IF(Table1[[#This Row],[goal]] &lt;= 0,0,Table1[[#This Row],[pledged]]/Table1[[#This Row],[goal]])</f>
        <v>1.3700934579439252</v>
      </c>
      <c r="P2634" s="7">
        <f>IF(Table1[[#This Row],[backers_count]] &lt;= 0,0,Table1[[#This Row],[pledged]]/Table1[[#This Row],[backers_count]])</f>
        <v>34.904761904761905</v>
      </c>
      <c r="Q2634" t="str">
        <f>TRIM(MID(Table1[[#This Row],[Category and Sub-Category]],1,SEARCH("/",Table1[[#This Row],[Category and Sub-Category]],1)-1))</f>
        <v>technology</v>
      </c>
      <c r="R2634" t="str">
        <f>TRIM(MID(Table1[[#This Row],[Category and Sub-Category]],SEARCH("/",Table1[[#This Row],[Category and Sub-Category]],1)+1,LEN(Table1[[#This Row],[Category and Sub-Category]])))</f>
        <v>space exploration</v>
      </c>
      <c r="S2634" s="8">
        <f>DATE(1970,1,1)+(Table1[[#This Row],[launched_at]]/(24*60*60))</f>
        <v>42494.061793981484</v>
      </c>
      <c r="T2634" s="8">
        <f>DATE(1970,1,1)+(Table1[[#This Row],[deadline]]/(24*60*60))</f>
        <v>42519.061793981484</v>
      </c>
      <c r="U2634">
        <f>_xlfn.DAYS(Table1[[#This Row],[Date Ended Conversion]],Table1[[#This Row],[Date Created Conversion]])</f>
        <v>25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9">
        <f>IF(Table1[[#This Row],[goal]] &lt;= 0,0,Table1[[#This Row],[pledged]]/Table1[[#This Row],[goal]])</f>
        <v>3.5461999999999998</v>
      </c>
      <c r="P2635" s="7">
        <f>IF(Table1[[#This Row],[backers_count]] &lt;= 0,0,Table1[[#This Row],[pledged]]/Table1[[#This Row],[backers_count]])</f>
        <v>89.100502512562812</v>
      </c>
      <c r="Q2635" t="str">
        <f>TRIM(MID(Table1[[#This Row],[Category and Sub-Category]],1,SEARCH("/",Table1[[#This Row],[Category and Sub-Category]],1)-1))</f>
        <v>technology</v>
      </c>
      <c r="R2635" t="str">
        <f>TRIM(MID(Table1[[#This Row],[Category and Sub-Category]],SEARCH("/",Table1[[#This Row],[Category and Sub-Category]],1)+1,LEN(Table1[[#This Row],[Category and Sub-Category]])))</f>
        <v>space exploration</v>
      </c>
      <c r="S2635" s="8">
        <f>DATE(1970,1,1)+(Table1[[#This Row],[launched_at]]/(24*60*60))</f>
        <v>41667.823287037041</v>
      </c>
      <c r="T2635" s="8">
        <f>DATE(1970,1,1)+(Table1[[#This Row],[deadline]]/(24*60*60))</f>
        <v>41697.958333333336</v>
      </c>
      <c r="U2635">
        <f>_xlfn.DAYS(Table1[[#This Row],[Date Ended Conversion]],Table1[[#This Row],[Date Created Conversion]])</f>
        <v>30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9">
        <f>IF(Table1[[#This Row],[goal]] &lt;= 0,0,Table1[[#This Row],[pledged]]/Table1[[#This Row],[goal]])</f>
        <v>1.0602150537634409</v>
      </c>
      <c r="P2636" s="7">
        <f>IF(Table1[[#This Row],[backers_count]] &lt;= 0,0,Table1[[#This Row],[pledged]]/Table1[[#This Row],[backers_count]])</f>
        <v>39.44</v>
      </c>
      <c r="Q2636" t="str">
        <f>TRIM(MID(Table1[[#This Row],[Category and Sub-Category]],1,SEARCH("/",Table1[[#This Row],[Category and Sub-Category]],1)-1))</f>
        <v>technology</v>
      </c>
      <c r="R2636" t="str">
        <f>TRIM(MID(Table1[[#This Row],[Category and Sub-Category]],SEARCH("/",Table1[[#This Row],[Category and Sub-Category]],1)+1,LEN(Table1[[#This Row],[Category and Sub-Category]])))</f>
        <v>space exploration</v>
      </c>
      <c r="S2636" s="8">
        <f>DATE(1970,1,1)+(Table1[[#This Row],[launched_at]]/(24*60*60))</f>
        <v>42612.656493055554</v>
      </c>
      <c r="T2636" s="8">
        <f>DATE(1970,1,1)+(Table1[[#This Row],[deadline]]/(24*60*60))</f>
        <v>42642.656493055554</v>
      </c>
      <c r="U2636">
        <f>_xlfn.DAYS(Table1[[#This Row],[Date Ended Conversion]],Table1[[#This Row],[Date Created Conversion]])</f>
        <v>30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9">
        <f>IF(Table1[[#This Row],[goal]] &lt;= 0,0,Table1[[#This Row],[pledged]]/Table1[[#This Row],[goal]])</f>
        <v>1</v>
      </c>
      <c r="P2637" s="7">
        <f>IF(Table1[[#This Row],[backers_count]] &lt;= 0,0,Table1[[#This Row],[pledged]]/Table1[[#This Row],[backers_count]])</f>
        <v>136.9047619047619</v>
      </c>
      <c r="Q2637" t="str">
        <f>TRIM(MID(Table1[[#This Row],[Category and Sub-Category]],1,SEARCH("/",Table1[[#This Row],[Category and Sub-Category]],1)-1))</f>
        <v>technology</v>
      </c>
      <c r="R2637" t="str">
        <f>TRIM(MID(Table1[[#This Row],[Category and Sub-Category]],SEARCH("/",Table1[[#This Row],[Category and Sub-Category]],1)+1,LEN(Table1[[#This Row],[Category and Sub-Category]])))</f>
        <v>space exploration</v>
      </c>
      <c r="S2637" s="8">
        <f>DATE(1970,1,1)+(Table1[[#This Row],[launched_at]]/(24*60*60))</f>
        <v>42037.950937500005</v>
      </c>
      <c r="T2637" s="8">
        <f>DATE(1970,1,1)+(Table1[[#This Row],[deadline]]/(24*60*60))</f>
        <v>42072.909270833334</v>
      </c>
      <c r="U2637">
        <f>_xlfn.DAYS(Table1[[#This Row],[Date Ended Conversion]],Table1[[#This Row],[Date Created Conversion]])</f>
        <v>35</v>
      </c>
    </row>
    <row r="2638" spans="1:21" ht="43.5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9">
        <f>IF(Table1[[#This Row],[goal]] &lt;= 0,0,Table1[[#This Row],[pledged]]/Table1[[#This Row],[goal]])</f>
        <v>1.873</v>
      </c>
      <c r="P2638" s="7">
        <f>IF(Table1[[#This Row],[backers_count]] &lt;= 0,0,Table1[[#This Row],[pledged]]/Table1[[#This Row],[backers_count]])</f>
        <v>37.46</v>
      </c>
      <c r="Q2638" t="str">
        <f>TRIM(MID(Table1[[#This Row],[Category and Sub-Category]],1,SEARCH("/",Table1[[#This Row],[Category and Sub-Category]],1)-1))</f>
        <v>technology</v>
      </c>
      <c r="R2638" t="str">
        <f>TRIM(MID(Table1[[#This Row],[Category and Sub-Category]],SEARCH("/",Table1[[#This Row],[Category and Sub-Category]],1)+1,LEN(Table1[[#This Row],[Category and Sub-Category]])))</f>
        <v>space exploration</v>
      </c>
      <c r="S2638" s="8">
        <f>DATE(1970,1,1)+(Table1[[#This Row],[launched_at]]/(24*60*60))</f>
        <v>42636.614745370374</v>
      </c>
      <c r="T2638" s="8">
        <f>DATE(1970,1,1)+(Table1[[#This Row],[deadline]]/(24*60*60))</f>
        <v>42659.041666666672</v>
      </c>
      <c r="U2638">
        <f>_xlfn.DAYS(Table1[[#This Row],[Date Ended Conversion]],Table1[[#This Row],[Date Created Conversion]])</f>
        <v>23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9">
        <f>IF(Table1[[#This Row],[goal]] &lt;= 0,0,Table1[[#This Row],[pledged]]/Table1[[#This Row],[goal]])</f>
        <v>1.6619999999999999</v>
      </c>
      <c r="P2639" s="7">
        <f>IF(Table1[[#This Row],[backers_count]] &lt;= 0,0,Table1[[#This Row],[pledged]]/Table1[[#This Row],[backers_count]])</f>
        <v>31.96153846153846</v>
      </c>
      <c r="Q2639" t="str">
        <f>TRIM(MID(Table1[[#This Row],[Category and Sub-Category]],1,SEARCH("/",Table1[[#This Row],[Category and Sub-Category]],1)-1))</f>
        <v>technology</v>
      </c>
      <c r="R2639" t="str">
        <f>TRIM(MID(Table1[[#This Row],[Category and Sub-Category]],SEARCH("/",Table1[[#This Row],[Category and Sub-Category]],1)+1,LEN(Table1[[#This Row],[Category and Sub-Category]])))</f>
        <v>space exploration</v>
      </c>
      <c r="S2639" s="8">
        <f>DATE(1970,1,1)+(Table1[[#This Row],[launched_at]]/(24*60*60))</f>
        <v>42639.549479166672</v>
      </c>
      <c r="T2639" s="8">
        <f>DATE(1970,1,1)+(Table1[[#This Row],[deadline]]/(24*60*60))</f>
        <v>42655.549479166672</v>
      </c>
      <c r="U2639">
        <f>_xlfn.DAYS(Table1[[#This Row],[Date Ended Conversion]],Table1[[#This Row],[Date Created Conversion]])</f>
        <v>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9">
        <f>IF(Table1[[#This Row],[goal]] &lt;= 0,0,Table1[[#This Row],[pledged]]/Table1[[#This Row],[goal]])</f>
        <v>1.0172910662824208</v>
      </c>
      <c r="P2640" s="7">
        <f>IF(Table1[[#This Row],[backers_count]] &lt;= 0,0,Table1[[#This Row],[pledged]]/Table1[[#This Row],[backers_count]])</f>
        <v>25.214285714285715</v>
      </c>
      <c r="Q2640" t="str">
        <f>TRIM(MID(Table1[[#This Row],[Category and Sub-Category]],1,SEARCH("/",Table1[[#This Row],[Category and Sub-Category]],1)-1))</f>
        <v>technology</v>
      </c>
      <c r="R2640" t="str">
        <f>TRIM(MID(Table1[[#This Row],[Category and Sub-Category]],SEARCH("/",Table1[[#This Row],[Category and Sub-Category]],1)+1,LEN(Table1[[#This Row],[Category and Sub-Category]])))</f>
        <v>space exploration</v>
      </c>
      <c r="S2640" s="8">
        <f>DATE(1970,1,1)+(Table1[[#This Row],[launched_at]]/(24*60*60))</f>
        <v>41989.913136574076</v>
      </c>
      <c r="T2640" s="8">
        <f>DATE(1970,1,1)+(Table1[[#This Row],[deadline]]/(24*60*60))</f>
        <v>42019.913136574076</v>
      </c>
      <c r="U2640">
        <f>_xlfn.DAYS(Table1[[#This Row],[Date Ended Conversion]],Table1[[#This Row],[Date Created Conversion]])</f>
        <v>30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9">
        <f>IF(Table1[[#This Row],[goal]] &lt;= 0,0,Table1[[#This Row],[pledged]]/Table1[[#This Row],[goal]])</f>
        <v>1.64</v>
      </c>
      <c r="P2641" s="7">
        <f>IF(Table1[[#This Row],[backers_count]] &lt;= 0,0,Table1[[#This Row],[pledged]]/Table1[[#This Row],[backers_count]])</f>
        <v>10.040816326530612</v>
      </c>
      <c r="Q2641" t="str">
        <f>TRIM(MID(Table1[[#This Row],[Category and Sub-Category]],1,SEARCH("/",Table1[[#This Row],[Category and Sub-Category]],1)-1))</f>
        <v>technology</v>
      </c>
      <c r="R2641" t="str">
        <f>TRIM(MID(Table1[[#This Row],[Category and Sub-Category]],SEARCH("/",Table1[[#This Row],[Category and Sub-Category]],1)+1,LEN(Table1[[#This Row],[Category and Sub-Category]])))</f>
        <v>space exploration</v>
      </c>
      <c r="S2641" s="8">
        <f>DATE(1970,1,1)+(Table1[[#This Row],[launched_at]]/(24*60*60))</f>
        <v>42024.86513888889</v>
      </c>
      <c r="T2641" s="8">
        <f>DATE(1970,1,1)+(Table1[[#This Row],[deadline]]/(24*60*60))</f>
        <v>42054.86513888889</v>
      </c>
      <c r="U2641">
        <f>_xlfn.DAYS(Table1[[#This Row],[Date Ended Conversion]],Table1[[#This Row],[Date Created Conversion]])</f>
        <v>30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9">
        <f>IF(Table1[[#This Row],[goal]] &lt;= 0,0,Table1[[#This Row],[pledged]]/Table1[[#This Row],[goal]])</f>
        <v>1.0566666666666666</v>
      </c>
      <c r="P2642" s="7">
        <f>IF(Table1[[#This Row],[backers_count]] &lt;= 0,0,Table1[[#This Row],[pledged]]/Table1[[#This Row],[backers_count]])</f>
        <v>45.94202898550725</v>
      </c>
      <c r="Q2642" t="str">
        <f>TRIM(MID(Table1[[#This Row],[Category and Sub-Category]],1,SEARCH("/",Table1[[#This Row],[Category and Sub-Category]],1)-1))</f>
        <v>technology</v>
      </c>
      <c r="R2642" t="str">
        <f>TRIM(MID(Table1[[#This Row],[Category and Sub-Category]],SEARCH("/",Table1[[#This Row],[Category and Sub-Category]],1)+1,LEN(Table1[[#This Row],[Category and Sub-Category]])))</f>
        <v>space exploration</v>
      </c>
      <c r="S2642" s="8">
        <f>DATE(1970,1,1)+(Table1[[#This Row],[launched_at]]/(24*60*60))</f>
        <v>42103.160578703704</v>
      </c>
      <c r="T2642" s="8">
        <f>DATE(1970,1,1)+(Table1[[#This Row],[deadline]]/(24*60*60))</f>
        <v>42163.160578703704</v>
      </c>
      <c r="U2642">
        <f>_xlfn.DAYS(Table1[[#This Row],[Date Ended Conversion]],Table1[[#This Row],[Date Created Conversion]])</f>
        <v>60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9">
        <f>IF(Table1[[#This Row],[goal]] &lt;= 0,0,Table1[[#This Row],[pledged]]/Table1[[#This Row],[goal]])</f>
        <v>0.01</v>
      </c>
      <c r="P2643" s="7">
        <f>IF(Table1[[#This Row],[backers_count]] &lt;= 0,0,Table1[[#This Row],[pledged]]/Table1[[#This Row],[backers_count]])</f>
        <v>15</v>
      </c>
      <c r="Q2643" t="str">
        <f>TRIM(MID(Table1[[#This Row],[Category and Sub-Category]],1,SEARCH("/",Table1[[#This Row],[Category and Sub-Category]],1)-1))</f>
        <v>technology</v>
      </c>
      <c r="R2643" t="str">
        <f>TRIM(MID(Table1[[#This Row],[Category and Sub-Category]],SEARCH("/",Table1[[#This Row],[Category and Sub-Category]],1)+1,LEN(Table1[[#This Row],[Category and Sub-Category]])))</f>
        <v>space exploration</v>
      </c>
      <c r="S2643" s="8">
        <f>DATE(1970,1,1)+(Table1[[#This Row],[launched_at]]/(24*60*60))</f>
        <v>41880.827118055553</v>
      </c>
      <c r="T2643" s="8">
        <f>DATE(1970,1,1)+(Table1[[#This Row],[deadline]]/(24*60*60))</f>
        <v>41897.839583333334</v>
      </c>
      <c r="U2643">
        <f>_xlfn.DAYS(Table1[[#This Row],[Date Ended Conversion]],Table1[[#This Row],[Date Created Conversion]])</f>
        <v>17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9">
        <f>IF(Table1[[#This Row],[goal]] &lt;= 0,0,Table1[[#This Row],[pledged]]/Table1[[#This Row],[goal]])</f>
        <v>0</v>
      </c>
      <c r="P2644" s="7">
        <f>IF(Table1[[#This Row],[backers_count]] &lt;= 0,0,Table1[[#This Row],[pledged]]/Table1[[#This Row],[backers_count]])</f>
        <v>0</v>
      </c>
      <c r="Q2644" t="str">
        <f>TRIM(MID(Table1[[#This Row],[Category and Sub-Category]],1,SEARCH("/",Table1[[#This Row],[Category and Sub-Category]],1)-1))</f>
        <v>technology</v>
      </c>
      <c r="R2644" t="str">
        <f>TRIM(MID(Table1[[#This Row],[Category and Sub-Category]],SEARCH("/",Table1[[#This Row],[Category and Sub-Category]],1)+1,LEN(Table1[[#This Row],[Category and Sub-Category]])))</f>
        <v>space exploration</v>
      </c>
      <c r="S2644" s="8">
        <f>DATE(1970,1,1)+(Table1[[#This Row],[launched_at]]/(24*60*60))</f>
        <v>42536.246620370366</v>
      </c>
      <c r="T2644" s="8">
        <f>DATE(1970,1,1)+(Table1[[#This Row],[deadline]]/(24*60*60))</f>
        <v>42566.289583333331</v>
      </c>
      <c r="U2644">
        <f>_xlfn.DAYS(Table1[[#This Row],[Date Ended Conversion]],Table1[[#This Row],[Date Created Conversion]])</f>
        <v>30</v>
      </c>
    </row>
    <row r="2645" spans="1:21" ht="43.5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9">
        <f>IF(Table1[[#This Row],[goal]] &lt;= 0,0,Table1[[#This Row],[pledged]]/Table1[[#This Row],[goal]])</f>
        <v>0.33559730999999998</v>
      </c>
      <c r="P2645" s="7">
        <f>IF(Table1[[#This Row],[backers_count]] &lt;= 0,0,Table1[[#This Row],[pledged]]/Table1[[#This Row],[backers_count]])</f>
        <v>223.58248500999335</v>
      </c>
      <c r="Q2645" t="str">
        <f>TRIM(MID(Table1[[#This Row],[Category and Sub-Category]],1,SEARCH("/",Table1[[#This Row],[Category and Sub-Category]],1)-1))</f>
        <v>technology</v>
      </c>
      <c r="R2645" t="str">
        <f>TRIM(MID(Table1[[#This Row],[Category and Sub-Category]],SEARCH("/",Table1[[#This Row],[Category and Sub-Category]],1)+1,LEN(Table1[[#This Row],[Category and Sub-Category]])))</f>
        <v>space exploration</v>
      </c>
      <c r="S2645" s="8">
        <f>DATE(1970,1,1)+(Table1[[#This Row],[launched_at]]/(24*60*60))</f>
        <v>42689.582349537042</v>
      </c>
      <c r="T2645" s="8">
        <f>DATE(1970,1,1)+(Table1[[#This Row],[deadline]]/(24*60*60))</f>
        <v>42725.332638888889</v>
      </c>
      <c r="U2645">
        <f>_xlfn.DAYS(Table1[[#This Row],[Date Ended Conversion]],Table1[[#This Row],[Date Created Conversion]])</f>
        <v>36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9">
        <f>IF(Table1[[#This Row],[goal]] &lt;= 0,0,Table1[[#This Row],[pledged]]/Table1[[#This Row],[goal]])</f>
        <v>2.053E-2</v>
      </c>
      <c r="P2646" s="7">
        <f>IF(Table1[[#This Row],[backers_count]] &lt;= 0,0,Table1[[#This Row],[pledged]]/Table1[[#This Row],[backers_count]])</f>
        <v>39.480769230769234</v>
      </c>
      <c r="Q2646" t="str">
        <f>TRIM(MID(Table1[[#This Row],[Category and Sub-Category]],1,SEARCH("/",Table1[[#This Row],[Category and Sub-Category]],1)-1))</f>
        <v>technology</v>
      </c>
      <c r="R2646" t="str">
        <f>TRIM(MID(Table1[[#This Row],[Category and Sub-Category]],SEARCH("/",Table1[[#This Row],[Category and Sub-Category]],1)+1,LEN(Table1[[#This Row],[Category and Sub-Category]])))</f>
        <v>space exploration</v>
      </c>
      <c r="S2646" s="8">
        <f>DATE(1970,1,1)+(Table1[[#This Row],[launched_at]]/(24*60*60))</f>
        <v>42774.792071759264</v>
      </c>
      <c r="T2646" s="8">
        <f>DATE(1970,1,1)+(Table1[[#This Row],[deadline]]/(24*60*60))</f>
        <v>42804.792071759264</v>
      </c>
      <c r="U2646">
        <f>_xlfn.DAYS(Table1[[#This Row],[Date Ended Conversion]],Table1[[#This Row],[Date Created Conversion]])</f>
        <v>30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9">
        <f>IF(Table1[[#This Row],[goal]] &lt;= 0,0,Table1[[#This Row],[pledged]]/Table1[[#This Row],[goal]])</f>
        <v>0.105</v>
      </c>
      <c r="P2647" s="7">
        <f>IF(Table1[[#This Row],[backers_count]] &lt;= 0,0,Table1[[#This Row],[pledged]]/Table1[[#This Row],[backers_count]])</f>
        <v>91.304347826086953</v>
      </c>
      <c r="Q2647" t="str">
        <f>TRIM(MID(Table1[[#This Row],[Category and Sub-Category]],1,SEARCH("/",Table1[[#This Row],[Category and Sub-Category]],1)-1))</f>
        <v>technology</v>
      </c>
      <c r="R2647" t="str">
        <f>TRIM(MID(Table1[[#This Row],[Category and Sub-Category]],SEARCH("/",Table1[[#This Row],[Category and Sub-Category]],1)+1,LEN(Table1[[#This Row],[Category and Sub-Category]])))</f>
        <v>space exploration</v>
      </c>
      <c r="S2647" s="8">
        <f>DATE(1970,1,1)+(Table1[[#This Row],[launched_at]]/(24*60*60))</f>
        <v>41921.842627314814</v>
      </c>
      <c r="T2647" s="8">
        <f>DATE(1970,1,1)+(Table1[[#This Row],[deadline]]/(24*60*60))</f>
        <v>41951.884293981479</v>
      </c>
      <c r="U2647">
        <f>_xlfn.DAYS(Table1[[#This Row],[Date Ended Conversion]],Table1[[#This Row],[Date Created Conversion]])</f>
        <v>30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9">
        <f>IF(Table1[[#This Row],[goal]] &lt;= 0,0,Table1[[#This Row],[pledged]]/Table1[[#This Row],[goal]])</f>
        <v>8.4172839999999999E-2</v>
      </c>
      <c r="P2648" s="7">
        <f>IF(Table1[[#This Row],[backers_count]] &lt;= 0,0,Table1[[#This Row],[pledged]]/Table1[[#This Row],[backers_count]])</f>
        <v>78.666205607476627</v>
      </c>
      <c r="Q2648" t="str">
        <f>TRIM(MID(Table1[[#This Row],[Category and Sub-Category]],1,SEARCH("/",Table1[[#This Row],[Category and Sub-Category]],1)-1))</f>
        <v>technology</v>
      </c>
      <c r="R2648" t="str">
        <f>TRIM(MID(Table1[[#This Row],[Category and Sub-Category]],SEARCH("/",Table1[[#This Row],[Category and Sub-Category]],1)+1,LEN(Table1[[#This Row],[Category and Sub-Category]])))</f>
        <v>space exploration</v>
      </c>
      <c r="S2648" s="8">
        <f>DATE(1970,1,1)+(Table1[[#This Row],[launched_at]]/(24*60*60))</f>
        <v>42226.313298611116</v>
      </c>
      <c r="T2648" s="8">
        <f>DATE(1970,1,1)+(Table1[[#This Row],[deadline]]/(24*60*60))</f>
        <v>42256.313298611116</v>
      </c>
      <c r="U2648">
        <f>_xlfn.DAYS(Table1[[#This Row],[Date Ended Conversion]],Table1[[#This Row],[Date Created Conversion]])</f>
        <v>30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9">
        <f>IF(Table1[[#This Row],[goal]] &lt;= 0,0,Table1[[#This Row],[pledged]]/Table1[[#This Row],[goal]])</f>
        <v>1.44E-2</v>
      </c>
      <c r="P2649" s="7">
        <f>IF(Table1[[#This Row],[backers_count]] &lt;= 0,0,Table1[[#This Row],[pledged]]/Table1[[#This Row],[backers_count]])</f>
        <v>12</v>
      </c>
      <c r="Q2649" t="str">
        <f>TRIM(MID(Table1[[#This Row],[Category and Sub-Category]],1,SEARCH("/",Table1[[#This Row],[Category and Sub-Category]],1)-1))</f>
        <v>technology</v>
      </c>
      <c r="R2649" t="str">
        <f>TRIM(MID(Table1[[#This Row],[Category and Sub-Category]],SEARCH("/",Table1[[#This Row],[Category and Sub-Category]],1)+1,LEN(Table1[[#This Row],[Category and Sub-Category]])))</f>
        <v>space exploration</v>
      </c>
      <c r="S2649" s="8">
        <f>DATE(1970,1,1)+(Table1[[#This Row],[launched_at]]/(24*60*60))</f>
        <v>42200.261793981481</v>
      </c>
      <c r="T2649" s="8">
        <f>DATE(1970,1,1)+(Table1[[#This Row],[deadline]]/(24*60*60))</f>
        <v>42230.261793981481</v>
      </c>
      <c r="U2649">
        <f>_xlfn.DAYS(Table1[[#This Row],[Date Ended Conversion]],Table1[[#This Row],[Date Created Conversion]])</f>
        <v>30</v>
      </c>
    </row>
    <row r="2650" spans="1:21" ht="43.5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9">
        <f>IF(Table1[[#This Row],[goal]] &lt;= 0,0,Table1[[#This Row],[pledged]]/Table1[[#This Row],[goal]])</f>
        <v>8.8333333333333337E-3</v>
      </c>
      <c r="P2650" s="7">
        <f>IF(Table1[[#This Row],[backers_count]] &lt;= 0,0,Table1[[#This Row],[pledged]]/Table1[[#This Row],[backers_count]])</f>
        <v>17.666666666666668</v>
      </c>
      <c r="Q2650" t="str">
        <f>TRIM(MID(Table1[[#This Row],[Category and Sub-Category]],1,SEARCH("/",Table1[[#This Row],[Category and Sub-Category]],1)-1))</f>
        <v>technology</v>
      </c>
      <c r="R2650" t="str">
        <f>TRIM(MID(Table1[[#This Row],[Category and Sub-Category]],SEARCH("/",Table1[[#This Row],[Category and Sub-Category]],1)+1,LEN(Table1[[#This Row],[Category and Sub-Category]])))</f>
        <v>space exploration</v>
      </c>
      <c r="S2650" s="8">
        <f>DATE(1970,1,1)+(Table1[[#This Row],[launched_at]]/(24*60*60))</f>
        <v>42408.714814814812</v>
      </c>
      <c r="T2650" s="8">
        <f>DATE(1970,1,1)+(Table1[[#This Row],[deadline]]/(24*60*60))</f>
        <v>42438.714814814812</v>
      </c>
      <c r="U2650">
        <f>_xlfn.DAYS(Table1[[#This Row],[Date Ended Conversion]],Table1[[#This Row],[Date Created Conversion]])</f>
        <v>30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9">
        <f>IF(Table1[[#This Row],[goal]] &lt;= 0,0,Table1[[#This Row],[pledged]]/Table1[[#This Row],[goal]])</f>
        <v>9.9200000000000004E-4</v>
      </c>
      <c r="P2651" s="7">
        <f>IF(Table1[[#This Row],[backers_count]] &lt;= 0,0,Table1[[#This Row],[pledged]]/Table1[[#This Row],[backers_count]])</f>
        <v>41.333333333333336</v>
      </c>
      <c r="Q2651" t="str">
        <f>TRIM(MID(Table1[[#This Row],[Category and Sub-Category]],1,SEARCH("/",Table1[[#This Row],[Category and Sub-Category]],1)-1))</f>
        <v>technology</v>
      </c>
      <c r="R2651" t="str">
        <f>TRIM(MID(Table1[[#This Row],[Category and Sub-Category]],SEARCH("/",Table1[[#This Row],[Category and Sub-Category]],1)+1,LEN(Table1[[#This Row],[Category and Sub-Category]])))</f>
        <v>space exploration</v>
      </c>
      <c r="S2651" s="8">
        <f>DATE(1970,1,1)+(Table1[[#This Row],[launched_at]]/(24*60*60))</f>
        <v>42341.99700231482</v>
      </c>
      <c r="T2651" s="8">
        <f>DATE(1970,1,1)+(Table1[[#This Row],[deadline]]/(24*60*60))</f>
        <v>42401.99700231482</v>
      </c>
      <c r="U2651">
        <f>_xlfn.DAYS(Table1[[#This Row],[Date Ended Conversion]],Table1[[#This Row],[Date Created Conversion]])</f>
        <v>60</v>
      </c>
    </row>
    <row r="2652" spans="1:21" ht="43.5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9">
        <f>IF(Table1[[#This Row],[goal]] &lt;= 0,0,Table1[[#This Row],[pledged]]/Table1[[#This Row],[goal]])</f>
        <v>5.966666666666667E-3</v>
      </c>
      <c r="P2652" s="7">
        <f>IF(Table1[[#This Row],[backers_count]] &lt;= 0,0,Table1[[#This Row],[pledged]]/Table1[[#This Row],[backers_count]])</f>
        <v>71.599999999999994</v>
      </c>
      <c r="Q2652" t="str">
        <f>TRIM(MID(Table1[[#This Row],[Category and Sub-Category]],1,SEARCH("/",Table1[[#This Row],[Category and Sub-Category]],1)-1))</f>
        <v>technology</v>
      </c>
      <c r="R2652" t="str">
        <f>TRIM(MID(Table1[[#This Row],[Category and Sub-Category]],SEARCH("/",Table1[[#This Row],[Category and Sub-Category]],1)+1,LEN(Table1[[#This Row],[Category and Sub-Category]])))</f>
        <v>space exploration</v>
      </c>
      <c r="S2652" s="8">
        <f>DATE(1970,1,1)+(Table1[[#This Row],[launched_at]]/(24*60*60))</f>
        <v>42695.624340277776</v>
      </c>
      <c r="T2652" s="8">
        <f>DATE(1970,1,1)+(Table1[[#This Row],[deadline]]/(24*60*60))</f>
        <v>42725.624340277776</v>
      </c>
      <c r="U2652">
        <f>_xlfn.DAYS(Table1[[#This Row],[Date Ended Conversion]],Table1[[#This Row],[Date Created Conversion]])</f>
        <v>30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9">
        <f>IF(Table1[[#This Row],[goal]] &lt;= 0,0,Table1[[#This Row],[pledged]]/Table1[[#This Row],[goal]])</f>
        <v>1.8689285714285714E-2</v>
      </c>
      <c r="P2653" s="7">
        <f>IF(Table1[[#This Row],[backers_count]] &lt;= 0,0,Table1[[#This Row],[pledged]]/Table1[[#This Row],[backers_count]])</f>
        <v>307.8235294117647</v>
      </c>
      <c r="Q2653" t="str">
        <f>TRIM(MID(Table1[[#This Row],[Category and Sub-Category]],1,SEARCH("/",Table1[[#This Row],[Category and Sub-Category]],1)-1))</f>
        <v>technology</v>
      </c>
      <c r="R2653" t="str">
        <f>TRIM(MID(Table1[[#This Row],[Category and Sub-Category]],SEARCH("/",Table1[[#This Row],[Category and Sub-Category]],1)+1,LEN(Table1[[#This Row],[Category and Sub-Category]])))</f>
        <v>space exploration</v>
      </c>
      <c r="S2653" s="8">
        <f>DATE(1970,1,1)+(Table1[[#This Row],[launched_at]]/(24*60*60))</f>
        <v>42327.805659722224</v>
      </c>
      <c r="T2653" s="8">
        <f>DATE(1970,1,1)+(Table1[[#This Row],[deadline]]/(24*60*60))</f>
        <v>42355.805659722224</v>
      </c>
      <c r="U2653">
        <f>_xlfn.DAYS(Table1[[#This Row],[Date Ended Conversion]],Table1[[#This Row],[Date Created Conversion]])</f>
        <v>28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9">
        <f>IF(Table1[[#This Row],[goal]] &lt;= 0,0,Table1[[#This Row],[pledged]]/Table1[[#This Row],[goal]])</f>
        <v>8.8500000000000002E-3</v>
      </c>
      <c r="P2654" s="7">
        <f>IF(Table1[[#This Row],[backers_count]] &lt;= 0,0,Table1[[#This Row],[pledged]]/Table1[[#This Row],[backers_count]])</f>
        <v>80.454545454545453</v>
      </c>
      <c r="Q2654" t="str">
        <f>TRIM(MID(Table1[[#This Row],[Category and Sub-Category]],1,SEARCH("/",Table1[[#This Row],[Category and Sub-Category]],1)-1))</f>
        <v>technology</v>
      </c>
      <c r="R2654" t="str">
        <f>TRIM(MID(Table1[[#This Row],[Category and Sub-Category]],SEARCH("/",Table1[[#This Row],[Category and Sub-Category]],1)+1,LEN(Table1[[#This Row],[Category and Sub-Category]])))</f>
        <v>space exploration</v>
      </c>
      <c r="S2654" s="8">
        <f>DATE(1970,1,1)+(Table1[[#This Row],[launched_at]]/(24*60*60))</f>
        <v>41953.158854166672</v>
      </c>
      <c r="T2654" s="8">
        <f>DATE(1970,1,1)+(Table1[[#This Row],[deadline]]/(24*60*60))</f>
        <v>41983.158854166672</v>
      </c>
      <c r="U2654">
        <f>_xlfn.DAYS(Table1[[#This Row],[Date Ended Conversion]],Table1[[#This Row],[Date Created Conversion]])</f>
        <v>30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9">
        <f>IF(Table1[[#This Row],[goal]] &lt;= 0,0,Table1[[#This Row],[pledged]]/Table1[[#This Row],[goal]])</f>
        <v>0.1152156862745098</v>
      </c>
      <c r="P2655" s="7">
        <f>IF(Table1[[#This Row],[backers_count]] &lt;= 0,0,Table1[[#This Row],[pledged]]/Table1[[#This Row],[backers_count]])</f>
        <v>83.942857142857136</v>
      </c>
      <c r="Q2655" t="str">
        <f>TRIM(MID(Table1[[#This Row],[Category and Sub-Category]],1,SEARCH("/",Table1[[#This Row],[Category and Sub-Category]],1)-1))</f>
        <v>technology</v>
      </c>
      <c r="R2655" t="str">
        <f>TRIM(MID(Table1[[#This Row],[Category and Sub-Category]],SEARCH("/",Table1[[#This Row],[Category and Sub-Category]],1)+1,LEN(Table1[[#This Row],[Category and Sub-Category]])))</f>
        <v>space exploration</v>
      </c>
      <c r="S2655" s="8">
        <f>DATE(1970,1,1)+(Table1[[#This Row],[launched_at]]/(24*60*60))</f>
        <v>41771.651932870373</v>
      </c>
      <c r="T2655" s="8">
        <f>DATE(1970,1,1)+(Table1[[#This Row],[deadline]]/(24*60*60))</f>
        <v>41803.166666666664</v>
      </c>
      <c r="U2655">
        <f>_xlfn.DAYS(Table1[[#This Row],[Date Ended Conversion]],Table1[[#This Row],[Date Created Conversion]])</f>
        <v>32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9">
        <f>IF(Table1[[#This Row],[goal]] &lt;= 0,0,Table1[[#This Row],[pledged]]/Table1[[#This Row],[goal]])</f>
        <v>5.1000000000000004E-4</v>
      </c>
      <c r="P2656" s="7">
        <f>IF(Table1[[#This Row],[backers_count]] &lt;= 0,0,Table1[[#This Row],[pledged]]/Table1[[#This Row],[backers_count]])</f>
        <v>8.5</v>
      </c>
      <c r="Q2656" t="str">
        <f>TRIM(MID(Table1[[#This Row],[Category and Sub-Category]],1,SEARCH("/",Table1[[#This Row],[Category and Sub-Category]],1)-1))</f>
        <v>technology</v>
      </c>
      <c r="R2656" t="str">
        <f>TRIM(MID(Table1[[#This Row],[Category and Sub-Category]],SEARCH("/",Table1[[#This Row],[Category and Sub-Category]],1)+1,LEN(Table1[[#This Row],[Category and Sub-Category]])))</f>
        <v>space exploration</v>
      </c>
      <c r="S2656" s="8">
        <f>DATE(1970,1,1)+(Table1[[#This Row],[launched_at]]/(24*60*60))</f>
        <v>42055.600995370369</v>
      </c>
      <c r="T2656" s="8">
        <f>DATE(1970,1,1)+(Table1[[#This Row],[deadline]]/(24*60*60))</f>
        <v>42115.559328703705</v>
      </c>
      <c r="U2656">
        <f>_xlfn.DAYS(Table1[[#This Row],[Date Ended Conversion]],Table1[[#This Row],[Date Created Conversion]])</f>
        <v>60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9">
        <f>IF(Table1[[#This Row],[goal]] &lt;= 0,0,Table1[[#This Row],[pledged]]/Table1[[#This Row],[goal]])</f>
        <v>0.21033333333333334</v>
      </c>
      <c r="P2657" s="7">
        <f>IF(Table1[[#This Row],[backers_count]] &lt;= 0,0,Table1[[#This Row],[pledged]]/Table1[[#This Row],[backers_count]])</f>
        <v>73.372093023255815</v>
      </c>
      <c r="Q2657" t="str">
        <f>TRIM(MID(Table1[[#This Row],[Category and Sub-Category]],1,SEARCH("/",Table1[[#This Row],[Category and Sub-Category]],1)-1))</f>
        <v>technology</v>
      </c>
      <c r="R2657" t="str">
        <f>TRIM(MID(Table1[[#This Row],[Category and Sub-Category]],SEARCH("/",Table1[[#This Row],[Category and Sub-Category]],1)+1,LEN(Table1[[#This Row],[Category and Sub-Category]])))</f>
        <v>space exploration</v>
      </c>
      <c r="S2657" s="8">
        <f>DATE(1970,1,1)+(Table1[[#This Row],[launched_at]]/(24*60*60))</f>
        <v>42381.866284722222</v>
      </c>
      <c r="T2657" s="8">
        <f>DATE(1970,1,1)+(Table1[[#This Row],[deadline]]/(24*60*60))</f>
        <v>42409.833333333328</v>
      </c>
      <c r="U2657">
        <f>_xlfn.DAYS(Table1[[#This Row],[Date Ended Conversion]],Table1[[#This Row],[Date Created Conversion]])</f>
        <v>28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9">
        <f>IF(Table1[[#This Row],[goal]] &lt;= 0,0,Table1[[#This Row],[pledged]]/Table1[[#This Row],[goal]])</f>
        <v>0.11436666666666667</v>
      </c>
      <c r="P2658" s="7">
        <f>IF(Table1[[#This Row],[backers_count]] &lt;= 0,0,Table1[[#This Row],[pledged]]/Table1[[#This Row],[backers_count]])</f>
        <v>112.86184210526316</v>
      </c>
      <c r="Q2658" t="str">
        <f>TRIM(MID(Table1[[#This Row],[Category and Sub-Category]],1,SEARCH("/",Table1[[#This Row],[Category and Sub-Category]],1)-1))</f>
        <v>technology</v>
      </c>
      <c r="R2658" t="str">
        <f>TRIM(MID(Table1[[#This Row],[Category and Sub-Category]],SEARCH("/",Table1[[#This Row],[Category and Sub-Category]],1)+1,LEN(Table1[[#This Row],[Category and Sub-Category]])))</f>
        <v>space exploration</v>
      </c>
      <c r="S2658" s="8">
        <f>DATE(1970,1,1)+(Table1[[#This Row],[launched_at]]/(24*60*60))</f>
        <v>42767.688518518524</v>
      </c>
      <c r="T2658" s="8">
        <f>DATE(1970,1,1)+(Table1[[#This Row],[deadline]]/(24*60*60))</f>
        <v>42806.791666666672</v>
      </c>
      <c r="U2658">
        <f>_xlfn.DAYS(Table1[[#This Row],[Date Ended Conversion]],Table1[[#This Row],[Date Created Conversion]])</f>
        <v>39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9">
        <f>IF(Table1[[#This Row],[goal]] &lt;= 0,0,Table1[[#This Row],[pledged]]/Table1[[#This Row],[goal]])</f>
        <v>0.18737933333333334</v>
      </c>
      <c r="P2659" s="7">
        <f>IF(Table1[[#This Row],[backers_count]] &lt;= 0,0,Table1[[#This Row],[pledged]]/Table1[[#This Row],[backers_count]])</f>
        <v>95.277627118644077</v>
      </c>
      <c r="Q2659" t="str">
        <f>TRIM(MID(Table1[[#This Row],[Category and Sub-Category]],1,SEARCH("/",Table1[[#This Row],[Category and Sub-Category]],1)-1))</f>
        <v>technology</v>
      </c>
      <c r="R2659" t="str">
        <f>TRIM(MID(Table1[[#This Row],[Category and Sub-Category]],SEARCH("/",Table1[[#This Row],[Category and Sub-Category]],1)+1,LEN(Table1[[#This Row],[Category and Sub-Category]])))</f>
        <v>space exploration</v>
      </c>
      <c r="S2659" s="8">
        <f>DATE(1970,1,1)+(Table1[[#This Row],[launched_at]]/(24*60*60))</f>
        <v>42551.928854166668</v>
      </c>
      <c r="T2659" s="8">
        <f>DATE(1970,1,1)+(Table1[[#This Row],[deadline]]/(24*60*60))</f>
        <v>42585.0625</v>
      </c>
      <c r="U2659">
        <f>_xlfn.DAYS(Table1[[#This Row],[Date Ended Conversion]],Table1[[#This Row],[Date Created Conversion]])</f>
        <v>34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9">
        <f>IF(Table1[[#This Row],[goal]] &lt;= 0,0,Table1[[#This Row],[pledged]]/Table1[[#This Row],[goal]])</f>
        <v>9.2857142857142856E-4</v>
      </c>
      <c r="P2660" s="7">
        <f>IF(Table1[[#This Row],[backers_count]] &lt;= 0,0,Table1[[#This Row],[pledged]]/Table1[[#This Row],[backers_count]])</f>
        <v>22.75</v>
      </c>
      <c r="Q2660" t="str">
        <f>TRIM(MID(Table1[[#This Row],[Category and Sub-Category]],1,SEARCH("/",Table1[[#This Row],[Category and Sub-Category]],1)-1))</f>
        <v>technology</v>
      </c>
      <c r="R2660" t="str">
        <f>TRIM(MID(Table1[[#This Row],[Category and Sub-Category]],SEARCH("/",Table1[[#This Row],[Category and Sub-Category]],1)+1,LEN(Table1[[#This Row],[Category and Sub-Category]])))</f>
        <v>space exploration</v>
      </c>
      <c r="S2660" s="8">
        <f>DATE(1970,1,1)+(Table1[[#This Row],[launched_at]]/(24*60*60))</f>
        <v>42551.884189814809</v>
      </c>
      <c r="T2660" s="8">
        <f>DATE(1970,1,1)+(Table1[[#This Row],[deadline]]/(24*60*60))</f>
        <v>42581.884189814809</v>
      </c>
      <c r="U2660">
        <f>_xlfn.DAYS(Table1[[#This Row],[Date Ended Conversion]],Table1[[#This Row],[Date Created Conversion]])</f>
        <v>30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9">
        <f>IF(Table1[[#This Row],[goal]] &lt;= 0,0,Table1[[#This Row],[pledged]]/Table1[[#This Row],[goal]])</f>
        <v>2.720408163265306E-2</v>
      </c>
      <c r="P2661" s="7">
        <f>IF(Table1[[#This Row],[backers_count]] &lt;= 0,0,Table1[[#This Row],[pledged]]/Table1[[#This Row],[backers_count]])</f>
        <v>133.30000000000001</v>
      </c>
      <c r="Q2661" t="str">
        <f>TRIM(MID(Table1[[#This Row],[Category and Sub-Category]],1,SEARCH("/",Table1[[#This Row],[Category and Sub-Category]],1)-1))</f>
        <v>technology</v>
      </c>
      <c r="R2661" t="str">
        <f>TRIM(MID(Table1[[#This Row],[Category and Sub-Category]],SEARCH("/",Table1[[#This Row],[Category and Sub-Category]],1)+1,LEN(Table1[[#This Row],[Category and Sub-Category]])))</f>
        <v>space exploration</v>
      </c>
      <c r="S2661" s="8">
        <f>DATE(1970,1,1)+(Table1[[#This Row],[launched_at]]/(24*60*60))</f>
        <v>42082.069560185184</v>
      </c>
      <c r="T2661" s="8">
        <f>DATE(1970,1,1)+(Table1[[#This Row],[deadline]]/(24*60*60))</f>
        <v>42112.069560185184</v>
      </c>
      <c r="U2661">
        <f>_xlfn.DAYS(Table1[[#This Row],[Date Ended Conversion]],Table1[[#This Row],[Date Created Conversion]])</f>
        <v>30</v>
      </c>
    </row>
    <row r="2662" spans="1:21" ht="43.5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9">
        <f>IF(Table1[[#This Row],[goal]] &lt;= 0,0,Table1[[#This Row],[pledged]]/Table1[[#This Row],[goal]])</f>
        <v>9.5E-4</v>
      </c>
      <c r="P2662" s="7">
        <f>IF(Table1[[#This Row],[backers_count]] &lt;= 0,0,Table1[[#This Row],[pledged]]/Table1[[#This Row],[backers_count]])</f>
        <v>3.8</v>
      </c>
      <c r="Q2662" t="str">
        <f>TRIM(MID(Table1[[#This Row],[Category and Sub-Category]],1,SEARCH("/",Table1[[#This Row],[Category and Sub-Category]],1)-1))</f>
        <v>technology</v>
      </c>
      <c r="R2662" t="str">
        <f>TRIM(MID(Table1[[#This Row],[Category and Sub-Category]],SEARCH("/",Table1[[#This Row],[Category and Sub-Category]],1)+1,LEN(Table1[[#This Row],[Category and Sub-Category]])))</f>
        <v>space exploration</v>
      </c>
      <c r="S2662" s="8">
        <f>DATE(1970,1,1)+(Table1[[#This Row],[launched_at]]/(24*60*60))</f>
        <v>42272.713171296295</v>
      </c>
      <c r="T2662" s="8">
        <f>DATE(1970,1,1)+(Table1[[#This Row],[deadline]]/(24*60*60))</f>
        <v>42332.754837962959</v>
      </c>
      <c r="U2662">
        <f>_xlfn.DAYS(Table1[[#This Row],[Date Ended Conversion]],Table1[[#This Row],[Date Created Conversion]])</f>
        <v>60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9">
        <f>IF(Table1[[#This Row],[goal]] &lt;= 0,0,Table1[[#This Row],[pledged]]/Table1[[#This Row],[goal]])</f>
        <v>1.0289999999999999</v>
      </c>
      <c r="P2663" s="7">
        <f>IF(Table1[[#This Row],[backers_count]] &lt;= 0,0,Table1[[#This Row],[pledged]]/Table1[[#This Row],[backers_count]])</f>
        <v>85.75</v>
      </c>
      <c r="Q2663" t="str">
        <f>TRIM(MID(Table1[[#This Row],[Category and Sub-Category]],1,SEARCH("/",Table1[[#This Row],[Category and Sub-Category]],1)-1))</f>
        <v>technology</v>
      </c>
      <c r="R2663" t="str">
        <f>TRIM(MID(Table1[[#This Row],[Category and Sub-Category]],SEARCH("/",Table1[[#This Row],[Category and Sub-Category]],1)+1,LEN(Table1[[#This Row],[Category and Sub-Category]])))</f>
        <v>makerspaces</v>
      </c>
      <c r="S2663" s="8">
        <f>DATE(1970,1,1)+(Table1[[#This Row],[launched_at]]/(24*60*60))</f>
        <v>41542.958449074074</v>
      </c>
      <c r="T2663" s="8">
        <f>DATE(1970,1,1)+(Table1[[#This Row],[deadline]]/(24*60*60))</f>
        <v>41572.958449074074</v>
      </c>
      <c r="U2663">
        <f>_xlfn.DAYS(Table1[[#This Row],[Date Ended Conversion]],Table1[[#This Row],[Date Created Conversion]])</f>
        <v>30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9">
        <f>IF(Table1[[#This Row],[goal]] &lt;= 0,0,Table1[[#This Row],[pledged]]/Table1[[#This Row],[goal]])</f>
        <v>1.0680000000000001</v>
      </c>
      <c r="P2664" s="7">
        <f>IF(Table1[[#This Row],[backers_count]] &lt;= 0,0,Table1[[#This Row],[pledged]]/Table1[[#This Row],[backers_count]])</f>
        <v>267</v>
      </c>
      <c r="Q2664" t="str">
        <f>TRIM(MID(Table1[[#This Row],[Category and Sub-Category]],1,SEARCH("/",Table1[[#This Row],[Category and Sub-Category]],1)-1))</f>
        <v>technology</v>
      </c>
      <c r="R2664" t="str">
        <f>TRIM(MID(Table1[[#This Row],[Category and Sub-Category]],SEARCH("/",Table1[[#This Row],[Category and Sub-Category]],1)+1,LEN(Table1[[#This Row],[Category and Sub-Category]])))</f>
        <v>makerspaces</v>
      </c>
      <c r="S2664" s="8">
        <f>DATE(1970,1,1)+(Table1[[#This Row],[launched_at]]/(24*60*60))</f>
        <v>42207.746678240743</v>
      </c>
      <c r="T2664" s="8">
        <f>DATE(1970,1,1)+(Table1[[#This Row],[deadline]]/(24*60*60))</f>
        <v>42237.746678240743</v>
      </c>
      <c r="U2664">
        <f>_xlfn.DAYS(Table1[[#This Row],[Date Ended Conversion]],Table1[[#This Row],[Date Created Conversion]])</f>
        <v>30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9">
        <f>IF(Table1[[#This Row],[goal]] &lt;= 0,0,Table1[[#This Row],[pledged]]/Table1[[#This Row],[goal]])</f>
        <v>1.0459624999999999</v>
      </c>
      <c r="P2665" s="7">
        <f>IF(Table1[[#This Row],[backers_count]] &lt;= 0,0,Table1[[#This Row],[pledged]]/Table1[[#This Row],[backers_count]])</f>
        <v>373.55803571428572</v>
      </c>
      <c r="Q2665" t="str">
        <f>TRIM(MID(Table1[[#This Row],[Category and Sub-Category]],1,SEARCH("/",Table1[[#This Row],[Category and Sub-Category]],1)-1))</f>
        <v>technology</v>
      </c>
      <c r="R2665" t="str">
        <f>TRIM(MID(Table1[[#This Row],[Category and Sub-Category]],SEARCH("/",Table1[[#This Row],[Category and Sub-Category]],1)+1,LEN(Table1[[#This Row],[Category and Sub-Category]])))</f>
        <v>makerspaces</v>
      </c>
      <c r="S2665" s="8">
        <f>DATE(1970,1,1)+(Table1[[#This Row],[launched_at]]/(24*60*60))</f>
        <v>42222.622766203705</v>
      </c>
      <c r="T2665" s="8">
        <f>DATE(1970,1,1)+(Table1[[#This Row],[deadline]]/(24*60*60))</f>
        <v>42251.625</v>
      </c>
      <c r="U2665">
        <f>_xlfn.DAYS(Table1[[#This Row],[Date Ended Conversion]],Table1[[#This Row],[Date Created Conversion]])</f>
        <v>29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9">
        <f>IF(Table1[[#This Row],[goal]] &lt;= 0,0,Table1[[#This Row],[pledged]]/Table1[[#This Row],[goal]])</f>
        <v>1.0342857142857143</v>
      </c>
      <c r="P2666" s="7">
        <f>IF(Table1[[#This Row],[backers_count]] &lt;= 0,0,Table1[[#This Row],[pledged]]/Table1[[#This Row],[backers_count]])</f>
        <v>174.03846153846155</v>
      </c>
      <c r="Q2666" t="str">
        <f>TRIM(MID(Table1[[#This Row],[Category and Sub-Category]],1,SEARCH("/",Table1[[#This Row],[Category and Sub-Category]],1)-1))</f>
        <v>technology</v>
      </c>
      <c r="R2666" t="str">
        <f>TRIM(MID(Table1[[#This Row],[Category and Sub-Category]],SEARCH("/",Table1[[#This Row],[Category and Sub-Category]],1)+1,LEN(Table1[[#This Row],[Category and Sub-Category]])))</f>
        <v>makerspaces</v>
      </c>
      <c r="S2666" s="8">
        <f>DATE(1970,1,1)+(Table1[[#This Row],[launched_at]]/(24*60*60))</f>
        <v>42313.02542824074</v>
      </c>
      <c r="T2666" s="8">
        <f>DATE(1970,1,1)+(Table1[[#This Row],[deadline]]/(24*60*60))</f>
        <v>42347.290972222225</v>
      </c>
      <c r="U2666">
        <f>_xlfn.DAYS(Table1[[#This Row],[Date Ended Conversion]],Table1[[#This Row],[Date Created Conversion]])</f>
        <v>34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9">
        <f>IF(Table1[[#This Row],[goal]] &lt;= 0,0,Table1[[#This Row],[pledged]]/Table1[[#This Row],[goal]])</f>
        <v>1.2314285714285715</v>
      </c>
      <c r="P2667" s="7">
        <f>IF(Table1[[#This Row],[backers_count]] &lt;= 0,0,Table1[[#This Row],[pledged]]/Table1[[#This Row],[backers_count]])</f>
        <v>93.695652173913047</v>
      </c>
      <c r="Q2667" t="str">
        <f>TRIM(MID(Table1[[#This Row],[Category and Sub-Category]],1,SEARCH("/",Table1[[#This Row],[Category and Sub-Category]],1)-1))</f>
        <v>technology</v>
      </c>
      <c r="R2667" t="str">
        <f>TRIM(MID(Table1[[#This Row],[Category and Sub-Category]],SEARCH("/",Table1[[#This Row],[Category and Sub-Category]],1)+1,LEN(Table1[[#This Row],[Category and Sub-Category]])))</f>
        <v>makerspaces</v>
      </c>
      <c r="S2667" s="8">
        <f>DATE(1970,1,1)+(Table1[[#This Row],[launched_at]]/(24*60*60))</f>
        <v>42083.895532407405</v>
      </c>
      <c r="T2667" s="8">
        <f>DATE(1970,1,1)+(Table1[[#This Row],[deadline]]/(24*60*60))</f>
        <v>42128.895532407405</v>
      </c>
      <c r="U2667">
        <f>_xlfn.DAYS(Table1[[#This Row],[Date Ended Conversion]],Table1[[#This Row],[Date Created Conversion]])</f>
        <v>45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9">
        <f>IF(Table1[[#This Row],[goal]] &lt;= 0,0,Table1[[#This Row],[pledged]]/Table1[[#This Row],[goal]])</f>
        <v>1.592951</v>
      </c>
      <c r="P2668" s="7">
        <f>IF(Table1[[#This Row],[backers_count]] &lt;= 0,0,Table1[[#This Row],[pledged]]/Table1[[#This Row],[backers_count]])</f>
        <v>77.327718446601949</v>
      </c>
      <c r="Q2668" t="str">
        <f>TRIM(MID(Table1[[#This Row],[Category and Sub-Category]],1,SEARCH("/",Table1[[#This Row],[Category and Sub-Category]],1)-1))</f>
        <v>technology</v>
      </c>
      <c r="R2668" t="str">
        <f>TRIM(MID(Table1[[#This Row],[Category and Sub-Category]],SEARCH("/",Table1[[#This Row],[Category and Sub-Category]],1)+1,LEN(Table1[[#This Row],[Category and Sub-Category]])))</f>
        <v>makerspaces</v>
      </c>
      <c r="S2668" s="8">
        <f>DATE(1970,1,1)+(Table1[[#This Row],[launched_at]]/(24*60*60))</f>
        <v>42235.764340277776</v>
      </c>
      <c r="T2668" s="8">
        <f>DATE(1970,1,1)+(Table1[[#This Row],[deadline]]/(24*60*60))</f>
        <v>42272.875</v>
      </c>
      <c r="U2668">
        <f>_xlfn.DAYS(Table1[[#This Row],[Date Ended Conversion]],Table1[[#This Row],[Date Created Conversion]])</f>
        <v>37</v>
      </c>
    </row>
    <row r="2669" spans="1:21" ht="43.5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9">
        <f>IF(Table1[[#This Row],[goal]] &lt;= 0,0,Table1[[#This Row],[pledged]]/Table1[[#This Row],[goal]])</f>
        <v>1.1066666666666667</v>
      </c>
      <c r="P2669" s="7">
        <f>IF(Table1[[#This Row],[backers_count]] &lt;= 0,0,Table1[[#This Row],[pledged]]/Table1[[#This Row],[backers_count]])</f>
        <v>92.222222222222229</v>
      </c>
      <c r="Q2669" t="str">
        <f>TRIM(MID(Table1[[#This Row],[Category and Sub-Category]],1,SEARCH("/",Table1[[#This Row],[Category and Sub-Category]],1)-1))</f>
        <v>technology</v>
      </c>
      <c r="R2669" t="str">
        <f>TRIM(MID(Table1[[#This Row],[Category and Sub-Category]],SEARCH("/",Table1[[#This Row],[Category and Sub-Category]],1)+1,LEN(Table1[[#This Row],[Category and Sub-Category]])))</f>
        <v>makerspaces</v>
      </c>
      <c r="S2669" s="8">
        <f>DATE(1970,1,1)+(Table1[[#This Row],[launched_at]]/(24*60*60))</f>
        <v>42380.926111111112</v>
      </c>
      <c r="T2669" s="8">
        <f>DATE(1970,1,1)+(Table1[[#This Row],[deadline]]/(24*60*60))</f>
        <v>42410.926111111112</v>
      </c>
      <c r="U2669">
        <f>_xlfn.DAYS(Table1[[#This Row],[Date Ended Conversion]],Table1[[#This Row],[Date Created Conversion]])</f>
        <v>30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9">
        <f>IF(Table1[[#This Row],[goal]] &lt;= 0,0,Table1[[#This Row],[pledged]]/Table1[[#This Row],[goal]])</f>
        <v>1.7070000000000001</v>
      </c>
      <c r="P2670" s="7">
        <f>IF(Table1[[#This Row],[backers_count]] &lt;= 0,0,Table1[[#This Row],[pledged]]/Table1[[#This Row],[backers_count]])</f>
        <v>60.964285714285715</v>
      </c>
      <c r="Q2670" t="str">
        <f>TRIM(MID(Table1[[#This Row],[Category and Sub-Category]],1,SEARCH("/",Table1[[#This Row],[Category and Sub-Category]],1)-1))</f>
        <v>technology</v>
      </c>
      <c r="R2670" t="str">
        <f>TRIM(MID(Table1[[#This Row],[Category and Sub-Category]],SEARCH("/",Table1[[#This Row],[Category and Sub-Category]],1)+1,LEN(Table1[[#This Row],[Category and Sub-Category]])))</f>
        <v>makerspaces</v>
      </c>
      <c r="S2670" s="8">
        <f>DATE(1970,1,1)+(Table1[[#This Row],[launched_at]]/(24*60*60))</f>
        <v>42275.58871527778</v>
      </c>
      <c r="T2670" s="8">
        <f>DATE(1970,1,1)+(Table1[[#This Row],[deadline]]/(24*60*60))</f>
        <v>42317.60555555555</v>
      </c>
      <c r="U2670">
        <f>_xlfn.DAYS(Table1[[#This Row],[Date Ended Conversion]],Table1[[#This Row],[Date Created Conversion]])</f>
        <v>42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9">
        <f>IF(Table1[[#This Row],[goal]] &lt;= 0,0,Table1[[#This Row],[pledged]]/Table1[[#This Row],[goal]])</f>
        <v>1.25125</v>
      </c>
      <c r="P2671" s="7">
        <f>IF(Table1[[#This Row],[backers_count]] &lt;= 0,0,Table1[[#This Row],[pledged]]/Table1[[#This Row],[backers_count]])</f>
        <v>91</v>
      </c>
      <c r="Q2671" t="str">
        <f>TRIM(MID(Table1[[#This Row],[Category and Sub-Category]],1,SEARCH("/",Table1[[#This Row],[Category and Sub-Category]],1)-1))</f>
        <v>technology</v>
      </c>
      <c r="R2671" t="str">
        <f>TRIM(MID(Table1[[#This Row],[Category and Sub-Category]],SEARCH("/",Table1[[#This Row],[Category and Sub-Category]],1)+1,LEN(Table1[[#This Row],[Category and Sub-Category]])))</f>
        <v>makerspaces</v>
      </c>
      <c r="S2671" s="8">
        <f>DATE(1970,1,1)+(Table1[[#This Row],[launched_at]]/(24*60*60))</f>
        <v>42319.035833333328</v>
      </c>
      <c r="T2671" s="8">
        <f>DATE(1970,1,1)+(Table1[[#This Row],[deadline]]/(24*60*60))</f>
        <v>42379.035833333328</v>
      </c>
      <c r="U2671">
        <f>_xlfn.DAYS(Table1[[#This Row],[Date Ended Conversion]],Table1[[#This Row],[Date Created Conversion]])</f>
        <v>60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9">
        <f>IF(Table1[[#This Row],[goal]] &lt;= 0,0,Table1[[#This Row],[pledged]]/Table1[[#This Row],[goal]])</f>
        <v>6.4158609339642042E-2</v>
      </c>
      <c r="P2672" s="7">
        <f>IF(Table1[[#This Row],[backers_count]] &lt;= 0,0,Table1[[#This Row],[pledged]]/Table1[[#This Row],[backers_count]])</f>
        <v>41.583333333333336</v>
      </c>
      <c r="Q2672" t="str">
        <f>TRIM(MID(Table1[[#This Row],[Category and Sub-Category]],1,SEARCH("/",Table1[[#This Row],[Category and Sub-Category]],1)-1))</f>
        <v>technology</v>
      </c>
      <c r="R2672" t="str">
        <f>TRIM(MID(Table1[[#This Row],[Category and Sub-Category]],SEARCH("/",Table1[[#This Row],[Category and Sub-Category]],1)+1,LEN(Table1[[#This Row],[Category and Sub-Category]])))</f>
        <v>makerspaces</v>
      </c>
      <c r="S2672" s="8">
        <f>DATE(1970,1,1)+(Table1[[#This Row],[launched_at]]/(24*60*60))</f>
        <v>41821.020601851851</v>
      </c>
      <c r="T2672" s="8">
        <f>DATE(1970,1,1)+(Table1[[#This Row],[deadline]]/(24*60*60))</f>
        <v>41849.020601851851</v>
      </c>
      <c r="U2672">
        <f>_xlfn.DAYS(Table1[[#This Row],[Date Ended Conversion]],Table1[[#This Row],[Date Created Conversion]])</f>
        <v>28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9">
        <f>IF(Table1[[#This Row],[goal]] &lt;= 0,0,Table1[[#This Row],[pledged]]/Table1[[#This Row],[goal]])</f>
        <v>0.11344</v>
      </c>
      <c r="P2673" s="7">
        <f>IF(Table1[[#This Row],[backers_count]] &lt;= 0,0,Table1[[#This Row],[pledged]]/Table1[[#This Row],[backers_count]])</f>
        <v>33.761904761904759</v>
      </c>
      <c r="Q2673" t="str">
        <f>TRIM(MID(Table1[[#This Row],[Category and Sub-Category]],1,SEARCH("/",Table1[[#This Row],[Category and Sub-Category]],1)-1))</f>
        <v>technology</v>
      </c>
      <c r="R2673" t="str">
        <f>TRIM(MID(Table1[[#This Row],[Category and Sub-Category]],SEARCH("/",Table1[[#This Row],[Category and Sub-Category]],1)+1,LEN(Table1[[#This Row],[Category and Sub-Category]])))</f>
        <v>makerspaces</v>
      </c>
      <c r="S2673" s="8">
        <f>DATE(1970,1,1)+(Table1[[#This Row],[launched_at]]/(24*60*60))</f>
        <v>41962.749027777776</v>
      </c>
      <c r="T2673" s="8">
        <f>DATE(1970,1,1)+(Table1[[#This Row],[deadline]]/(24*60*60))</f>
        <v>41992.818055555559</v>
      </c>
      <c r="U2673">
        <f>_xlfn.DAYS(Table1[[#This Row],[Date Ended Conversion]],Table1[[#This Row],[Date Created Conversion]])</f>
        <v>30</v>
      </c>
    </row>
    <row r="2674" spans="1:21" ht="43.5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9">
        <f>IF(Table1[[#This Row],[goal]] &lt;= 0,0,Table1[[#This Row],[pledged]]/Table1[[#This Row],[goal]])</f>
        <v>0.33189999999999997</v>
      </c>
      <c r="P2674" s="7">
        <f>IF(Table1[[#This Row],[backers_count]] &lt;= 0,0,Table1[[#This Row],[pledged]]/Table1[[#This Row],[backers_count]])</f>
        <v>70.61702127659575</v>
      </c>
      <c r="Q2674" t="str">
        <f>TRIM(MID(Table1[[#This Row],[Category and Sub-Category]],1,SEARCH("/",Table1[[#This Row],[Category and Sub-Category]],1)-1))</f>
        <v>technology</v>
      </c>
      <c r="R2674" t="str">
        <f>TRIM(MID(Table1[[#This Row],[Category and Sub-Category]],SEARCH("/",Table1[[#This Row],[Category and Sub-Category]],1)+1,LEN(Table1[[#This Row],[Category and Sub-Category]])))</f>
        <v>makerspaces</v>
      </c>
      <c r="S2674" s="8">
        <f>DATE(1970,1,1)+(Table1[[#This Row],[launched_at]]/(24*60*60))</f>
        <v>42344.884143518517</v>
      </c>
      <c r="T2674" s="8">
        <f>DATE(1970,1,1)+(Table1[[#This Row],[deadline]]/(24*60*60))</f>
        <v>42366.25</v>
      </c>
      <c r="U2674">
        <f>_xlfn.DAYS(Table1[[#This Row],[Date Ended Conversion]],Table1[[#This Row],[Date Created Conversion]])</f>
        <v>22</v>
      </c>
    </row>
    <row r="2675" spans="1:21" ht="43.5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9">
        <f>IF(Table1[[#This Row],[goal]] &lt;= 0,0,Table1[[#This Row],[pledged]]/Table1[[#This Row],[goal]])</f>
        <v>0.27579999999999999</v>
      </c>
      <c r="P2675" s="7">
        <f>IF(Table1[[#This Row],[backers_count]] &lt;= 0,0,Table1[[#This Row],[pledged]]/Table1[[#This Row],[backers_count]])</f>
        <v>167.15151515151516</v>
      </c>
      <c r="Q2675" t="str">
        <f>TRIM(MID(Table1[[#This Row],[Category and Sub-Category]],1,SEARCH("/",Table1[[#This Row],[Category and Sub-Category]],1)-1))</f>
        <v>technology</v>
      </c>
      <c r="R2675" t="str">
        <f>TRIM(MID(Table1[[#This Row],[Category and Sub-Category]],SEARCH("/",Table1[[#This Row],[Category and Sub-Category]],1)+1,LEN(Table1[[#This Row],[Category and Sub-Category]])))</f>
        <v>makerspaces</v>
      </c>
      <c r="S2675" s="8">
        <f>DATE(1970,1,1)+(Table1[[#This Row],[launched_at]]/(24*60*60))</f>
        <v>41912.541655092595</v>
      </c>
      <c r="T2675" s="8">
        <f>DATE(1970,1,1)+(Table1[[#This Row],[deadline]]/(24*60*60))</f>
        <v>41941.947916666664</v>
      </c>
      <c r="U2675">
        <f>_xlfn.DAYS(Table1[[#This Row],[Date Ended Conversion]],Table1[[#This Row],[Date Created Conversion]])</f>
        <v>29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9">
        <f>IF(Table1[[#This Row],[goal]] &lt;= 0,0,Table1[[#This Row],[pledged]]/Table1[[#This Row],[goal]])</f>
        <v>0.62839999999999996</v>
      </c>
      <c r="P2676" s="7">
        <f>IF(Table1[[#This Row],[backers_count]] &lt;= 0,0,Table1[[#This Row],[pledged]]/Table1[[#This Row],[backers_count]])</f>
        <v>128.61988304093566</v>
      </c>
      <c r="Q2676" t="str">
        <f>TRIM(MID(Table1[[#This Row],[Category and Sub-Category]],1,SEARCH("/",Table1[[#This Row],[Category and Sub-Category]],1)-1))</f>
        <v>technology</v>
      </c>
      <c r="R2676" t="str">
        <f>TRIM(MID(Table1[[#This Row],[Category and Sub-Category]],SEARCH("/",Table1[[#This Row],[Category and Sub-Category]],1)+1,LEN(Table1[[#This Row],[Category and Sub-Category]])))</f>
        <v>makerspaces</v>
      </c>
      <c r="S2676" s="8">
        <f>DATE(1970,1,1)+(Table1[[#This Row],[launched_at]]/(24*60*60))</f>
        <v>42529.632754629631</v>
      </c>
      <c r="T2676" s="8">
        <f>DATE(1970,1,1)+(Table1[[#This Row],[deadline]]/(24*60*60))</f>
        <v>42556.207638888889</v>
      </c>
      <c r="U2676">
        <f>_xlfn.DAYS(Table1[[#This Row],[Date Ended Conversion]],Table1[[#This Row],[Date Created Conversion]])</f>
        <v>27</v>
      </c>
    </row>
    <row r="2677" spans="1:21" ht="43.5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9">
        <f>IF(Table1[[#This Row],[goal]] &lt;= 0,0,Table1[[#This Row],[pledged]]/Table1[[#This Row],[goal]])</f>
        <v>7.5880000000000003E-2</v>
      </c>
      <c r="P2677" s="7">
        <f>IF(Table1[[#This Row],[backers_count]] &lt;= 0,0,Table1[[#This Row],[pledged]]/Table1[[#This Row],[backers_count]])</f>
        <v>65.41379310344827</v>
      </c>
      <c r="Q2677" t="str">
        <f>TRIM(MID(Table1[[#This Row],[Category and Sub-Category]],1,SEARCH("/",Table1[[#This Row],[Category and Sub-Category]],1)-1))</f>
        <v>technology</v>
      </c>
      <c r="R2677" t="str">
        <f>TRIM(MID(Table1[[#This Row],[Category and Sub-Category]],SEARCH("/",Table1[[#This Row],[Category and Sub-Category]],1)+1,LEN(Table1[[#This Row],[Category and Sub-Category]])))</f>
        <v>makerspaces</v>
      </c>
      <c r="S2677" s="8">
        <f>DATE(1970,1,1)+(Table1[[#This Row],[launched_at]]/(24*60*60))</f>
        <v>41923.857511574075</v>
      </c>
      <c r="T2677" s="8">
        <f>DATE(1970,1,1)+(Table1[[#This Row],[deadline]]/(24*60*60))</f>
        <v>41953.899178240739</v>
      </c>
      <c r="U2677">
        <f>_xlfn.DAYS(Table1[[#This Row],[Date Ended Conversion]],Table1[[#This Row],[Date Created Conversion]])</f>
        <v>30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9">
        <f>IF(Table1[[#This Row],[goal]] &lt;= 0,0,Table1[[#This Row],[pledged]]/Table1[[#This Row],[goal]])</f>
        <v>0.50380952380952382</v>
      </c>
      <c r="P2678" s="7">
        <f>IF(Table1[[#This Row],[backers_count]] &lt;= 0,0,Table1[[#This Row],[pledged]]/Table1[[#This Row],[backers_count]])</f>
        <v>117.55555555555556</v>
      </c>
      <c r="Q2678" t="str">
        <f>TRIM(MID(Table1[[#This Row],[Category and Sub-Category]],1,SEARCH("/",Table1[[#This Row],[Category and Sub-Category]],1)-1))</f>
        <v>technology</v>
      </c>
      <c r="R2678" t="str">
        <f>TRIM(MID(Table1[[#This Row],[Category and Sub-Category]],SEARCH("/",Table1[[#This Row],[Category and Sub-Category]],1)+1,LEN(Table1[[#This Row],[Category and Sub-Category]])))</f>
        <v>makerspaces</v>
      </c>
      <c r="S2678" s="8">
        <f>DATE(1970,1,1)+(Table1[[#This Row],[launched_at]]/(24*60*60))</f>
        <v>42482.624699074076</v>
      </c>
      <c r="T2678" s="8">
        <f>DATE(1970,1,1)+(Table1[[#This Row],[deadline]]/(24*60*60))</f>
        <v>42512.624699074076</v>
      </c>
      <c r="U2678">
        <f>_xlfn.DAYS(Table1[[#This Row],[Date Ended Conversion]],Table1[[#This Row],[Date Created Conversion]])</f>
        <v>30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9">
        <f>IF(Table1[[#This Row],[goal]] &lt;= 0,0,Table1[[#This Row],[pledged]]/Table1[[#This Row],[goal]])</f>
        <v>0.17512820512820512</v>
      </c>
      <c r="P2679" s="7">
        <f>IF(Table1[[#This Row],[backers_count]] &lt;= 0,0,Table1[[#This Row],[pledged]]/Table1[[#This Row],[backers_count]])</f>
        <v>126.48148148148148</v>
      </c>
      <c r="Q2679" t="str">
        <f>TRIM(MID(Table1[[#This Row],[Category and Sub-Category]],1,SEARCH("/",Table1[[#This Row],[Category and Sub-Category]],1)-1))</f>
        <v>technology</v>
      </c>
      <c r="R2679" t="str">
        <f>TRIM(MID(Table1[[#This Row],[Category and Sub-Category]],SEARCH("/",Table1[[#This Row],[Category and Sub-Category]],1)+1,LEN(Table1[[#This Row],[Category and Sub-Category]])))</f>
        <v>makerspaces</v>
      </c>
      <c r="S2679" s="8">
        <f>DATE(1970,1,1)+(Table1[[#This Row],[launched_at]]/(24*60*60))</f>
        <v>41793.029432870375</v>
      </c>
      <c r="T2679" s="8">
        <f>DATE(1970,1,1)+(Table1[[#This Row],[deadline]]/(24*60*60))</f>
        <v>41823.029432870375</v>
      </c>
      <c r="U2679">
        <f>_xlfn.DAYS(Table1[[#This Row],[Date Ended Conversion]],Table1[[#This Row],[Date Created Conversion]])</f>
        <v>30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9">
        <f>IF(Table1[[#This Row],[goal]] &lt;= 0,0,Table1[[#This Row],[pledged]]/Table1[[#This Row],[goal]])</f>
        <v>1.3750000000000001E-4</v>
      </c>
      <c r="P2680" s="7">
        <f>IF(Table1[[#This Row],[backers_count]] &lt;= 0,0,Table1[[#This Row],[pledged]]/Table1[[#This Row],[backers_count]])</f>
        <v>550</v>
      </c>
      <c r="Q2680" t="str">
        <f>TRIM(MID(Table1[[#This Row],[Category and Sub-Category]],1,SEARCH("/",Table1[[#This Row],[Category and Sub-Category]],1)-1))</f>
        <v>technology</v>
      </c>
      <c r="R2680" t="str">
        <f>TRIM(MID(Table1[[#This Row],[Category and Sub-Category]],SEARCH("/",Table1[[#This Row],[Category and Sub-Category]],1)+1,LEN(Table1[[#This Row],[Category and Sub-Category]])))</f>
        <v>makerspaces</v>
      </c>
      <c r="S2680" s="8">
        <f>DATE(1970,1,1)+(Table1[[#This Row],[launched_at]]/(24*60*60))</f>
        <v>42241.798206018517</v>
      </c>
      <c r="T2680" s="8">
        <f>DATE(1970,1,1)+(Table1[[#This Row],[deadline]]/(24*60*60))</f>
        <v>42271.798206018517</v>
      </c>
      <c r="U2680">
        <f>_xlfn.DAYS(Table1[[#This Row],[Date Ended Conversion]],Table1[[#This Row],[Date Created Conversion]])</f>
        <v>30</v>
      </c>
    </row>
    <row r="2681" spans="1:21" ht="43.5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9">
        <f>IF(Table1[[#This Row],[goal]] &lt;= 0,0,Table1[[#This Row],[pledged]]/Table1[[#This Row],[goal]])</f>
        <v>3.3E-3</v>
      </c>
      <c r="P2681" s="7">
        <f>IF(Table1[[#This Row],[backers_count]] &lt;= 0,0,Table1[[#This Row],[pledged]]/Table1[[#This Row],[backers_count]])</f>
        <v>44</v>
      </c>
      <c r="Q2681" t="str">
        <f>TRIM(MID(Table1[[#This Row],[Category and Sub-Category]],1,SEARCH("/",Table1[[#This Row],[Category and Sub-Category]],1)-1))</f>
        <v>technology</v>
      </c>
      <c r="R2681" t="str">
        <f>TRIM(MID(Table1[[#This Row],[Category and Sub-Category]],SEARCH("/",Table1[[#This Row],[Category and Sub-Category]],1)+1,LEN(Table1[[#This Row],[Category and Sub-Category]])))</f>
        <v>makerspaces</v>
      </c>
      <c r="S2681" s="8">
        <f>DATE(1970,1,1)+(Table1[[#This Row],[launched_at]]/(24*60*60))</f>
        <v>42033.001087962963</v>
      </c>
      <c r="T2681" s="8">
        <f>DATE(1970,1,1)+(Table1[[#This Row],[deadline]]/(24*60*60))</f>
        <v>42063.001087962963</v>
      </c>
      <c r="U2681">
        <f>_xlfn.DAYS(Table1[[#This Row],[Date Ended Conversion]],Table1[[#This Row],[Date Created Conversion]])</f>
        <v>30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9">
        <f>IF(Table1[[#This Row],[goal]] &lt;= 0,0,Table1[[#This Row],[pledged]]/Table1[[#This Row],[goal]])</f>
        <v>8.6250000000000007E-3</v>
      </c>
      <c r="P2682" s="7">
        <f>IF(Table1[[#This Row],[backers_count]] &lt;= 0,0,Table1[[#This Row],[pledged]]/Table1[[#This Row],[backers_count]])</f>
        <v>69</v>
      </c>
      <c r="Q2682" t="str">
        <f>TRIM(MID(Table1[[#This Row],[Category and Sub-Category]],1,SEARCH("/",Table1[[#This Row],[Category and Sub-Category]],1)-1))</f>
        <v>technology</v>
      </c>
      <c r="R2682" t="str">
        <f>TRIM(MID(Table1[[#This Row],[Category and Sub-Category]],SEARCH("/",Table1[[#This Row],[Category and Sub-Category]],1)+1,LEN(Table1[[#This Row],[Category and Sub-Category]])))</f>
        <v>makerspaces</v>
      </c>
      <c r="S2682" s="8">
        <f>DATE(1970,1,1)+(Table1[[#This Row],[launched_at]]/(24*60*60))</f>
        <v>42436.211701388893</v>
      </c>
      <c r="T2682" s="8">
        <f>DATE(1970,1,1)+(Table1[[#This Row],[deadline]]/(24*60*60))</f>
        <v>42466.170034722221</v>
      </c>
      <c r="U2682">
        <f>_xlfn.DAYS(Table1[[#This Row],[Date Ended Conversion]],Table1[[#This Row],[Date Created Conversion]])</f>
        <v>30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9">
        <f>IF(Table1[[#This Row],[goal]] &lt;= 0,0,Table1[[#This Row],[pledged]]/Table1[[#This Row],[goal]])</f>
        <v>6.875E-3</v>
      </c>
      <c r="P2683" s="7">
        <f>IF(Table1[[#This Row],[backers_count]] &lt;= 0,0,Table1[[#This Row],[pledged]]/Table1[[#This Row],[backers_count]])</f>
        <v>27.5</v>
      </c>
      <c r="Q2683" t="str">
        <f>TRIM(MID(Table1[[#This Row],[Category and Sub-Category]],1,SEARCH("/",Table1[[#This Row],[Category and Sub-Category]],1)-1))</f>
        <v>food</v>
      </c>
      <c r="R2683" t="str">
        <f>TRIM(MID(Table1[[#This Row],[Category and Sub-Category]],SEARCH("/",Table1[[#This Row],[Category and Sub-Category]],1)+1,LEN(Table1[[#This Row],[Category and Sub-Category]])))</f>
        <v>food trucks</v>
      </c>
      <c r="S2683" s="8">
        <f>DATE(1970,1,1)+(Table1[[#This Row],[launched_at]]/(24*60*60))</f>
        <v>41805.895254629628</v>
      </c>
      <c r="T2683" s="8">
        <f>DATE(1970,1,1)+(Table1[[#This Row],[deadline]]/(24*60*60))</f>
        <v>41830.895254629628</v>
      </c>
      <c r="U2683">
        <f>_xlfn.DAYS(Table1[[#This Row],[Date Ended Conversion]],Table1[[#This Row],[Date Created Conversion]])</f>
        <v>25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9">
        <f>IF(Table1[[#This Row],[goal]] &lt;= 0,0,Table1[[#This Row],[pledged]]/Table1[[#This Row],[goal]])</f>
        <v>0.28299999999999997</v>
      </c>
      <c r="P2684" s="7">
        <f>IF(Table1[[#This Row],[backers_count]] &lt;= 0,0,Table1[[#This Row],[pledged]]/Table1[[#This Row],[backers_count]])</f>
        <v>84.9</v>
      </c>
      <c r="Q2684" t="str">
        <f>TRIM(MID(Table1[[#This Row],[Category and Sub-Category]],1,SEARCH("/",Table1[[#This Row],[Category and Sub-Category]],1)-1))</f>
        <v>food</v>
      </c>
      <c r="R2684" t="str">
        <f>TRIM(MID(Table1[[#This Row],[Category and Sub-Category]],SEARCH("/",Table1[[#This Row],[Category and Sub-Category]],1)+1,LEN(Table1[[#This Row],[Category and Sub-Category]])))</f>
        <v>food trucks</v>
      </c>
      <c r="S2684" s="8">
        <f>DATE(1970,1,1)+(Table1[[#This Row],[launched_at]]/(24*60*60))</f>
        <v>41932.871990740743</v>
      </c>
      <c r="T2684" s="8">
        <f>DATE(1970,1,1)+(Table1[[#This Row],[deadline]]/(24*60*60))</f>
        <v>41965.249305555553</v>
      </c>
      <c r="U2684">
        <f>_xlfn.DAYS(Table1[[#This Row],[Date Ended Conversion]],Table1[[#This Row],[Date Created Conversion]])</f>
        <v>33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9">
        <f>IF(Table1[[#This Row],[goal]] &lt;= 0,0,Table1[[#This Row],[pledged]]/Table1[[#This Row],[goal]])</f>
        <v>2.3999999999999998E-3</v>
      </c>
      <c r="P2685" s="7">
        <f>IF(Table1[[#This Row],[backers_count]] &lt;= 0,0,Table1[[#This Row],[pledged]]/Table1[[#This Row],[backers_count]])</f>
        <v>12</v>
      </c>
      <c r="Q2685" t="str">
        <f>TRIM(MID(Table1[[#This Row],[Category and Sub-Category]],1,SEARCH("/",Table1[[#This Row],[Category and Sub-Category]],1)-1))</f>
        <v>food</v>
      </c>
      <c r="R2685" t="str">
        <f>TRIM(MID(Table1[[#This Row],[Category and Sub-Category]],SEARCH("/",Table1[[#This Row],[Category and Sub-Category]],1)+1,LEN(Table1[[#This Row],[Category and Sub-Category]])))</f>
        <v>food trucks</v>
      </c>
      <c r="S2685" s="8">
        <f>DATE(1970,1,1)+(Table1[[#This Row],[launched_at]]/(24*60*60))</f>
        <v>42034.75509259259</v>
      </c>
      <c r="T2685" s="8">
        <f>DATE(1970,1,1)+(Table1[[#This Row],[deadline]]/(24*60*60))</f>
        <v>42064.75509259259</v>
      </c>
      <c r="U2685">
        <f>_xlfn.DAYS(Table1[[#This Row],[Date Ended Conversion]],Table1[[#This Row],[Date Created Conversion]])</f>
        <v>30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9">
        <f>IF(Table1[[#This Row],[goal]] &lt;= 0,0,Table1[[#This Row],[pledged]]/Table1[[#This Row],[goal]])</f>
        <v>1.1428571428571429E-2</v>
      </c>
      <c r="P2686" s="7">
        <f>IF(Table1[[#This Row],[backers_count]] &lt;= 0,0,Table1[[#This Row],[pledged]]/Table1[[#This Row],[backers_count]])</f>
        <v>200</v>
      </c>
      <c r="Q2686" t="str">
        <f>TRIM(MID(Table1[[#This Row],[Category and Sub-Category]],1,SEARCH("/",Table1[[#This Row],[Category and Sub-Category]],1)-1))</f>
        <v>food</v>
      </c>
      <c r="R2686" t="str">
        <f>TRIM(MID(Table1[[#This Row],[Category and Sub-Category]],SEARCH("/",Table1[[#This Row],[Category and Sub-Category]],1)+1,LEN(Table1[[#This Row],[Category and Sub-Category]])))</f>
        <v>food trucks</v>
      </c>
      <c r="S2686" s="8">
        <f>DATE(1970,1,1)+(Table1[[#This Row],[launched_at]]/(24*60*60))</f>
        <v>41820.914641203708</v>
      </c>
      <c r="T2686" s="8">
        <f>DATE(1970,1,1)+(Table1[[#This Row],[deadline]]/(24*60*60))</f>
        <v>41860.914641203708</v>
      </c>
      <c r="U2686">
        <f>_xlfn.DAYS(Table1[[#This Row],[Date Ended Conversion]],Table1[[#This Row],[Date Created Conversion]])</f>
        <v>40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9">
        <f>IF(Table1[[#This Row],[goal]] &lt;= 0,0,Table1[[#This Row],[pledged]]/Table1[[#This Row],[goal]])</f>
        <v>2.0000000000000001E-4</v>
      </c>
      <c r="P2687" s="7">
        <f>IF(Table1[[#This Row],[backers_count]] &lt;= 0,0,Table1[[#This Row],[pledged]]/Table1[[#This Row],[backers_count]])</f>
        <v>10</v>
      </c>
      <c r="Q2687" t="str">
        <f>TRIM(MID(Table1[[#This Row],[Category and Sub-Category]],1,SEARCH("/",Table1[[#This Row],[Category and Sub-Category]],1)-1))</f>
        <v>food</v>
      </c>
      <c r="R2687" t="str">
        <f>TRIM(MID(Table1[[#This Row],[Category and Sub-Category]],SEARCH("/",Table1[[#This Row],[Category and Sub-Category]],1)+1,LEN(Table1[[#This Row],[Category and Sub-Category]])))</f>
        <v>food trucks</v>
      </c>
      <c r="S2687" s="8">
        <f>DATE(1970,1,1)+(Table1[[#This Row],[launched_at]]/(24*60*60))</f>
        <v>42061.69594907407</v>
      </c>
      <c r="T2687" s="8">
        <f>DATE(1970,1,1)+(Table1[[#This Row],[deadline]]/(24*60*60))</f>
        <v>42121.654282407406</v>
      </c>
      <c r="U2687">
        <f>_xlfn.DAYS(Table1[[#This Row],[Date Ended Conversion]],Table1[[#This Row],[Date Created Conversion]])</f>
        <v>60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9">
        <f>IF(Table1[[#This Row],[goal]] &lt;= 0,0,Table1[[#This Row],[pledged]]/Table1[[#This Row],[goal]])</f>
        <v>0</v>
      </c>
      <c r="P2688" s="7">
        <f>IF(Table1[[#This Row],[backers_count]] &lt;= 0,0,Table1[[#This Row],[pledged]]/Table1[[#This Row],[backers_count]])</f>
        <v>0</v>
      </c>
      <c r="Q2688" t="str">
        <f>TRIM(MID(Table1[[#This Row],[Category and Sub-Category]],1,SEARCH("/",Table1[[#This Row],[Category and Sub-Category]],1)-1))</f>
        <v>food</v>
      </c>
      <c r="R2688" t="str">
        <f>TRIM(MID(Table1[[#This Row],[Category and Sub-Category]],SEARCH("/",Table1[[#This Row],[Category and Sub-Category]],1)+1,LEN(Table1[[#This Row],[Category and Sub-Category]])))</f>
        <v>food trucks</v>
      </c>
      <c r="S2688" s="8">
        <f>DATE(1970,1,1)+(Table1[[#This Row],[launched_at]]/(24*60*60))</f>
        <v>41892.974803240737</v>
      </c>
      <c r="T2688" s="8">
        <f>DATE(1970,1,1)+(Table1[[#This Row],[deadline]]/(24*60*60))</f>
        <v>41912.974803240737</v>
      </c>
      <c r="U2688">
        <f>_xlfn.DAYS(Table1[[#This Row],[Date Ended Conversion]],Table1[[#This Row],[Date Created Conversion]])</f>
        <v>20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9">
        <f>IF(Table1[[#This Row],[goal]] &lt;= 0,0,Table1[[#This Row],[pledged]]/Table1[[#This Row],[goal]])</f>
        <v>0</v>
      </c>
      <c r="P2689" s="7">
        <f>IF(Table1[[#This Row],[backers_count]] &lt;= 0,0,Table1[[#This Row],[pledged]]/Table1[[#This Row],[backers_count]])</f>
        <v>0</v>
      </c>
      <c r="Q2689" t="str">
        <f>TRIM(MID(Table1[[#This Row],[Category and Sub-Category]],1,SEARCH("/",Table1[[#This Row],[Category and Sub-Category]],1)-1))</f>
        <v>food</v>
      </c>
      <c r="R2689" t="str">
        <f>TRIM(MID(Table1[[#This Row],[Category and Sub-Category]],SEARCH("/",Table1[[#This Row],[Category and Sub-Category]],1)+1,LEN(Table1[[#This Row],[Category and Sub-Category]])))</f>
        <v>food trucks</v>
      </c>
      <c r="S2689" s="8">
        <f>DATE(1970,1,1)+(Table1[[#This Row],[launched_at]]/(24*60*60))</f>
        <v>42154.64025462963</v>
      </c>
      <c r="T2689" s="8">
        <f>DATE(1970,1,1)+(Table1[[#This Row],[deadline]]/(24*60*60))</f>
        <v>42184.64025462963</v>
      </c>
      <c r="U2689">
        <f>_xlfn.DAYS(Table1[[#This Row],[Date Ended Conversion]],Table1[[#This Row],[Date Created Conversion]])</f>
        <v>30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9">
        <f>IF(Table1[[#This Row],[goal]] &lt;= 0,0,Table1[[#This Row],[pledged]]/Table1[[#This Row],[goal]])</f>
        <v>1.48E-3</v>
      </c>
      <c r="P2690" s="7">
        <f>IF(Table1[[#This Row],[backers_count]] &lt;= 0,0,Table1[[#This Row],[pledged]]/Table1[[#This Row],[backers_count]])</f>
        <v>5.2857142857142856</v>
      </c>
      <c r="Q2690" t="str">
        <f>TRIM(MID(Table1[[#This Row],[Category and Sub-Category]],1,SEARCH("/",Table1[[#This Row],[Category and Sub-Category]],1)-1))</f>
        <v>food</v>
      </c>
      <c r="R2690" t="str">
        <f>TRIM(MID(Table1[[#This Row],[Category and Sub-Category]],SEARCH("/",Table1[[#This Row],[Category and Sub-Category]],1)+1,LEN(Table1[[#This Row],[Category and Sub-Category]])))</f>
        <v>food trucks</v>
      </c>
      <c r="S2690" s="8">
        <f>DATE(1970,1,1)+(Table1[[#This Row],[launched_at]]/(24*60*60))</f>
        <v>42028.11886574074</v>
      </c>
      <c r="T2690" s="8">
        <f>DATE(1970,1,1)+(Table1[[#This Row],[deadline]]/(24*60*60))</f>
        <v>42059.125</v>
      </c>
      <c r="U2690">
        <f>_xlfn.DAYS(Table1[[#This Row],[Date Ended Conversion]],Table1[[#This Row],[Date Created Conversion]])</f>
        <v>31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9">
        <f>IF(Table1[[#This Row],[goal]] &lt;= 0,0,Table1[[#This Row],[pledged]]/Table1[[#This Row],[goal]])</f>
        <v>2.8571428571428571E-5</v>
      </c>
      <c r="P2691" s="7">
        <f>IF(Table1[[#This Row],[backers_count]] &lt;= 0,0,Table1[[#This Row],[pledged]]/Table1[[#This Row],[backers_count]])</f>
        <v>1</v>
      </c>
      <c r="Q2691" t="str">
        <f>TRIM(MID(Table1[[#This Row],[Category and Sub-Category]],1,SEARCH("/",Table1[[#This Row],[Category and Sub-Category]],1)-1))</f>
        <v>food</v>
      </c>
      <c r="R2691" t="str">
        <f>TRIM(MID(Table1[[#This Row],[Category and Sub-Category]],SEARCH("/",Table1[[#This Row],[Category and Sub-Category]],1)+1,LEN(Table1[[#This Row],[Category and Sub-Category]])))</f>
        <v>food trucks</v>
      </c>
      <c r="S2691" s="8">
        <f>DATE(1970,1,1)+(Table1[[#This Row],[launched_at]]/(24*60*60))</f>
        <v>42551.961689814816</v>
      </c>
      <c r="T2691" s="8">
        <f>DATE(1970,1,1)+(Table1[[#This Row],[deadline]]/(24*60*60))</f>
        <v>42581.961689814816</v>
      </c>
      <c r="U2691">
        <f>_xlfn.DAYS(Table1[[#This Row],[Date Ended Conversion]],Table1[[#This Row],[Date Created Conversion]])</f>
        <v>30</v>
      </c>
    </row>
    <row r="2692" spans="1:21" ht="43.5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9">
        <f>IF(Table1[[#This Row],[goal]] &lt;= 0,0,Table1[[#This Row],[pledged]]/Table1[[#This Row],[goal]])</f>
        <v>0.107325</v>
      </c>
      <c r="P2692" s="7">
        <f>IF(Table1[[#This Row],[backers_count]] &lt;= 0,0,Table1[[#This Row],[pledged]]/Table1[[#This Row],[backers_count]])</f>
        <v>72.762711864406782</v>
      </c>
      <c r="Q2692" t="str">
        <f>TRIM(MID(Table1[[#This Row],[Category and Sub-Category]],1,SEARCH("/",Table1[[#This Row],[Category and Sub-Category]],1)-1))</f>
        <v>food</v>
      </c>
      <c r="R2692" t="str">
        <f>TRIM(MID(Table1[[#This Row],[Category and Sub-Category]],SEARCH("/",Table1[[#This Row],[Category and Sub-Category]],1)+1,LEN(Table1[[#This Row],[Category and Sub-Category]])))</f>
        <v>food trucks</v>
      </c>
      <c r="S2692" s="8">
        <f>DATE(1970,1,1)+(Table1[[#This Row],[launched_at]]/(24*60*60))</f>
        <v>42113.105046296296</v>
      </c>
      <c r="T2692" s="8">
        <f>DATE(1970,1,1)+(Table1[[#This Row],[deadline]]/(24*60*60))</f>
        <v>42158.105046296296</v>
      </c>
      <c r="U2692">
        <f>_xlfn.DAYS(Table1[[#This Row],[Date Ended Conversion]],Table1[[#This Row],[Date Created Conversion]])</f>
        <v>45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9">
        <f>IF(Table1[[#This Row],[goal]] &lt;= 0,0,Table1[[#This Row],[pledged]]/Table1[[#This Row],[goal]])</f>
        <v>5.3846153846153844E-4</v>
      </c>
      <c r="P2693" s="7">
        <f>IF(Table1[[#This Row],[backers_count]] &lt;= 0,0,Table1[[#This Row],[pledged]]/Table1[[#This Row],[backers_count]])</f>
        <v>17.5</v>
      </c>
      <c r="Q2693" t="str">
        <f>TRIM(MID(Table1[[#This Row],[Category and Sub-Category]],1,SEARCH("/",Table1[[#This Row],[Category and Sub-Category]],1)-1))</f>
        <v>food</v>
      </c>
      <c r="R2693" t="str">
        <f>TRIM(MID(Table1[[#This Row],[Category and Sub-Category]],SEARCH("/",Table1[[#This Row],[Category and Sub-Category]],1)+1,LEN(Table1[[#This Row],[Category and Sub-Category]])))</f>
        <v>food trucks</v>
      </c>
      <c r="S2693" s="8">
        <f>DATE(1970,1,1)+(Table1[[#This Row],[launched_at]]/(24*60*60))</f>
        <v>42089.724039351851</v>
      </c>
      <c r="T2693" s="8">
        <f>DATE(1970,1,1)+(Table1[[#This Row],[deadline]]/(24*60*60))</f>
        <v>42134.724039351851</v>
      </c>
      <c r="U2693">
        <f>_xlfn.DAYS(Table1[[#This Row],[Date Ended Conversion]],Table1[[#This Row],[Date Created Conversion]])</f>
        <v>45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9">
        <f>IF(Table1[[#This Row],[goal]] &lt;= 0,0,Table1[[#This Row],[pledged]]/Table1[[#This Row],[goal]])</f>
        <v>7.1428571428571426E-3</v>
      </c>
      <c r="P2694" s="7">
        <f>IF(Table1[[#This Row],[backers_count]] &lt;= 0,0,Table1[[#This Row],[pledged]]/Table1[[#This Row],[backers_count]])</f>
        <v>25</v>
      </c>
      <c r="Q2694" t="str">
        <f>TRIM(MID(Table1[[#This Row],[Category and Sub-Category]],1,SEARCH("/",Table1[[#This Row],[Category and Sub-Category]],1)-1))</f>
        <v>food</v>
      </c>
      <c r="R2694" t="str">
        <f>TRIM(MID(Table1[[#This Row],[Category and Sub-Category]],SEARCH("/",Table1[[#This Row],[Category and Sub-Category]],1)+1,LEN(Table1[[#This Row],[Category and Sub-Category]])))</f>
        <v>food trucks</v>
      </c>
      <c r="S2694" s="8">
        <f>DATE(1970,1,1)+(Table1[[#This Row],[launched_at]]/(24*60*60))</f>
        <v>42058.334027777775</v>
      </c>
      <c r="T2694" s="8">
        <f>DATE(1970,1,1)+(Table1[[#This Row],[deadline]]/(24*60*60))</f>
        <v>42088.292361111111</v>
      </c>
      <c r="U2694">
        <f>_xlfn.DAYS(Table1[[#This Row],[Date Ended Conversion]],Table1[[#This Row],[Date Created Conversion]])</f>
        <v>30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9">
        <f>IF(Table1[[#This Row],[goal]] &lt;= 0,0,Table1[[#This Row],[pledged]]/Table1[[#This Row],[goal]])</f>
        <v>8.0000000000000002E-3</v>
      </c>
      <c r="P2695" s="7">
        <f>IF(Table1[[#This Row],[backers_count]] &lt;= 0,0,Table1[[#This Row],[pledged]]/Table1[[#This Row],[backers_count]])</f>
        <v>13.333333333333334</v>
      </c>
      <c r="Q2695" t="str">
        <f>TRIM(MID(Table1[[#This Row],[Category and Sub-Category]],1,SEARCH("/",Table1[[#This Row],[Category and Sub-Category]],1)-1))</f>
        <v>food</v>
      </c>
      <c r="R2695" t="str">
        <f>TRIM(MID(Table1[[#This Row],[Category and Sub-Category]],SEARCH("/",Table1[[#This Row],[Category and Sub-Category]],1)+1,LEN(Table1[[#This Row],[Category and Sub-Category]])))</f>
        <v>food trucks</v>
      </c>
      <c r="S2695" s="8">
        <f>DATE(1970,1,1)+(Table1[[#This Row],[launched_at]]/(24*60*60))</f>
        <v>41834.138495370367</v>
      </c>
      <c r="T2695" s="8">
        <f>DATE(1970,1,1)+(Table1[[#This Row],[deadline]]/(24*60*60))</f>
        <v>41864.138495370367</v>
      </c>
      <c r="U2695">
        <f>_xlfn.DAYS(Table1[[#This Row],[Date Ended Conversion]],Table1[[#This Row],[Date Created Conversion]])</f>
        <v>30</v>
      </c>
    </row>
    <row r="2696" spans="1:21" ht="43.5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9">
        <f>IF(Table1[[#This Row],[goal]] &lt;= 0,0,Table1[[#This Row],[pledged]]/Table1[[#This Row],[goal]])</f>
        <v>3.3333333333333335E-5</v>
      </c>
      <c r="P2696" s="7">
        <f>IF(Table1[[#This Row],[backers_count]] &lt;= 0,0,Table1[[#This Row],[pledged]]/Table1[[#This Row],[backers_count]])</f>
        <v>1</v>
      </c>
      <c r="Q2696" t="str">
        <f>TRIM(MID(Table1[[#This Row],[Category and Sub-Category]],1,SEARCH("/",Table1[[#This Row],[Category and Sub-Category]],1)-1))</f>
        <v>food</v>
      </c>
      <c r="R2696" t="str">
        <f>TRIM(MID(Table1[[#This Row],[Category and Sub-Category]],SEARCH("/",Table1[[#This Row],[Category and Sub-Category]],1)+1,LEN(Table1[[#This Row],[Category and Sub-Category]])))</f>
        <v>food trucks</v>
      </c>
      <c r="S2696" s="8">
        <f>DATE(1970,1,1)+(Table1[[#This Row],[launched_at]]/(24*60*60))</f>
        <v>41878.140497685185</v>
      </c>
      <c r="T2696" s="8">
        <f>DATE(1970,1,1)+(Table1[[#This Row],[deadline]]/(24*60*60))</f>
        <v>41908.140497685185</v>
      </c>
      <c r="U2696">
        <f>_xlfn.DAYS(Table1[[#This Row],[Date Ended Conversion]],Table1[[#This Row],[Date Created Conversion]])</f>
        <v>30</v>
      </c>
    </row>
    <row r="2697" spans="1:21" ht="29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9">
        <f>IF(Table1[[#This Row],[goal]] &lt;= 0,0,Table1[[#This Row],[pledged]]/Table1[[#This Row],[goal]])</f>
        <v>4.7333333333333333E-3</v>
      </c>
      <c r="P2697" s="7">
        <f>IF(Table1[[#This Row],[backers_count]] &lt;= 0,0,Table1[[#This Row],[pledged]]/Table1[[#This Row],[backers_count]])</f>
        <v>23.666666666666668</v>
      </c>
      <c r="Q2697" t="str">
        <f>TRIM(MID(Table1[[#This Row],[Category and Sub-Category]],1,SEARCH("/",Table1[[#This Row],[Category and Sub-Category]],1)-1))</f>
        <v>food</v>
      </c>
      <c r="R2697" t="str">
        <f>TRIM(MID(Table1[[#This Row],[Category and Sub-Category]],SEARCH("/",Table1[[#This Row],[Category and Sub-Category]],1)+1,LEN(Table1[[#This Row],[Category and Sub-Category]])))</f>
        <v>food trucks</v>
      </c>
      <c r="S2697" s="8">
        <f>DATE(1970,1,1)+(Table1[[#This Row],[launched_at]]/(24*60*60))</f>
        <v>42048.181921296295</v>
      </c>
      <c r="T2697" s="8">
        <f>DATE(1970,1,1)+(Table1[[#This Row],[deadline]]/(24*60*60))</f>
        <v>42108.14025462963</v>
      </c>
      <c r="U2697">
        <f>_xlfn.DAYS(Table1[[#This Row],[Date Ended Conversion]],Table1[[#This Row],[Date Created Conversion]])</f>
        <v>60</v>
      </c>
    </row>
    <row r="2698" spans="1:21" ht="43.5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9">
        <f>IF(Table1[[#This Row],[goal]] &lt;= 0,0,Table1[[#This Row],[pledged]]/Table1[[#This Row],[goal]])</f>
        <v>5.6500000000000002E-2</v>
      </c>
      <c r="P2698" s="7">
        <f>IF(Table1[[#This Row],[backers_count]] &lt;= 0,0,Table1[[#This Row],[pledged]]/Table1[[#This Row],[backers_count]])</f>
        <v>89.21052631578948</v>
      </c>
      <c r="Q2698" t="str">
        <f>TRIM(MID(Table1[[#This Row],[Category and Sub-Category]],1,SEARCH("/",Table1[[#This Row],[Category and Sub-Category]],1)-1))</f>
        <v>food</v>
      </c>
      <c r="R2698" t="str">
        <f>TRIM(MID(Table1[[#This Row],[Category and Sub-Category]],SEARCH("/",Table1[[#This Row],[Category and Sub-Category]],1)+1,LEN(Table1[[#This Row],[Category and Sub-Category]])))</f>
        <v>food trucks</v>
      </c>
      <c r="S2698" s="8">
        <f>DATE(1970,1,1)+(Table1[[#This Row],[launched_at]]/(24*60*60))</f>
        <v>41964.844444444447</v>
      </c>
      <c r="T2698" s="8">
        <f>DATE(1970,1,1)+(Table1[[#This Row],[deadline]]/(24*60*60))</f>
        <v>41998.844444444447</v>
      </c>
      <c r="U2698">
        <f>_xlfn.DAYS(Table1[[#This Row],[Date Ended Conversion]],Table1[[#This Row],[Date Created Conversion]])</f>
        <v>34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9">
        <f>IF(Table1[[#This Row],[goal]] &lt;= 0,0,Table1[[#This Row],[pledged]]/Table1[[#This Row],[goal]])</f>
        <v>0.26352173913043481</v>
      </c>
      <c r="P2699" s="7">
        <f>IF(Table1[[#This Row],[backers_count]] &lt;= 0,0,Table1[[#This Row],[pledged]]/Table1[[#This Row],[backers_count]])</f>
        <v>116.55769230769231</v>
      </c>
      <c r="Q2699" t="str">
        <f>TRIM(MID(Table1[[#This Row],[Category and Sub-Category]],1,SEARCH("/",Table1[[#This Row],[Category and Sub-Category]],1)-1))</f>
        <v>food</v>
      </c>
      <c r="R2699" t="str">
        <f>TRIM(MID(Table1[[#This Row],[Category and Sub-Category]],SEARCH("/",Table1[[#This Row],[Category and Sub-Category]],1)+1,LEN(Table1[[#This Row],[Category and Sub-Category]])))</f>
        <v>food trucks</v>
      </c>
      <c r="S2699" s="8">
        <f>DATE(1970,1,1)+(Table1[[#This Row],[launched_at]]/(24*60*60))</f>
        <v>42187.940081018518</v>
      </c>
      <c r="T2699" s="8">
        <f>DATE(1970,1,1)+(Table1[[#This Row],[deadline]]/(24*60*60))</f>
        <v>42218.916666666672</v>
      </c>
      <c r="U2699">
        <f>_xlfn.DAYS(Table1[[#This Row],[Date Ended Conversion]],Table1[[#This Row],[Date Created Conversion]])</f>
        <v>31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9">
        <f>IF(Table1[[#This Row],[goal]] &lt;= 0,0,Table1[[#This Row],[pledged]]/Table1[[#This Row],[goal]])</f>
        <v>3.2512500000000002E-3</v>
      </c>
      <c r="P2700" s="7">
        <f>IF(Table1[[#This Row],[backers_count]] &lt;= 0,0,Table1[[#This Row],[pledged]]/Table1[[#This Row],[backers_count]])</f>
        <v>13.005000000000001</v>
      </c>
      <c r="Q2700" t="str">
        <f>TRIM(MID(Table1[[#This Row],[Category and Sub-Category]],1,SEARCH("/",Table1[[#This Row],[Category and Sub-Category]],1)-1))</f>
        <v>food</v>
      </c>
      <c r="R2700" t="str">
        <f>TRIM(MID(Table1[[#This Row],[Category and Sub-Category]],SEARCH("/",Table1[[#This Row],[Category and Sub-Category]],1)+1,LEN(Table1[[#This Row],[Category and Sub-Category]])))</f>
        <v>food trucks</v>
      </c>
      <c r="S2700" s="8">
        <f>DATE(1970,1,1)+(Table1[[#This Row],[launched_at]]/(24*60*60))</f>
        <v>41787.898240740738</v>
      </c>
      <c r="T2700" s="8">
        <f>DATE(1970,1,1)+(Table1[[#This Row],[deadline]]/(24*60*60))</f>
        <v>41817.898240740738</v>
      </c>
      <c r="U2700">
        <f>_xlfn.DAYS(Table1[[#This Row],[Date Ended Conversion]],Table1[[#This Row],[Date Created Conversion]])</f>
        <v>30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9">
        <f>IF(Table1[[#This Row],[goal]] &lt;= 0,0,Table1[[#This Row],[pledged]]/Table1[[#This Row],[goal]])</f>
        <v>0</v>
      </c>
      <c r="P2701" s="7">
        <f>IF(Table1[[#This Row],[backers_count]] &lt;= 0,0,Table1[[#This Row],[pledged]]/Table1[[#This Row],[backers_count]])</f>
        <v>0</v>
      </c>
      <c r="Q2701" t="str">
        <f>TRIM(MID(Table1[[#This Row],[Category and Sub-Category]],1,SEARCH("/",Table1[[#This Row],[Category and Sub-Category]],1)-1))</f>
        <v>food</v>
      </c>
      <c r="R2701" t="str">
        <f>TRIM(MID(Table1[[#This Row],[Category and Sub-Category]],SEARCH("/",Table1[[#This Row],[Category and Sub-Category]],1)+1,LEN(Table1[[#This Row],[Category and Sub-Category]])))</f>
        <v>food trucks</v>
      </c>
      <c r="S2701" s="8">
        <f>DATE(1970,1,1)+(Table1[[#This Row],[launched_at]]/(24*60*60))</f>
        <v>41829.896562499998</v>
      </c>
      <c r="T2701" s="8">
        <f>DATE(1970,1,1)+(Table1[[#This Row],[deadline]]/(24*60*60))</f>
        <v>41859.896562499998</v>
      </c>
      <c r="U2701">
        <f>_xlfn.DAYS(Table1[[#This Row],[Date Ended Conversion]],Table1[[#This Row],[Date Created Conversion]])</f>
        <v>30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9">
        <f>IF(Table1[[#This Row],[goal]] &lt;= 0,0,Table1[[#This Row],[pledged]]/Table1[[#This Row],[goal]])</f>
        <v>7.0007000700070005E-3</v>
      </c>
      <c r="P2702" s="7">
        <f>IF(Table1[[#This Row],[backers_count]] &lt;= 0,0,Table1[[#This Row],[pledged]]/Table1[[#This Row],[backers_count]])</f>
        <v>17.5</v>
      </c>
      <c r="Q2702" t="str">
        <f>TRIM(MID(Table1[[#This Row],[Category and Sub-Category]],1,SEARCH("/",Table1[[#This Row],[Category and Sub-Category]],1)-1))</f>
        <v>food</v>
      </c>
      <c r="R2702" t="str">
        <f>TRIM(MID(Table1[[#This Row],[Category and Sub-Category]],SEARCH("/",Table1[[#This Row],[Category and Sub-Category]],1)+1,LEN(Table1[[#This Row],[Category and Sub-Category]])))</f>
        <v>food trucks</v>
      </c>
      <c r="S2702" s="8">
        <f>DATE(1970,1,1)+(Table1[[#This Row],[launched_at]]/(24*60*60))</f>
        <v>41870.874675925923</v>
      </c>
      <c r="T2702" s="8">
        <f>DATE(1970,1,1)+(Table1[[#This Row],[deadline]]/(24*60*60))</f>
        <v>41900.874675925923</v>
      </c>
      <c r="U2702">
        <f>_xlfn.DAYS(Table1[[#This Row],[Date Ended Conversion]],Table1[[#This Row],[Date Created Conversion]])</f>
        <v>30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9">
        <f>IF(Table1[[#This Row],[goal]] &lt;= 0,0,Table1[[#This Row],[pledged]]/Table1[[#This Row],[goal]])</f>
        <v>0.46176470588235297</v>
      </c>
      <c r="P2703" s="7">
        <f>IF(Table1[[#This Row],[backers_count]] &lt;= 0,0,Table1[[#This Row],[pledged]]/Table1[[#This Row],[backers_count]])</f>
        <v>34.130434782608695</v>
      </c>
      <c r="Q2703" t="str">
        <f>TRIM(MID(Table1[[#This Row],[Category and Sub-Category]],1,SEARCH("/",Table1[[#This Row],[Category and Sub-Category]],1)-1))</f>
        <v>theater</v>
      </c>
      <c r="R2703" t="str">
        <f>TRIM(MID(Table1[[#This Row],[Category and Sub-Category]],SEARCH("/",Table1[[#This Row],[Category and Sub-Category]],1)+1,LEN(Table1[[#This Row],[Category and Sub-Category]])))</f>
        <v>spaces</v>
      </c>
      <c r="S2703" s="8">
        <f>DATE(1970,1,1)+(Table1[[#This Row],[launched_at]]/(24*60*60))</f>
        <v>42801.774699074071</v>
      </c>
      <c r="T2703" s="8">
        <f>DATE(1970,1,1)+(Table1[[#This Row],[deadline]]/(24*60*60))</f>
        <v>42832.733032407406</v>
      </c>
      <c r="U2703">
        <f>_xlfn.DAYS(Table1[[#This Row],[Date Ended Conversion]],Table1[[#This Row],[Date Created Conversion]])</f>
        <v>31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9">
        <f>IF(Table1[[#This Row],[goal]] &lt;= 0,0,Table1[[#This Row],[pledged]]/Table1[[#This Row],[goal]])</f>
        <v>0.34410000000000002</v>
      </c>
      <c r="P2704" s="7">
        <f>IF(Table1[[#This Row],[backers_count]] &lt;= 0,0,Table1[[#This Row],[pledged]]/Table1[[#This Row],[backers_count]])</f>
        <v>132.34615384615384</v>
      </c>
      <c r="Q2704" t="str">
        <f>TRIM(MID(Table1[[#This Row],[Category and Sub-Category]],1,SEARCH("/",Table1[[#This Row],[Category and Sub-Category]],1)-1))</f>
        <v>theater</v>
      </c>
      <c r="R2704" t="str">
        <f>TRIM(MID(Table1[[#This Row],[Category and Sub-Category]],SEARCH("/",Table1[[#This Row],[Category and Sub-Category]],1)+1,LEN(Table1[[#This Row],[Category and Sub-Category]])))</f>
        <v>spaces</v>
      </c>
      <c r="S2704" s="8">
        <f>DATE(1970,1,1)+(Table1[[#This Row],[launched_at]]/(24*60*60))</f>
        <v>42800.801817129628</v>
      </c>
      <c r="T2704" s="8">
        <f>DATE(1970,1,1)+(Table1[[#This Row],[deadline]]/(24*60*60))</f>
        <v>42830.760150462964</v>
      </c>
      <c r="U2704">
        <f>_xlfn.DAYS(Table1[[#This Row],[Date Ended Conversion]],Table1[[#This Row],[Date Created Conversion]])</f>
        <v>30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9">
        <f>IF(Table1[[#This Row],[goal]] &lt;= 0,0,Table1[[#This Row],[pledged]]/Table1[[#This Row],[goal]])</f>
        <v>1.0375000000000001</v>
      </c>
      <c r="P2705" s="7">
        <f>IF(Table1[[#This Row],[backers_count]] &lt;= 0,0,Table1[[#This Row],[pledged]]/Table1[[#This Row],[backers_count]])</f>
        <v>922.22222222222217</v>
      </c>
      <c r="Q2705" t="str">
        <f>TRIM(MID(Table1[[#This Row],[Category and Sub-Category]],1,SEARCH("/",Table1[[#This Row],[Category and Sub-Category]],1)-1))</f>
        <v>theater</v>
      </c>
      <c r="R2705" t="str">
        <f>TRIM(MID(Table1[[#This Row],[Category and Sub-Category]],SEARCH("/",Table1[[#This Row],[Category and Sub-Category]],1)+1,LEN(Table1[[#This Row],[Category and Sub-Category]])))</f>
        <v>spaces</v>
      </c>
      <c r="S2705" s="8">
        <f>DATE(1970,1,1)+(Table1[[#This Row],[launched_at]]/(24*60*60))</f>
        <v>42756.690162037034</v>
      </c>
      <c r="T2705" s="8">
        <f>DATE(1970,1,1)+(Table1[[#This Row],[deadline]]/(24*60*60))</f>
        <v>42816.648495370369</v>
      </c>
      <c r="U2705">
        <f>_xlfn.DAYS(Table1[[#This Row],[Date Ended Conversion]],Table1[[#This Row],[Date Created Conversion]])</f>
        <v>60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9">
        <f>IF(Table1[[#This Row],[goal]] &lt;= 0,0,Table1[[#This Row],[pledged]]/Table1[[#This Row],[goal]])</f>
        <v>6.0263157894736845E-2</v>
      </c>
      <c r="P2706" s="7">
        <f>IF(Table1[[#This Row],[backers_count]] &lt;= 0,0,Table1[[#This Row],[pledged]]/Table1[[#This Row],[backers_count]])</f>
        <v>163.57142857142858</v>
      </c>
      <c r="Q2706" t="str">
        <f>TRIM(MID(Table1[[#This Row],[Category and Sub-Category]],1,SEARCH("/",Table1[[#This Row],[Category and Sub-Category]],1)-1))</f>
        <v>theater</v>
      </c>
      <c r="R2706" t="str">
        <f>TRIM(MID(Table1[[#This Row],[Category and Sub-Category]],SEARCH("/",Table1[[#This Row],[Category and Sub-Category]],1)+1,LEN(Table1[[#This Row],[Category and Sub-Category]])))</f>
        <v>spaces</v>
      </c>
      <c r="S2706" s="8">
        <f>DATE(1970,1,1)+(Table1[[#This Row],[launched_at]]/(24*60*60))</f>
        <v>42787.862430555557</v>
      </c>
      <c r="T2706" s="8">
        <f>DATE(1970,1,1)+(Table1[[#This Row],[deadline]]/(24*60*60))</f>
        <v>42830.820763888885</v>
      </c>
      <c r="U2706">
        <f>_xlfn.DAYS(Table1[[#This Row],[Date Ended Conversion]],Table1[[#This Row],[Date Created Conversion]])</f>
        <v>43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9">
        <f>IF(Table1[[#This Row],[goal]] &lt;= 0,0,Table1[[#This Row],[pledged]]/Table1[[#This Row],[goal]])</f>
        <v>0.10539393939393939</v>
      </c>
      <c r="P2707" s="7">
        <f>IF(Table1[[#This Row],[backers_count]] &lt;= 0,0,Table1[[#This Row],[pledged]]/Table1[[#This Row],[backers_count]])</f>
        <v>217.375</v>
      </c>
      <c r="Q2707" t="str">
        <f>TRIM(MID(Table1[[#This Row],[Category and Sub-Category]],1,SEARCH("/",Table1[[#This Row],[Category and Sub-Category]],1)-1))</f>
        <v>theater</v>
      </c>
      <c r="R2707" t="str">
        <f>TRIM(MID(Table1[[#This Row],[Category and Sub-Category]],SEARCH("/",Table1[[#This Row],[Category and Sub-Category]],1)+1,LEN(Table1[[#This Row],[Category and Sub-Category]])))</f>
        <v>spaces</v>
      </c>
      <c r="S2707" s="8">
        <f>DATE(1970,1,1)+(Table1[[#This Row],[launched_at]]/(24*60*60))</f>
        <v>42773.916180555556</v>
      </c>
      <c r="T2707" s="8">
        <f>DATE(1970,1,1)+(Table1[[#This Row],[deadline]]/(24*60*60))</f>
        <v>42818.874513888892</v>
      </c>
      <c r="U2707">
        <f>_xlfn.DAYS(Table1[[#This Row],[Date Ended Conversion]],Table1[[#This Row],[Date Created Conversion]])</f>
        <v>45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9">
        <f>IF(Table1[[#This Row],[goal]] &lt;= 0,0,Table1[[#This Row],[pledged]]/Table1[[#This Row],[goal]])</f>
        <v>1.1229714285714285</v>
      </c>
      <c r="P2708" s="7">
        <f>IF(Table1[[#This Row],[backers_count]] &lt;= 0,0,Table1[[#This Row],[pledged]]/Table1[[#This Row],[backers_count]])</f>
        <v>149.44486692015209</v>
      </c>
      <c r="Q2708" t="str">
        <f>TRIM(MID(Table1[[#This Row],[Category and Sub-Category]],1,SEARCH("/",Table1[[#This Row],[Category and Sub-Category]],1)-1))</f>
        <v>theater</v>
      </c>
      <c r="R2708" t="str">
        <f>TRIM(MID(Table1[[#This Row],[Category and Sub-Category]],SEARCH("/",Table1[[#This Row],[Category and Sub-Category]],1)+1,LEN(Table1[[#This Row],[Category and Sub-Category]])))</f>
        <v>spaces</v>
      </c>
      <c r="S2708" s="8">
        <f>DATE(1970,1,1)+(Table1[[#This Row],[launched_at]]/(24*60*60))</f>
        <v>41899.294942129629</v>
      </c>
      <c r="T2708" s="8">
        <f>DATE(1970,1,1)+(Table1[[#This Row],[deadline]]/(24*60*60))</f>
        <v>41928.290972222225</v>
      </c>
      <c r="U2708">
        <f>_xlfn.DAYS(Table1[[#This Row],[Date Ended Conversion]],Table1[[#This Row],[Date Created Conversion]])</f>
        <v>29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9">
        <f>IF(Table1[[#This Row],[goal]] &lt;= 0,0,Table1[[#This Row],[pledged]]/Table1[[#This Row],[goal]])</f>
        <v>3.50844625</v>
      </c>
      <c r="P2709" s="7">
        <f>IF(Table1[[#This Row],[backers_count]] &lt;= 0,0,Table1[[#This Row],[pledged]]/Table1[[#This Row],[backers_count]])</f>
        <v>71.237487309644663</v>
      </c>
      <c r="Q2709" t="str">
        <f>TRIM(MID(Table1[[#This Row],[Category and Sub-Category]],1,SEARCH("/",Table1[[#This Row],[Category and Sub-Category]],1)-1))</f>
        <v>theater</v>
      </c>
      <c r="R2709" t="str">
        <f>TRIM(MID(Table1[[#This Row],[Category and Sub-Category]],SEARCH("/",Table1[[#This Row],[Category and Sub-Category]],1)+1,LEN(Table1[[#This Row],[Category and Sub-Category]])))</f>
        <v>spaces</v>
      </c>
      <c r="S2709" s="8">
        <f>DATE(1970,1,1)+(Table1[[#This Row],[launched_at]]/(24*60*60))</f>
        <v>41391.782905092594</v>
      </c>
      <c r="T2709" s="8">
        <f>DATE(1970,1,1)+(Table1[[#This Row],[deadline]]/(24*60*60))</f>
        <v>41421.290972222225</v>
      </c>
      <c r="U2709">
        <f>_xlfn.DAYS(Table1[[#This Row],[Date Ended Conversion]],Table1[[#This Row],[Date Created Conversion]])</f>
        <v>30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9">
        <f>IF(Table1[[#This Row],[goal]] &lt;= 0,0,Table1[[#This Row],[pledged]]/Table1[[#This Row],[goal]])</f>
        <v>2.3321535</v>
      </c>
      <c r="P2710" s="7">
        <f>IF(Table1[[#This Row],[backers_count]] &lt;= 0,0,Table1[[#This Row],[pledged]]/Table1[[#This Row],[backers_count]])</f>
        <v>44.464318398474738</v>
      </c>
      <c r="Q2710" t="str">
        <f>TRIM(MID(Table1[[#This Row],[Category and Sub-Category]],1,SEARCH("/",Table1[[#This Row],[Category and Sub-Category]],1)-1))</f>
        <v>theater</v>
      </c>
      <c r="R2710" t="str">
        <f>TRIM(MID(Table1[[#This Row],[Category and Sub-Category]],SEARCH("/",Table1[[#This Row],[Category and Sub-Category]],1)+1,LEN(Table1[[#This Row],[Category and Sub-Category]])))</f>
        <v>spaces</v>
      </c>
      <c r="S2710" s="8">
        <f>DATE(1970,1,1)+(Table1[[#This Row],[launched_at]]/(24*60*60))</f>
        <v>42512.698217592595</v>
      </c>
      <c r="T2710" s="8">
        <f>DATE(1970,1,1)+(Table1[[#This Row],[deadline]]/(24*60*60))</f>
        <v>42572.698217592595</v>
      </c>
      <c r="U2710">
        <f>_xlfn.DAYS(Table1[[#This Row],[Date Ended Conversion]],Table1[[#This Row],[Date Created Conversion]])</f>
        <v>60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9">
        <f>IF(Table1[[#This Row],[goal]] &lt;= 0,0,Table1[[#This Row],[pledged]]/Table1[[#This Row],[goal]])</f>
        <v>1.01606</v>
      </c>
      <c r="P2711" s="7">
        <f>IF(Table1[[#This Row],[backers_count]] &lt;= 0,0,Table1[[#This Row],[pledged]]/Table1[[#This Row],[backers_count]])</f>
        <v>164.94480519480518</v>
      </c>
      <c r="Q2711" t="str">
        <f>TRIM(MID(Table1[[#This Row],[Category and Sub-Category]],1,SEARCH("/",Table1[[#This Row],[Category and Sub-Category]],1)-1))</f>
        <v>theater</v>
      </c>
      <c r="R2711" t="str">
        <f>TRIM(MID(Table1[[#This Row],[Category and Sub-Category]],SEARCH("/",Table1[[#This Row],[Category and Sub-Category]],1)+1,LEN(Table1[[#This Row],[Category and Sub-Category]])))</f>
        <v>spaces</v>
      </c>
      <c r="S2711" s="8">
        <f>DATE(1970,1,1)+(Table1[[#This Row],[launched_at]]/(24*60*60))</f>
        <v>42612.149780092594</v>
      </c>
      <c r="T2711" s="8">
        <f>DATE(1970,1,1)+(Table1[[#This Row],[deadline]]/(24*60*60))</f>
        <v>42647.165972222225</v>
      </c>
      <c r="U2711">
        <f>_xlfn.DAYS(Table1[[#This Row],[Date Ended Conversion]],Table1[[#This Row],[Date Created Conversion]])</f>
        <v>35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9">
        <f>IF(Table1[[#This Row],[goal]] &lt;= 0,0,Table1[[#This Row],[pledged]]/Table1[[#This Row],[goal]])</f>
        <v>1.5390035000000002</v>
      </c>
      <c r="P2712" s="7">
        <f>IF(Table1[[#This Row],[backers_count]] &lt;= 0,0,Table1[[#This Row],[pledged]]/Table1[[#This Row],[backers_count]])</f>
        <v>84.871516544117654</v>
      </c>
      <c r="Q2712" t="str">
        <f>TRIM(MID(Table1[[#This Row],[Category and Sub-Category]],1,SEARCH("/",Table1[[#This Row],[Category and Sub-Category]],1)-1))</f>
        <v>theater</v>
      </c>
      <c r="R2712" t="str">
        <f>TRIM(MID(Table1[[#This Row],[Category and Sub-Category]],SEARCH("/",Table1[[#This Row],[Category and Sub-Category]],1)+1,LEN(Table1[[#This Row],[Category and Sub-Category]])))</f>
        <v>spaces</v>
      </c>
      <c r="S2712" s="8">
        <f>DATE(1970,1,1)+(Table1[[#This Row],[launched_at]]/(24*60*60))</f>
        <v>41828.229490740741</v>
      </c>
      <c r="T2712" s="8">
        <f>DATE(1970,1,1)+(Table1[[#This Row],[deadline]]/(24*60*60))</f>
        <v>41860.083333333336</v>
      </c>
      <c r="U2712">
        <f>_xlfn.DAYS(Table1[[#This Row],[Date Ended Conversion]],Table1[[#This Row],[Date Created Conversion]])</f>
        <v>32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9">
        <f>IF(Table1[[#This Row],[goal]] &lt;= 0,0,Table1[[#This Row],[pledged]]/Table1[[#This Row],[goal]])</f>
        <v>1.007161125319693</v>
      </c>
      <c r="P2713" s="7">
        <f>IF(Table1[[#This Row],[backers_count]] &lt;= 0,0,Table1[[#This Row],[pledged]]/Table1[[#This Row],[backers_count]])</f>
        <v>53.945205479452056</v>
      </c>
      <c r="Q2713" t="str">
        <f>TRIM(MID(Table1[[#This Row],[Category and Sub-Category]],1,SEARCH("/",Table1[[#This Row],[Category and Sub-Category]],1)-1))</f>
        <v>theater</v>
      </c>
      <c r="R2713" t="str">
        <f>TRIM(MID(Table1[[#This Row],[Category and Sub-Category]],SEARCH("/",Table1[[#This Row],[Category and Sub-Category]],1)+1,LEN(Table1[[#This Row],[Category and Sub-Category]])))</f>
        <v>spaces</v>
      </c>
      <c r="S2713" s="8">
        <f>DATE(1970,1,1)+(Table1[[#This Row],[launched_at]]/(24*60*60))</f>
        <v>41780.745254629626</v>
      </c>
      <c r="T2713" s="8">
        <f>DATE(1970,1,1)+(Table1[[#This Row],[deadline]]/(24*60*60))</f>
        <v>41810.917361111111</v>
      </c>
      <c r="U2713">
        <f>_xlfn.DAYS(Table1[[#This Row],[Date Ended Conversion]],Table1[[#This Row],[Date Created Conversion]])</f>
        <v>30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9">
        <f>IF(Table1[[#This Row],[goal]] &lt;= 0,0,Table1[[#This Row],[pledged]]/Table1[[#This Row],[goal]])</f>
        <v>1.3138181818181818</v>
      </c>
      <c r="P2714" s="7">
        <f>IF(Table1[[#This Row],[backers_count]] &lt;= 0,0,Table1[[#This Row],[pledged]]/Table1[[#This Row],[backers_count]])</f>
        <v>50.531468531468533</v>
      </c>
      <c r="Q2714" t="str">
        <f>TRIM(MID(Table1[[#This Row],[Category and Sub-Category]],1,SEARCH("/",Table1[[#This Row],[Category and Sub-Category]],1)-1))</f>
        <v>theater</v>
      </c>
      <c r="R2714" t="str">
        <f>TRIM(MID(Table1[[#This Row],[Category and Sub-Category]],SEARCH("/",Table1[[#This Row],[Category and Sub-Category]],1)+1,LEN(Table1[[#This Row],[Category and Sub-Category]])))</f>
        <v>spaces</v>
      </c>
      <c r="S2714" s="8">
        <f>DATE(1970,1,1)+(Table1[[#This Row],[launched_at]]/(24*60*60))</f>
        <v>41432.062037037038</v>
      </c>
      <c r="T2714" s="8">
        <f>DATE(1970,1,1)+(Table1[[#This Row],[deadline]]/(24*60*60))</f>
        <v>41468.75</v>
      </c>
      <c r="U2714">
        <f>_xlfn.DAYS(Table1[[#This Row],[Date Ended Conversion]],Table1[[#This Row],[Date Created Conversion]])</f>
        <v>36</v>
      </c>
    </row>
    <row r="2715" spans="1:21" ht="43.5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9">
        <f>IF(Table1[[#This Row],[goal]] &lt;= 0,0,Table1[[#This Row],[pledged]]/Table1[[#This Row],[goal]])</f>
        <v>1.0224133333333334</v>
      </c>
      <c r="P2715" s="7">
        <f>IF(Table1[[#This Row],[backers_count]] &lt;= 0,0,Table1[[#This Row],[pledged]]/Table1[[#This Row],[backers_count]])</f>
        <v>108.00140845070422</v>
      </c>
      <c r="Q2715" t="str">
        <f>TRIM(MID(Table1[[#This Row],[Category and Sub-Category]],1,SEARCH("/",Table1[[#This Row],[Category and Sub-Category]],1)-1))</f>
        <v>theater</v>
      </c>
      <c r="R2715" t="str">
        <f>TRIM(MID(Table1[[#This Row],[Category and Sub-Category]],SEARCH("/",Table1[[#This Row],[Category and Sub-Category]],1)+1,LEN(Table1[[#This Row],[Category and Sub-Category]])))</f>
        <v>spaces</v>
      </c>
      <c r="S2715" s="8">
        <f>DATE(1970,1,1)+(Table1[[#This Row],[launched_at]]/(24*60*60))</f>
        <v>42322.653749999998</v>
      </c>
      <c r="T2715" s="8">
        <f>DATE(1970,1,1)+(Table1[[#This Row],[deadline]]/(24*60*60))</f>
        <v>42362.653749999998</v>
      </c>
      <c r="U2715">
        <f>_xlfn.DAYS(Table1[[#This Row],[Date Ended Conversion]],Table1[[#This Row],[Date Created Conversion]])</f>
        <v>40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9">
        <f>IF(Table1[[#This Row],[goal]] &lt;= 0,0,Table1[[#This Row],[pledged]]/Table1[[#This Row],[goal]])</f>
        <v>1.1635599999999999</v>
      </c>
      <c r="P2716" s="7">
        <f>IF(Table1[[#This Row],[backers_count]] &lt;= 0,0,Table1[[#This Row],[pledged]]/Table1[[#This Row],[backers_count]])</f>
        <v>95.373770491803285</v>
      </c>
      <c r="Q2716" t="str">
        <f>TRIM(MID(Table1[[#This Row],[Category and Sub-Category]],1,SEARCH("/",Table1[[#This Row],[Category and Sub-Category]],1)-1))</f>
        <v>theater</v>
      </c>
      <c r="R2716" t="str">
        <f>TRIM(MID(Table1[[#This Row],[Category and Sub-Category]],SEARCH("/",Table1[[#This Row],[Category and Sub-Category]],1)+1,LEN(Table1[[#This Row],[Category and Sub-Category]])))</f>
        <v>spaces</v>
      </c>
      <c r="S2716" s="8">
        <f>DATE(1970,1,1)+(Table1[[#This Row],[launched_at]]/(24*60*60))</f>
        <v>42629.655046296291</v>
      </c>
      <c r="T2716" s="8">
        <f>DATE(1970,1,1)+(Table1[[#This Row],[deadline]]/(24*60*60))</f>
        <v>42657.958333333328</v>
      </c>
      <c r="U2716">
        <f>_xlfn.DAYS(Table1[[#This Row],[Date Ended Conversion]],Table1[[#This Row],[Date Created Conversion]])</f>
        <v>28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9">
        <f>IF(Table1[[#This Row],[goal]] &lt;= 0,0,Table1[[#This Row],[pledged]]/Table1[[#This Row],[goal]])</f>
        <v>2.6462241666666664</v>
      </c>
      <c r="P2717" s="7">
        <f>IF(Table1[[#This Row],[backers_count]] &lt;= 0,0,Table1[[#This Row],[pledged]]/Table1[[#This Row],[backers_count]])</f>
        <v>57.631016333938291</v>
      </c>
      <c r="Q2717" t="str">
        <f>TRIM(MID(Table1[[#This Row],[Category and Sub-Category]],1,SEARCH("/",Table1[[#This Row],[Category and Sub-Category]],1)-1))</f>
        <v>theater</v>
      </c>
      <c r="R2717" t="str">
        <f>TRIM(MID(Table1[[#This Row],[Category and Sub-Category]],SEARCH("/",Table1[[#This Row],[Category and Sub-Category]],1)+1,LEN(Table1[[#This Row],[Category and Sub-Category]])))</f>
        <v>spaces</v>
      </c>
      <c r="S2717" s="8">
        <f>DATE(1970,1,1)+(Table1[[#This Row],[launched_at]]/(24*60*60))</f>
        <v>42387.398472222223</v>
      </c>
      <c r="T2717" s="8">
        <f>DATE(1970,1,1)+(Table1[[#This Row],[deadline]]/(24*60*60))</f>
        <v>42421.398472222223</v>
      </c>
      <c r="U2717">
        <f>_xlfn.DAYS(Table1[[#This Row],[Date Ended Conversion]],Table1[[#This Row],[Date Created Conversion]])</f>
        <v>34</v>
      </c>
    </row>
    <row r="2718" spans="1:21" ht="58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9">
        <f>IF(Table1[[#This Row],[goal]] &lt;= 0,0,Table1[[#This Row],[pledged]]/Table1[[#This Row],[goal]])</f>
        <v>1.1998010000000001</v>
      </c>
      <c r="P2718" s="7">
        <f>IF(Table1[[#This Row],[backers_count]] &lt;= 0,0,Table1[[#This Row],[pledged]]/Table1[[#This Row],[backers_count]])</f>
        <v>64.160481283422456</v>
      </c>
      <c r="Q2718" t="str">
        <f>TRIM(MID(Table1[[#This Row],[Category and Sub-Category]],1,SEARCH("/",Table1[[#This Row],[Category and Sub-Category]],1)-1))</f>
        <v>theater</v>
      </c>
      <c r="R2718" t="str">
        <f>TRIM(MID(Table1[[#This Row],[Category and Sub-Category]],SEARCH("/",Table1[[#This Row],[Category and Sub-Category]],1)+1,LEN(Table1[[#This Row],[Category and Sub-Category]])))</f>
        <v>spaces</v>
      </c>
      <c r="S2718" s="8">
        <f>DATE(1970,1,1)+(Table1[[#This Row],[launched_at]]/(24*60*60))</f>
        <v>42255.333252314813</v>
      </c>
      <c r="T2718" s="8">
        <f>DATE(1970,1,1)+(Table1[[#This Row],[deadline]]/(24*60*60))</f>
        <v>42285.333252314813</v>
      </c>
      <c r="U2718">
        <f>_xlfn.DAYS(Table1[[#This Row],[Date Ended Conversion]],Table1[[#This Row],[Date Created Conversion]])</f>
        <v>30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9">
        <f>IF(Table1[[#This Row],[goal]] &lt;= 0,0,Table1[[#This Row],[pledged]]/Table1[[#This Row],[goal]])</f>
        <v>1.2010400000000001</v>
      </c>
      <c r="P2719" s="7">
        <f>IF(Table1[[#This Row],[backers_count]] &lt;= 0,0,Table1[[#This Row],[pledged]]/Table1[[#This Row],[backers_count]])</f>
        <v>92.387692307692305</v>
      </c>
      <c r="Q2719" t="str">
        <f>TRIM(MID(Table1[[#This Row],[Category and Sub-Category]],1,SEARCH("/",Table1[[#This Row],[Category and Sub-Category]],1)-1))</f>
        <v>theater</v>
      </c>
      <c r="R2719" t="str">
        <f>TRIM(MID(Table1[[#This Row],[Category and Sub-Category]],SEARCH("/",Table1[[#This Row],[Category and Sub-Category]],1)+1,LEN(Table1[[#This Row],[Category and Sub-Category]])))</f>
        <v>spaces</v>
      </c>
      <c r="S2719" s="8">
        <f>DATE(1970,1,1)+(Table1[[#This Row],[launched_at]]/(24*60*60))</f>
        <v>41934.914918981478</v>
      </c>
      <c r="T2719" s="8">
        <f>DATE(1970,1,1)+(Table1[[#This Row],[deadline]]/(24*60*60))</f>
        <v>41979.956585648149</v>
      </c>
      <c r="U2719">
        <f>_xlfn.DAYS(Table1[[#This Row],[Date Ended Conversion]],Table1[[#This Row],[Date Created Conversion]])</f>
        <v>45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9">
        <f>IF(Table1[[#This Row],[goal]] &lt;= 0,0,Table1[[#This Row],[pledged]]/Table1[[#This Row],[goal]])</f>
        <v>1.0358333333333334</v>
      </c>
      <c r="P2720" s="7">
        <f>IF(Table1[[#This Row],[backers_count]] &lt;= 0,0,Table1[[#This Row],[pledged]]/Table1[[#This Row],[backers_count]])</f>
        <v>125.97972972972973</v>
      </c>
      <c r="Q2720" t="str">
        <f>TRIM(MID(Table1[[#This Row],[Category and Sub-Category]],1,SEARCH("/",Table1[[#This Row],[Category and Sub-Category]],1)-1))</f>
        <v>theater</v>
      </c>
      <c r="R2720" t="str">
        <f>TRIM(MID(Table1[[#This Row],[Category and Sub-Category]],SEARCH("/",Table1[[#This Row],[Category and Sub-Category]],1)+1,LEN(Table1[[#This Row],[Category and Sub-Category]])))</f>
        <v>spaces</v>
      </c>
      <c r="S2720" s="8">
        <f>DATE(1970,1,1)+(Table1[[#This Row],[launched_at]]/(24*60*60))</f>
        <v>42465.596585648149</v>
      </c>
      <c r="T2720" s="8">
        <f>DATE(1970,1,1)+(Table1[[#This Row],[deadline]]/(24*60*60))</f>
        <v>42493.958333333328</v>
      </c>
      <c r="U2720">
        <f>_xlfn.DAYS(Table1[[#This Row],[Date Ended Conversion]],Table1[[#This Row],[Date Created Conversion]])</f>
        <v>28</v>
      </c>
    </row>
    <row r="2721" spans="1:21" ht="43.5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9">
        <f>IF(Table1[[#This Row],[goal]] &lt;= 0,0,Table1[[#This Row],[pledged]]/Table1[[#This Row],[goal]])</f>
        <v>1.0883333333333334</v>
      </c>
      <c r="P2721" s="7">
        <f>IF(Table1[[#This Row],[backers_count]] &lt;= 0,0,Table1[[#This Row],[pledged]]/Table1[[#This Row],[backers_count]])</f>
        <v>94.637681159420296</v>
      </c>
      <c r="Q2721" t="str">
        <f>TRIM(MID(Table1[[#This Row],[Category and Sub-Category]],1,SEARCH("/",Table1[[#This Row],[Category and Sub-Category]],1)-1))</f>
        <v>theater</v>
      </c>
      <c r="R2721" t="str">
        <f>TRIM(MID(Table1[[#This Row],[Category and Sub-Category]],SEARCH("/",Table1[[#This Row],[Category and Sub-Category]],1)+1,LEN(Table1[[#This Row],[Category and Sub-Category]])))</f>
        <v>spaces</v>
      </c>
      <c r="S2721" s="8">
        <f>DATE(1970,1,1)+(Table1[[#This Row],[launched_at]]/(24*60*60))</f>
        <v>42418.031180555554</v>
      </c>
      <c r="T2721" s="8">
        <f>DATE(1970,1,1)+(Table1[[#This Row],[deadline]]/(24*60*60))</f>
        <v>42477.98951388889</v>
      </c>
      <c r="U2721">
        <f>_xlfn.DAYS(Table1[[#This Row],[Date Ended Conversion]],Table1[[#This Row],[Date Created Conversion]])</f>
        <v>59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9">
        <f>IF(Table1[[#This Row],[goal]] &lt;= 0,0,Table1[[#This Row],[pledged]]/Table1[[#This Row],[goal]])</f>
        <v>1.1812400000000001</v>
      </c>
      <c r="P2722" s="7">
        <f>IF(Table1[[#This Row],[backers_count]] &lt;= 0,0,Table1[[#This Row],[pledged]]/Table1[[#This Row],[backers_count]])</f>
        <v>170.69942196531792</v>
      </c>
      <c r="Q2722" t="str">
        <f>TRIM(MID(Table1[[#This Row],[Category and Sub-Category]],1,SEARCH("/",Table1[[#This Row],[Category and Sub-Category]],1)-1))</f>
        <v>theater</v>
      </c>
      <c r="R2722" t="str">
        <f>TRIM(MID(Table1[[#This Row],[Category and Sub-Category]],SEARCH("/",Table1[[#This Row],[Category and Sub-Category]],1)+1,LEN(Table1[[#This Row],[Category and Sub-Category]])))</f>
        <v>spaces</v>
      </c>
      <c r="S2722" s="8">
        <f>DATE(1970,1,1)+(Table1[[#This Row],[launched_at]]/(24*60*60))</f>
        <v>42655.465891203705</v>
      </c>
      <c r="T2722" s="8">
        <f>DATE(1970,1,1)+(Table1[[#This Row],[deadline]]/(24*60*60))</f>
        <v>42685.507557870369</v>
      </c>
      <c r="U2722">
        <f>_xlfn.DAYS(Table1[[#This Row],[Date Ended Conversion]],Table1[[#This Row],[Date Created Conversion]])</f>
        <v>30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9">
        <f>IF(Table1[[#This Row],[goal]] &lt;= 0,0,Table1[[#This Row],[pledged]]/Table1[[#This Row],[goal]])</f>
        <v>14.62</v>
      </c>
      <c r="P2723" s="7">
        <f>IF(Table1[[#This Row],[backers_count]] &lt;= 0,0,Table1[[#This Row],[pledged]]/Table1[[#This Row],[backers_count]])</f>
        <v>40.762081784386616</v>
      </c>
      <c r="Q2723" t="str">
        <f>TRIM(MID(Table1[[#This Row],[Category and Sub-Category]],1,SEARCH("/",Table1[[#This Row],[Category and Sub-Category]],1)-1))</f>
        <v>technology</v>
      </c>
      <c r="R2723" t="str">
        <f>TRIM(MID(Table1[[#This Row],[Category and Sub-Category]],SEARCH("/",Table1[[#This Row],[Category and Sub-Category]],1)+1,LEN(Table1[[#This Row],[Category and Sub-Category]])))</f>
        <v>hardware</v>
      </c>
      <c r="S2723" s="8">
        <f>DATE(1970,1,1)+(Table1[[#This Row],[launched_at]]/(24*60*60))</f>
        <v>41493.543958333335</v>
      </c>
      <c r="T2723" s="8">
        <f>DATE(1970,1,1)+(Table1[[#This Row],[deadline]]/(24*60*60))</f>
        <v>41523.791666666664</v>
      </c>
      <c r="U2723">
        <f>_xlfn.DAYS(Table1[[#This Row],[Date Ended Conversion]],Table1[[#This Row],[Date Created Conversion]])</f>
        <v>30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9">
        <f>IF(Table1[[#This Row],[goal]] &lt;= 0,0,Table1[[#This Row],[pledged]]/Table1[[#This Row],[goal]])</f>
        <v>2.5253999999999999</v>
      </c>
      <c r="P2724" s="7">
        <f>IF(Table1[[#This Row],[backers_count]] &lt;= 0,0,Table1[[#This Row],[pledged]]/Table1[[#This Row],[backers_count]])</f>
        <v>68.254054054054052</v>
      </c>
      <c r="Q2724" t="str">
        <f>TRIM(MID(Table1[[#This Row],[Category and Sub-Category]],1,SEARCH("/",Table1[[#This Row],[Category and Sub-Category]],1)-1))</f>
        <v>technology</v>
      </c>
      <c r="R2724" t="str">
        <f>TRIM(MID(Table1[[#This Row],[Category and Sub-Category]],SEARCH("/",Table1[[#This Row],[Category and Sub-Category]],1)+1,LEN(Table1[[#This Row],[Category and Sub-Category]])))</f>
        <v>hardware</v>
      </c>
      <c r="S2724" s="8">
        <f>DATE(1970,1,1)+(Table1[[#This Row],[launched_at]]/(24*60*60))</f>
        <v>42704.857094907406</v>
      </c>
      <c r="T2724" s="8">
        <f>DATE(1970,1,1)+(Table1[[#This Row],[deadline]]/(24*60*60))</f>
        <v>42764.857094907406</v>
      </c>
      <c r="U2724">
        <f>_xlfn.DAYS(Table1[[#This Row],[Date Ended Conversion]],Table1[[#This Row],[Date Created Conversion]])</f>
        <v>60</v>
      </c>
    </row>
    <row r="2725" spans="1:21" ht="43.5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9">
        <f>IF(Table1[[#This Row],[goal]] &lt;= 0,0,Table1[[#This Row],[pledged]]/Table1[[#This Row],[goal]])</f>
        <v>1.4005000000000001</v>
      </c>
      <c r="P2725" s="7">
        <f>IF(Table1[[#This Row],[backers_count]] &lt;= 0,0,Table1[[#This Row],[pledged]]/Table1[[#This Row],[backers_count]])</f>
        <v>95.48863636363636</v>
      </c>
      <c r="Q2725" t="str">
        <f>TRIM(MID(Table1[[#This Row],[Category and Sub-Category]],1,SEARCH("/",Table1[[#This Row],[Category and Sub-Category]],1)-1))</f>
        <v>technology</v>
      </c>
      <c r="R2725" t="str">
        <f>TRIM(MID(Table1[[#This Row],[Category and Sub-Category]],SEARCH("/",Table1[[#This Row],[Category and Sub-Category]],1)+1,LEN(Table1[[#This Row],[Category and Sub-Category]])))</f>
        <v>hardware</v>
      </c>
      <c r="S2725" s="8">
        <f>DATE(1970,1,1)+(Table1[[#This Row],[launched_at]]/(24*60*60))</f>
        <v>41944.83898148148</v>
      </c>
      <c r="T2725" s="8">
        <f>DATE(1970,1,1)+(Table1[[#This Row],[deadline]]/(24*60*60))</f>
        <v>42004.880648148144</v>
      </c>
      <c r="U2725">
        <f>_xlfn.DAYS(Table1[[#This Row],[Date Ended Conversion]],Table1[[#This Row],[Date Created Conversion]])</f>
        <v>60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9">
        <f>IF(Table1[[#This Row],[goal]] &lt;= 0,0,Table1[[#This Row],[pledged]]/Table1[[#This Row],[goal]])</f>
        <v>2.9687520259319289</v>
      </c>
      <c r="P2726" s="7">
        <f>IF(Table1[[#This Row],[backers_count]] &lt;= 0,0,Table1[[#This Row],[pledged]]/Table1[[#This Row],[backers_count]])</f>
        <v>7.1902649656526005</v>
      </c>
      <c r="Q2726" t="str">
        <f>TRIM(MID(Table1[[#This Row],[Category and Sub-Category]],1,SEARCH("/",Table1[[#This Row],[Category and Sub-Category]],1)-1))</f>
        <v>technology</v>
      </c>
      <c r="R2726" t="str">
        <f>TRIM(MID(Table1[[#This Row],[Category and Sub-Category]],SEARCH("/",Table1[[#This Row],[Category and Sub-Category]],1)+1,LEN(Table1[[#This Row],[Category and Sub-Category]])))</f>
        <v>hardware</v>
      </c>
      <c r="S2726" s="8">
        <f>DATE(1970,1,1)+(Table1[[#This Row],[launched_at]]/(24*60*60))</f>
        <v>42199.32707175926</v>
      </c>
      <c r="T2726" s="8">
        <f>DATE(1970,1,1)+(Table1[[#This Row],[deadline]]/(24*60*60))</f>
        <v>42231.32707175926</v>
      </c>
      <c r="U2726">
        <f>_xlfn.DAYS(Table1[[#This Row],[Date Ended Conversion]],Table1[[#This Row],[Date Created Conversion]])</f>
        <v>32</v>
      </c>
    </row>
    <row r="2727" spans="1:21" ht="29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9">
        <f>IF(Table1[[#This Row],[goal]] &lt;= 0,0,Table1[[#This Row],[pledged]]/Table1[[#This Row],[goal]])</f>
        <v>1.445425</v>
      </c>
      <c r="P2727" s="7">
        <f>IF(Table1[[#This Row],[backers_count]] &lt;= 0,0,Table1[[#This Row],[pledged]]/Table1[[#This Row],[backers_count]])</f>
        <v>511.65486725663715</v>
      </c>
      <c r="Q2727" t="str">
        <f>TRIM(MID(Table1[[#This Row],[Category and Sub-Category]],1,SEARCH("/",Table1[[#This Row],[Category and Sub-Category]],1)-1))</f>
        <v>technology</v>
      </c>
      <c r="R2727" t="str">
        <f>TRIM(MID(Table1[[#This Row],[Category and Sub-Category]],SEARCH("/",Table1[[#This Row],[Category and Sub-Category]],1)+1,LEN(Table1[[#This Row],[Category and Sub-Category]])))</f>
        <v>hardware</v>
      </c>
      <c r="S2727" s="8">
        <f>DATE(1970,1,1)+(Table1[[#This Row],[launched_at]]/(24*60*60))</f>
        <v>42745.744618055556</v>
      </c>
      <c r="T2727" s="8">
        <f>DATE(1970,1,1)+(Table1[[#This Row],[deadline]]/(24*60*60))</f>
        <v>42795.744618055556</v>
      </c>
      <c r="U2727">
        <f>_xlfn.DAYS(Table1[[#This Row],[Date Ended Conversion]],Table1[[#This Row],[Date Created Conversion]])</f>
        <v>50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9">
        <f>IF(Table1[[#This Row],[goal]] &lt;= 0,0,Table1[[#This Row],[pledged]]/Table1[[#This Row],[goal]])</f>
        <v>1.05745</v>
      </c>
      <c r="P2728" s="7">
        <f>IF(Table1[[#This Row],[backers_count]] &lt;= 0,0,Table1[[#This Row],[pledged]]/Table1[[#This Row],[backers_count]])</f>
        <v>261.74504950495049</v>
      </c>
      <c r="Q2728" t="str">
        <f>TRIM(MID(Table1[[#This Row],[Category and Sub-Category]],1,SEARCH("/",Table1[[#This Row],[Category and Sub-Category]],1)-1))</f>
        <v>technology</v>
      </c>
      <c r="R2728" t="str">
        <f>TRIM(MID(Table1[[#This Row],[Category and Sub-Category]],SEARCH("/",Table1[[#This Row],[Category and Sub-Category]],1)+1,LEN(Table1[[#This Row],[Category and Sub-Category]])))</f>
        <v>hardware</v>
      </c>
      <c r="S2728" s="8">
        <f>DATE(1970,1,1)+(Table1[[#This Row],[launched_at]]/(24*60*60))</f>
        <v>42452.579988425925</v>
      </c>
      <c r="T2728" s="8">
        <f>DATE(1970,1,1)+(Table1[[#This Row],[deadline]]/(24*60*60))</f>
        <v>42482.579988425925</v>
      </c>
      <c r="U2728">
        <f>_xlfn.DAYS(Table1[[#This Row],[Date Ended Conversion]],Table1[[#This Row],[Date Created Conversion]])</f>
        <v>30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9">
        <f>IF(Table1[[#This Row],[goal]] &lt;= 0,0,Table1[[#This Row],[pledged]]/Table1[[#This Row],[goal]])</f>
        <v>4.9321000000000002</v>
      </c>
      <c r="P2729" s="7">
        <f>IF(Table1[[#This Row],[backers_count]] &lt;= 0,0,Table1[[#This Row],[pledged]]/Table1[[#This Row],[backers_count]])</f>
        <v>69.760961810466767</v>
      </c>
      <c r="Q2729" t="str">
        <f>TRIM(MID(Table1[[#This Row],[Category and Sub-Category]],1,SEARCH("/",Table1[[#This Row],[Category and Sub-Category]],1)-1))</f>
        <v>technology</v>
      </c>
      <c r="R2729" t="str">
        <f>TRIM(MID(Table1[[#This Row],[Category and Sub-Category]],SEARCH("/",Table1[[#This Row],[Category and Sub-Category]],1)+1,LEN(Table1[[#This Row],[Category and Sub-Category]])))</f>
        <v>hardware</v>
      </c>
      <c r="S2729" s="8">
        <f>DATE(1970,1,1)+(Table1[[#This Row],[launched_at]]/(24*60*60))</f>
        <v>42198.676655092597</v>
      </c>
      <c r="T2729" s="8">
        <f>DATE(1970,1,1)+(Table1[[#This Row],[deadline]]/(24*60*60))</f>
        <v>42223.676655092597</v>
      </c>
      <c r="U2729">
        <f>_xlfn.DAYS(Table1[[#This Row],[Date Ended Conversion]],Table1[[#This Row],[Date Created Conversion]])</f>
        <v>25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9">
        <f>IF(Table1[[#This Row],[goal]] &lt;= 0,0,Table1[[#This Row],[pledged]]/Table1[[#This Row],[goal]])</f>
        <v>2.0182666666666669</v>
      </c>
      <c r="P2730" s="7">
        <f>IF(Table1[[#This Row],[backers_count]] &lt;= 0,0,Table1[[#This Row],[pledged]]/Table1[[#This Row],[backers_count]])</f>
        <v>77.229591836734699</v>
      </c>
      <c r="Q2730" t="str">
        <f>TRIM(MID(Table1[[#This Row],[Category and Sub-Category]],1,SEARCH("/",Table1[[#This Row],[Category and Sub-Category]],1)-1))</f>
        <v>technology</v>
      </c>
      <c r="R2730" t="str">
        <f>TRIM(MID(Table1[[#This Row],[Category and Sub-Category]],SEARCH("/",Table1[[#This Row],[Category and Sub-Category]],1)+1,LEN(Table1[[#This Row],[Category and Sub-Category]])))</f>
        <v>hardware</v>
      </c>
      <c r="S2730" s="8">
        <f>DATE(1970,1,1)+(Table1[[#This Row],[launched_at]]/(24*60*60))</f>
        <v>42333.59993055556</v>
      </c>
      <c r="T2730" s="8">
        <f>DATE(1970,1,1)+(Table1[[#This Row],[deadline]]/(24*60*60))</f>
        <v>42368.59993055556</v>
      </c>
      <c r="U2730">
        <f>_xlfn.DAYS(Table1[[#This Row],[Date Ended Conversion]],Table1[[#This Row],[Date Created Conversion]])</f>
        <v>35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9">
        <f>IF(Table1[[#This Row],[goal]] &lt;= 0,0,Table1[[#This Row],[pledged]]/Table1[[#This Row],[goal]])</f>
        <v>1.0444</v>
      </c>
      <c r="P2731" s="7">
        <f>IF(Table1[[#This Row],[backers_count]] &lt;= 0,0,Table1[[#This Row],[pledged]]/Table1[[#This Row],[backers_count]])</f>
        <v>340.56521739130437</v>
      </c>
      <c r="Q2731" t="str">
        <f>TRIM(MID(Table1[[#This Row],[Category and Sub-Category]],1,SEARCH("/",Table1[[#This Row],[Category and Sub-Category]],1)-1))</f>
        <v>technology</v>
      </c>
      <c r="R2731" t="str">
        <f>TRIM(MID(Table1[[#This Row],[Category and Sub-Category]],SEARCH("/",Table1[[#This Row],[Category and Sub-Category]],1)+1,LEN(Table1[[#This Row],[Category and Sub-Category]])))</f>
        <v>hardware</v>
      </c>
      <c r="S2731" s="8">
        <f>DATE(1970,1,1)+(Table1[[#This Row],[launched_at]]/(24*60*60))</f>
        <v>42095.240706018521</v>
      </c>
      <c r="T2731" s="8">
        <f>DATE(1970,1,1)+(Table1[[#This Row],[deadline]]/(24*60*60))</f>
        <v>42125.240706018521</v>
      </c>
      <c r="U2731">
        <f>_xlfn.DAYS(Table1[[#This Row],[Date Ended Conversion]],Table1[[#This Row],[Date Created Conversion]])</f>
        <v>30</v>
      </c>
    </row>
    <row r="2732" spans="1:21" ht="29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9">
        <f>IF(Table1[[#This Row],[goal]] &lt;= 0,0,Table1[[#This Row],[pledged]]/Table1[[#This Row],[goal]])</f>
        <v>1.7029262962962963</v>
      </c>
      <c r="P2732" s="7">
        <f>IF(Table1[[#This Row],[backers_count]] &lt;= 0,0,Table1[[#This Row],[pledged]]/Table1[[#This Row],[backers_count]])</f>
        <v>67.417903225806455</v>
      </c>
      <c r="Q2732" t="str">
        <f>TRIM(MID(Table1[[#This Row],[Category and Sub-Category]],1,SEARCH("/",Table1[[#This Row],[Category and Sub-Category]],1)-1))</f>
        <v>technology</v>
      </c>
      <c r="R2732" t="str">
        <f>TRIM(MID(Table1[[#This Row],[Category and Sub-Category]],SEARCH("/",Table1[[#This Row],[Category and Sub-Category]],1)+1,LEN(Table1[[#This Row],[Category and Sub-Category]])))</f>
        <v>hardware</v>
      </c>
      <c r="S2732" s="8">
        <f>DATE(1970,1,1)+(Table1[[#This Row],[launched_at]]/(24*60*60))</f>
        <v>41351.541377314818</v>
      </c>
      <c r="T2732" s="8">
        <f>DATE(1970,1,1)+(Table1[[#This Row],[deadline]]/(24*60*60))</f>
        <v>41386.541377314818</v>
      </c>
      <c r="U2732">
        <f>_xlfn.DAYS(Table1[[#This Row],[Date Ended Conversion]],Table1[[#This Row],[Date Created Conversion]])</f>
        <v>35</v>
      </c>
    </row>
    <row r="2733" spans="1:21" ht="43.5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9">
        <f>IF(Table1[[#This Row],[goal]] &lt;= 0,0,Table1[[#This Row],[pledged]]/Table1[[#This Row],[goal]])</f>
        <v>1.0430333333333333</v>
      </c>
      <c r="P2733" s="7">
        <f>IF(Table1[[#This Row],[backers_count]] &lt;= 0,0,Table1[[#This Row],[pledged]]/Table1[[#This Row],[backers_count]])</f>
        <v>845.70270270270271</v>
      </c>
      <c r="Q2733" t="str">
        <f>TRIM(MID(Table1[[#This Row],[Category and Sub-Category]],1,SEARCH("/",Table1[[#This Row],[Category and Sub-Category]],1)-1))</f>
        <v>technology</v>
      </c>
      <c r="R2733" t="str">
        <f>TRIM(MID(Table1[[#This Row],[Category and Sub-Category]],SEARCH("/",Table1[[#This Row],[Category and Sub-Category]],1)+1,LEN(Table1[[#This Row],[Category and Sub-Category]])))</f>
        <v>hardware</v>
      </c>
      <c r="S2733" s="8">
        <f>DATE(1970,1,1)+(Table1[[#This Row],[launched_at]]/(24*60*60))</f>
        <v>41872.525717592594</v>
      </c>
      <c r="T2733" s="8">
        <f>DATE(1970,1,1)+(Table1[[#This Row],[deadline]]/(24*60*60))</f>
        <v>41930.166666666664</v>
      </c>
      <c r="U2733">
        <f>_xlfn.DAYS(Table1[[#This Row],[Date Ended Conversion]],Table1[[#This Row],[Date Created Conversion]])</f>
        <v>58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9">
        <f>IF(Table1[[#This Row],[goal]] &lt;= 0,0,Table1[[#This Row],[pledged]]/Table1[[#This Row],[goal]])</f>
        <v>1.1825000000000001</v>
      </c>
      <c r="P2734" s="7">
        <f>IF(Table1[[#This Row],[backers_count]] &lt;= 0,0,Table1[[#This Row],[pledged]]/Table1[[#This Row],[backers_count]])</f>
        <v>97.191780821917803</v>
      </c>
      <c r="Q2734" t="str">
        <f>TRIM(MID(Table1[[#This Row],[Category and Sub-Category]],1,SEARCH("/",Table1[[#This Row],[Category and Sub-Category]],1)-1))</f>
        <v>technology</v>
      </c>
      <c r="R2734" t="str">
        <f>TRIM(MID(Table1[[#This Row],[Category and Sub-Category]],SEARCH("/",Table1[[#This Row],[Category and Sub-Category]],1)+1,LEN(Table1[[#This Row],[Category and Sub-Category]])))</f>
        <v>hardware</v>
      </c>
      <c r="S2734" s="8">
        <f>DATE(1970,1,1)+(Table1[[#This Row],[launched_at]]/(24*60*60))</f>
        <v>41389.808194444442</v>
      </c>
      <c r="T2734" s="8">
        <f>DATE(1970,1,1)+(Table1[[#This Row],[deadline]]/(24*60*60))</f>
        <v>41422</v>
      </c>
      <c r="U2734">
        <f>_xlfn.DAYS(Table1[[#This Row],[Date Ended Conversion]],Table1[[#This Row],[Date Created Conversion]])</f>
        <v>33</v>
      </c>
    </row>
    <row r="2735" spans="1:21" ht="43.5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9">
        <f>IF(Table1[[#This Row],[goal]] &lt;= 0,0,Table1[[#This Row],[pledged]]/Table1[[#This Row],[goal]])</f>
        <v>1.07538</v>
      </c>
      <c r="P2735" s="7">
        <f>IF(Table1[[#This Row],[backers_count]] &lt;= 0,0,Table1[[#This Row],[pledged]]/Table1[[#This Row],[backers_count]])</f>
        <v>451.84033613445376</v>
      </c>
      <c r="Q2735" t="str">
        <f>TRIM(MID(Table1[[#This Row],[Category and Sub-Category]],1,SEARCH("/",Table1[[#This Row],[Category and Sub-Category]],1)-1))</f>
        <v>technology</v>
      </c>
      <c r="R2735" t="str">
        <f>TRIM(MID(Table1[[#This Row],[Category and Sub-Category]],SEARCH("/",Table1[[#This Row],[Category and Sub-Category]],1)+1,LEN(Table1[[#This Row],[Category and Sub-Category]])))</f>
        <v>hardware</v>
      </c>
      <c r="S2735" s="8">
        <f>DATE(1970,1,1)+(Table1[[#This Row],[launched_at]]/(24*60*60))</f>
        <v>42044.272847222222</v>
      </c>
      <c r="T2735" s="8">
        <f>DATE(1970,1,1)+(Table1[[#This Row],[deadline]]/(24*60*60))</f>
        <v>42104.231180555551</v>
      </c>
      <c r="U2735">
        <f>_xlfn.DAYS(Table1[[#This Row],[Date Ended Conversion]],Table1[[#This Row],[Date Created Conversion]])</f>
        <v>60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9">
        <f>IF(Table1[[#This Row],[goal]] &lt;= 0,0,Table1[[#This Row],[pledged]]/Table1[[#This Row],[goal]])</f>
        <v>22603</v>
      </c>
      <c r="P2736" s="7">
        <f>IF(Table1[[#This Row],[backers_count]] &lt;= 0,0,Table1[[#This Row],[pledged]]/Table1[[#This Row],[backers_count]])</f>
        <v>138.66871165644173</v>
      </c>
      <c r="Q2736" t="str">
        <f>TRIM(MID(Table1[[#This Row],[Category and Sub-Category]],1,SEARCH("/",Table1[[#This Row],[Category and Sub-Category]],1)-1))</f>
        <v>technology</v>
      </c>
      <c r="R2736" t="str">
        <f>TRIM(MID(Table1[[#This Row],[Category and Sub-Category]],SEARCH("/",Table1[[#This Row],[Category and Sub-Category]],1)+1,LEN(Table1[[#This Row],[Category and Sub-Category]])))</f>
        <v>hardware</v>
      </c>
      <c r="S2736" s="8">
        <f>DATE(1970,1,1)+(Table1[[#This Row],[launched_at]]/(24*60*60))</f>
        <v>42626.668888888889</v>
      </c>
      <c r="T2736" s="8">
        <f>DATE(1970,1,1)+(Table1[[#This Row],[deadline]]/(24*60*60))</f>
        <v>42656.915972222225</v>
      </c>
      <c r="U2736">
        <f>_xlfn.DAYS(Table1[[#This Row],[Date Ended Conversion]],Table1[[#This Row],[Date Created Conversion]])</f>
        <v>30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9">
        <f>IF(Table1[[#This Row],[goal]] &lt;= 0,0,Table1[[#This Row],[pledged]]/Table1[[#This Row],[goal]])</f>
        <v>9.7813466666666677</v>
      </c>
      <c r="P2737" s="7">
        <f>IF(Table1[[#This Row],[backers_count]] &lt;= 0,0,Table1[[#This Row],[pledged]]/Table1[[#This Row],[backers_count]])</f>
        <v>21.640147492625371</v>
      </c>
      <c r="Q2737" t="str">
        <f>TRIM(MID(Table1[[#This Row],[Category and Sub-Category]],1,SEARCH("/",Table1[[#This Row],[Category and Sub-Category]],1)-1))</f>
        <v>technology</v>
      </c>
      <c r="R2737" t="str">
        <f>TRIM(MID(Table1[[#This Row],[Category and Sub-Category]],SEARCH("/",Table1[[#This Row],[Category and Sub-Category]],1)+1,LEN(Table1[[#This Row],[Category and Sub-Category]])))</f>
        <v>hardware</v>
      </c>
      <c r="S2737" s="8">
        <f>DATE(1970,1,1)+(Table1[[#This Row],[launched_at]]/(24*60*60))</f>
        <v>41316.120949074073</v>
      </c>
      <c r="T2737" s="8">
        <f>DATE(1970,1,1)+(Table1[[#This Row],[deadline]]/(24*60*60))</f>
        <v>41346.833333333336</v>
      </c>
      <c r="U2737">
        <f>_xlfn.DAYS(Table1[[#This Row],[Date Ended Conversion]],Table1[[#This Row],[Date Created Conversion]])</f>
        <v>30</v>
      </c>
    </row>
    <row r="2738" spans="1:21" ht="58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9">
        <f>IF(Table1[[#This Row],[goal]] &lt;= 0,0,Table1[[#This Row],[pledged]]/Table1[[#This Row],[goal]])</f>
        <v>1.2290000000000001</v>
      </c>
      <c r="P2738" s="7">
        <f>IF(Table1[[#This Row],[backers_count]] &lt;= 0,0,Table1[[#This Row],[pledged]]/Table1[[#This Row],[backers_count]])</f>
        <v>169.51724137931035</v>
      </c>
      <c r="Q2738" t="str">
        <f>TRIM(MID(Table1[[#This Row],[Category and Sub-Category]],1,SEARCH("/",Table1[[#This Row],[Category and Sub-Category]],1)-1))</f>
        <v>technology</v>
      </c>
      <c r="R2738" t="str">
        <f>TRIM(MID(Table1[[#This Row],[Category and Sub-Category]],SEARCH("/",Table1[[#This Row],[Category and Sub-Category]],1)+1,LEN(Table1[[#This Row],[Category and Sub-Category]])))</f>
        <v>hardware</v>
      </c>
      <c r="S2738" s="8">
        <f>DATE(1970,1,1)+(Table1[[#This Row],[launched_at]]/(24*60*60))</f>
        <v>41722.666354166664</v>
      </c>
      <c r="T2738" s="8">
        <f>DATE(1970,1,1)+(Table1[[#This Row],[deadline]]/(24*60*60))</f>
        <v>41752.666354166664</v>
      </c>
      <c r="U2738">
        <f>_xlfn.DAYS(Table1[[#This Row],[Date Ended Conversion]],Table1[[#This Row],[Date Created Conversion]])</f>
        <v>30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9">
        <f>IF(Table1[[#This Row],[goal]] &lt;= 0,0,Table1[[#This Row],[pledged]]/Table1[[#This Row],[goal]])</f>
        <v>2.4606080000000001</v>
      </c>
      <c r="P2739" s="7">
        <f>IF(Table1[[#This Row],[backers_count]] &lt;= 0,0,Table1[[#This Row],[pledged]]/Table1[[#This Row],[backers_count]])</f>
        <v>161.88210526315791</v>
      </c>
      <c r="Q2739" t="str">
        <f>TRIM(MID(Table1[[#This Row],[Category and Sub-Category]],1,SEARCH("/",Table1[[#This Row],[Category and Sub-Category]],1)-1))</f>
        <v>technology</v>
      </c>
      <c r="R2739" t="str">
        <f>TRIM(MID(Table1[[#This Row],[Category and Sub-Category]],SEARCH("/",Table1[[#This Row],[Category and Sub-Category]],1)+1,LEN(Table1[[#This Row],[Category and Sub-Category]])))</f>
        <v>hardware</v>
      </c>
      <c r="S2739" s="8">
        <f>DATE(1970,1,1)+(Table1[[#This Row],[launched_at]]/(24*60*60))</f>
        <v>41611.917673611111</v>
      </c>
      <c r="T2739" s="8">
        <f>DATE(1970,1,1)+(Table1[[#This Row],[deadline]]/(24*60*60))</f>
        <v>41654.791666666664</v>
      </c>
      <c r="U2739">
        <f>_xlfn.DAYS(Table1[[#This Row],[Date Ended Conversion]],Table1[[#This Row],[Date Created Conversion]])</f>
        <v>43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9">
        <f>IF(Table1[[#This Row],[goal]] &lt;= 0,0,Table1[[#This Row],[pledged]]/Table1[[#This Row],[goal]])</f>
        <v>1.4794</v>
      </c>
      <c r="P2740" s="7">
        <f>IF(Table1[[#This Row],[backers_count]] &lt;= 0,0,Table1[[#This Row],[pledged]]/Table1[[#This Row],[backers_count]])</f>
        <v>493.13333333333333</v>
      </c>
      <c r="Q2740" t="str">
        <f>TRIM(MID(Table1[[#This Row],[Category and Sub-Category]],1,SEARCH("/",Table1[[#This Row],[Category and Sub-Category]],1)-1))</f>
        <v>technology</v>
      </c>
      <c r="R2740" t="str">
        <f>TRIM(MID(Table1[[#This Row],[Category and Sub-Category]],SEARCH("/",Table1[[#This Row],[Category and Sub-Category]],1)+1,LEN(Table1[[#This Row],[Category and Sub-Category]])))</f>
        <v>hardware</v>
      </c>
      <c r="S2740" s="8">
        <f>DATE(1970,1,1)+(Table1[[#This Row],[launched_at]]/(24*60*60))</f>
        <v>42620.143564814818</v>
      </c>
      <c r="T2740" s="8">
        <f>DATE(1970,1,1)+(Table1[[#This Row],[deadline]]/(24*60*60))</f>
        <v>42680.143564814818</v>
      </c>
      <c r="U2740">
        <f>_xlfn.DAYS(Table1[[#This Row],[Date Ended Conversion]],Table1[[#This Row],[Date Created Conversion]])</f>
        <v>60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9">
        <f>IF(Table1[[#This Row],[goal]] &lt;= 0,0,Table1[[#This Row],[pledged]]/Table1[[#This Row],[goal]])</f>
        <v>3.8409090909090908</v>
      </c>
      <c r="P2741" s="7">
        <f>IF(Table1[[#This Row],[backers_count]] &lt;= 0,0,Table1[[#This Row],[pledged]]/Table1[[#This Row],[backers_count]])</f>
        <v>22.120418848167539</v>
      </c>
      <c r="Q2741" t="str">
        <f>TRIM(MID(Table1[[#This Row],[Category and Sub-Category]],1,SEARCH("/",Table1[[#This Row],[Category and Sub-Category]],1)-1))</f>
        <v>technology</v>
      </c>
      <c r="R2741" t="str">
        <f>TRIM(MID(Table1[[#This Row],[Category and Sub-Category]],SEARCH("/",Table1[[#This Row],[Category and Sub-Category]],1)+1,LEN(Table1[[#This Row],[Category and Sub-Category]])))</f>
        <v>hardware</v>
      </c>
      <c r="S2741" s="8">
        <f>DATE(1970,1,1)+(Table1[[#This Row],[launched_at]]/(24*60*60))</f>
        <v>41719.887928240743</v>
      </c>
      <c r="T2741" s="8">
        <f>DATE(1970,1,1)+(Table1[[#This Row],[deadline]]/(24*60*60))</f>
        <v>41764.887928240743</v>
      </c>
      <c r="U2741">
        <f>_xlfn.DAYS(Table1[[#This Row],[Date Ended Conversion]],Table1[[#This Row],[Date Created Conversion]])</f>
        <v>45</v>
      </c>
    </row>
    <row r="2742" spans="1:21" ht="29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9">
        <f>IF(Table1[[#This Row],[goal]] &lt;= 0,0,Table1[[#This Row],[pledged]]/Table1[[#This Row],[goal]])</f>
        <v>1.0333333333333334</v>
      </c>
      <c r="P2742" s="7">
        <f>IF(Table1[[#This Row],[backers_count]] &lt;= 0,0,Table1[[#This Row],[pledged]]/Table1[[#This Row],[backers_count]])</f>
        <v>18.235294117647058</v>
      </c>
      <c r="Q2742" t="str">
        <f>TRIM(MID(Table1[[#This Row],[Category and Sub-Category]],1,SEARCH("/",Table1[[#This Row],[Category and Sub-Category]],1)-1))</f>
        <v>technology</v>
      </c>
      <c r="R2742" t="str">
        <f>TRIM(MID(Table1[[#This Row],[Category and Sub-Category]],SEARCH("/",Table1[[#This Row],[Category and Sub-Category]],1)+1,LEN(Table1[[#This Row],[Category and Sub-Category]])))</f>
        <v>hardware</v>
      </c>
      <c r="S2742" s="8">
        <f>DATE(1970,1,1)+(Table1[[#This Row],[launched_at]]/(24*60*60))</f>
        <v>42045.031851851847</v>
      </c>
      <c r="T2742" s="8">
        <f>DATE(1970,1,1)+(Table1[[#This Row],[deadline]]/(24*60*60))</f>
        <v>42074.99018518519</v>
      </c>
      <c r="U2742">
        <f>_xlfn.DAYS(Table1[[#This Row],[Date Ended Conversion]],Table1[[#This Row],[Date Created Conversion]])</f>
        <v>29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9">
        <f>IF(Table1[[#This Row],[goal]] &lt;= 0,0,Table1[[#This Row],[pledged]]/Table1[[#This Row],[goal]])</f>
        <v>4.3750000000000004E-3</v>
      </c>
      <c r="P2743" s="7">
        <f>IF(Table1[[#This Row],[backers_count]] &lt;= 0,0,Table1[[#This Row],[pledged]]/Table1[[#This Row],[backers_count]])</f>
        <v>8.75</v>
      </c>
      <c r="Q2743" t="str">
        <f>TRIM(MID(Table1[[#This Row],[Category and Sub-Category]],1,SEARCH("/",Table1[[#This Row],[Category and Sub-Category]],1)-1))</f>
        <v>publishing</v>
      </c>
      <c r="R2743" t="str">
        <f>TRIM(MID(Table1[[#This Row],[Category and Sub-Category]],SEARCH("/",Table1[[#This Row],[Category and Sub-Category]],1)+1,LEN(Table1[[#This Row],[Category and Sub-Category]])))</f>
        <v>children's books</v>
      </c>
      <c r="S2743" s="8">
        <f>DATE(1970,1,1)+(Table1[[#This Row],[launched_at]]/(24*60*60))</f>
        <v>41911.657430555555</v>
      </c>
      <c r="T2743" s="8">
        <f>DATE(1970,1,1)+(Table1[[#This Row],[deadline]]/(24*60*60))</f>
        <v>41932.088194444441</v>
      </c>
      <c r="U2743">
        <f>_xlfn.DAYS(Table1[[#This Row],[Date Ended Conversion]],Table1[[#This Row],[Date Created Conversion]])</f>
        <v>21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9">
        <f>IF(Table1[[#This Row],[goal]] &lt;= 0,0,Table1[[#This Row],[pledged]]/Table1[[#This Row],[goal]])</f>
        <v>0.29239999999999999</v>
      </c>
      <c r="P2744" s="7">
        <f>IF(Table1[[#This Row],[backers_count]] &lt;= 0,0,Table1[[#This Row],[pledged]]/Table1[[#This Row],[backers_count]])</f>
        <v>40.611111111111114</v>
      </c>
      <c r="Q2744" t="str">
        <f>TRIM(MID(Table1[[#This Row],[Category and Sub-Category]],1,SEARCH("/",Table1[[#This Row],[Category and Sub-Category]],1)-1))</f>
        <v>publishing</v>
      </c>
      <c r="R2744" t="str">
        <f>TRIM(MID(Table1[[#This Row],[Category and Sub-Category]],SEARCH("/",Table1[[#This Row],[Category and Sub-Category]],1)+1,LEN(Table1[[#This Row],[Category and Sub-Category]])))</f>
        <v>children's books</v>
      </c>
      <c r="S2744" s="8">
        <f>DATE(1970,1,1)+(Table1[[#This Row],[launched_at]]/(24*60*60))</f>
        <v>41030.719756944447</v>
      </c>
      <c r="T2744" s="8">
        <f>DATE(1970,1,1)+(Table1[[#This Row],[deadline]]/(24*60*60))</f>
        <v>41044.719756944447</v>
      </c>
      <c r="U2744">
        <f>_xlfn.DAYS(Table1[[#This Row],[Date Ended Conversion]],Table1[[#This Row],[Date Created Conversion]])</f>
        <v>14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9">
        <f>IF(Table1[[#This Row],[goal]] &lt;= 0,0,Table1[[#This Row],[pledged]]/Table1[[#This Row],[goal]])</f>
        <v>0</v>
      </c>
      <c r="P2745" s="7">
        <f>IF(Table1[[#This Row],[backers_count]] &lt;= 0,0,Table1[[#This Row],[pledged]]/Table1[[#This Row],[backers_count]])</f>
        <v>0</v>
      </c>
      <c r="Q2745" t="str">
        <f>TRIM(MID(Table1[[#This Row],[Category and Sub-Category]],1,SEARCH("/",Table1[[#This Row],[Category and Sub-Category]],1)-1))</f>
        <v>publishing</v>
      </c>
      <c r="R2745" t="str">
        <f>TRIM(MID(Table1[[#This Row],[Category and Sub-Category]],SEARCH("/",Table1[[#This Row],[Category and Sub-Category]],1)+1,LEN(Table1[[#This Row],[Category and Sub-Category]])))</f>
        <v>children's books</v>
      </c>
      <c r="S2745" s="8">
        <f>DATE(1970,1,1)+(Table1[[#This Row],[launched_at]]/(24*60*60))</f>
        <v>42632.328784722224</v>
      </c>
      <c r="T2745" s="8">
        <f>DATE(1970,1,1)+(Table1[[#This Row],[deadline]]/(24*60*60))</f>
        <v>42662.328784722224</v>
      </c>
      <c r="U2745">
        <f>_xlfn.DAYS(Table1[[#This Row],[Date Ended Conversion]],Table1[[#This Row],[Date Created Conversion]])</f>
        <v>30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9">
        <f>IF(Table1[[#This Row],[goal]] &lt;= 0,0,Table1[[#This Row],[pledged]]/Table1[[#This Row],[goal]])</f>
        <v>5.2187499999999998E-2</v>
      </c>
      <c r="P2746" s="7">
        <f>IF(Table1[[#This Row],[backers_count]] &lt;= 0,0,Table1[[#This Row],[pledged]]/Table1[[#This Row],[backers_count]])</f>
        <v>37.954545454545453</v>
      </c>
      <c r="Q2746" t="str">
        <f>TRIM(MID(Table1[[#This Row],[Category and Sub-Category]],1,SEARCH("/",Table1[[#This Row],[Category and Sub-Category]],1)-1))</f>
        <v>publishing</v>
      </c>
      <c r="R2746" t="str">
        <f>TRIM(MID(Table1[[#This Row],[Category and Sub-Category]],SEARCH("/",Table1[[#This Row],[Category and Sub-Category]],1)+1,LEN(Table1[[#This Row],[Category and Sub-Category]])))</f>
        <v>children's books</v>
      </c>
      <c r="S2746" s="8">
        <f>DATE(1970,1,1)+(Table1[[#This Row],[launched_at]]/(24*60*60))</f>
        <v>40938.062476851854</v>
      </c>
      <c r="T2746" s="8">
        <f>DATE(1970,1,1)+(Table1[[#This Row],[deadline]]/(24*60*60))</f>
        <v>40968.062476851854</v>
      </c>
      <c r="U2746">
        <f>_xlfn.DAYS(Table1[[#This Row],[Date Ended Conversion]],Table1[[#This Row],[Date Created Conversion]])</f>
        <v>30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9">
        <f>IF(Table1[[#This Row],[goal]] &lt;= 0,0,Table1[[#This Row],[pledged]]/Table1[[#This Row],[goal]])</f>
        <v>0.21887499999999999</v>
      </c>
      <c r="P2747" s="7">
        <f>IF(Table1[[#This Row],[backers_count]] &lt;= 0,0,Table1[[#This Row],[pledged]]/Table1[[#This Row],[backers_count]])</f>
        <v>35.734693877551024</v>
      </c>
      <c r="Q2747" t="str">
        <f>TRIM(MID(Table1[[#This Row],[Category and Sub-Category]],1,SEARCH("/",Table1[[#This Row],[Category and Sub-Category]],1)-1))</f>
        <v>publishing</v>
      </c>
      <c r="R2747" t="str">
        <f>TRIM(MID(Table1[[#This Row],[Category and Sub-Category]],SEARCH("/",Table1[[#This Row],[Category and Sub-Category]],1)+1,LEN(Table1[[#This Row],[Category and Sub-Category]])))</f>
        <v>children's books</v>
      </c>
      <c r="S2747" s="8">
        <f>DATE(1970,1,1)+(Table1[[#This Row],[launched_at]]/(24*60*60))</f>
        <v>41044.988055555557</v>
      </c>
      <c r="T2747" s="8">
        <f>DATE(1970,1,1)+(Table1[[#This Row],[deadline]]/(24*60*60))</f>
        <v>41104.988055555557</v>
      </c>
      <c r="U2747">
        <f>_xlfn.DAYS(Table1[[#This Row],[Date Ended Conversion]],Table1[[#This Row],[Date Created Conversion]])</f>
        <v>60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9">
        <f>IF(Table1[[#This Row],[goal]] &lt;= 0,0,Table1[[#This Row],[pledged]]/Table1[[#This Row],[goal]])</f>
        <v>0.26700000000000002</v>
      </c>
      <c r="P2748" s="7">
        <f>IF(Table1[[#This Row],[backers_count]] &lt;= 0,0,Table1[[#This Row],[pledged]]/Table1[[#This Row],[backers_count]])</f>
        <v>42.157894736842103</v>
      </c>
      <c r="Q2748" t="str">
        <f>TRIM(MID(Table1[[#This Row],[Category and Sub-Category]],1,SEARCH("/",Table1[[#This Row],[Category and Sub-Category]],1)-1))</f>
        <v>publishing</v>
      </c>
      <c r="R2748" t="str">
        <f>TRIM(MID(Table1[[#This Row],[Category and Sub-Category]],SEARCH("/",Table1[[#This Row],[Category and Sub-Category]],1)+1,LEN(Table1[[#This Row],[Category and Sub-Category]])))</f>
        <v>children's books</v>
      </c>
      <c r="S2748" s="8">
        <f>DATE(1970,1,1)+(Table1[[#This Row],[launched_at]]/(24*60*60))</f>
        <v>41850.781377314815</v>
      </c>
      <c r="T2748" s="8">
        <f>DATE(1970,1,1)+(Table1[[#This Row],[deadline]]/(24*60*60))</f>
        <v>41880.781377314815</v>
      </c>
      <c r="U2748">
        <f>_xlfn.DAYS(Table1[[#This Row],[Date Ended Conversion]],Table1[[#This Row],[Date Created Conversion]])</f>
        <v>30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9">
        <f>IF(Table1[[#This Row],[goal]] &lt;= 0,0,Table1[[#This Row],[pledged]]/Table1[[#This Row],[goal]])</f>
        <v>0.28000000000000003</v>
      </c>
      <c r="P2749" s="7">
        <f>IF(Table1[[#This Row],[backers_count]] &lt;= 0,0,Table1[[#This Row],[pledged]]/Table1[[#This Row],[backers_count]])</f>
        <v>35</v>
      </c>
      <c r="Q2749" t="str">
        <f>TRIM(MID(Table1[[#This Row],[Category and Sub-Category]],1,SEARCH("/",Table1[[#This Row],[Category and Sub-Category]],1)-1))</f>
        <v>publishing</v>
      </c>
      <c r="R2749" t="str">
        <f>TRIM(MID(Table1[[#This Row],[Category and Sub-Category]],SEARCH("/",Table1[[#This Row],[Category and Sub-Category]],1)+1,LEN(Table1[[#This Row],[Category and Sub-Category]])))</f>
        <v>children's books</v>
      </c>
      <c r="S2749" s="8">
        <f>DATE(1970,1,1)+(Table1[[#This Row],[launched_at]]/(24*60*60))</f>
        <v>41044.648113425923</v>
      </c>
      <c r="T2749" s="8">
        <f>DATE(1970,1,1)+(Table1[[#This Row],[deadline]]/(24*60*60))</f>
        <v>41076.131944444445</v>
      </c>
      <c r="U2749">
        <f>_xlfn.DAYS(Table1[[#This Row],[Date Ended Conversion]],Table1[[#This Row],[Date Created Conversion]])</f>
        <v>32</v>
      </c>
    </row>
    <row r="2750" spans="1:21" ht="29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9">
        <f>IF(Table1[[#This Row],[goal]] &lt;= 0,0,Table1[[#This Row],[pledged]]/Table1[[#This Row],[goal]])</f>
        <v>1.06E-2</v>
      </c>
      <c r="P2750" s="7">
        <f>IF(Table1[[#This Row],[backers_count]] &lt;= 0,0,Table1[[#This Row],[pledged]]/Table1[[#This Row],[backers_count]])</f>
        <v>13.25</v>
      </c>
      <c r="Q2750" t="str">
        <f>TRIM(MID(Table1[[#This Row],[Category and Sub-Category]],1,SEARCH("/",Table1[[#This Row],[Category and Sub-Category]],1)-1))</f>
        <v>publishing</v>
      </c>
      <c r="R2750" t="str">
        <f>TRIM(MID(Table1[[#This Row],[Category and Sub-Category]],SEARCH("/",Table1[[#This Row],[Category and Sub-Category]],1)+1,LEN(Table1[[#This Row],[Category and Sub-Category]])))</f>
        <v>children's books</v>
      </c>
      <c r="S2750" s="8">
        <f>DATE(1970,1,1)+(Table1[[#This Row],[launched_at]]/(24*60*60))</f>
        <v>42585.7106712963</v>
      </c>
      <c r="T2750" s="8">
        <f>DATE(1970,1,1)+(Table1[[#This Row],[deadline]]/(24*60*60))</f>
        <v>42615.7106712963</v>
      </c>
      <c r="U2750">
        <f>_xlfn.DAYS(Table1[[#This Row],[Date Ended Conversion]],Table1[[#This Row],[Date Created Conversion]])</f>
        <v>30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9">
        <f>IF(Table1[[#This Row],[goal]] &lt;= 0,0,Table1[[#This Row],[pledged]]/Table1[[#This Row],[goal]])</f>
        <v>1.0999999999999999E-2</v>
      </c>
      <c r="P2751" s="7">
        <f>IF(Table1[[#This Row],[backers_count]] &lt;= 0,0,Table1[[#This Row],[pledged]]/Table1[[#This Row],[backers_count]])</f>
        <v>55</v>
      </c>
      <c r="Q2751" t="str">
        <f>TRIM(MID(Table1[[#This Row],[Category and Sub-Category]],1,SEARCH("/",Table1[[#This Row],[Category and Sub-Category]],1)-1))</f>
        <v>publishing</v>
      </c>
      <c r="R2751" t="str">
        <f>TRIM(MID(Table1[[#This Row],[Category and Sub-Category]],SEARCH("/",Table1[[#This Row],[Category and Sub-Category]],1)+1,LEN(Table1[[#This Row],[Category and Sub-Category]])))</f>
        <v>children's books</v>
      </c>
      <c r="S2751" s="8">
        <f>DATE(1970,1,1)+(Table1[[#This Row],[launched_at]]/(24*60*60))</f>
        <v>42068.799039351856</v>
      </c>
      <c r="T2751" s="8">
        <f>DATE(1970,1,1)+(Table1[[#This Row],[deadline]]/(24*60*60))</f>
        <v>42098.757372685184</v>
      </c>
      <c r="U2751">
        <f>_xlfn.DAYS(Table1[[#This Row],[Date Ended Conversion]],Table1[[#This Row],[Date Created Conversion]])</f>
        <v>30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9">
        <f>IF(Table1[[#This Row],[goal]] &lt;= 0,0,Table1[[#This Row],[pledged]]/Table1[[#This Row],[goal]])</f>
        <v>0</v>
      </c>
      <c r="P2752" s="7">
        <f>IF(Table1[[#This Row],[backers_count]] &lt;= 0,0,Table1[[#This Row],[pledged]]/Table1[[#This Row],[backers_count]])</f>
        <v>0</v>
      </c>
      <c r="Q2752" t="str">
        <f>TRIM(MID(Table1[[#This Row],[Category and Sub-Category]],1,SEARCH("/",Table1[[#This Row],[Category and Sub-Category]],1)-1))</f>
        <v>publishing</v>
      </c>
      <c r="R2752" t="str">
        <f>TRIM(MID(Table1[[#This Row],[Category and Sub-Category]],SEARCH("/",Table1[[#This Row],[Category and Sub-Category]],1)+1,LEN(Table1[[#This Row],[Category and Sub-Category]])))</f>
        <v>children's books</v>
      </c>
      <c r="S2752" s="8">
        <f>DATE(1970,1,1)+(Table1[[#This Row],[launched_at]]/(24*60*60))</f>
        <v>41078.899826388893</v>
      </c>
      <c r="T2752" s="8">
        <f>DATE(1970,1,1)+(Table1[[#This Row],[deadline]]/(24*60*60))</f>
        <v>41090.833333333336</v>
      </c>
      <c r="U2752">
        <f>_xlfn.DAYS(Table1[[#This Row],[Date Ended Conversion]],Table1[[#This Row],[Date Created Conversion]])</f>
        <v>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9">
        <f>IF(Table1[[#This Row],[goal]] &lt;= 0,0,Table1[[#This Row],[pledged]]/Table1[[#This Row],[goal]])</f>
        <v>0</v>
      </c>
      <c r="P2753" s="7">
        <f>IF(Table1[[#This Row],[backers_count]] &lt;= 0,0,Table1[[#This Row],[pledged]]/Table1[[#This Row],[backers_count]])</f>
        <v>0</v>
      </c>
      <c r="Q2753" t="str">
        <f>TRIM(MID(Table1[[#This Row],[Category and Sub-Category]],1,SEARCH("/",Table1[[#This Row],[Category and Sub-Category]],1)-1))</f>
        <v>publishing</v>
      </c>
      <c r="R2753" t="str">
        <f>TRIM(MID(Table1[[#This Row],[Category and Sub-Category]],SEARCH("/",Table1[[#This Row],[Category and Sub-Category]],1)+1,LEN(Table1[[#This Row],[Category and Sub-Category]])))</f>
        <v>children's books</v>
      </c>
      <c r="S2753" s="8">
        <f>DATE(1970,1,1)+(Table1[[#This Row],[launched_at]]/(24*60*60))</f>
        <v>41747.887060185181</v>
      </c>
      <c r="T2753" s="8">
        <f>DATE(1970,1,1)+(Table1[[#This Row],[deadline]]/(24*60*60))</f>
        <v>41807.887060185181</v>
      </c>
      <c r="U2753">
        <f>_xlfn.DAYS(Table1[[#This Row],[Date Ended Conversion]],Table1[[#This Row],[Date Created Conversion]])</f>
        <v>60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9">
        <f>IF(Table1[[#This Row],[goal]] &lt;= 0,0,Table1[[#This Row],[pledged]]/Table1[[#This Row],[goal]])</f>
        <v>0.11458333333333333</v>
      </c>
      <c r="P2754" s="7">
        <f>IF(Table1[[#This Row],[backers_count]] &lt;= 0,0,Table1[[#This Row],[pledged]]/Table1[[#This Row],[backers_count]])</f>
        <v>39.285714285714285</v>
      </c>
      <c r="Q2754" t="str">
        <f>TRIM(MID(Table1[[#This Row],[Category and Sub-Category]],1,SEARCH("/",Table1[[#This Row],[Category and Sub-Category]],1)-1))</f>
        <v>publishing</v>
      </c>
      <c r="R2754" t="str">
        <f>TRIM(MID(Table1[[#This Row],[Category and Sub-Category]],SEARCH("/",Table1[[#This Row],[Category and Sub-Category]],1)+1,LEN(Table1[[#This Row],[Category and Sub-Category]])))</f>
        <v>children's books</v>
      </c>
      <c r="S2754" s="8">
        <f>DATE(1970,1,1)+(Table1[[#This Row],[launched_at]]/(24*60*60))</f>
        <v>40855.765092592592</v>
      </c>
      <c r="T2754" s="8">
        <f>DATE(1970,1,1)+(Table1[[#This Row],[deadline]]/(24*60*60))</f>
        <v>40895.765092592592</v>
      </c>
      <c r="U2754">
        <f>_xlfn.DAYS(Table1[[#This Row],[Date Ended Conversion]],Table1[[#This Row],[Date Created Conversion]])</f>
        <v>40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9">
        <f>IF(Table1[[#This Row],[goal]] &lt;= 0,0,Table1[[#This Row],[pledged]]/Table1[[#This Row],[goal]])</f>
        <v>0.19</v>
      </c>
      <c r="P2755" s="7">
        <f>IF(Table1[[#This Row],[backers_count]] &lt;= 0,0,Table1[[#This Row],[pledged]]/Table1[[#This Row],[backers_count]])</f>
        <v>47.5</v>
      </c>
      <c r="Q2755" t="str">
        <f>TRIM(MID(Table1[[#This Row],[Category and Sub-Category]],1,SEARCH("/",Table1[[#This Row],[Category and Sub-Category]],1)-1))</f>
        <v>publishing</v>
      </c>
      <c r="R2755" t="str">
        <f>TRIM(MID(Table1[[#This Row],[Category and Sub-Category]],SEARCH("/",Table1[[#This Row],[Category and Sub-Category]],1)+1,LEN(Table1[[#This Row],[Category and Sub-Category]])))</f>
        <v>children's books</v>
      </c>
      <c r="S2755" s="8">
        <f>DATE(1970,1,1)+(Table1[[#This Row],[launched_at]]/(24*60*60))</f>
        <v>41117.900729166664</v>
      </c>
      <c r="T2755" s="8">
        <f>DATE(1970,1,1)+(Table1[[#This Row],[deadline]]/(24*60*60))</f>
        <v>41147.900729166664</v>
      </c>
      <c r="U2755">
        <f>_xlfn.DAYS(Table1[[#This Row],[Date Ended Conversion]],Table1[[#This Row],[Date Created Conversion]])</f>
        <v>30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9">
        <f>IF(Table1[[#This Row],[goal]] &lt;= 0,0,Table1[[#This Row],[pledged]]/Table1[[#This Row],[goal]])</f>
        <v>0</v>
      </c>
      <c r="P2756" s="7">
        <f>IF(Table1[[#This Row],[backers_count]] &lt;= 0,0,Table1[[#This Row],[pledged]]/Table1[[#This Row],[backers_count]])</f>
        <v>0</v>
      </c>
      <c r="Q2756" t="str">
        <f>TRIM(MID(Table1[[#This Row],[Category and Sub-Category]],1,SEARCH("/",Table1[[#This Row],[Category and Sub-Category]],1)-1))</f>
        <v>publishing</v>
      </c>
      <c r="R2756" t="str">
        <f>TRIM(MID(Table1[[#This Row],[Category and Sub-Category]],SEARCH("/",Table1[[#This Row],[Category and Sub-Category]],1)+1,LEN(Table1[[#This Row],[Category and Sub-Category]])))</f>
        <v>children's books</v>
      </c>
      <c r="S2756" s="8">
        <f>DATE(1970,1,1)+(Table1[[#This Row],[launched_at]]/(24*60*60))</f>
        <v>41863.636006944442</v>
      </c>
      <c r="T2756" s="8">
        <f>DATE(1970,1,1)+(Table1[[#This Row],[deadline]]/(24*60*60))</f>
        <v>41893.636006944442</v>
      </c>
      <c r="U2756">
        <f>_xlfn.DAYS(Table1[[#This Row],[Date Ended Conversion]],Table1[[#This Row],[Date Created Conversion]])</f>
        <v>30</v>
      </c>
    </row>
    <row r="2757" spans="1:21" ht="29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9">
        <f>IF(Table1[[#This Row],[goal]] &lt;= 0,0,Table1[[#This Row],[pledged]]/Table1[[#This Row],[goal]])</f>
        <v>0.52</v>
      </c>
      <c r="P2757" s="7">
        <f>IF(Table1[[#This Row],[backers_count]] &lt;= 0,0,Table1[[#This Row],[pledged]]/Table1[[#This Row],[backers_count]])</f>
        <v>17.333333333333332</v>
      </c>
      <c r="Q2757" t="str">
        <f>TRIM(MID(Table1[[#This Row],[Category and Sub-Category]],1,SEARCH("/",Table1[[#This Row],[Category and Sub-Category]],1)-1))</f>
        <v>publishing</v>
      </c>
      <c r="R2757" t="str">
        <f>TRIM(MID(Table1[[#This Row],[Category and Sub-Category]],SEARCH("/",Table1[[#This Row],[Category and Sub-Category]],1)+1,LEN(Table1[[#This Row],[Category and Sub-Category]])))</f>
        <v>children's books</v>
      </c>
      <c r="S2757" s="8">
        <f>DATE(1970,1,1)+(Table1[[#This Row],[launched_at]]/(24*60*60))</f>
        <v>42072.790821759263</v>
      </c>
      <c r="T2757" s="8">
        <f>DATE(1970,1,1)+(Table1[[#This Row],[deadline]]/(24*60*60))</f>
        <v>42102.790821759263</v>
      </c>
      <c r="U2757">
        <f>_xlfn.DAYS(Table1[[#This Row],[Date Ended Conversion]],Table1[[#This Row],[Date Created Conversion]])</f>
        <v>30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9">
        <f>IF(Table1[[#This Row],[goal]] &lt;= 0,0,Table1[[#This Row],[pledged]]/Table1[[#This Row],[goal]])</f>
        <v>0.1048</v>
      </c>
      <c r="P2758" s="7">
        <f>IF(Table1[[#This Row],[backers_count]] &lt;= 0,0,Table1[[#This Row],[pledged]]/Table1[[#This Row],[backers_count]])</f>
        <v>31.757575757575758</v>
      </c>
      <c r="Q2758" t="str">
        <f>TRIM(MID(Table1[[#This Row],[Category and Sub-Category]],1,SEARCH("/",Table1[[#This Row],[Category and Sub-Category]],1)-1))</f>
        <v>publishing</v>
      </c>
      <c r="R2758" t="str">
        <f>TRIM(MID(Table1[[#This Row],[Category and Sub-Category]],SEARCH("/",Table1[[#This Row],[Category and Sub-Category]],1)+1,LEN(Table1[[#This Row],[Category and Sub-Category]])))</f>
        <v>children's books</v>
      </c>
      <c r="S2758" s="8">
        <f>DATE(1970,1,1)+(Table1[[#This Row],[launched_at]]/(24*60*60))</f>
        <v>41620.900474537033</v>
      </c>
      <c r="T2758" s="8">
        <f>DATE(1970,1,1)+(Table1[[#This Row],[deadline]]/(24*60*60))</f>
        <v>41650.900474537033</v>
      </c>
      <c r="U2758">
        <f>_xlfn.DAYS(Table1[[#This Row],[Date Ended Conversion]],Table1[[#This Row],[Date Created Conversion]])</f>
        <v>30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9">
        <f>IF(Table1[[#This Row],[goal]] &lt;= 0,0,Table1[[#This Row],[pledged]]/Table1[[#This Row],[goal]])</f>
        <v>6.6666666666666671E-3</v>
      </c>
      <c r="P2759" s="7">
        <f>IF(Table1[[#This Row],[backers_count]] &lt;= 0,0,Table1[[#This Row],[pledged]]/Table1[[#This Row],[backers_count]])</f>
        <v>5</v>
      </c>
      <c r="Q2759" t="str">
        <f>TRIM(MID(Table1[[#This Row],[Category and Sub-Category]],1,SEARCH("/",Table1[[#This Row],[Category and Sub-Category]],1)-1))</f>
        <v>publishing</v>
      </c>
      <c r="R2759" t="str">
        <f>TRIM(MID(Table1[[#This Row],[Category and Sub-Category]],SEARCH("/",Table1[[#This Row],[Category and Sub-Category]],1)+1,LEN(Table1[[#This Row],[Category and Sub-Category]])))</f>
        <v>children's books</v>
      </c>
      <c r="S2759" s="8">
        <f>DATE(1970,1,1)+(Table1[[#This Row],[launched_at]]/(24*60*60))</f>
        <v>42573.65662037037</v>
      </c>
      <c r="T2759" s="8">
        <f>DATE(1970,1,1)+(Table1[[#This Row],[deadline]]/(24*60*60))</f>
        <v>42588.65662037037</v>
      </c>
      <c r="U2759">
        <f>_xlfn.DAYS(Table1[[#This Row],[Date Ended Conversion]],Table1[[#This Row],[Date Created Conversion]])</f>
        <v>15</v>
      </c>
    </row>
    <row r="2760" spans="1:21" ht="43.5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9">
        <f>IF(Table1[[#This Row],[goal]] &lt;= 0,0,Table1[[#This Row],[pledged]]/Table1[[#This Row],[goal]])</f>
        <v>0.11700000000000001</v>
      </c>
      <c r="P2760" s="7">
        <f>IF(Table1[[#This Row],[backers_count]] &lt;= 0,0,Table1[[#This Row],[pledged]]/Table1[[#This Row],[backers_count]])</f>
        <v>39</v>
      </c>
      <c r="Q2760" t="str">
        <f>TRIM(MID(Table1[[#This Row],[Category and Sub-Category]],1,SEARCH("/",Table1[[#This Row],[Category and Sub-Category]],1)-1))</f>
        <v>publishing</v>
      </c>
      <c r="R2760" t="str">
        <f>TRIM(MID(Table1[[#This Row],[Category and Sub-Category]],SEARCH("/",Table1[[#This Row],[Category and Sub-Category]],1)+1,LEN(Table1[[#This Row],[Category and Sub-Category]])))</f>
        <v>children's books</v>
      </c>
      <c r="S2760" s="8">
        <f>DATE(1970,1,1)+(Table1[[#This Row],[launched_at]]/(24*60*60))</f>
        <v>42639.441932870366</v>
      </c>
      <c r="T2760" s="8">
        <f>DATE(1970,1,1)+(Table1[[#This Row],[deadline]]/(24*60*60))</f>
        <v>42653.441932870366</v>
      </c>
      <c r="U2760">
        <f>_xlfn.DAYS(Table1[[#This Row],[Date Ended Conversion]],Table1[[#This Row],[Date Created Conversion]])</f>
        <v>14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9">
        <f>IF(Table1[[#This Row],[goal]] &lt;= 0,0,Table1[[#This Row],[pledged]]/Table1[[#This Row],[goal]])</f>
        <v>0.105</v>
      </c>
      <c r="P2761" s="7">
        <f>IF(Table1[[#This Row],[backers_count]] &lt;= 0,0,Table1[[#This Row],[pledged]]/Table1[[#This Row],[backers_count]])</f>
        <v>52.5</v>
      </c>
      <c r="Q2761" t="str">
        <f>TRIM(MID(Table1[[#This Row],[Category and Sub-Category]],1,SEARCH("/",Table1[[#This Row],[Category and Sub-Category]],1)-1))</f>
        <v>publishing</v>
      </c>
      <c r="R2761" t="str">
        <f>TRIM(MID(Table1[[#This Row],[Category and Sub-Category]],SEARCH("/",Table1[[#This Row],[Category and Sub-Category]],1)+1,LEN(Table1[[#This Row],[Category and Sub-Category]])))</f>
        <v>children's books</v>
      </c>
      <c r="S2761" s="8">
        <f>DATE(1970,1,1)+(Table1[[#This Row],[launched_at]]/(24*60*60))</f>
        <v>42524.36650462963</v>
      </c>
      <c r="T2761" s="8">
        <f>DATE(1970,1,1)+(Table1[[#This Row],[deadline]]/(24*60*60))</f>
        <v>42567.36650462963</v>
      </c>
      <c r="U2761">
        <f>_xlfn.DAYS(Table1[[#This Row],[Date Ended Conversion]],Table1[[#This Row],[Date Created Conversion]])</f>
        <v>43</v>
      </c>
    </row>
    <row r="2762" spans="1:21" ht="43.5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9">
        <f>IF(Table1[[#This Row],[goal]] &lt;= 0,0,Table1[[#This Row],[pledged]]/Table1[[#This Row],[goal]])</f>
        <v>0</v>
      </c>
      <c r="P2762" s="7">
        <f>IF(Table1[[#This Row],[backers_count]] &lt;= 0,0,Table1[[#This Row],[pledged]]/Table1[[#This Row],[backers_count]])</f>
        <v>0</v>
      </c>
      <c r="Q2762" t="str">
        <f>TRIM(MID(Table1[[#This Row],[Category and Sub-Category]],1,SEARCH("/",Table1[[#This Row],[Category and Sub-Category]],1)-1))</f>
        <v>publishing</v>
      </c>
      <c r="R2762" t="str">
        <f>TRIM(MID(Table1[[#This Row],[Category and Sub-Category]],SEARCH("/",Table1[[#This Row],[Category and Sub-Category]],1)+1,LEN(Table1[[#This Row],[Category and Sub-Category]])))</f>
        <v>children's books</v>
      </c>
      <c r="S2762" s="8">
        <f>DATE(1970,1,1)+(Table1[[#This Row],[launched_at]]/(24*60*60))</f>
        <v>41415.461319444446</v>
      </c>
      <c r="T2762" s="8">
        <f>DATE(1970,1,1)+(Table1[[#This Row],[deadline]]/(24*60*60))</f>
        <v>41445.461319444446</v>
      </c>
      <c r="U2762">
        <f>_xlfn.DAYS(Table1[[#This Row],[Date Ended Conversion]],Table1[[#This Row],[Date Created Conversion]])</f>
        <v>30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9">
        <f>IF(Table1[[#This Row],[goal]] &lt;= 0,0,Table1[[#This Row],[pledged]]/Table1[[#This Row],[goal]])</f>
        <v>7.1999999999999998E-3</v>
      </c>
      <c r="P2763" s="7">
        <f>IF(Table1[[#This Row],[backers_count]] &lt;= 0,0,Table1[[#This Row],[pledged]]/Table1[[#This Row],[backers_count]])</f>
        <v>9</v>
      </c>
      <c r="Q2763" t="str">
        <f>TRIM(MID(Table1[[#This Row],[Category and Sub-Category]],1,SEARCH("/",Table1[[#This Row],[Category and Sub-Category]],1)-1))</f>
        <v>publishing</v>
      </c>
      <c r="R2763" t="str">
        <f>TRIM(MID(Table1[[#This Row],[Category and Sub-Category]],SEARCH("/",Table1[[#This Row],[Category and Sub-Category]],1)+1,LEN(Table1[[#This Row],[Category and Sub-Category]])))</f>
        <v>children's books</v>
      </c>
      <c r="S2763" s="8">
        <f>DATE(1970,1,1)+(Table1[[#This Row],[launched_at]]/(24*60*60))</f>
        <v>41247.063576388886</v>
      </c>
      <c r="T2763" s="8">
        <f>DATE(1970,1,1)+(Table1[[#This Row],[deadline]]/(24*60*60))</f>
        <v>41277.063576388886</v>
      </c>
      <c r="U2763">
        <f>_xlfn.DAYS(Table1[[#This Row],[Date Ended Conversion]],Table1[[#This Row],[Date Created Conversion]])</f>
        <v>30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9">
        <f>IF(Table1[[#This Row],[goal]] &lt;= 0,0,Table1[[#This Row],[pledged]]/Table1[[#This Row],[goal]])</f>
        <v>7.6923076923076927E-3</v>
      </c>
      <c r="P2764" s="7">
        <f>IF(Table1[[#This Row],[backers_count]] &lt;= 0,0,Table1[[#This Row],[pledged]]/Table1[[#This Row],[backers_count]])</f>
        <v>25</v>
      </c>
      <c r="Q2764" t="str">
        <f>TRIM(MID(Table1[[#This Row],[Category and Sub-Category]],1,SEARCH("/",Table1[[#This Row],[Category and Sub-Category]],1)-1))</f>
        <v>publishing</v>
      </c>
      <c r="R2764" t="str">
        <f>TRIM(MID(Table1[[#This Row],[Category and Sub-Category]],SEARCH("/",Table1[[#This Row],[Category and Sub-Category]],1)+1,LEN(Table1[[#This Row],[Category and Sub-Category]])))</f>
        <v>children's books</v>
      </c>
      <c r="S2764" s="8">
        <f>DATE(1970,1,1)+(Table1[[#This Row],[launched_at]]/(24*60*60))</f>
        <v>40927.036979166667</v>
      </c>
      <c r="T2764" s="8">
        <f>DATE(1970,1,1)+(Table1[[#This Row],[deadline]]/(24*60*60))</f>
        <v>40986.995312500003</v>
      </c>
      <c r="U2764">
        <f>_xlfn.DAYS(Table1[[#This Row],[Date Ended Conversion]],Table1[[#This Row],[Date Created Conversion]])</f>
        <v>59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9">
        <f>IF(Table1[[#This Row],[goal]] &lt;= 0,0,Table1[[#This Row],[pledged]]/Table1[[#This Row],[goal]])</f>
        <v>2.2842639593908631E-3</v>
      </c>
      <c r="P2765" s="7">
        <f>IF(Table1[[#This Row],[backers_count]] &lt;= 0,0,Table1[[#This Row],[pledged]]/Table1[[#This Row],[backers_count]])</f>
        <v>30</v>
      </c>
      <c r="Q2765" t="str">
        <f>TRIM(MID(Table1[[#This Row],[Category and Sub-Category]],1,SEARCH("/",Table1[[#This Row],[Category and Sub-Category]],1)-1))</f>
        <v>publishing</v>
      </c>
      <c r="R2765" t="str">
        <f>TRIM(MID(Table1[[#This Row],[Category and Sub-Category]],SEARCH("/",Table1[[#This Row],[Category and Sub-Category]],1)+1,LEN(Table1[[#This Row],[Category and Sub-Category]])))</f>
        <v>children's books</v>
      </c>
      <c r="S2765" s="8">
        <f>DATE(1970,1,1)+(Table1[[#This Row],[launched_at]]/(24*60*60))</f>
        <v>41373.579675925925</v>
      </c>
      <c r="T2765" s="8">
        <f>DATE(1970,1,1)+(Table1[[#This Row],[deadline]]/(24*60*60))</f>
        <v>41418.579675925925</v>
      </c>
      <c r="U2765">
        <f>_xlfn.DAYS(Table1[[#This Row],[Date Ended Conversion]],Table1[[#This Row],[Date Created Conversion]])</f>
        <v>45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9">
        <f>IF(Table1[[#This Row],[goal]] &lt;= 0,0,Table1[[#This Row],[pledged]]/Table1[[#This Row],[goal]])</f>
        <v>1.125E-2</v>
      </c>
      <c r="P2766" s="7">
        <f>IF(Table1[[#This Row],[backers_count]] &lt;= 0,0,Table1[[#This Row],[pledged]]/Table1[[#This Row],[backers_count]])</f>
        <v>11.25</v>
      </c>
      <c r="Q2766" t="str">
        <f>TRIM(MID(Table1[[#This Row],[Category and Sub-Category]],1,SEARCH("/",Table1[[#This Row],[Category and Sub-Category]],1)-1))</f>
        <v>publishing</v>
      </c>
      <c r="R2766" t="str">
        <f>TRIM(MID(Table1[[#This Row],[Category and Sub-Category]],SEARCH("/",Table1[[#This Row],[Category and Sub-Category]],1)+1,LEN(Table1[[#This Row],[Category and Sub-Category]])))</f>
        <v>children's books</v>
      </c>
      <c r="S2766" s="8">
        <f>DATE(1970,1,1)+(Table1[[#This Row],[launched_at]]/(24*60*60))</f>
        <v>41030.292025462964</v>
      </c>
      <c r="T2766" s="8">
        <f>DATE(1970,1,1)+(Table1[[#This Row],[deadline]]/(24*60*60))</f>
        <v>41059.791666666664</v>
      </c>
      <c r="U2766">
        <f>_xlfn.DAYS(Table1[[#This Row],[Date Ended Conversion]],Table1[[#This Row],[Date Created Conversion]])</f>
        <v>29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9">
        <f>IF(Table1[[#This Row],[goal]] &lt;= 0,0,Table1[[#This Row],[pledged]]/Table1[[#This Row],[goal]])</f>
        <v>0</v>
      </c>
      <c r="P2767" s="7">
        <f>IF(Table1[[#This Row],[backers_count]] &lt;= 0,0,Table1[[#This Row],[pledged]]/Table1[[#This Row],[backers_count]])</f>
        <v>0</v>
      </c>
      <c r="Q2767" t="str">
        <f>TRIM(MID(Table1[[#This Row],[Category and Sub-Category]],1,SEARCH("/",Table1[[#This Row],[Category and Sub-Category]],1)-1))</f>
        <v>publishing</v>
      </c>
      <c r="R2767" t="str">
        <f>TRIM(MID(Table1[[#This Row],[Category and Sub-Category]],SEARCH("/",Table1[[#This Row],[Category and Sub-Category]],1)+1,LEN(Table1[[#This Row],[Category and Sub-Category]])))</f>
        <v>children's books</v>
      </c>
      <c r="S2767" s="8">
        <f>DATE(1970,1,1)+(Table1[[#This Row],[launched_at]]/(24*60*60))</f>
        <v>41194.579027777778</v>
      </c>
      <c r="T2767" s="8">
        <f>DATE(1970,1,1)+(Table1[[#This Row],[deadline]]/(24*60*60))</f>
        <v>41210.579027777778</v>
      </c>
      <c r="U2767">
        <f>_xlfn.DAYS(Table1[[#This Row],[Date Ended Conversion]],Table1[[#This Row],[Date Created Conversion]])</f>
        <v>16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9">
        <f>IF(Table1[[#This Row],[goal]] &lt;= 0,0,Table1[[#This Row],[pledged]]/Table1[[#This Row],[goal]])</f>
        <v>0.02</v>
      </c>
      <c r="P2768" s="7">
        <f>IF(Table1[[#This Row],[backers_count]] &lt;= 0,0,Table1[[#This Row],[pledged]]/Table1[[#This Row],[backers_count]])</f>
        <v>25</v>
      </c>
      <c r="Q2768" t="str">
        <f>TRIM(MID(Table1[[#This Row],[Category and Sub-Category]],1,SEARCH("/",Table1[[#This Row],[Category and Sub-Category]],1)-1))</f>
        <v>publishing</v>
      </c>
      <c r="R2768" t="str">
        <f>TRIM(MID(Table1[[#This Row],[Category and Sub-Category]],SEARCH("/",Table1[[#This Row],[Category and Sub-Category]],1)+1,LEN(Table1[[#This Row],[Category and Sub-Category]])))</f>
        <v>children's books</v>
      </c>
      <c r="S2768" s="8">
        <f>DATE(1970,1,1)+(Table1[[#This Row],[launched_at]]/(24*60*60))</f>
        <v>40736.668032407411</v>
      </c>
      <c r="T2768" s="8">
        <f>DATE(1970,1,1)+(Table1[[#This Row],[deadline]]/(24*60*60))</f>
        <v>40766.668032407411</v>
      </c>
      <c r="U2768">
        <f>_xlfn.DAYS(Table1[[#This Row],[Date Ended Conversion]],Table1[[#This Row],[Date Created Conversion]])</f>
        <v>30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9">
        <f>IF(Table1[[#This Row],[goal]] &lt;= 0,0,Table1[[#This Row],[pledged]]/Table1[[#This Row],[goal]])</f>
        <v>8.5000000000000006E-3</v>
      </c>
      <c r="P2769" s="7">
        <f>IF(Table1[[#This Row],[backers_count]] &lt;= 0,0,Table1[[#This Row],[pledged]]/Table1[[#This Row],[backers_count]])</f>
        <v>11.333333333333334</v>
      </c>
      <c r="Q2769" t="str">
        <f>TRIM(MID(Table1[[#This Row],[Category and Sub-Category]],1,SEARCH("/",Table1[[#This Row],[Category and Sub-Category]],1)-1))</f>
        <v>publishing</v>
      </c>
      <c r="R2769" t="str">
        <f>TRIM(MID(Table1[[#This Row],[Category and Sub-Category]],SEARCH("/",Table1[[#This Row],[Category and Sub-Category]],1)+1,LEN(Table1[[#This Row],[Category and Sub-Category]])))</f>
        <v>children's books</v>
      </c>
      <c r="S2769" s="8">
        <f>DATE(1970,1,1)+(Table1[[#This Row],[launched_at]]/(24*60*60))</f>
        <v>42172.958912037036</v>
      </c>
      <c r="T2769" s="8">
        <f>DATE(1970,1,1)+(Table1[[#This Row],[deadline]]/(24*60*60))</f>
        <v>42232.958912037036</v>
      </c>
      <c r="U2769">
        <f>_xlfn.DAYS(Table1[[#This Row],[Date Ended Conversion]],Table1[[#This Row],[Date Created Conversion]])</f>
        <v>60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9">
        <f>IF(Table1[[#This Row],[goal]] &lt;= 0,0,Table1[[#This Row],[pledged]]/Table1[[#This Row],[goal]])</f>
        <v>0.14314285714285716</v>
      </c>
      <c r="P2770" s="7">
        <f>IF(Table1[[#This Row],[backers_count]] &lt;= 0,0,Table1[[#This Row],[pledged]]/Table1[[#This Row],[backers_count]])</f>
        <v>29.470588235294116</v>
      </c>
      <c r="Q2770" t="str">
        <f>TRIM(MID(Table1[[#This Row],[Category and Sub-Category]],1,SEARCH("/",Table1[[#This Row],[Category and Sub-Category]],1)-1))</f>
        <v>publishing</v>
      </c>
      <c r="R2770" t="str">
        <f>TRIM(MID(Table1[[#This Row],[Category and Sub-Category]],SEARCH("/",Table1[[#This Row],[Category and Sub-Category]],1)+1,LEN(Table1[[#This Row],[Category and Sub-Category]])))</f>
        <v>children's books</v>
      </c>
      <c r="S2770" s="8">
        <f>DATE(1970,1,1)+(Table1[[#This Row],[launched_at]]/(24*60*60))</f>
        <v>40967.614849537036</v>
      </c>
      <c r="T2770" s="8">
        <f>DATE(1970,1,1)+(Table1[[#This Row],[deadline]]/(24*60*60))</f>
        <v>40997.573182870372</v>
      </c>
      <c r="U2770">
        <f>_xlfn.DAYS(Table1[[#This Row],[Date Ended Conversion]],Table1[[#This Row],[Date Created Conversion]])</f>
        <v>30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9">
        <f>IF(Table1[[#This Row],[goal]] &lt;= 0,0,Table1[[#This Row],[pledged]]/Table1[[#This Row],[goal]])</f>
        <v>2.5000000000000001E-3</v>
      </c>
      <c r="P2771" s="7">
        <f>IF(Table1[[#This Row],[backers_count]] &lt;= 0,0,Table1[[#This Row],[pledged]]/Table1[[#This Row],[backers_count]])</f>
        <v>1</v>
      </c>
      <c r="Q2771" t="str">
        <f>TRIM(MID(Table1[[#This Row],[Category and Sub-Category]],1,SEARCH("/",Table1[[#This Row],[Category and Sub-Category]],1)-1))</f>
        <v>publishing</v>
      </c>
      <c r="R2771" t="str">
        <f>TRIM(MID(Table1[[#This Row],[Category and Sub-Category]],SEARCH("/",Table1[[#This Row],[Category and Sub-Category]],1)+1,LEN(Table1[[#This Row],[Category and Sub-Category]])))</f>
        <v>children's books</v>
      </c>
      <c r="S2771" s="8">
        <f>DATE(1970,1,1)+(Table1[[#This Row],[launched_at]]/(24*60*60))</f>
        <v>41745.826273148152</v>
      </c>
      <c r="T2771" s="8">
        <f>DATE(1970,1,1)+(Table1[[#This Row],[deadline]]/(24*60*60))</f>
        <v>41795.826273148152</v>
      </c>
      <c r="U2771">
        <f>_xlfn.DAYS(Table1[[#This Row],[Date Ended Conversion]],Table1[[#This Row],[Date Created Conversion]])</f>
        <v>50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9">
        <f>IF(Table1[[#This Row],[goal]] &lt;= 0,0,Table1[[#This Row],[pledged]]/Table1[[#This Row],[goal]])</f>
        <v>0.1041125</v>
      </c>
      <c r="P2772" s="7">
        <f>IF(Table1[[#This Row],[backers_count]] &lt;= 0,0,Table1[[#This Row],[pledged]]/Table1[[#This Row],[backers_count]])</f>
        <v>63.098484848484851</v>
      </c>
      <c r="Q2772" t="str">
        <f>TRIM(MID(Table1[[#This Row],[Category and Sub-Category]],1,SEARCH("/",Table1[[#This Row],[Category and Sub-Category]],1)-1))</f>
        <v>publishing</v>
      </c>
      <c r="R2772" t="str">
        <f>TRIM(MID(Table1[[#This Row],[Category and Sub-Category]],SEARCH("/",Table1[[#This Row],[Category and Sub-Category]],1)+1,LEN(Table1[[#This Row],[Category and Sub-Category]])))</f>
        <v>children's books</v>
      </c>
      <c r="S2772" s="8">
        <f>DATE(1970,1,1)+(Table1[[#This Row],[launched_at]]/(24*60*60))</f>
        <v>41686.705208333333</v>
      </c>
      <c r="T2772" s="8">
        <f>DATE(1970,1,1)+(Table1[[#This Row],[deadline]]/(24*60*60))</f>
        <v>41716.663541666669</v>
      </c>
      <c r="U2772">
        <f>_xlfn.DAYS(Table1[[#This Row],[Date Ended Conversion]],Table1[[#This Row],[Date Created Conversion]])</f>
        <v>30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9">
        <f>IF(Table1[[#This Row],[goal]] &lt;= 0,0,Table1[[#This Row],[pledged]]/Table1[[#This Row],[goal]])</f>
        <v>0</v>
      </c>
      <c r="P2773" s="7">
        <f>IF(Table1[[#This Row],[backers_count]] &lt;= 0,0,Table1[[#This Row],[pledged]]/Table1[[#This Row],[backers_count]])</f>
        <v>0</v>
      </c>
      <c r="Q2773" t="str">
        <f>TRIM(MID(Table1[[#This Row],[Category and Sub-Category]],1,SEARCH("/",Table1[[#This Row],[Category and Sub-Category]],1)-1))</f>
        <v>publishing</v>
      </c>
      <c r="R2773" t="str">
        <f>TRIM(MID(Table1[[#This Row],[Category and Sub-Category]],SEARCH("/",Table1[[#This Row],[Category and Sub-Category]],1)+1,LEN(Table1[[#This Row],[Category and Sub-Category]])))</f>
        <v>children's books</v>
      </c>
      <c r="S2773" s="8">
        <f>DATE(1970,1,1)+(Table1[[#This Row],[launched_at]]/(24*60*60))</f>
        <v>41257.531712962962</v>
      </c>
      <c r="T2773" s="8">
        <f>DATE(1970,1,1)+(Table1[[#This Row],[deadline]]/(24*60*60))</f>
        <v>41306.708333333336</v>
      </c>
      <c r="U2773">
        <f>_xlfn.DAYS(Table1[[#This Row],[Date Ended Conversion]],Table1[[#This Row],[Date Created Conversion]])</f>
        <v>49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9">
        <f>IF(Table1[[#This Row],[goal]] &lt;= 0,0,Table1[[#This Row],[pledged]]/Table1[[#This Row],[goal]])</f>
        <v>0</v>
      </c>
      <c r="P2774" s="7">
        <f>IF(Table1[[#This Row],[backers_count]] &lt;= 0,0,Table1[[#This Row],[pledged]]/Table1[[#This Row],[backers_count]])</f>
        <v>0</v>
      </c>
      <c r="Q2774" t="str">
        <f>TRIM(MID(Table1[[#This Row],[Category and Sub-Category]],1,SEARCH("/",Table1[[#This Row],[Category and Sub-Category]],1)-1))</f>
        <v>publishing</v>
      </c>
      <c r="R2774" t="str">
        <f>TRIM(MID(Table1[[#This Row],[Category and Sub-Category]],SEARCH("/",Table1[[#This Row],[Category and Sub-Category]],1)+1,LEN(Table1[[#This Row],[Category and Sub-Category]])))</f>
        <v>children's books</v>
      </c>
      <c r="S2774" s="8">
        <f>DATE(1970,1,1)+(Table1[[#This Row],[launched_at]]/(24*60*60))</f>
        <v>41537.869143518517</v>
      </c>
      <c r="T2774" s="8">
        <f>DATE(1970,1,1)+(Table1[[#This Row],[deadline]]/(24*60*60))</f>
        <v>41552.869143518517</v>
      </c>
      <c r="U2774">
        <f>_xlfn.DAYS(Table1[[#This Row],[Date Ended Conversion]],Table1[[#This Row],[Date Created Conversion]])</f>
        <v>15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9">
        <f>IF(Table1[[#This Row],[goal]] &lt;= 0,0,Table1[[#This Row],[pledged]]/Table1[[#This Row],[goal]])</f>
        <v>1.8867924528301887E-3</v>
      </c>
      <c r="P2775" s="7">
        <f>IF(Table1[[#This Row],[backers_count]] &lt;= 0,0,Table1[[#This Row],[pledged]]/Table1[[#This Row],[backers_count]])</f>
        <v>1</v>
      </c>
      <c r="Q2775" t="str">
        <f>TRIM(MID(Table1[[#This Row],[Category and Sub-Category]],1,SEARCH("/",Table1[[#This Row],[Category and Sub-Category]],1)-1))</f>
        <v>publishing</v>
      </c>
      <c r="R2775" t="str">
        <f>TRIM(MID(Table1[[#This Row],[Category and Sub-Category]],SEARCH("/",Table1[[#This Row],[Category and Sub-Category]],1)+1,LEN(Table1[[#This Row],[Category and Sub-Category]])))</f>
        <v>children's books</v>
      </c>
      <c r="S2775" s="8">
        <f>DATE(1970,1,1)+(Table1[[#This Row],[launched_at]]/(24*60*60))</f>
        <v>42474.86482638889</v>
      </c>
      <c r="T2775" s="8">
        <f>DATE(1970,1,1)+(Table1[[#This Row],[deadline]]/(24*60*60))</f>
        <v>42484.86482638889</v>
      </c>
      <c r="U2775">
        <f>_xlfn.DAYS(Table1[[#This Row],[Date Ended Conversion]],Table1[[#This Row],[Date Created Conversion]])</f>
        <v>10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9">
        <f>IF(Table1[[#This Row],[goal]] &lt;= 0,0,Table1[[#This Row],[pledged]]/Table1[[#This Row],[goal]])</f>
        <v>0.14249999999999999</v>
      </c>
      <c r="P2776" s="7">
        <f>IF(Table1[[#This Row],[backers_count]] &lt;= 0,0,Table1[[#This Row],[pledged]]/Table1[[#This Row],[backers_count]])</f>
        <v>43.846153846153847</v>
      </c>
      <c r="Q2776" t="str">
        <f>TRIM(MID(Table1[[#This Row],[Category and Sub-Category]],1,SEARCH("/",Table1[[#This Row],[Category and Sub-Category]],1)-1))</f>
        <v>publishing</v>
      </c>
      <c r="R2776" t="str">
        <f>TRIM(MID(Table1[[#This Row],[Category and Sub-Category]],SEARCH("/",Table1[[#This Row],[Category and Sub-Category]],1)+1,LEN(Table1[[#This Row],[Category and Sub-Category]])))</f>
        <v>children's books</v>
      </c>
      <c r="S2776" s="8">
        <f>DATE(1970,1,1)+(Table1[[#This Row],[launched_at]]/(24*60*60))</f>
        <v>41311.126481481479</v>
      </c>
      <c r="T2776" s="8">
        <f>DATE(1970,1,1)+(Table1[[#This Row],[deadline]]/(24*60*60))</f>
        <v>41341.126481481479</v>
      </c>
      <c r="U2776">
        <f>_xlfn.DAYS(Table1[[#This Row],[Date Ended Conversion]],Table1[[#This Row],[Date Created Conversion]])</f>
        <v>30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9">
        <f>IF(Table1[[#This Row],[goal]] &lt;= 0,0,Table1[[#This Row],[pledged]]/Table1[[#This Row],[goal]])</f>
        <v>0.03</v>
      </c>
      <c r="P2777" s="7">
        <f>IF(Table1[[#This Row],[backers_count]] &lt;= 0,0,Table1[[#This Row],[pledged]]/Table1[[#This Row],[backers_count]])</f>
        <v>75</v>
      </c>
      <c r="Q2777" t="str">
        <f>TRIM(MID(Table1[[#This Row],[Category and Sub-Category]],1,SEARCH("/",Table1[[#This Row],[Category and Sub-Category]],1)-1))</f>
        <v>publishing</v>
      </c>
      <c r="R2777" t="str">
        <f>TRIM(MID(Table1[[#This Row],[Category and Sub-Category]],SEARCH("/",Table1[[#This Row],[Category and Sub-Category]],1)+1,LEN(Table1[[#This Row],[Category and Sub-Category]])))</f>
        <v>children's books</v>
      </c>
      <c r="S2777" s="8">
        <f>DATE(1970,1,1)+(Table1[[#This Row],[launched_at]]/(24*60*60))</f>
        <v>40863.013356481482</v>
      </c>
      <c r="T2777" s="8">
        <f>DATE(1970,1,1)+(Table1[[#This Row],[deadline]]/(24*60*60))</f>
        <v>40893.013356481482</v>
      </c>
      <c r="U2777">
        <f>_xlfn.DAYS(Table1[[#This Row],[Date Ended Conversion]],Table1[[#This Row],[Date Created Conversion]])</f>
        <v>30</v>
      </c>
    </row>
    <row r="2778" spans="1:21" ht="43.5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9">
        <f>IF(Table1[[#This Row],[goal]] &lt;= 0,0,Table1[[#This Row],[pledged]]/Table1[[#This Row],[goal]])</f>
        <v>7.8809523809523815E-2</v>
      </c>
      <c r="P2778" s="7">
        <f>IF(Table1[[#This Row],[backers_count]] &lt;= 0,0,Table1[[#This Row],[pledged]]/Table1[[#This Row],[backers_count]])</f>
        <v>45.972222222222221</v>
      </c>
      <c r="Q2778" t="str">
        <f>TRIM(MID(Table1[[#This Row],[Category and Sub-Category]],1,SEARCH("/",Table1[[#This Row],[Category and Sub-Category]],1)-1))</f>
        <v>publishing</v>
      </c>
      <c r="R2778" t="str">
        <f>TRIM(MID(Table1[[#This Row],[Category and Sub-Category]],SEARCH("/",Table1[[#This Row],[Category and Sub-Category]],1)+1,LEN(Table1[[#This Row],[Category and Sub-Category]])))</f>
        <v>children's books</v>
      </c>
      <c r="S2778" s="8">
        <f>DATE(1970,1,1)+(Table1[[#This Row],[launched_at]]/(24*60*60))</f>
        <v>42136.297175925924</v>
      </c>
      <c r="T2778" s="8">
        <f>DATE(1970,1,1)+(Table1[[#This Row],[deadline]]/(24*60*60))</f>
        <v>42167.297175925924</v>
      </c>
      <c r="U2778">
        <f>_xlfn.DAYS(Table1[[#This Row],[Date Ended Conversion]],Table1[[#This Row],[Date Created Conversion]])</f>
        <v>31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9">
        <f>IF(Table1[[#This Row],[goal]] &lt;= 0,0,Table1[[#This Row],[pledged]]/Table1[[#This Row],[goal]])</f>
        <v>3.3333333333333335E-3</v>
      </c>
      <c r="P2779" s="7">
        <f>IF(Table1[[#This Row],[backers_count]] &lt;= 0,0,Table1[[#This Row],[pledged]]/Table1[[#This Row],[backers_count]])</f>
        <v>10</v>
      </c>
      <c r="Q2779" t="str">
        <f>TRIM(MID(Table1[[#This Row],[Category and Sub-Category]],1,SEARCH("/",Table1[[#This Row],[Category and Sub-Category]],1)-1))</f>
        <v>publishing</v>
      </c>
      <c r="R2779" t="str">
        <f>TRIM(MID(Table1[[#This Row],[Category and Sub-Category]],SEARCH("/",Table1[[#This Row],[Category and Sub-Category]],1)+1,LEN(Table1[[#This Row],[Category and Sub-Category]])))</f>
        <v>children's books</v>
      </c>
      <c r="S2779" s="8">
        <f>DATE(1970,1,1)+(Table1[[#This Row],[launched_at]]/(24*60*60))</f>
        <v>42172.669027777782</v>
      </c>
      <c r="T2779" s="8">
        <f>DATE(1970,1,1)+(Table1[[#This Row],[deadline]]/(24*60*60))</f>
        <v>42202.669027777782</v>
      </c>
      <c r="U2779">
        <f>_xlfn.DAYS(Table1[[#This Row],[Date Ended Conversion]],Table1[[#This Row],[Date Created Conversion]])</f>
        <v>30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9">
        <f>IF(Table1[[#This Row],[goal]] &lt;= 0,0,Table1[[#This Row],[pledged]]/Table1[[#This Row],[goal]])</f>
        <v>0.25545454545454543</v>
      </c>
      <c r="P2780" s="7">
        <f>IF(Table1[[#This Row],[backers_count]] &lt;= 0,0,Table1[[#This Row],[pledged]]/Table1[[#This Row],[backers_count]])</f>
        <v>93.666666666666671</v>
      </c>
      <c r="Q2780" t="str">
        <f>TRIM(MID(Table1[[#This Row],[Category and Sub-Category]],1,SEARCH("/",Table1[[#This Row],[Category and Sub-Category]],1)-1))</f>
        <v>publishing</v>
      </c>
      <c r="R2780" t="str">
        <f>TRIM(MID(Table1[[#This Row],[Category and Sub-Category]],SEARCH("/",Table1[[#This Row],[Category and Sub-Category]],1)+1,LEN(Table1[[#This Row],[Category and Sub-Category]])))</f>
        <v>children's books</v>
      </c>
      <c r="S2780" s="8">
        <f>DATE(1970,1,1)+(Table1[[#This Row],[launched_at]]/(24*60*60))</f>
        <v>41846.978078703702</v>
      </c>
      <c r="T2780" s="8">
        <f>DATE(1970,1,1)+(Table1[[#This Row],[deadline]]/(24*60*60))</f>
        <v>41876.978078703702</v>
      </c>
      <c r="U2780">
        <f>_xlfn.DAYS(Table1[[#This Row],[Date Ended Conversion]],Table1[[#This Row],[Date Created Conversion]])</f>
        <v>30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9">
        <f>IF(Table1[[#This Row],[goal]] &lt;= 0,0,Table1[[#This Row],[pledged]]/Table1[[#This Row],[goal]])</f>
        <v>2.12E-2</v>
      </c>
      <c r="P2781" s="7">
        <f>IF(Table1[[#This Row],[backers_count]] &lt;= 0,0,Table1[[#This Row],[pledged]]/Table1[[#This Row],[backers_count]])</f>
        <v>53</v>
      </c>
      <c r="Q2781" t="str">
        <f>TRIM(MID(Table1[[#This Row],[Category and Sub-Category]],1,SEARCH("/",Table1[[#This Row],[Category and Sub-Category]],1)-1))</f>
        <v>publishing</v>
      </c>
      <c r="R2781" t="str">
        <f>TRIM(MID(Table1[[#This Row],[Category and Sub-Category]],SEARCH("/",Table1[[#This Row],[Category and Sub-Category]],1)+1,LEN(Table1[[#This Row],[Category and Sub-Category]])))</f>
        <v>children's books</v>
      </c>
      <c r="S2781" s="8">
        <f>DATE(1970,1,1)+(Table1[[#This Row],[launched_at]]/(24*60*60))</f>
        <v>42300.585891203707</v>
      </c>
      <c r="T2781" s="8">
        <f>DATE(1970,1,1)+(Table1[[#This Row],[deadline]]/(24*60*60))</f>
        <v>42330.627557870372</v>
      </c>
      <c r="U2781">
        <f>_xlfn.DAYS(Table1[[#This Row],[Date Ended Conversion]],Table1[[#This Row],[Date Created Conversion]])</f>
        <v>30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9">
        <f>IF(Table1[[#This Row],[goal]] &lt;= 0,0,Table1[[#This Row],[pledged]]/Table1[[#This Row],[goal]])</f>
        <v>0</v>
      </c>
      <c r="P2782" s="7">
        <f>IF(Table1[[#This Row],[backers_count]] &lt;= 0,0,Table1[[#This Row],[pledged]]/Table1[[#This Row],[backers_count]])</f>
        <v>0</v>
      </c>
      <c r="Q2782" t="str">
        <f>TRIM(MID(Table1[[#This Row],[Category and Sub-Category]],1,SEARCH("/",Table1[[#This Row],[Category and Sub-Category]],1)-1))</f>
        <v>publishing</v>
      </c>
      <c r="R2782" t="str">
        <f>TRIM(MID(Table1[[#This Row],[Category and Sub-Category]],SEARCH("/",Table1[[#This Row],[Category and Sub-Category]],1)+1,LEN(Table1[[#This Row],[Category and Sub-Category]])))</f>
        <v>children's books</v>
      </c>
      <c r="S2782" s="8">
        <f>DATE(1970,1,1)+(Table1[[#This Row],[launched_at]]/(24*60*60))</f>
        <v>42774.447777777779</v>
      </c>
      <c r="T2782" s="8">
        <f>DATE(1970,1,1)+(Table1[[#This Row],[deadline]]/(24*60*60))</f>
        <v>42804.447777777779</v>
      </c>
      <c r="U2782">
        <f>_xlfn.DAYS(Table1[[#This Row],[Date Ended Conversion]],Table1[[#This Row],[Date Created Conversion]])</f>
        <v>30</v>
      </c>
    </row>
    <row r="2783" spans="1:21" ht="29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9">
        <f>IF(Table1[[#This Row],[goal]] &lt;= 0,0,Table1[[#This Row],[pledged]]/Table1[[#This Row],[goal]])</f>
        <v>1.0528</v>
      </c>
      <c r="P2783" s="7">
        <f>IF(Table1[[#This Row],[backers_count]] &lt;= 0,0,Table1[[#This Row],[pledged]]/Table1[[#This Row],[backers_count]])</f>
        <v>47</v>
      </c>
      <c r="Q2783" t="str">
        <f>TRIM(MID(Table1[[#This Row],[Category and Sub-Category]],1,SEARCH("/",Table1[[#This Row],[Category and Sub-Category]],1)-1))</f>
        <v>theater</v>
      </c>
      <c r="R2783" t="str">
        <f>TRIM(MID(Table1[[#This Row],[Category and Sub-Category]],SEARCH("/",Table1[[#This Row],[Category and Sub-Category]],1)+1,LEN(Table1[[#This Row],[Category and Sub-Category]])))</f>
        <v>plays</v>
      </c>
      <c r="S2783" s="8">
        <f>DATE(1970,1,1)+(Table1[[#This Row],[launched_at]]/(24*60*60))</f>
        <v>42018.94159722222</v>
      </c>
      <c r="T2783" s="8">
        <f>DATE(1970,1,1)+(Table1[[#This Row],[deadline]]/(24*60*60))</f>
        <v>42047.291666666672</v>
      </c>
      <c r="U2783">
        <f>_xlfn.DAYS(Table1[[#This Row],[Date Ended Conversion]],Table1[[#This Row],[Date Created Conversion]])</f>
        <v>29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9">
        <f>IF(Table1[[#This Row],[goal]] &lt;= 0,0,Table1[[#This Row],[pledged]]/Table1[[#This Row],[goal]])</f>
        <v>1.2</v>
      </c>
      <c r="P2784" s="7">
        <f>IF(Table1[[#This Row],[backers_count]] &lt;= 0,0,Table1[[#This Row],[pledged]]/Table1[[#This Row],[backers_count]])</f>
        <v>66.666666666666671</v>
      </c>
      <c r="Q2784" t="str">
        <f>TRIM(MID(Table1[[#This Row],[Category and Sub-Category]],1,SEARCH("/",Table1[[#This Row],[Category and Sub-Category]],1)-1))</f>
        <v>theater</v>
      </c>
      <c r="R2784" t="str">
        <f>TRIM(MID(Table1[[#This Row],[Category and Sub-Category]],SEARCH("/",Table1[[#This Row],[Category and Sub-Category]],1)+1,LEN(Table1[[#This Row],[Category and Sub-Category]])))</f>
        <v>plays</v>
      </c>
      <c r="S2784" s="8">
        <f>DATE(1970,1,1)+(Table1[[#This Row],[launched_at]]/(24*60*60))</f>
        <v>42026.924976851849</v>
      </c>
      <c r="T2784" s="8">
        <f>DATE(1970,1,1)+(Table1[[#This Row],[deadline]]/(24*60*60))</f>
        <v>42052.207638888889</v>
      </c>
      <c r="U2784">
        <f>_xlfn.DAYS(Table1[[#This Row],[Date Ended Conversion]],Table1[[#This Row],[Date Created Conversion]])</f>
        <v>26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9">
        <f>IF(Table1[[#This Row],[goal]] &lt;= 0,0,Table1[[#This Row],[pledged]]/Table1[[#This Row],[goal]])</f>
        <v>1.145</v>
      </c>
      <c r="P2785" s="7">
        <f>IF(Table1[[#This Row],[backers_count]] &lt;= 0,0,Table1[[#This Row],[pledged]]/Table1[[#This Row],[backers_count]])</f>
        <v>18.770491803278688</v>
      </c>
      <c r="Q2785" t="str">
        <f>TRIM(MID(Table1[[#This Row],[Category and Sub-Category]],1,SEARCH("/",Table1[[#This Row],[Category and Sub-Category]],1)-1))</f>
        <v>theater</v>
      </c>
      <c r="R2785" t="str">
        <f>TRIM(MID(Table1[[#This Row],[Category and Sub-Category]],SEARCH("/",Table1[[#This Row],[Category and Sub-Category]],1)+1,LEN(Table1[[#This Row],[Category and Sub-Category]])))</f>
        <v>plays</v>
      </c>
      <c r="S2785" s="8">
        <f>DATE(1970,1,1)+(Table1[[#This Row],[launched_at]]/(24*60*60))</f>
        <v>42103.535254629634</v>
      </c>
      <c r="T2785" s="8">
        <f>DATE(1970,1,1)+(Table1[[#This Row],[deadline]]/(24*60*60))</f>
        <v>42117.535254629634</v>
      </c>
      <c r="U2785">
        <f>_xlfn.DAYS(Table1[[#This Row],[Date Ended Conversion]],Table1[[#This Row],[Date Created Conversion]])</f>
        <v>14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9">
        <f>IF(Table1[[#This Row],[goal]] &lt;= 0,0,Table1[[#This Row],[pledged]]/Table1[[#This Row],[goal]])</f>
        <v>1.19</v>
      </c>
      <c r="P2786" s="7">
        <f>IF(Table1[[#This Row],[backers_count]] &lt;= 0,0,Table1[[#This Row],[pledged]]/Table1[[#This Row],[backers_count]])</f>
        <v>66.111111111111114</v>
      </c>
      <c r="Q2786" t="str">
        <f>TRIM(MID(Table1[[#This Row],[Category and Sub-Category]],1,SEARCH("/",Table1[[#This Row],[Category and Sub-Category]],1)-1))</f>
        <v>theater</v>
      </c>
      <c r="R2786" t="str">
        <f>TRIM(MID(Table1[[#This Row],[Category and Sub-Category]],SEARCH("/",Table1[[#This Row],[Category and Sub-Category]],1)+1,LEN(Table1[[#This Row],[Category and Sub-Category]])))</f>
        <v>plays</v>
      </c>
      <c r="S2786" s="8">
        <f>DATE(1970,1,1)+(Table1[[#This Row],[launched_at]]/(24*60*60))</f>
        <v>41920.787534722222</v>
      </c>
      <c r="T2786" s="8">
        <f>DATE(1970,1,1)+(Table1[[#This Row],[deadline]]/(24*60*60))</f>
        <v>41941.787534722222</v>
      </c>
      <c r="U2786">
        <f>_xlfn.DAYS(Table1[[#This Row],[Date Ended Conversion]],Table1[[#This Row],[Date Created Conversion]])</f>
        <v>21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9">
        <f>IF(Table1[[#This Row],[goal]] &lt;= 0,0,Table1[[#This Row],[pledged]]/Table1[[#This Row],[goal]])</f>
        <v>1.0468</v>
      </c>
      <c r="P2787" s="7">
        <f>IF(Table1[[#This Row],[backers_count]] &lt;= 0,0,Table1[[#This Row],[pledged]]/Table1[[#This Row],[backers_count]])</f>
        <v>36.859154929577464</v>
      </c>
      <c r="Q2787" t="str">
        <f>TRIM(MID(Table1[[#This Row],[Category and Sub-Category]],1,SEARCH("/",Table1[[#This Row],[Category and Sub-Category]],1)-1))</f>
        <v>theater</v>
      </c>
      <c r="R2787" t="str">
        <f>TRIM(MID(Table1[[#This Row],[Category and Sub-Category]],SEARCH("/",Table1[[#This Row],[Category and Sub-Category]],1)+1,LEN(Table1[[#This Row],[Category and Sub-Category]])))</f>
        <v>plays</v>
      </c>
      <c r="S2787" s="8">
        <f>DATE(1970,1,1)+(Table1[[#This Row],[launched_at]]/(24*60*60))</f>
        <v>42558.189432870371</v>
      </c>
      <c r="T2787" s="8">
        <f>DATE(1970,1,1)+(Table1[[#This Row],[deadline]]/(24*60*60))</f>
        <v>42587.875</v>
      </c>
      <c r="U2787">
        <f>_xlfn.DAYS(Table1[[#This Row],[Date Ended Conversion]],Table1[[#This Row],[Date Created Conversion]])</f>
        <v>29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9">
        <f>IF(Table1[[#This Row],[goal]] &lt;= 0,0,Table1[[#This Row],[pledged]]/Table1[[#This Row],[goal]])</f>
        <v>1.1783999999999999</v>
      </c>
      <c r="P2788" s="7">
        <f>IF(Table1[[#This Row],[backers_count]] &lt;= 0,0,Table1[[#This Row],[pledged]]/Table1[[#This Row],[backers_count]])</f>
        <v>39.810810810810814</v>
      </c>
      <c r="Q2788" t="str">
        <f>TRIM(MID(Table1[[#This Row],[Category and Sub-Category]],1,SEARCH("/",Table1[[#This Row],[Category and Sub-Category]],1)-1))</f>
        <v>theater</v>
      </c>
      <c r="R2788" t="str">
        <f>TRIM(MID(Table1[[#This Row],[Category and Sub-Category]],SEARCH("/",Table1[[#This Row],[Category and Sub-Category]],1)+1,LEN(Table1[[#This Row],[Category and Sub-Category]])))</f>
        <v>plays</v>
      </c>
      <c r="S2788" s="8">
        <f>DATE(1970,1,1)+(Table1[[#This Row],[launched_at]]/(24*60*60))</f>
        <v>41815.569212962961</v>
      </c>
      <c r="T2788" s="8">
        <f>DATE(1970,1,1)+(Table1[[#This Row],[deadline]]/(24*60*60))</f>
        <v>41829.569212962961</v>
      </c>
      <c r="U2788">
        <f>_xlfn.DAYS(Table1[[#This Row],[Date Ended Conversion]],Table1[[#This Row],[Date Created Conversion]])</f>
        <v>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9">
        <f>IF(Table1[[#This Row],[goal]] &lt;= 0,0,Table1[[#This Row],[pledged]]/Table1[[#This Row],[goal]])</f>
        <v>1.1970000000000001</v>
      </c>
      <c r="P2789" s="7">
        <f>IF(Table1[[#This Row],[backers_count]] &lt;= 0,0,Table1[[#This Row],[pledged]]/Table1[[#This Row],[backers_count]])</f>
        <v>31.5</v>
      </c>
      <c r="Q2789" t="str">
        <f>TRIM(MID(Table1[[#This Row],[Category and Sub-Category]],1,SEARCH("/",Table1[[#This Row],[Category and Sub-Category]],1)-1))</f>
        <v>theater</v>
      </c>
      <c r="R2789" t="str">
        <f>TRIM(MID(Table1[[#This Row],[Category and Sub-Category]],SEARCH("/",Table1[[#This Row],[Category and Sub-Category]],1)+1,LEN(Table1[[#This Row],[Category and Sub-Category]])))</f>
        <v>plays</v>
      </c>
      <c r="S2789" s="8">
        <f>DATE(1970,1,1)+(Table1[[#This Row],[launched_at]]/(24*60*60))</f>
        <v>41808.198518518519</v>
      </c>
      <c r="T2789" s="8">
        <f>DATE(1970,1,1)+(Table1[[#This Row],[deadline]]/(24*60*60))</f>
        <v>41838.198518518519</v>
      </c>
      <c r="U2789">
        <f>_xlfn.DAYS(Table1[[#This Row],[Date Ended Conversion]],Table1[[#This Row],[Date Created Conversion]])</f>
        <v>30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9">
        <f>IF(Table1[[#This Row],[goal]] &lt;= 0,0,Table1[[#This Row],[pledged]]/Table1[[#This Row],[goal]])</f>
        <v>1.0249999999999999</v>
      </c>
      <c r="P2790" s="7">
        <f>IF(Table1[[#This Row],[backers_count]] &lt;= 0,0,Table1[[#This Row],[pledged]]/Table1[[#This Row],[backers_count]])</f>
        <v>102.5</v>
      </c>
      <c r="Q2790" t="str">
        <f>TRIM(MID(Table1[[#This Row],[Category and Sub-Category]],1,SEARCH("/",Table1[[#This Row],[Category and Sub-Category]],1)-1))</f>
        <v>theater</v>
      </c>
      <c r="R2790" t="str">
        <f>TRIM(MID(Table1[[#This Row],[Category and Sub-Category]],SEARCH("/",Table1[[#This Row],[Category and Sub-Category]],1)+1,LEN(Table1[[#This Row],[Category and Sub-Category]])))</f>
        <v>plays</v>
      </c>
      <c r="S2790" s="8">
        <f>DATE(1970,1,1)+(Table1[[#This Row],[launched_at]]/(24*60*60))</f>
        <v>42550.701886574076</v>
      </c>
      <c r="T2790" s="8">
        <f>DATE(1970,1,1)+(Table1[[#This Row],[deadline]]/(24*60*60))</f>
        <v>42580.701886574076</v>
      </c>
      <c r="U2790">
        <f>_xlfn.DAYS(Table1[[#This Row],[Date Ended Conversion]],Table1[[#This Row],[Date Created Conversion]])</f>
        <v>30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9">
        <f>IF(Table1[[#This Row],[goal]] &lt;= 0,0,Table1[[#This Row],[pledged]]/Table1[[#This Row],[goal]])</f>
        <v>1.0116666666666667</v>
      </c>
      <c r="P2791" s="7">
        <f>IF(Table1[[#This Row],[backers_count]] &lt;= 0,0,Table1[[#This Row],[pledged]]/Table1[[#This Row],[backers_count]])</f>
        <v>126.45833333333333</v>
      </c>
      <c r="Q2791" t="str">
        <f>TRIM(MID(Table1[[#This Row],[Category and Sub-Category]],1,SEARCH("/",Table1[[#This Row],[Category and Sub-Category]],1)-1))</f>
        <v>theater</v>
      </c>
      <c r="R2791" t="str">
        <f>TRIM(MID(Table1[[#This Row],[Category and Sub-Category]],SEARCH("/",Table1[[#This Row],[Category and Sub-Category]],1)+1,LEN(Table1[[#This Row],[Category and Sub-Category]])))</f>
        <v>plays</v>
      </c>
      <c r="S2791" s="8">
        <f>DATE(1970,1,1)+(Table1[[#This Row],[launched_at]]/(24*60*60))</f>
        <v>42056.013124999998</v>
      </c>
      <c r="T2791" s="8">
        <f>DATE(1970,1,1)+(Table1[[#This Row],[deadline]]/(24*60*60))</f>
        <v>42075.166666666672</v>
      </c>
      <c r="U2791">
        <f>_xlfn.DAYS(Table1[[#This Row],[Date Ended Conversion]],Table1[[#This Row],[Date Created Conversion]])</f>
        <v>19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9">
        <f>IF(Table1[[#This Row],[goal]] &lt;= 0,0,Table1[[#This Row],[pledged]]/Table1[[#This Row],[goal]])</f>
        <v>1.0533333333333332</v>
      </c>
      <c r="P2792" s="7">
        <f>IF(Table1[[#This Row],[backers_count]] &lt;= 0,0,Table1[[#This Row],[pledged]]/Table1[[#This Row],[backers_count]])</f>
        <v>47.878787878787875</v>
      </c>
      <c r="Q2792" t="str">
        <f>TRIM(MID(Table1[[#This Row],[Category and Sub-Category]],1,SEARCH("/",Table1[[#This Row],[Category and Sub-Category]],1)-1))</f>
        <v>theater</v>
      </c>
      <c r="R2792" t="str">
        <f>TRIM(MID(Table1[[#This Row],[Category and Sub-Category]],SEARCH("/",Table1[[#This Row],[Category and Sub-Category]],1)+1,LEN(Table1[[#This Row],[Category and Sub-Category]])))</f>
        <v>plays</v>
      </c>
      <c r="S2792" s="8">
        <f>DATE(1970,1,1)+(Table1[[#This Row],[launched_at]]/(24*60*60))</f>
        <v>42016.938692129625</v>
      </c>
      <c r="T2792" s="8">
        <f>DATE(1970,1,1)+(Table1[[#This Row],[deadline]]/(24*60*60))</f>
        <v>42046.938692129625</v>
      </c>
      <c r="U2792">
        <f>_xlfn.DAYS(Table1[[#This Row],[Date Ended Conversion]],Table1[[#This Row],[Date Created Conversion]])</f>
        <v>30</v>
      </c>
    </row>
    <row r="2793" spans="1:21" ht="43.5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9">
        <f>IF(Table1[[#This Row],[goal]] &lt;= 0,0,Table1[[#This Row],[pledged]]/Table1[[#This Row],[goal]])</f>
        <v>1.0249999999999999</v>
      </c>
      <c r="P2793" s="7">
        <f>IF(Table1[[#This Row],[backers_count]] &lt;= 0,0,Table1[[#This Row],[pledged]]/Table1[[#This Row],[backers_count]])</f>
        <v>73.214285714285708</v>
      </c>
      <c r="Q2793" t="str">
        <f>TRIM(MID(Table1[[#This Row],[Category and Sub-Category]],1,SEARCH("/",Table1[[#This Row],[Category and Sub-Category]],1)-1))</f>
        <v>theater</v>
      </c>
      <c r="R2793" t="str">
        <f>TRIM(MID(Table1[[#This Row],[Category and Sub-Category]],SEARCH("/",Table1[[#This Row],[Category and Sub-Category]],1)+1,LEN(Table1[[#This Row],[Category and Sub-Category]])))</f>
        <v>plays</v>
      </c>
      <c r="S2793" s="8">
        <f>DATE(1970,1,1)+(Table1[[#This Row],[launched_at]]/(24*60*60))</f>
        <v>42591.899988425925</v>
      </c>
      <c r="T2793" s="8">
        <f>DATE(1970,1,1)+(Table1[[#This Row],[deadline]]/(24*60*60))</f>
        <v>42622.166666666672</v>
      </c>
      <c r="U2793">
        <f>_xlfn.DAYS(Table1[[#This Row],[Date Ended Conversion]],Table1[[#This Row],[Date Created Conversion]])</f>
        <v>31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9">
        <f>IF(Table1[[#This Row],[goal]] &lt;= 0,0,Table1[[#This Row],[pledged]]/Table1[[#This Row],[goal]])</f>
        <v>1.0760000000000001</v>
      </c>
      <c r="P2794" s="7">
        <f>IF(Table1[[#This Row],[backers_count]] &lt;= 0,0,Table1[[#This Row],[pledged]]/Table1[[#This Row],[backers_count]])</f>
        <v>89.666666666666671</v>
      </c>
      <c r="Q2794" t="str">
        <f>TRIM(MID(Table1[[#This Row],[Category and Sub-Category]],1,SEARCH("/",Table1[[#This Row],[Category and Sub-Category]],1)-1))</f>
        <v>theater</v>
      </c>
      <c r="R2794" t="str">
        <f>TRIM(MID(Table1[[#This Row],[Category and Sub-Category]],SEARCH("/",Table1[[#This Row],[Category and Sub-Category]],1)+1,LEN(Table1[[#This Row],[Category and Sub-Category]])))</f>
        <v>plays</v>
      </c>
      <c r="S2794" s="8">
        <f>DATE(1970,1,1)+(Table1[[#This Row],[launched_at]]/(24*60*60))</f>
        <v>42183.231006944443</v>
      </c>
      <c r="T2794" s="8">
        <f>DATE(1970,1,1)+(Table1[[#This Row],[deadline]]/(24*60*60))</f>
        <v>42228.231006944443</v>
      </c>
      <c r="U2794">
        <f>_xlfn.DAYS(Table1[[#This Row],[Date Ended Conversion]],Table1[[#This Row],[Date Created Conversion]])</f>
        <v>45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9">
        <f>IF(Table1[[#This Row],[goal]] &lt;= 0,0,Table1[[#This Row],[pledged]]/Table1[[#This Row],[goal]])</f>
        <v>1.105675</v>
      </c>
      <c r="P2795" s="7">
        <f>IF(Table1[[#This Row],[backers_count]] &lt;= 0,0,Table1[[#This Row],[pledged]]/Table1[[#This Row],[backers_count]])</f>
        <v>151.4623287671233</v>
      </c>
      <c r="Q2795" t="str">
        <f>TRIM(MID(Table1[[#This Row],[Category and Sub-Category]],1,SEARCH("/",Table1[[#This Row],[Category and Sub-Category]],1)-1))</f>
        <v>theater</v>
      </c>
      <c r="R2795" t="str">
        <f>TRIM(MID(Table1[[#This Row],[Category and Sub-Category]],SEARCH("/",Table1[[#This Row],[Category and Sub-Category]],1)+1,LEN(Table1[[#This Row],[Category and Sub-Category]])))</f>
        <v>plays</v>
      </c>
      <c r="S2795" s="8">
        <f>DATE(1970,1,1)+(Table1[[#This Row],[launched_at]]/(24*60*60))</f>
        <v>42176.419039351851</v>
      </c>
      <c r="T2795" s="8">
        <f>DATE(1970,1,1)+(Table1[[#This Row],[deadline]]/(24*60*60))</f>
        <v>42206.419039351851</v>
      </c>
      <c r="U2795">
        <f>_xlfn.DAYS(Table1[[#This Row],[Date Ended Conversion]],Table1[[#This Row],[Date Created Conversion]])</f>
        <v>30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9">
        <f>IF(Table1[[#This Row],[goal]] &lt;= 0,0,Table1[[#This Row],[pledged]]/Table1[[#This Row],[goal]])</f>
        <v>1.5</v>
      </c>
      <c r="P2796" s="7">
        <f>IF(Table1[[#This Row],[backers_count]] &lt;= 0,0,Table1[[#This Row],[pledged]]/Table1[[#This Row],[backers_count]])</f>
        <v>25</v>
      </c>
      <c r="Q2796" t="str">
        <f>TRIM(MID(Table1[[#This Row],[Category and Sub-Category]],1,SEARCH("/",Table1[[#This Row],[Category and Sub-Category]],1)-1))</f>
        <v>theater</v>
      </c>
      <c r="R2796" t="str">
        <f>TRIM(MID(Table1[[#This Row],[Category and Sub-Category]],SEARCH("/",Table1[[#This Row],[Category and Sub-Category]],1)+1,LEN(Table1[[#This Row],[Category and Sub-Category]])))</f>
        <v>plays</v>
      </c>
      <c r="S2796" s="8">
        <f>DATE(1970,1,1)+(Table1[[#This Row],[launched_at]]/(24*60*60))</f>
        <v>42416.691655092596</v>
      </c>
      <c r="T2796" s="8">
        <f>DATE(1970,1,1)+(Table1[[#This Row],[deadline]]/(24*60*60))</f>
        <v>42432.791666666672</v>
      </c>
      <c r="U2796">
        <f>_xlfn.DAYS(Table1[[#This Row],[Date Ended Conversion]],Table1[[#This Row],[Date Created Conversion]])</f>
        <v>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9">
        <f>IF(Table1[[#This Row],[goal]] &lt;= 0,0,Table1[[#This Row],[pledged]]/Table1[[#This Row],[goal]])</f>
        <v>1.0428571428571429</v>
      </c>
      <c r="P2797" s="7">
        <f>IF(Table1[[#This Row],[backers_count]] &lt;= 0,0,Table1[[#This Row],[pledged]]/Table1[[#This Row],[backers_count]])</f>
        <v>36.5</v>
      </c>
      <c r="Q2797" t="str">
        <f>TRIM(MID(Table1[[#This Row],[Category and Sub-Category]],1,SEARCH("/",Table1[[#This Row],[Category and Sub-Category]],1)-1))</f>
        <v>theater</v>
      </c>
      <c r="R2797" t="str">
        <f>TRIM(MID(Table1[[#This Row],[Category and Sub-Category]],SEARCH("/",Table1[[#This Row],[Category and Sub-Category]],1)+1,LEN(Table1[[#This Row],[Category and Sub-Category]])))</f>
        <v>plays</v>
      </c>
      <c r="S2797" s="8">
        <f>DATE(1970,1,1)+(Table1[[#This Row],[launched_at]]/(24*60*60))</f>
        <v>41780.525937500002</v>
      </c>
      <c r="T2797" s="8">
        <f>DATE(1970,1,1)+(Table1[[#This Row],[deadline]]/(24*60*60))</f>
        <v>41796.958333333336</v>
      </c>
      <c r="U2797">
        <f>_xlfn.DAYS(Table1[[#This Row],[Date Ended Conversion]],Table1[[#This Row],[Date Created Conversion]])</f>
        <v>16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9">
        <f>IF(Table1[[#This Row],[goal]] &lt;= 0,0,Table1[[#This Row],[pledged]]/Table1[[#This Row],[goal]])</f>
        <v>1.155</v>
      </c>
      <c r="P2798" s="7">
        <f>IF(Table1[[#This Row],[backers_count]] &lt;= 0,0,Table1[[#This Row],[pledged]]/Table1[[#This Row],[backers_count]])</f>
        <v>44</v>
      </c>
      <c r="Q2798" t="str">
        <f>TRIM(MID(Table1[[#This Row],[Category and Sub-Category]],1,SEARCH("/",Table1[[#This Row],[Category and Sub-Category]],1)-1))</f>
        <v>theater</v>
      </c>
      <c r="R2798" t="str">
        <f>TRIM(MID(Table1[[#This Row],[Category and Sub-Category]],SEARCH("/",Table1[[#This Row],[Category and Sub-Category]],1)+1,LEN(Table1[[#This Row],[Category and Sub-Category]])))</f>
        <v>plays</v>
      </c>
      <c r="S2798" s="8">
        <f>DATE(1970,1,1)+(Table1[[#This Row],[launched_at]]/(24*60*60))</f>
        <v>41795.528101851851</v>
      </c>
      <c r="T2798" s="8">
        <f>DATE(1970,1,1)+(Table1[[#This Row],[deadline]]/(24*60*60))</f>
        <v>41825.528101851851</v>
      </c>
      <c r="U2798">
        <f>_xlfn.DAYS(Table1[[#This Row],[Date Ended Conversion]],Table1[[#This Row],[Date Created Conversion]])</f>
        <v>30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9">
        <f>IF(Table1[[#This Row],[goal]] &lt;= 0,0,Table1[[#This Row],[pledged]]/Table1[[#This Row],[goal]])</f>
        <v>1.02645125</v>
      </c>
      <c r="P2799" s="7">
        <f>IF(Table1[[#This Row],[backers_count]] &lt;= 0,0,Table1[[#This Row],[pledged]]/Table1[[#This Row],[backers_count]])</f>
        <v>87.357553191489373</v>
      </c>
      <c r="Q2799" t="str">
        <f>TRIM(MID(Table1[[#This Row],[Category and Sub-Category]],1,SEARCH("/",Table1[[#This Row],[Category and Sub-Category]],1)-1))</f>
        <v>theater</v>
      </c>
      <c r="R2799" t="str">
        <f>TRIM(MID(Table1[[#This Row],[Category and Sub-Category]],SEARCH("/",Table1[[#This Row],[Category and Sub-Category]],1)+1,LEN(Table1[[#This Row],[Category and Sub-Category]])))</f>
        <v>plays</v>
      </c>
      <c r="S2799" s="8">
        <f>DATE(1970,1,1)+(Table1[[#This Row],[launched_at]]/(24*60*60))</f>
        <v>41798.94027777778</v>
      </c>
      <c r="T2799" s="8">
        <f>DATE(1970,1,1)+(Table1[[#This Row],[deadline]]/(24*60*60))</f>
        <v>41828.94027777778</v>
      </c>
      <c r="U2799">
        <f>_xlfn.DAYS(Table1[[#This Row],[Date Ended Conversion]],Table1[[#This Row],[Date Created Conversion]])</f>
        <v>30</v>
      </c>
    </row>
    <row r="2800" spans="1:21" ht="43.5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9">
        <f>IF(Table1[[#This Row],[goal]] &lt;= 0,0,Table1[[#This Row],[pledged]]/Table1[[#This Row],[goal]])</f>
        <v>1.014</v>
      </c>
      <c r="P2800" s="7">
        <f>IF(Table1[[#This Row],[backers_count]] &lt;= 0,0,Table1[[#This Row],[pledged]]/Table1[[#This Row],[backers_count]])</f>
        <v>36.474820143884891</v>
      </c>
      <c r="Q2800" t="str">
        <f>TRIM(MID(Table1[[#This Row],[Category and Sub-Category]],1,SEARCH("/",Table1[[#This Row],[Category and Sub-Category]],1)-1))</f>
        <v>theater</v>
      </c>
      <c r="R2800" t="str">
        <f>TRIM(MID(Table1[[#This Row],[Category and Sub-Category]],SEARCH("/",Table1[[#This Row],[Category and Sub-Category]],1)+1,LEN(Table1[[#This Row],[Category and Sub-Category]])))</f>
        <v>plays</v>
      </c>
      <c r="S2800" s="8">
        <f>DATE(1970,1,1)+(Table1[[#This Row],[launched_at]]/(24*60*60))</f>
        <v>42201.675011574072</v>
      </c>
      <c r="T2800" s="8">
        <f>DATE(1970,1,1)+(Table1[[#This Row],[deadline]]/(24*60*60))</f>
        <v>42216.666666666672</v>
      </c>
      <c r="U2800">
        <f>_xlfn.DAYS(Table1[[#This Row],[Date Ended Conversion]],Table1[[#This Row],[Date Created Conversion]])</f>
        <v>15</v>
      </c>
    </row>
    <row r="2801" spans="1:21" ht="43.5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9">
        <f>IF(Table1[[#This Row],[goal]] &lt;= 0,0,Table1[[#This Row],[pledged]]/Table1[[#This Row],[goal]])</f>
        <v>1.1663479999999999</v>
      </c>
      <c r="P2801" s="7">
        <f>IF(Table1[[#This Row],[backers_count]] &lt;= 0,0,Table1[[#This Row],[pledged]]/Table1[[#This Row],[backers_count]])</f>
        <v>44.859538461538463</v>
      </c>
      <c r="Q2801" t="str">
        <f>TRIM(MID(Table1[[#This Row],[Category and Sub-Category]],1,SEARCH("/",Table1[[#This Row],[Category and Sub-Category]],1)-1))</f>
        <v>theater</v>
      </c>
      <c r="R2801" t="str">
        <f>TRIM(MID(Table1[[#This Row],[Category and Sub-Category]],SEARCH("/",Table1[[#This Row],[Category and Sub-Category]],1)+1,LEN(Table1[[#This Row],[Category and Sub-Category]])))</f>
        <v>plays</v>
      </c>
      <c r="S2801" s="8">
        <f>DATE(1970,1,1)+(Table1[[#This Row],[launched_at]]/(24*60*60))</f>
        <v>42507.264699074076</v>
      </c>
      <c r="T2801" s="8">
        <f>DATE(1970,1,1)+(Table1[[#This Row],[deadline]]/(24*60*60))</f>
        <v>42538.666666666672</v>
      </c>
      <c r="U2801">
        <f>_xlfn.DAYS(Table1[[#This Row],[Date Ended Conversion]],Table1[[#This Row],[Date Created Conversion]])</f>
        <v>31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9">
        <f>IF(Table1[[#This Row],[goal]] &lt;= 0,0,Table1[[#This Row],[pledged]]/Table1[[#This Row],[goal]])</f>
        <v>1.33</v>
      </c>
      <c r="P2802" s="7">
        <f>IF(Table1[[#This Row],[backers_count]] &lt;= 0,0,Table1[[#This Row],[pledged]]/Table1[[#This Row],[backers_count]])</f>
        <v>42.903225806451616</v>
      </c>
      <c r="Q2802" t="str">
        <f>TRIM(MID(Table1[[#This Row],[Category and Sub-Category]],1,SEARCH("/",Table1[[#This Row],[Category and Sub-Category]],1)-1))</f>
        <v>theater</v>
      </c>
      <c r="R2802" t="str">
        <f>TRIM(MID(Table1[[#This Row],[Category and Sub-Category]],SEARCH("/",Table1[[#This Row],[Category and Sub-Category]],1)+1,LEN(Table1[[#This Row],[Category and Sub-Category]])))</f>
        <v>plays</v>
      </c>
      <c r="S2802" s="8">
        <f>DATE(1970,1,1)+(Table1[[#This Row],[launched_at]]/(24*60*60))</f>
        <v>41948.552847222221</v>
      </c>
      <c r="T2802" s="8">
        <f>DATE(1970,1,1)+(Table1[[#This Row],[deadline]]/(24*60*60))</f>
        <v>42008.552847222221</v>
      </c>
      <c r="U2802">
        <f>_xlfn.DAYS(Table1[[#This Row],[Date Ended Conversion]],Table1[[#This Row],[Date Created Conversion]])</f>
        <v>60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9">
        <f>IF(Table1[[#This Row],[goal]] &lt;= 0,0,Table1[[#This Row],[pledged]]/Table1[[#This Row],[goal]])</f>
        <v>1.3320000000000001</v>
      </c>
      <c r="P2803" s="7">
        <f>IF(Table1[[#This Row],[backers_count]] &lt;= 0,0,Table1[[#This Row],[pledged]]/Table1[[#This Row],[backers_count]])</f>
        <v>51.230769230769234</v>
      </c>
      <c r="Q2803" t="str">
        <f>TRIM(MID(Table1[[#This Row],[Category and Sub-Category]],1,SEARCH("/",Table1[[#This Row],[Category and Sub-Category]],1)-1))</f>
        <v>theater</v>
      </c>
      <c r="R2803" t="str">
        <f>TRIM(MID(Table1[[#This Row],[Category and Sub-Category]],SEARCH("/",Table1[[#This Row],[Category and Sub-Category]],1)+1,LEN(Table1[[#This Row],[Category and Sub-Category]])))</f>
        <v>plays</v>
      </c>
      <c r="S2803" s="8">
        <f>DATE(1970,1,1)+(Table1[[#This Row],[launched_at]]/(24*60*60))</f>
        <v>41900.243159722224</v>
      </c>
      <c r="T2803" s="8">
        <f>DATE(1970,1,1)+(Table1[[#This Row],[deadline]]/(24*60*60))</f>
        <v>41922.458333333336</v>
      </c>
      <c r="U2803">
        <f>_xlfn.DAYS(Table1[[#This Row],[Date Ended Conversion]],Table1[[#This Row],[Date Created Conversion]])</f>
        <v>22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9">
        <f>IF(Table1[[#This Row],[goal]] &lt;= 0,0,Table1[[#This Row],[pledged]]/Table1[[#This Row],[goal]])</f>
        <v>1.0183333333333333</v>
      </c>
      <c r="P2804" s="7">
        <f>IF(Table1[[#This Row],[backers_count]] &lt;= 0,0,Table1[[#This Row],[pledged]]/Table1[[#This Row],[backers_count]])</f>
        <v>33.944444444444443</v>
      </c>
      <c r="Q2804" t="str">
        <f>TRIM(MID(Table1[[#This Row],[Category and Sub-Category]],1,SEARCH("/",Table1[[#This Row],[Category and Sub-Category]],1)-1))</f>
        <v>theater</v>
      </c>
      <c r="R2804" t="str">
        <f>TRIM(MID(Table1[[#This Row],[Category and Sub-Category]],SEARCH("/",Table1[[#This Row],[Category and Sub-Category]],1)+1,LEN(Table1[[#This Row],[Category and Sub-Category]])))</f>
        <v>plays</v>
      </c>
      <c r="S2804" s="8">
        <f>DATE(1970,1,1)+(Table1[[#This Row],[launched_at]]/(24*60*60))</f>
        <v>42192.64707175926</v>
      </c>
      <c r="T2804" s="8">
        <f>DATE(1970,1,1)+(Table1[[#This Row],[deadline]]/(24*60*60))</f>
        <v>42222.64707175926</v>
      </c>
      <c r="U2804">
        <f>_xlfn.DAYS(Table1[[#This Row],[Date Ended Conversion]],Table1[[#This Row],[Date Created Conversion]])</f>
        <v>30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9">
        <f>IF(Table1[[#This Row],[goal]] &lt;= 0,0,Table1[[#This Row],[pledged]]/Table1[[#This Row],[goal]])</f>
        <v>1.2795000000000001</v>
      </c>
      <c r="P2805" s="7">
        <f>IF(Table1[[#This Row],[backers_count]] &lt;= 0,0,Table1[[#This Row],[pledged]]/Table1[[#This Row],[backers_count]])</f>
        <v>90.744680851063833</v>
      </c>
      <c r="Q2805" t="str">
        <f>TRIM(MID(Table1[[#This Row],[Category and Sub-Category]],1,SEARCH("/",Table1[[#This Row],[Category and Sub-Category]],1)-1))</f>
        <v>theater</v>
      </c>
      <c r="R2805" t="str">
        <f>TRIM(MID(Table1[[#This Row],[Category and Sub-Category]],SEARCH("/",Table1[[#This Row],[Category and Sub-Category]],1)+1,LEN(Table1[[#This Row],[Category and Sub-Category]])))</f>
        <v>plays</v>
      </c>
      <c r="S2805" s="8">
        <f>DATE(1970,1,1)+(Table1[[#This Row],[launched_at]]/(24*60*60))</f>
        <v>42158.065694444449</v>
      </c>
      <c r="T2805" s="8">
        <f>DATE(1970,1,1)+(Table1[[#This Row],[deadline]]/(24*60*60))</f>
        <v>42201</v>
      </c>
      <c r="U2805">
        <f>_xlfn.DAYS(Table1[[#This Row],[Date Ended Conversion]],Table1[[#This Row],[Date Created Conversion]])</f>
        <v>43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9">
        <f>IF(Table1[[#This Row],[goal]] &lt;= 0,0,Table1[[#This Row],[pledged]]/Table1[[#This Row],[goal]])</f>
        <v>1.1499999999999999</v>
      </c>
      <c r="P2806" s="7">
        <f>IF(Table1[[#This Row],[backers_count]] &lt;= 0,0,Table1[[#This Row],[pledged]]/Table1[[#This Row],[backers_count]])</f>
        <v>50</v>
      </c>
      <c r="Q2806" t="str">
        <f>TRIM(MID(Table1[[#This Row],[Category and Sub-Category]],1,SEARCH("/",Table1[[#This Row],[Category and Sub-Category]],1)-1))</f>
        <v>theater</v>
      </c>
      <c r="R2806" t="str">
        <f>TRIM(MID(Table1[[#This Row],[Category and Sub-Category]],SEARCH("/",Table1[[#This Row],[Category and Sub-Category]],1)+1,LEN(Table1[[#This Row],[Category and Sub-Category]])))</f>
        <v>plays</v>
      </c>
      <c r="S2806" s="8">
        <f>DATE(1970,1,1)+(Table1[[#This Row],[launched_at]]/(24*60*60))</f>
        <v>41881.453587962962</v>
      </c>
      <c r="T2806" s="8">
        <f>DATE(1970,1,1)+(Table1[[#This Row],[deadline]]/(24*60*60))</f>
        <v>41911.453587962962</v>
      </c>
      <c r="U2806">
        <f>_xlfn.DAYS(Table1[[#This Row],[Date Ended Conversion]],Table1[[#This Row],[Date Created Conversion]])</f>
        <v>30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9">
        <f>IF(Table1[[#This Row],[goal]] &lt;= 0,0,Table1[[#This Row],[pledged]]/Table1[[#This Row],[goal]])</f>
        <v>1.1000000000000001</v>
      </c>
      <c r="P2807" s="7">
        <f>IF(Table1[[#This Row],[backers_count]] &lt;= 0,0,Table1[[#This Row],[pledged]]/Table1[[#This Row],[backers_count]])</f>
        <v>24.444444444444443</v>
      </c>
      <c r="Q2807" t="str">
        <f>TRIM(MID(Table1[[#This Row],[Category and Sub-Category]],1,SEARCH("/",Table1[[#This Row],[Category and Sub-Category]],1)-1))</f>
        <v>theater</v>
      </c>
      <c r="R2807" t="str">
        <f>TRIM(MID(Table1[[#This Row],[Category and Sub-Category]],SEARCH("/",Table1[[#This Row],[Category and Sub-Category]],1)+1,LEN(Table1[[#This Row],[Category and Sub-Category]])))</f>
        <v>plays</v>
      </c>
      <c r="S2807" s="8">
        <f>DATE(1970,1,1)+(Table1[[#This Row],[launched_at]]/(24*60*60))</f>
        <v>42213.505474537036</v>
      </c>
      <c r="T2807" s="8">
        <f>DATE(1970,1,1)+(Table1[[#This Row],[deadline]]/(24*60*60))</f>
        <v>42238.505474537036</v>
      </c>
      <c r="U2807">
        <f>_xlfn.DAYS(Table1[[#This Row],[Date Ended Conversion]],Table1[[#This Row],[Date Created Conversion]])</f>
        <v>25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9">
        <f>IF(Table1[[#This Row],[goal]] &lt;= 0,0,Table1[[#This Row],[pledged]]/Table1[[#This Row],[goal]])</f>
        <v>1.121</v>
      </c>
      <c r="P2808" s="7">
        <f>IF(Table1[[#This Row],[backers_count]] &lt;= 0,0,Table1[[#This Row],[pledged]]/Table1[[#This Row],[backers_count]])</f>
        <v>44.25</v>
      </c>
      <c r="Q2808" t="str">
        <f>TRIM(MID(Table1[[#This Row],[Category and Sub-Category]],1,SEARCH("/",Table1[[#This Row],[Category and Sub-Category]],1)-1))</f>
        <v>theater</v>
      </c>
      <c r="R2808" t="str">
        <f>TRIM(MID(Table1[[#This Row],[Category and Sub-Category]],SEARCH("/",Table1[[#This Row],[Category and Sub-Category]],1)+1,LEN(Table1[[#This Row],[Category and Sub-Category]])))</f>
        <v>plays</v>
      </c>
      <c r="S2808" s="8">
        <f>DATE(1970,1,1)+(Table1[[#This Row],[launched_at]]/(24*60*60))</f>
        <v>42185.267245370371</v>
      </c>
      <c r="T2808" s="8">
        <f>DATE(1970,1,1)+(Table1[[#This Row],[deadline]]/(24*60*60))</f>
        <v>42221.458333333328</v>
      </c>
      <c r="U2808">
        <f>_xlfn.DAYS(Table1[[#This Row],[Date Ended Conversion]],Table1[[#This Row],[Date Created Conversion]])</f>
        <v>36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9">
        <f>IF(Table1[[#This Row],[goal]] &lt;= 0,0,Table1[[#This Row],[pledged]]/Table1[[#This Row],[goal]])</f>
        <v>1.26</v>
      </c>
      <c r="P2809" s="7">
        <f>IF(Table1[[#This Row],[backers_count]] &lt;= 0,0,Table1[[#This Row],[pledged]]/Table1[[#This Row],[backers_count]])</f>
        <v>67.741935483870961</v>
      </c>
      <c r="Q2809" t="str">
        <f>TRIM(MID(Table1[[#This Row],[Category and Sub-Category]],1,SEARCH("/",Table1[[#This Row],[Category and Sub-Category]],1)-1))</f>
        <v>theater</v>
      </c>
      <c r="R2809" t="str">
        <f>TRIM(MID(Table1[[#This Row],[Category and Sub-Category]],SEARCH("/",Table1[[#This Row],[Category and Sub-Category]],1)+1,LEN(Table1[[#This Row],[Category and Sub-Category]])))</f>
        <v>plays</v>
      </c>
      <c r="S2809" s="8">
        <f>DATE(1970,1,1)+(Table1[[#This Row],[launched_at]]/(24*60*60))</f>
        <v>42154.873124999998</v>
      </c>
      <c r="T2809" s="8">
        <f>DATE(1970,1,1)+(Table1[[#This Row],[deadline]]/(24*60*60))</f>
        <v>42184.873124999998</v>
      </c>
      <c r="U2809">
        <f>_xlfn.DAYS(Table1[[#This Row],[Date Ended Conversion]],Table1[[#This Row],[Date Created Conversion]])</f>
        <v>30</v>
      </c>
    </row>
    <row r="2810" spans="1:21" ht="43.5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9">
        <f>IF(Table1[[#This Row],[goal]] &lt;= 0,0,Table1[[#This Row],[pledged]]/Table1[[#This Row],[goal]])</f>
        <v>1.0024444444444445</v>
      </c>
      <c r="P2810" s="7">
        <f>IF(Table1[[#This Row],[backers_count]] &lt;= 0,0,Table1[[#This Row],[pledged]]/Table1[[#This Row],[backers_count]])</f>
        <v>65.376811594202906</v>
      </c>
      <c r="Q2810" t="str">
        <f>TRIM(MID(Table1[[#This Row],[Category and Sub-Category]],1,SEARCH("/",Table1[[#This Row],[Category and Sub-Category]],1)-1))</f>
        <v>theater</v>
      </c>
      <c r="R2810" t="str">
        <f>TRIM(MID(Table1[[#This Row],[Category and Sub-Category]],SEARCH("/",Table1[[#This Row],[Category and Sub-Category]],1)+1,LEN(Table1[[#This Row],[Category and Sub-Category]])))</f>
        <v>plays</v>
      </c>
      <c r="S2810" s="8">
        <f>DATE(1970,1,1)+(Table1[[#This Row],[launched_at]]/(24*60*60))</f>
        <v>42208.84646990741</v>
      </c>
      <c r="T2810" s="8">
        <f>DATE(1970,1,1)+(Table1[[#This Row],[deadline]]/(24*60*60))</f>
        <v>42238.84646990741</v>
      </c>
      <c r="U2810">
        <f>_xlfn.DAYS(Table1[[#This Row],[Date Ended Conversion]],Table1[[#This Row],[Date Created Conversion]])</f>
        <v>30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9">
        <f>IF(Table1[[#This Row],[goal]] &lt;= 0,0,Table1[[#This Row],[pledged]]/Table1[[#This Row],[goal]])</f>
        <v>1.024</v>
      </c>
      <c r="P2811" s="7">
        <f>IF(Table1[[#This Row],[backers_count]] &lt;= 0,0,Table1[[#This Row],[pledged]]/Table1[[#This Row],[backers_count]])</f>
        <v>121.9047619047619</v>
      </c>
      <c r="Q2811" t="str">
        <f>TRIM(MID(Table1[[#This Row],[Category and Sub-Category]],1,SEARCH("/",Table1[[#This Row],[Category and Sub-Category]],1)-1))</f>
        <v>theater</v>
      </c>
      <c r="R2811" t="str">
        <f>TRIM(MID(Table1[[#This Row],[Category and Sub-Category]],SEARCH("/",Table1[[#This Row],[Category and Sub-Category]],1)+1,LEN(Table1[[#This Row],[Category and Sub-Category]])))</f>
        <v>plays</v>
      </c>
      <c r="S2811" s="8">
        <f>DATE(1970,1,1)+(Table1[[#This Row],[launched_at]]/(24*60*60))</f>
        <v>42451.496817129635</v>
      </c>
      <c r="T2811" s="8">
        <f>DATE(1970,1,1)+(Table1[[#This Row],[deadline]]/(24*60*60))</f>
        <v>42459.610416666663</v>
      </c>
      <c r="U2811">
        <f>_xlfn.DAYS(Table1[[#This Row],[Date Ended Conversion]],Table1[[#This Row],[Date Created Conversion]])</f>
        <v>8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9">
        <f>IF(Table1[[#This Row],[goal]] &lt;= 0,0,Table1[[#This Row],[pledged]]/Table1[[#This Row],[goal]])</f>
        <v>1.0820000000000001</v>
      </c>
      <c r="P2812" s="7">
        <f>IF(Table1[[#This Row],[backers_count]] &lt;= 0,0,Table1[[#This Row],[pledged]]/Table1[[#This Row],[backers_count]])</f>
        <v>47.456140350877192</v>
      </c>
      <c r="Q2812" t="str">
        <f>TRIM(MID(Table1[[#This Row],[Category and Sub-Category]],1,SEARCH("/",Table1[[#This Row],[Category and Sub-Category]],1)-1))</f>
        <v>theater</v>
      </c>
      <c r="R2812" t="str">
        <f>TRIM(MID(Table1[[#This Row],[Category and Sub-Category]],SEARCH("/",Table1[[#This Row],[Category and Sub-Category]],1)+1,LEN(Table1[[#This Row],[Category and Sub-Category]])))</f>
        <v>plays</v>
      </c>
      <c r="S2812" s="8">
        <f>DATE(1970,1,1)+(Table1[[#This Row],[launched_at]]/(24*60*60))</f>
        <v>41759.13962962963</v>
      </c>
      <c r="T2812" s="8">
        <f>DATE(1970,1,1)+(Table1[[#This Row],[deadline]]/(24*60*60))</f>
        <v>41791.165972222225</v>
      </c>
      <c r="U2812">
        <f>_xlfn.DAYS(Table1[[#This Row],[Date Ended Conversion]],Table1[[#This Row],[Date Created Conversion]])</f>
        <v>32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9">
        <f>IF(Table1[[#This Row],[goal]] &lt;= 0,0,Table1[[#This Row],[pledged]]/Table1[[#This Row],[goal]])</f>
        <v>1.0026999999999999</v>
      </c>
      <c r="P2813" s="7">
        <f>IF(Table1[[#This Row],[backers_count]] &lt;= 0,0,Table1[[#This Row],[pledged]]/Table1[[#This Row],[backers_count]])</f>
        <v>92.842592592592595</v>
      </c>
      <c r="Q2813" t="str">
        <f>TRIM(MID(Table1[[#This Row],[Category and Sub-Category]],1,SEARCH("/",Table1[[#This Row],[Category and Sub-Category]],1)-1))</f>
        <v>theater</v>
      </c>
      <c r="R2813" t="str">
        <f>TRIM(MID(Table1[[#This Row],[Category and Sub-Category]],SEARCH("/",Table1[[#This Row],[Category and Sub-Category]],1)+1,LEN(Table1[[#This Row],[Category and Sub-Category]])))</f>
        <v>plays</v>
      </c>
      <c r="S2813" s="8">
        <f>DATE(1970,1,1)+(Table1[[#This Row],[launched_at]]/(24*60*60))</f>
        <v>42028.496562500004</v>
      </c>
      <c r="T2813" s="8">
        <f>DATE(1970,1,1)+(Table1[[#This Row],[deadline]]/(24*60*60))</f>
        <v>42058.496562500004</v>
      </c>
      <c r="U2813">
        <f>_xlfn.DAYS(Table1[[#This Row],[Date Ended Conversion]],Table1[[#This Row],[Date Created Conversion]])</f>
        <v>30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9">
        <f>IF(Table1[[#This Row],[goal]] &lt;= 0,0,Table1[[#This Row],[pledged]]/Table1[[#This Row],[goal]])</f>
        <v>1.133</v>
      </c>
      <c r="P2814" s="7">
        <f>IF(Table1[[#This Row],[backers_count]] &lt;= 0,0,Table1[[#This Row],[pledged]]/Table1[[#This Row],[backers_count]])</f>
        <v>68.253012048192772</v>
      </c>
      <c r="Q2814" t="str">
        <f>TRIM(MID(Table1[[#This Row],[Category and Sub-Category]],1,SEARCH("/",Table1[[#This Row],[Category and Sub-Category]],1)-1))</f>
        <v>theater</v>
      </c>
      <c r="R2814" t="str">
        <f>TRIM(MID(Table1[[#This Row],[Category and Sub-Category]],SEARCH("/",Table1[[#This Row],[Category and Sub-Category]],1)+1,LEN(Table1[[#This Row],[Category and Sub-Category]])))</f>
        <v>plays</v>
      </c>
      <c r="S2814" s="8">
        <f>DATE(1970,1,1)+(Table1[[#This Row],[launched_at]]/(24*60*60))</f>
        <v>42054.74418981481</v>
      </c>
      <c r="T2814" s="8">
        <f>DATE(1970,1,1)+(Table1[[#This Row],[deadline]]/(24*60*60))</f>
        <v>42100.166666666672</v>
      </c>
      <c r="U2814">
        <f>_xlfn.DAYS(Table1[[#This Row],[Date Ended Conversion]],Table1[[#This Row],[Date Created Conversion]])</f>
        <v>46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9">
        <f>IF(Table1[[#This Row],[goal]] &lt;= 0,0,Table1[[#This Row],[pledged]]/Table1[[#This Row],[goal]])</f>
        <v>1.2757571428571428</v>
      </c>
      <c r="P2815" s="7">
        <f>IF(Table1[[#This Row],[backers_count]] &lt;= 0,0,Table1[[#This Row],[pledged]]/Table1[[#This Row],[backers_count]])</f>
        <v>37.209583333333335</v>
      </c>
      <c r="Q2815" t="str">
        <f>TRIM(MID(Table1[[#This Row],[Category and Sub-Category]],1,SEARCH("/",Table1[[#This Row],[Category and Sub-Category]],1)-1))</f>
        <v>theater</v>
      </c>
      <c r="R2815" t="str">
        <f>TRIM(MID(Table1[[#This Row],[Category and Sub-Category]],SEARCH("/",Table1[[#This Row],[Category and Sub-Category]],1)+1,LEN(Table1[[#This Row],[Category and Sub-Category]])))</f>
        <v>plays</v>
      </c>
      <c r="S2815" s="8">
        <f>DATE(1970,1,1)+(Table1[[#This Row],[launched_at]]/(24*60*60))</f>
        <v>42693.742604166662</v>
      </c>
      <c r="T2815" s="8">
        <f>DATE(1970,1,1)+(Table1[[#This Row],[deadline]]/(24*60*60))</f>
        <v>42718.742604166662</v>
      </c>
      <c r="U2815">
        <f>_xlfn.DAYS(Table1[[#This Row],[Date Ended Conversion]],Table1[[#This Row],[Date Created Conversion]])</f>
        <v>25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9">
        <f>IF(Table1[[#This Row],[goal]] &lt;= 0,0,Table1[[#This Row],[pledged]]/Table1[[#This Row],[goal]])</f>
        <v>1.0773333333333333</v>
      </c>
      <c r="P2816" s="7">
        <f>IF(Table1[[#This Row],[backers_count]] &lt;= 0,0,Table1[[#This Row],[pledged]]/Table1[[#This Row],[backers_count]])</f>
        <v>25.25</v>
      </c>
      <c r="Q2816" t="str">
        <f>TRIM(MID(Table1[[#This Row],[Category and Sub-Category]],1,SEARCH("/",Table1[[#This Row],[Category and Sub-Category]],1)-1))</f>
        <v>theater</v>
      </c>
      <c r="R2816" t="str">
        <f>TRIM(MID(Table1[[#This Row],[Category and Sub-Category]],SEARCH("/",Table1[[#This Row],[Category and Sub-Category]],1)+1,LEN(Table1[[#This Row],[Category and Sub-Category]])))</f>
        <v>plays</v>
      </c>
      <c r="S2816" s="8">
        <f>DATE(1970,1,1)+(Table1[[#This Row],[launched_at]]/(24*60*60))</f>
        <v>42103.399479166663</v>
      </c>
      <c r="T2816" s="8">
        <f>DATE(1970,1,1)+(Table1[[#This Row],[deadline]]/(24*60*60))</f>
        <v>42133.399479166663</v>
      </c>
      <c r="U2816">
        <f>_xlfn.DAYS(Table1[[#This Row],[Date Ended Conversion]],Table1[[#This Row],[Date Created Conversion]])</f>
        <v>30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9">
        <f>IF(Table1[[#This Row],[goal]] &lt;= 0,0,Table1[[#This Row],[pledged]]/Table1[[#This Row],[goal]])</f>
        <v>2.42</v>
      </c>
      <c r="P2817" s="7">
        <f>IF(Table1[[#This Row],[backers_count]] &lt;= 0,0,Table1[[#This Row],[pledged]]/Table1[[#This Row],[backers_count]])</f>
        <v>43.214285714285715</v>
      </c>
      <c r="Q2817" t="str">
        <f>TRIM(MID(Table1[[#This Row],[Category and Sub-Category]],1,SEARCH("/",Table1[[#This Row],[Category and Sub-Category]],1)-1))</f>
        <v>theater</v>
      </c>
      <c r="R2817" t="str">
        <f>TRIM(MID(Table1[[#This Row],[Category and Sub-Category]],SEARCH("/",Table1[[#This Row],[Category and Sub-Category]],1)+1,LEN(Table1[[#This Row],[Category and Sub-Category]])))</f>
        <v>plays</v>
      </c>
      <c r="S2817" s="8">
        <f>DATE(1970,1,1)+(Table1[[#This Row],[launched_at]]/(24*60*60))</f>
        <v>42559.776724537034</v>
      </c>
      <c r="T2817" s="8">
        <f>DATE(1970,1,1)+(Table1[[#This Row],[deadline]]/(24*60*60))</f>
        <v>42589.776724537034</v>
      </c>
      <c r="U2817">
        <f>_xlfn.DAYS(Table1[[#This Row],[Date Ended Conversion]],Table1[[#This Row],[Date Created Conversion]])</f>
        <v>30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9">
        <f>IF(Table1[[#This Row],[goal]] &lt;= 0,0,Table1[[#This Row],[pledged]]/Table1[[#This Row],[goal]])</f>
        <v>1.4156666666666666</v>
      </c>
      <c r="P2818" s="7">
        <f>IF(Table1[[#This Row],[backers_count]] &lt;= 0,0,Table1[[#This Row],[pledged]]/Table1[[#This Row],[backers_count]])</f>
        <v>25.130177514792898</v>
      </c>
      <c r="Q2818" t="str">
        <f>TRIM(MID(Table1[[#This Row],[Category and Sub-Category]],1,SEARCH("/",Table1[[#This Row],[Category and Sub-Category]],1)-1))</f>
        <v>theater</v>
      </c>
      <c r="R2818" t="str">
        <f>TRIM(MID(Table1[[#This Row],[Category and Sub-Category]],SEARCH("/",Table1[[#This Row],[Category and Sub-Category]],1)+1,LEN(Table1[[#This Row],[Category and Sub-Category]])))</f>
        <v>plays</v>
      </c>
      <c r="S2818" s="8">
        <f>DATE(1970,1,1)+(Table1[[#This Row],[launched_at]]/(24*60*60))</f>
        <v>42188.467499999999</v>
      </c>
      <c r="T2818" s="8">
        <f>DATE(1970,1,1)+(Table1[[#This Row],[deadline]]/(24*60*60))</f>
        <v>42218.666666666672</v>
      </c>
      <c r="U2818">
        <f>_xlfn.DAYS(Table1[[#This Row],[Date Ended Conversion]],Table1[[#This Row],[Date Created Conversion]])</f>
        <v>30</v>
      </c>
    </row>
    <row r="2819" spans="1:21" ht="43.5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9">
        <f>IF(Table1[[#This Row],[goal]] &lt;= 0,0,Table1[[#This Row],[pledged]]/Table1[[#This Row],[goal]])</f>
        <v>1.3</v>
      </c>
      <c r="P2819" s="7">
        <f>IF(Table1[[#This Row],[backers_count]] &lt;= 0,0,Table1[[#This Row],[pledged]]/Table1[[#This Row],[backers_count]])</f>
        <v>23.636363636363637</v>
      </c>
      <c r="Q2819" t="str">
        <f>TRIM(MID(Table1[[#This Row],[Category and Sub-Category]],1,SEARCH("/",Table1[[#This Row],[Category and Sub-Category]],1)-1))</f>
        <v>theater</v>
      </c>
      <c r="R2819" t="str">
        <f>TRIM(MID(Table1[[#This Row],[Category and Sub-Category]],SEARCH("/",Table1[[#This Row],[Category and Sub-Category]],1)+1,LEN(Table1[[#This Row],[Category and Sub-Category]])))</f>
        <v>plays</v>
      </c>
      <c r="S2819" s="8">
        <f>DATE(1970,1,1)+(Table1[[#This Row],[launched_at]]/(24*60*60))</f>
        <v>42023.634976851856</v>
      </c>
      <c r="T2819" s="8">
        <f>DATE(1970,1,1)+(Table1[[#This Row],[deadline]]/(24*60*60))</f>
        <v>42063.634976851856</v>
      </c>
      <c r="U2819">
        <f>_xlfn.DAYS(Table1[[#This Row],[Date Ended Conversion]],Table1[[#This Row],[Date Created Conversion]])</f>
        <v>40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9">
        <f>IF(Table1[[#This Row],[goal]] &lt;= 0,0,Table1[[#This Row],[pledged]]/Table1[[#This Row],[goal]])</f>
        <v>1.0603</v>
      </c>
      <c r="P2820" s="7">
        <f>IF(Table1[[#This Row],[backers_count]] &lt;= 0,0,Table1[[#This Row],[pledged]]/Table1[[#This Row],[backers_count]])</f>
        <v>103.95098039215686</v>
      </c>
      <c r="Q2820" t="str">
        <f>TRIM(MID(Table1[[#This Row],[Category and Sub-Category]],1,SEARCH("/",Table1[[#This Row],[Category and Sub-Category]],1)-1))</f>
        <v>theater</v>
      </c>
      <c r="R2820" t="str">
        <f>TRIM(MID(Table1[[#This Row],[Category and Sub-Category]],SEARCH("/",Table1[[#This Row],[Category and Sub-Category]],1)+1,LEN(Table1[[#This Row],[Category and Sub-Category]])))</f>
        <v>plays</v>
      </c>
      <c r="S2820" s="8">
        <f>DATE(1970,1,1)+(Table1[[#This Row],[launched_at]]/(24*60*60))</f>
        <v>42250.598217592589</v>
      </c>
      <c r="T2820" s="8">
        <f>DATE(1970,1,1)+(Table1[[#This Row],[deadline]]/(24*60*60))</f>
        <v>42270.598217592589</v>
      </c>
      <c r="U2820">
        <f>_xlfn.DAYS(Table1[[#This Row],[Date Ended Conversion]],Table1[[#This Row],[Date Created Conversion]])</f>
        <v>20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9">
        <f>IF(Table1[[#This Row],[goal]] &lt;= 0,0,Table1[[#This Row],[pledged]]/Table1[[#This Row],[goal]])</f>
        <v>1.048</v>
      </c>
      <c r="P2821" s="7">
        <f>IF(Table1[[#This Row],[backers_count]] &lt;= 0,0,Table1[[#This Row],[pledged]]/Table1[[#This Row],[backers_count]])</f>
        <v>50.384615384615387</v>
      </c>
      <c r="Q2821" t="str">
        <f>TRIM(MID(Table1[[#This Row],[Category and Sub-Category]],1,SEARCH("/",Table1[[#This Row],[Category and Sub-Category]],1)-1))</f>
        <v>theater</v>
      </c>
      <c r="R2821" t="str">
        <f>TRIM(MID(Table1[[#This Row],[Category and Sub-Category]],SEARCH("/",Table1[[#This Row],[Category and Sub-Category]],1)+1,LEN(Table1[[#This Row],[Category and Sub-Category]])))</f>
        <v>plays</v>
      </c>
      <c r="S2821" s="8">
        <f>DATE(1970,1,1)+(Table1[[#This Row],[launched_at]]/(24*60*60))</f>
        <v>42139.525567129633</v>
      </c>
      <c r="T2821" s="8">
        <f>DATE(1970,1,1)+(Table1[[#This Row],[deadline]]/(24*60*60))</f>
        <v>42169.525567129633</v>
      </c>
      <c r="U2821">
        <f>_xlfn.DAYS(Table1[[#This Row],[Date Ended Conversion]],Table1[[#This Row],[Date Created Conversion]])</f>
        <v>30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9">
        <f>IF(Table1[[#This Row],[goal]] &lt;= 0,0,Table1[[#This Row],[pledged]]/Table1[[#This Row],[goal]])</f>
        <v>1.36</v>
      </c>
      <c r="P2822" s="7">
        <f>IF(Table1[[#This Row],[backers_count]] &lt;= 0,0,Table1[[#This Row],[pledged]]/Table1[[#This Row],[backers_count]])</f>
        <v>13.6</v>
      </c>
      <c r="Q2822" t="str">
        <f>TRIM(MID(Table1[[#This Row],[Category and Sub-Category]],1,SEARCH("/",Table1[[#This Row],[Category and Sub-Category]],1)-1))</f>
        <v>theater</v>
      </c>
      <c r="R2822" t="str">
        <f>TRIM(MID(Table1[[#This Row],[Category and Sub-Category]],SEARCH("/",Table1[[#This Row],[Category and Sub-Category]],1)+1,LEN(Table1[[#This Row],[Category and Sub-Category]])))</f>
        <v>plays</v>
      </c>
      <c r="S2822" s="8">
        <f>DATE(1970,1,1)+(Table1[[#This Row],[launched_at]]/(24*60*60))</f>
        <v>42401.610983796301</v>
      </c>
      <c r="T2822" s="8">
        <f>DATE(1970,1,1)+(Table1[[#This Row],[deadline]]/(24*60*60))</f>
        <v>42426</v>
      </c>
      <c r="U2822">
        <f>_xlfn.DAYS(Table1[[#This Row],[Date Ended Conversion]],Table1[[#This Row],[Date Created Conversion]])</f>
        <v>25</v>
      </c>
    </row>
    <row r="2823" spans="1:21" ht="43.5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9">
        <f>IF(Table1[[#This Row],[goal]] &lt;= 0,0,Table1[[#This Row],[pledged]]/Table1[[#This Row],[goal]])</f>
        <v>1</v>
      </c>
      <c r="P2823" s="7">
        <f>IF(Table1[[#This Row],[backers_count]] &lt;= 0,0,Table1[[#This Row],[pledged]]/Table1[[#This Row],[backers_count]])</f>
        <v>28.571428571428573</v>
      </c>
      <c r="Q2823" t="str">
        <f>TRIM(MID(Table1[[#This Row],[Category and Sub-Category]],1,SEARCH("/",Table1[[#This Row],[Category and Sub-Category]],1)-1))</f>
        <v>theater</v>
      </c>
      <c r="R2823" t="str">
        <f>TRIM(MID(Table1[[#This Row],[Category and Sub-Category]],SEARCH("/",Table1[[#This Row],[Category and Sub-Category]],1)+1,LEN(Table1[[#This Row],[Category and Sub-Category]])))</f>
        <v>plays</v>
      </c>
      <c r="S2823" s="8">
        <f>DATE(1970,1,1)+(Table1[[#This Row],[launched_at]]/(24*60*60))</f>
        <v>41875.922858796301</v>
      </c>
      <c r="T2823" s="8">
        <f>DATE(1970,1,1)+(Table1[[#This Row],[deadline]]/(24*60*60))</f>
        <v>41905.922858796301</v>
      </c>
      <c r="U2823">
        <f>_xlfn.DAYS(Table1[[#This Row],[Date Ended Conversion]],Table1[[#This Row],[Date Created Conversion]])</f>
        <v>30</v>
      </c>
    </row>
    <row r="2824" spans="1:21" ht="43.5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9">
        <f>IF(Table1[[#This Row],[goal]] &lt;= 0,0,Table1[[#This Row],[pledged]]/Table1[[#This Row],[goal]])</f>
        <v>1</v>
      </c>
      <c r="P2824" s="7">
        <f>IF(Table1[[#This Row],[backers_count]] &lt;= 0,0,Table1[[#This Row],[pledged]]/Table1[[#This Row],[backers_count]])</f>
        <v>63.829787234042556</v>
      </c>
      <c r="Q2824" t="str">
        <f>TRIM(MID(Table1[[#This Row],[Category and Sub-Category]],1,SEARCH("/",Table1[[#This Row],[Category and Sub-Category]],1)-1))</f>
        <v>theater</v>
      </c>
      <c r="R2824" t="str">
        <f>TRIM(MID(Table1[[#This Row],[Category and Sub-Category]],SEARCH("/",Table1[[#This Row],[Category and Sub-Category]],1)+1,LEN(Table1[[#This Row],[Category and Sub-Category]])))</f>
        <v>plays</v>
      </c>
      <c r="S2824" s="8">
        <f>DATE(1970,1,1)+(Table1[[#This Row],[launched_at]]/(24*60*60))</f>
        <v>42060.683935185181</v>
      </c>
      <c r="T2824" s="8">
        <f>DATE(1970,1,1)+(Table1[[#This Row],[deadline]]/(24*60*60))</f>
        <v>42090.642268518517</v>
      </c>
      <c r="U2824">
        <f>_xlfn.DAYS(Table1[[#This Row],[Date Ended Conversion]],Table1[[#This Row],[Date Created Conversion]])</f>
        <v>30</v>
      </c>
    </row>
    <row r="2825" spans="1:21" ht="43.5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9">
        <f>IF(Table1[[#This Row],[goal]] &lt;= 0,0,Table1[[#This Row],[pledged]]/Table1[[#This Row],[goal]])</f>
        <v>1.24</v>
      </c>
      <c r="P2825" s="7">
        <f>IF(Table1[[#This Row],[backers_count]] &lt;= 0,0,Table1[[#This Row],[pledged]]/Table1[[#This Row],[backers_count]])</f>
        <v>8.8571428571428577</v>
      </c>
      <c r="Q2825" t="str">
        <f>TRIM(MID(Table1[[#This Row],[Category and Sub-Category]],1,SEARCH("/",Table1[[#This Row],[Category and Sub-Category]],1)-1))</f>
        <v>theater</v>
      </c>
      <c r="R2825" t="str">
        <f>TRIM(MID(Table1[[#This Row],[Category and Sub-Category]],SEARCH("/",Table1[[#This Row],[Category and Sub-Category]],1)+1,LEN(Table1[[#This Row],[Category and Sub-Category]])))</f>
        <v>plays</v>
      </c>
      <c r="S2825" s="8">
        <f>DATE(1970,1,1)+(Table1[[#This Row],[launched_at]]/(24*60*60))</f>
        <v>42067.011643518519</v>
      </c>
      <c r="T2825" s="8">
        <f>DATE(1970,1,1)+(Table1[[#This Row],[deadline]]/(24*60*60))</f>
        <v>42094.957638888889</v>
      </c>
      <c r="U2825">
        <f>_xlfn.DAYS(Table1[[#This Row],[Date Ended Conversion]],Table1[[#This Row],[Date Created Conversion]])</f>
        <v>27</v>
      </c>
    </row>
    <row r="2826" spans="1:21" ht="29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9">
        <f>IF(Table1[[#This Row],[goal]] &lt;= 0,0,Table1[[#This Row],[pledged]]/Table1[[#This Row],[goal]])</f>
        <v>1.1692307692307693</v>
      </c>
      <c r="P2826" s="7">
        <f>IF(Table1[[#This Row],[backers_count]] &lt;= 0,0,Table1[[#This Row],[pledged]]/Table1[[#This Row],[backers_count]])</f>
        <v>50.666666666666664</v>
      </c>
      <c r="Q2826" t="str">
        <f>TRIM(MID(Table1[[#This Row],[Category and Sub-Category]],1,SEARCH("/",Table1[[#This Row],[Category and Sub-Category]],1)-1))</f>
        <v>theater</v>
      </c>
      <c r="R2826" t="str">
        <f>TRIM(MID(Table1[[#This Row],[Category and Sub-Category]],SEARCH("/",Table1[[#This Row],[Category and Sub-Category]],1)+1,LEN(Table1[[#This Row],[Category and Sub-Category]])))</f>
        <v>plays</v>
      </c>
      <c r="S2826" s="8">
        <f>DATE(1970,1,1)+(Table1[[#This Row],[launched_at]]/(24*60*60))</f>
        <v>42136.270787037036</v>
      </c>
      <c r="T2826" s="8">
        <f>DATE(1970,1,1)+(Table1[[#This Row],[deadline]]/(24*60*60))</f>
        <v>42168.071527777778</v>
      </c>
      <c r="U2826">
        <f>_xlfn.DAYS(Table1[[#This Row],[Date Ended Conversion]],Table1[[#This Row],[Date Created Conversion]])</f>
        <v>32</v>
      </c>
    </row>
    <row r="2827" spans="1:21" ht="43.5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9">
        <f>IF(Table1[[#This Row],[goal]] &lt;= 0,0,Table1[[#This Row],[pledged]]/Table1[[#This Row],[goal]])</f>
        <v>1.0333333333333334</v>
      </c>
      <c r="P2827" s="7">
        <f>IF(Table1[[#This Row],[backers_count]] &lt;= 0,0,Table1[[#This Row],[pledged]]/Table1[[#This Row],[backers_count]])</f>
        <v>60.784313725490193</v>
      </c>
      <c r="Q2827" t="str">
        <f>TRIM(MID(Table1[[#This Row],[Category and Sub-Category]],1,SEARCH("/",Table1[[#This Row],[Category and Sub-Category]],1)-1))</f>
        <v>theater</v>
      </c>
      <c r="R2827" t="str">
        <f>TRIM(MID(Table1[[#This Row],[Category and Sub-Category]],SEARCH("/",Table1[[#This Row],[Category and Sub-Category]],1)+1,LEN(Table1[[#This Row],[Category and Sub-Category]])))</f>
        <v>plays</v>
      </c>
      <c r="S2827" s="8">
        <f>DATE(1970,1,1)+(Table1[[#This Row],[launched_at]]/(24*60*60))</f>
        <v>42312.792662037042</v>
      </c>
      <c r="T2827" s="8">
        <f>DATE(1970,1,1)+(Table1[[#This Row],[deadline]]/(24*60*60))</f>
        <v>42342.792662037042</v>
      </c>
      <c r="U2827">
        <f>_xlfn.DAYS(Table1[[#This Row],[Date Ended Conversion]],Table1[[#This Row],[Date Created Conversion]])</f>
        <v>30</v>
      </c>
    </row>
    <row r="2828" spans="1:21" ht="43.5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9">
        <f>IF(Table1[[#This Row],[goal]] &lt;= 0,0,Table1[[#This Row],[pledged]]/Table1[[#This Row],[goal]])</f>
        <v>1.0774999999999999</v>
      </c>
      <c r="P2828" s="7">
        <f>IF(Table1[[#This Row],[backers_count]] &lt;= 0,0,Table1[[#This Row],[pledged]]/Table1[[#This Row],[backers_count]])</f>
        <v>113.42105263157895</v>
      </c>
      <c r="Q2828" t="str">
        <f>TRIM(MID(Table1[[#This Row],[Category and Sub-Category]],1,SEARCH("/",Table1[[#This Row],[Category and Sub-Category]],1)-1))</f>
        <v>theater</v>
      </c>
      <c r="R2828" t="str">
        <f>TRIM(MID(Table1[[#This Row],[Category and Sub-Category]],SEARCH("/",Table1[[#This Row],[Category and Sub-Category]],1)+1,LEN(Table1[[#This Row],[Category and Sub-Category]])))</f>
        <v>plays</v>
      </c>
      <c r="S2828" s="8">
        <f>DATE(1970,1,1)+(Table1[[#This Row],[launched_at]]/(24*60*60))</f>
        <v>42171.034861111111</v>
      </c>
      <c r="T2828" s="8">
        <f>DATE(1970,1,1)+(Table1[[#This Row],[deadline]]/(24*60*60))</f>
        <v>42195.291666666672</v>
      </c>
      <c r="U2828">
        <f>_xlfn.DAYS(Table1[[#This Row],[Date Ended Conversion]],Table1[[#This Row],[Date Created Conversion]])</f>
        <v>24</v>
      </c>
    </row>
    <row r="2829" spans="1:21" ht="43.5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9">
        <f>IF(Table1[[#This Row],[goal]] &lt;= 0,0,Table1[[#This Row],[pledged]]/Table1[[#This Row],[goal]])</f>
        <v>1.2024999999999999</v>
      </c>
      <c r="P2829" s="7">
        <f>IF(Table1[[#This Row],[backers_count]] &lt;= 0,0,Table1[[#This Row],[pledged]]/Table1[[#This Row],[backers_count]])</f>
        <v>104.56521739130434</v>
      </c>
      <c r="Q2829" t="str">
        <f>TRIM(MID(Table1[[#This Row],[Category and Sub-Category]],1,SEARCH("/",Table1[[#This Row],[Category and Sub-Category]],1)-1))</f>
        <v>theater</v>
      </c>
      <c r="R2829" t="str">
        <f>TRIM(MID(Table1[[#This Row],[Category and Sub-Category]],SEARCH("/",Table1[[#This Row],[Category and Sub-Category]],1)+1,LEN(Table1[[#This Row],[Category and Sub-Category]])))</f>
        <v>plays</v>
      </c>
      <c r="S2829" s="8">
        <f>DATE(1970,1,1)+(Table1[[#This Row],[launched_at]]/(24*60*60))</f>
        <v>42494.683634259258</v>
      </c>
      <c r="T2829" s="8">
        <f>DATE(1970,1,1)+(Table1[[#This Row],[deadline]]/(24*60*60))</f>
        <v>42524.6875</v>
      </c>
      <c r="U2829">
        <f>_xlfn.DAYS(Table1[[#This Row],[Date Ended Conversion]],Table1[[#This Row],[Date Created Conversion]])</f>
        <v>30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9">
        <f>IF(Table1[[#This Row],[goal]] &lt;= 0,0,Table1[[#This Row],[pledged]]/Table1[[#This Row],[goal]])</f>
        <v>1.0037894736842106</v>
      </c>
      <c r="P2830" s="7">
        <f>IF(Table1[[#This Row],[backers_count]] &lt;= 0,0,Table1[[#This Row],[pledged]]/Table1[[#This Row],[backers_count]])</f>
        <v>98.30927835051547</v>
      </c>
      <c r="Q2830" t="str">
        <f>TRIM(MID(Table1[[#This Row],[Category and Sub-Category]],1,SEARCH("/",Table1[[#This Row],[Category and Sub-Category]],1)-1))</f>
        <v>theater</v>
      </c>
      <c r="R2830" t="str">
        <f>TRIM(MID(Table1[[#This Row],[Category and Sub-Category]],SEARCH("/",Table1[[#This Row],[Category and Sub-Category]],1)+1,LEN(Table1[[#This Row],[Category and Sub-Category]])))</f>
        <v>plays</v>
      </c>
      <c r="S2830" s="8">
        <f>DATE(1970,1,1)+(Table1[[#This Row],[launched_at]]/(24*60*60))</f>
        <v>42254.264687499999</v>
      </c>
      <c r="T2830" s="8">
        <f>DATE(1970,1,1)+(Table1[[#This Row],[deadline]]/(24*60*60))</f>
        <v>42279.958333333328</v>
      </c>
      <c r="U2830">
        <f>_xlfn.DAYS(Table1[[#This Row],[Date Ended Conversion]],Table1[[#This Row],[Date Created Conversion]])</f>
        <v>25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9">
        <f>IF(Table1[[#This Row],[goal]] &lt;= 0,0,Table1[[#This Row],[pledged]]/Table1[[#This Row],[goal]])</f>
        <v>1.0651999999999999</v>
      </c>
      <c r="P2831" s="7">
        <f>IF(Table1[[#This Row],[backers_count]] &lt;= 0,0,Table1[[#This Row],[pledged]]/Table1[[#This Row],[backers_count]])</f>
        <v>35.039473684210527</v>
      </c>
      <c r="Q2831" t="str">
        <f>TRIM(MID(Table1[[#This Row],[Category and Sub-Category]],1,SEARCH("/",Table1[[#This Row],[Category and Sub-Category]],1)-1))</f>
        <v>theater</v>
      </c>
      <c r="R2831" t="str">
        <f>TRIM(MID(Table1[[#This Row],[Category and Sub-Category]],SEARCH("/",Table1[[#This Row],[Category and Sub-Category]],1)+1,LEN(Table1[[#This Row],[Category and Sub-Category]])))</f>
        <v>plays</v>
      </c>
      <c r="S2831" s="8">
        <f>DATE(1970,1,1)+(Table1[[#This Row],[launched_at]]/(24*60*60))</f>
        <v>42495.434236111112</v>
      </c>
      <c r="T2831" s="8">
        <f>DATE(1970,1,1)+(Table1[[#This Row],[deadline]]/(24*60*60))</f>
        <v>42523.434236111112</v>
      </c>
      <c r="U2831">
        <f>_xlfn.DAYS(Table1[[#This Row],[Date Ended Conversion]],Table1[[#This Row],[Date Created Conversion]])</f>
        <v>28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9">
        <f>IF(Table1[[#This Row],[goal]] &lt;= 0,0,Table1[[#This Row],[pledged]]/Table1[[#This Row],[goal]])</f>
        <v>1</v>
      </c>
      <c r="P2832" s="7">
        <f>IF(Table1[[#This Row],[backers_count]] &lt;= 0,0,Table1[[#This Row],[pledged]]/Table1[[#This Row],[backers_count]])</f>
        <v>272.72727272727275</v>
      </c>
      <c r="Q2832" t="str">
        <f>TRIM(MID(Table1[[#This Row],[Category and Sub-Category]],1,SEARCH("/",Table1[[#This Row],[Category and Sub-Category]],1)-1))</f>
        <v>theater</v>
      </c>
      <c r="R2832" t="str">
        <f>TRIM(MID(Table1[[#This Row],[Category and Sub-Category]],SEARCH("/",Table1[[#This Row],[Category and Sub-Category]],1)+1,LEN(Table1[[#This Row],[Category and Sub-Category]])))</f>
        <v>plays</v>
      </c>
      <c r="S2832" s="8">
        <f>DATE(1970,1,1)+(Table1[[#This Row],[launched_at]]/(24*60*60))</f>
        <v>41758.839675925927</v>
      </c>
      <c r="T2832" s="8">
        <f>DATE(1970,1,1)+(Table1[[#This Row],[deadline]]/(24*60*60))</f>
        <v>41771.165972222225</v>
      </c>
      <c r="U2832">
        <f>_xlfn.DAYS(Table1[[#This Row],[Date Ended Conversion]],Table1[[#This Row],[Date Created Conversion]])</f>
        <v>13</v>
      </c>
    </row>
    <row r="2833" spans="1:21" ht="29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9">
        <f>IF(Table1[[#This Row],[goal]] &lt;= 0,0,Table1[[#This Row],[pledged]]/Table1[[#This Row],[goal]])</f>
        <v>1.1066666666666667</v>
      </c>
      <c r="P2833" s="7">
        <f>IF(Table1[[#This Row],[backers_count]] &lt;= 0,0,Table1[[#This Row],[pledged]]/Table1[[#This Row],[backers_count]])</f>
        <v>63.846153846153847</v>
      </c>
      <c r="Q2833" t="str">
        <f>TRIM(MID(Table1[[#This Row],[Category and Sub-Category]],1,SEARCH("/",Table1[[#This Row],[Category and Sub-Category]],1)-1))</f>
        <v>theater</v>
      </c>
      <c r="R2833" t="str">
        <f>TRIM(MID(Table1[[#This Row],[Category and Sub-Category]],SEARCH("/",Table1[[#This Row],[Category and Sub-Category]],1)+1,LEN(Table1[[#This Row],[Category and Sub-Category]])))</f>
        <v>plays</v>
      </c>
      <c r="S2833" s="8">
        <f>DATE(1970,1,1)+(Table1[[#This Row],[launched_at]]/(24*60*60))</f>
        <v>42171.824884259258</v>
      </c>
      <c r="T2833" s="8">
        <f>DATE(1970,1,1)+(Table1[[#This Row],[deadline]]/(24*60*60))</f>
        <v>42201.824884259258</v>
      </c>
      <c r="U2833">
        <f>_xlfn.DAYS(Table1[[#This Row],[Date Ended Conversion]],Table1[[#This Row],[Date Created Conversion]])</f>
        <v>30</v>
      </c>
    </row>
    <row r="2834" spans="1:21" ht="43.5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9">
        <f>IF(Table1[[#This Row],[goal]] &lt;= 0,0,Table1[[#This Row],[pledged]]/Table1[[#This Row],[goal]])</f>
        <v>1.1471959999999999</v>
      </c>
      <c r="P2834" s="7">
        <f>IF(Table1[[#This Row],[backers_count]] &lt;= 0,0,Table1[[#This Row],[pledged]]/Table1[[#This Row],[backers_count]])</f>
        <v>30.189368421052631</v>
      </c>
      <c r="Q2834" t="str">
        <f>TRIM(MID(Table1[[#This Row],[Category and Sub-Category]],1,SEARCH("/",Table1[[#This Row],[Category and Sub-Category]],1)-1))</f>
        <v>theater</v>
      </c>
      <c r="R2834" t="str">
        <f>TRIM(MID(Table1[[#This Row],[Category and Sub-Category]],SEARCH("/",Table1[[#This Row],[Category and Sub-Category]],1)+1,LEN(Table1[[#This Row],[Category and Sub-Category]])))</f>
        <v>plays</v>
      </c>
      <c r="S2834" s="8">
        <f>DATE(1970,1,1)+(Table1[[#This Row],[launched_at]]/(24*60*60))</f>
        <v>41938.709421296298</v>
      </c>
      <c r="T2834" s="8">
        <f>DATE(1970,1,1)+(Table1[[#This Row],[deadline]]/(24*60*60))</f>
        <v>41966.916666666672</v>
      </c>
      <c r="U2834">
        <f>_xlfn.DAYS(Table1[[#This Row],[Date Ended Conversion]],Table1[[#This Row],[Date Created Conversion]])</f>
        <v>28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9">
        <f>IF(Table1[[#This Row],[goal]] &lt;= 0,0,Table1[[#This Row],[pledged]]/Table1[[#This Row],[goal]])</f>
        <v>1.0825925925925926</v>
      </c>
      <c r="P2835" s="7">
        <f>IF(Table1[[#This Row],[backers_count]] &lt;= 0,0,Table1[[#This Row],[pledged]]/Table1[[#This Row],[backers_count]])</f>
        <v>83.51428571428572</v>
      </c>
      <c r="Q2835" t="str">
        <f>TRIM(MID(Table1[[#This Row],[Category and Sub-Category]],1,SEARCH("/",Table1[[#This Row],[Category and Sub-Category]],1)-1))</f>
        <v>theater</v>
      </c>
      <c r="R2835" t="str">
        <f>TRIM(MID(Table1[[#This Row],[Category and Sub-Category]],SEARCH("/",Table1[[#This Row],[Category and Sub-Category]],1)+1,LEN(Table1[[#This Row],[Category and Sub-Category]])))</f>
        <v>plays</v>
      </c>
      <c r="S2835" s="8">
        <f>DATE(1970,1,1)+(Table1[[#This Row],[launched_at]]/(24*60*60))</f>
        <v>42268.127696759257</v>
      </c>
      <c r="T2835" s="8">
        <f>DATE(1970,1,1)+(Table1[[#This Row],[deadline]]/(24*60*60))</f>
        <v>42288.083333333328</v>
      </c>
      <c r="U2835">
        <f>_xlfn.DAYS(Table1[[#This Row],[Date Ended Conversion]],Table1[[#This Row],[Date Created Conversion]])</f>
        <v>20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9">
        <f>IF(Table1[[#This Row],[goal]] &lt;= 0,0,Table1[[#This Row],[pledged]]/Table1[[#This Row],[goal]])</f>
        <v>1.7</v>
      </c>
      <c r="P2836" s="7">
        <f>IF(Table1[[#This Row],[backers_count]] &lt;= 0,0,Table1[[#This Row],[pledged]]/Table1[[#This Row],[backers_count]])</f>
        <v>64.761904761904759</v>
      </c>
      <c r="Q2836" t="str">
        <f>TRIM(MID(Table1[[#This Row],[Category and Sub-Category]],1,SEARCH("/",Table1[[#This Row],[Category and Sub-Category]],1)-1))</f>
        <v>theater</v>
      </c>
      <c r="R2836" t="str">
        <f>TRIM(MID(Table1[[#This Row],[Category and Sub-Category]],SEARCH("/",Table1[[#This Row],[Category and Sub-Category]],1)+1,LEN(Table1[[#This Row],[Category and Sub-Category]])))</f>
        <v>plays</v>
      </c>
      <c r="S2836" s="8">
        <f>DATE(1970,1,1)+(Table1[[#This Row],[launched_at]]/(24*60*60))</f>
        <v>42019.959837962961</v>
      </c>
      <c r="T2836" s="8">
        <f>DATE(1970,1,1)+(Table1[[#This Row],[deadline]]/(24*60*60))</f>
        <v>42034.959837962961</v>
      </c>
      <c r="U2836">
        <f>_xlfn.DAYS(Table1[[#This Row],[Date Ended Conversion]],Table1[[#This Row],[Date Created Conversion]])</f>
        <v>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9">
        <f>IF(Table1[[#This Row],[goal]] &lt;= 0,0,Table1[[#This Row],[pledged]]/Table1[[#This Row],[goal]])</f>
        <v>1.8709899999999999</v>
      </c>
      <c r="P2837" s="7">
        <f>IF(Table1[[#This Row],[backers_count]] &lt;= 0,0,Table1[[#This Row],[pledged]]/Table1[[#This Row],[backers_count]])</f>
        <v>20.118172043010752</v>
      </c>
      <c r="Q2837" t="str">
        <f>TRIM(MID(Table1[[#This Row],[Category and Sub-Category]],1,SEARCH("/",Table1[[#This Row],[Category and Sub-Category]],1)-1))</f>
        <v>theater</v>
      </c>
      <c r="R2837" t="str">
        <f>TRIM(MID(Table1[[#This Row],[Category and Sub-Category]],SEARCH("/",Table1[[#This Row],[Category and Sub-Category]],1)+1,LEN(Table1[[#This Row],[Category and Sub-Category]])))</f>
        <v>plays</v>
      </c>
      <c r="S2837" s="8">
        <f>DATE(1970,1,1)+(Table1[[#This Row],[launched_at]]/(24*60*60))</f>
        <v>42313.703900462962</v>
      </c>
      <c r="T2837" s="8">
        <f>DATE(1970,1,1)+(Table1[[#This Row],[deadline]]/(24*60*60))</f>
        <v>42343</v>
      </c>
      <c r="U2837">
        <f>_xlfn.DAYS(Table1[[#This Row],[Date Ended Conversion]],Table1[[#This Row],[Date Created Conversion]])</f>
        <v>30</v>
      </c>
    </row>
    <row r="2838" spans="1:21" ht="43.5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9">
        <f>IF(Table1[[#This Row],[goal]] &lt;= 0,0,Table1[[#This Row],[pledged]]/Table1[[#This Row],[goal]])</f>
        <v>1.0777777777777777</v>
      </c>
      <c r="P2838" s="7">
        <f>IF(Table1[[#This Row],[backers_count]] &lt;= 0,0,Table1[[#This Row],[pledged]]/Table1[[#This Row],[backers_count]])</f>
        <v>44.090909090909093</v>
      </c>
      <c r="Q2838" t="str">
        <f>TRIM(MID(Table1[[#This Row],[Category and Sub-Category]],1,SEARCH("/",Table1[[#This Row],[Category and Sub-Category]],1)-1))</f>
        <v>theater</v>
      </c>
      <c r="R2838" t="str">
        <f>TRIM(MID(Table1[[#This Row],[Category and Sub-Category]],SEARCH("/",Table1[[#This Row],[Category and Sub-Category]],1)+1,LEN(Table1[[#This Row],[Category and Sub-Category]])))</f>
        <v>plays</v>
      </c>
      <c r="S2838" s="8">
        <f>DATE(1970,1,1)+(Table1[[#This Row],[launched_at]]/(24*60*60))</f>
        <v>42746.261782407411</v>
      </c>
      <c r="T2838" s="8">
        <f>DATE(1970,1,1)+(Table1[[#This Row],[deadline]]/(24*60*60))</f>
        <v>42784.207638888889</v>
      </c>
      <c r="U2838">
        <f>_xlfn.DAYS(Table1[[#This Row],[Date Ended Conversion]],Table1[[#This Row],[Date Created Conversion]])</f>
        <v>38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9">
        <f>IF(Table1[[#This Row],[goal]] &lt;= 0,0,Table1[[#This Row],[pledged]]/Table1[[#This Row],[goal]])</f>
        <v>1</v>
      </c>
      <c r="P2839" s="7">
        <f>IF(Table1[[#This Row],[backers_count]] &lt;= 0,0,Table1[[#This Row],[pledged]]/Table1[[#This Row],[backers_count]])</f>
        <v>40.476190476190474</v>
      </c>
      <c r="Q2839" t="str">
        <f>TRIM(MID(Table1[[#This Row],[Category and Sub-Category]],1,SEARCH("/",Table1[[#This Row],[Category and Sub-Category]],1)-1))</f>
        <v>theater</v>
      </c>
      <c r="R2839" t="str">
        <f>TRIM(MID(Table1[[#This Row],[Category and Sub-Category]],SEARCH("/",Table1[[#This Row],[Category and Sub-Category]],1)+1,LEN(Table1[[#This Row],[Category and Sub-Category]])))</f>
        <v>plays</v>
      </c>
      <c r="S2839" s="8">
        <f>DATE(1970,1,1)+(Table1[[#This Row],[launched_at]]/(24*60*60))</f>
        <v>42307.908379629633</v>
      </c>
      <c r="T2839" s="8">
        <f>DATE(1970,1,1)+(Table1[[#This Row],[deadline]]/(24*60*60))</f>
        <v>42347.950046296297</v>
      </c>
      <c r="U2839">
        <f>_xlfn.DAYS(Table1[[#This Row],[Date Ended Conversion]],Table1[[#This Row],[Date Created Conversion]])</f>
        <v>40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9">
        <f>IF(Table1[[#This Row],[goal]] &lt;= 0,0,Table1[[#This Row],[pledged]]/Table1[[#This Row],[goal]])</f>
        <v>1.2024999999999999</v>
      </c>
      <c r="P2840" s="7">
        <f>IF(Table1[[#This Row],[backers_count]] &lt;= 0,0,Table1[[#This Row],[pledged]]/Table1[[#This Row],[backers_count]])</f>
        <v>44.537037037037038</v>
      </c>
      <c r="Q2840" t="str">
        <f>TRIM(MID(Table1[[#This Row],[Category and Sub-Category]],1,SEARCH("/",Table1[[#This Row],[Category and Sub-Category]],1)-1))</f>
        <v>theater</v>
      </c>
      <c r="R2840" t="str">
        <f>TRIM(MID(Table1[[#This Row],[Category and Sub-Category]],SEARCH("/",Table1[[#This Row],[Category and Sub-Category]],1)+1,LEN(Table1[[#This Row],[Category and Sub-Category]])))</f>
        <v>plays</v>
      </c>
      <c r="S2840" s="8">
        <f>DATE(1970,1,1)+(Table1[[#This Row],[launched_at]]/(24*60*60))</f>
        <v>41842.607592592591</v>
      </c>
      <c r="T2840" s="8">
        <f>DATE(1970,1,1)+(Table1[[#This Row],[deadline]]/(24*60*60))</f>
        <v>41864.916666666664</v>
      </c>
      <c r="U2840">
        <f>_xlfn.DAYS(Table1[[#This Row],[Date Ended Conversion]],Table1[[#This Row],[Date Created Conversion]])</f>
        <v>22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9">
        <f>IF(Table1[[#This Row],[goal]] &lt;= 0,0,Table1[[#This Row],[pledged]]/Table1[[#This Row],[goal]])</f>
        <v>1.1142857142857143</v>
      </c>
      <c r="P2841" s="7">
        <f>IF(Table1[[#This Row],[backers_count]] &lt;= 0,0,Table1[[#This Row],[pledged]]/Table1[[#This Row],[backers_count]])</f>
        <v>125.80645161290323</v>
      </c>
      <c r="Q2841" t="str">
        <f>TRIM(MID(Table1[[#This Row],[Category and Sub-Category]],1,SEARCH("/",Table1[[#This Row],[Category and Sub-Category]],1)-1))</f>
        <v>theater</v>
      </c>
      <c r="R2841" t="str">
        <f>TRIM(MID(Table1[[#This Row],[Category and Sub-Category]],SEARCH("/",Table1[[#This Row],[Category and Sub-Category]],1)+1,LEN(Table1[[#This Row],[Category and Sub-Category]])))</f>
        <v>plays</v>
      </c>
      <c r="S2841" s="8">
        <f>DATE(1970,1,1)+(Table1[[#This Row],[launched_at]]/(24*60*60))</f>
        <v>41853.240208333329</v>
      </c>
      <c r="T2841" s="8">
        <f>DATE(1970,1,1)+(Table1[[#This Row],[deadline]]/(24*60*60))</f>
        <v>41876.207638888889</v>
      </c>
      <c r="U2841">
        <f>_xlfn.DAYS(Table1[[#This Row],[Date Ended Conversion]],Table1[[#This Row],[Date Created Conversion]])</f>
        <v>23</v>
      </c>
    </row>
    <row r="2842" spans="1:21" ht="43.5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9">
        <f>IF(Table1[[#This Row],[goal]] &lt;= 0,0,Table1[[#This Row],[pledged]]/Table1[[#This Row],[goal]])</f>
        <v>1.04</v>
      </c>
      <c r="P2842" s="7">
        <f>IF(Table1[[#This Row],[backers_count]] &lt;= 0,0,Table1[[#This Row],[pledged]]/Table1[[#This Row],[backers_count]])</f>
        <v>19.696969696969695</v>
      </c>
      <c r="Q2842" t="str">
        <f>TRIM(MID(Table1[[#This Row],[Category and Sub-Category]],1,SEARCH("/",Table1[[#This Row],[Category and Sub-Category]],1)-1))</f>
        <v>theater</v>
      </c>
      <c r="R2842" t="str">
        <f>TRIM(MID(Table1[[#This Row],[Category and Sub-Category]],SEARCH("/",Table1[[#This Row],[Category and Sub-Category]],1)+1,LEN(Table1[[#This Row],[Category and Sub-Category]])))</f>
        <v>plays</v>
      </c>
      <c r="S2842" s="8">
        <f>DATE(1970,1,1)+(Table1[[#This Row],[launched_at]]/(24*60*60))</f>
        <v>42060.035636574074</v>
      </c>
      <c r="T2842" s="8">
        <f>DATE(1970,1,1)+(Table1[[#This Row],[deadline]]/(24*60*60))</f>
        <v>42081.708333333328</v>
      </c>
      <c r="U2842">
        <f>_xlfn.DAYS(Table1[[#This Row],[Date Ended Conversion]],Table1[[#This Row],[Date Created Conversion]])</f>
        <v>21</v>
      </c>
    </row>
    <row r="2843" spans="1:21" ht="43.5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9">
        <f>IF(Table1[[#This Row],[goal]] &lt;= 0,0,Table1[[#This Row],[pledged]]/Table1[[#This Row],[goal]])</f>
        <v>0.01</v>
      </c>
      <c r="P2843" s="7">
        <f>IF(Table1[[#This Row],[backers_count]] &lt;= 0,0,Table1[[#This Row],[pledged]]/Table1[[#This Row],[backers_count]])</f>
        <v>10</v>
      </c>
      <c r="Q2843" t="str">
        <f>TRIM(MID(Table1[[#This Row],[Category and Sub-Category]],1,SEARCH("/",Table1[[#This Row],[Category and Sub-Category]],1)-1))</f>
        <v>theater</v>
      </c>
      <c r="R2843" t="str">
        <f>TRIM(MID(Table1[[#This Row],[Category and Sub-Category]],SEARCH("/",Table1[[#This Row],[Category and Sub-Category]],1)+1,LEN(Table1[[#This Row],[Category and Sub-Category]])))</f>
        <v>plays</v>
      </c>
      <c r="S2843" s="8">
        <f>DATE(1970,1,1)+(Table1[[#This Row],[launched_at]]/(24*60*60))</f>
        <v>42291.739548611113</v>
      </c>
      <c r="T2843" s="8">
        <f>DATE(1970,1,1)+(Table1[[#This Row],[deadline]]/(24*60*60))</f>
        <v>42351.781215277777</v>
      </c>
      <c r="U2843">
        <f>_xlfn.DAYS(Table1[[#This Row],[Date Ended Conversion]],Table1[[#This Row],[Date Created Conversion]])</f>
        <v>60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9">
        <f>IF(Table1[[#This Row],[goal]] &lt;= 0,0,Table1[[#This Row],[pledged]]/Table1[[#This Row],[goal]])</f>
        <v>0</v>
      </c>
      <c r="P2844" s="7">
        <f>IF(Table1[[#This Row],[backers_count]] &lt;= 0,0,Table1[[#This Row],[pledged]]/Table1[[#This Row],[backers_count]])</f>
        <v>0</v>
      </c>
      <c r="Q2844" t="str">
        <f>TRIM(MID(Table1[[#This Row],[Category and Sub-Category]],1,SEARCH("/",Table1[[#This Row],[Category and Sub-Category]],1)-1))</f>
        <v>theater</v>
      </c>
      <c r="R2844" t="str">
        <f>TRIM(MID(Table1[[#This Row],[Category and Sub-Category]],SEARCH("/",Table1[[#This Row],[Category and Sub-Category]],1)+1,LEN(Table1[[#This Row],[Category and Sub-Category]])))</f>
        <v>plays</v>
      </c>
      <c r="S2844" s="8">
        <f>DATE(1970,1,1)+(Table1[[#This Row],[launched_at]]/(24*60*60))</f>
        <v>41784.95248842593</v>
      </c>
      <c r="T2844" s="8">
        <f>DATE(1970,1,1)+(Table1[[#This Row],[deadline]]/(24*60*60))</f>
        <v>41811.458333333336</v>
      </c>
      <c r="U2844">
        <f>_xlfn.DAYS(Table1[[#This Row],[Date Ended Conversion]],Table1[[#This Row],[Date Created Conversion]])</f>
        <v>27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9">
        <f>IF(Table1[[#This Row],[goal]] &lt;= 0,0,Table1[[#This Row],[pledged]]/Table1[[#This Row],[goal]])</f>
        <v>0</v>
      </c>
      <c r="P2845" s="7">
        <f>IF(Table1[[#This Row],[backers_count]] &lt;= 0,0,Table1[[#This Row],[pledged]]/Table1[[#This Row],[backers_count]])</f>
        <v>0</v>
      </c>
      <c r="Q2845" t="str">
        <f>TRIM(MID(Table1[[#This Row],[Category and Sub-Category]],1,SEARCH("/",Table1[[#This Row],[Category and Sub-Category]],1)-1))</f>
        <v>theater</v>
      </c>
      <c r="R2845" t="str">
        <f>TRIM(MID(Table1[[#This Row],[Category and Sub-Category]],SEARCH("/",Table1[[#This Row],[Category and Sub-Category]],1)+1,LEN(Table1[[#This Row],[Category and Sub-Category]])))</f>
        <v>plays</v>
      </c>
      <c r="S2845" s="8">
        <f>DATE(1970,1,1)+(Table1[[#This Row],[launched_at]]/(24*60*60))</f>
        <v>42492.737847222219</v>
      </c>
      <c r="T2845" s="8">
        <f>DATE(1970,1,1)+(Table1[[#This Row],[deadline]]/(24*60*60))</f>
        <v>42534.166666666672</v>
      </c>
      <c r="U2845">
        <f>_xlfn.DAYS(Table1[[#This Row],[Date Ended Conversion]],Table1[[#This Row],[Date Created Conversion]])</f>
        <v>42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9">
        <f>IF(Table1[[#This Row],[goal]] &lt;= 0,0,Table1[[#This Row],[pledged]]/Table1[[#This Row],[goal]])</f>
        <v>5.4545454545454543E-2</v>
      </c>
      <c r="P2846" s="7">
        <f>IF(Table1[[#This Row],[backers_count]] &lt;= 0,0,Table1[[#This Row],[pledged]]/Table1[[#This Row],[backers_count]])</f>
        <v>30</v>
      </c>
      <c r="Q2846" t="str">
        <f>TRIM(MID(Table1[[#This Row],[Category and Sub-Category]],1,SEARCH("/",Table1[[#This Row],[Category and Sub-Category]],1)-1))</f>
        <v>theater</v>
      </c>
      <c r="R2846" t="str">
        <f>TRIM(MID(Table1[[#This Row],[Category and Sub-Category]],SEARCH("/",Table1[[#This Row],[Category and Sub-Category]],1)+1,LEN(Table1[[#This Row],[Category and Sub-Category]])))</f>
        <v>plays</v>
      </c>
      <c r="S2846" s="8">
        <f>DATE(1970,1,1)+(Table1[[#This Row],[launched_at]]/(24*60*60))</f>
        <v>42709.546064814815</v>
      </c>
      <c r="T2846" s="8">
        <f>DATE(1970,1,1)+(Table1[[#This Row],[deadline]]/(24*60*60))</f>
        <v>42739.546064814815</v>
      </c>
      <c r="U2846">
        <f>_xlfn.DAYS(Table1[[#This Row],[Date Ended Conversion]],Table1[[#This Row],[Date Created Conversion]])</f>
        <v>30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9">
        <f>IF(Table1[[#This Row],[goal]] &lt;= 0,0,Table1[[#This Row],[pledged]]/Table1[[#This Row],[goal]])</f>
        <v>0.31546666666666667</v>
      </c>
      <c r="P2847" s="7">
        <f>IF(Table1[[#This Row],[backers_count]] &lt;= 0,0,Table1[[#This Row],[pledged]]/Table1[[#This Row],[backers_count]])</f>
        <v>60.666666666666664</v>
      </c>
      <c r="Q2847" t="str">
        <f>TRIM(MID(Table1[[#This Row],[Category and Sub-Category]],1,SEARCH("/",Table1[[#This Row],[Category and Sub-Category]],1)-1))</f>
        <v>theater</v>
      </c>
      <c r="R2847" t="str">
        <f>TRIM(MID(Table1[[#This Row],[Category and Sub-Category]],SEARCH("/",Table1[[#This Row],[Category and Sub-Category]],1)+1,LEN(Table1[[#This Row],[Category and Sub-Category]])))</f>
        <v>plays</v>
      </c>
      <c r="S2847" s="8">
        <f>DATE(1970,1,1)+(Table1[[#This Row],[launched_at]]/(24*60*60))</f>
        <v>42103.016585648147</v>
      </c>
      <c r="T2847" s="8">
        <f>DATE(1970,1,1)+(Table1[[#This Row],[deadline]]/(24*60*60))</f>
        <v>42163.016585648147</v>
      </c>
      <c r="U2847">
        <f>_xlfn.DAYS(Table1[[#This Row],[Date Ended Conversion]],Table1[[#This Row],[Date Created Conversion]])</f>
        <v>60</v>
      </c>
    </row>
    <row r="2848" spans="1:21" ht="43.5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9">
        <f>IF(Table1[[#This Row],[goal]] &lt;= 0,0,Table1[[#This Row],[pledged]]/Table1[[#This Row],[goal]])</f>
        <v>0</v>
      </c>
      <c r="P2848" s="7">
        <f>IF(Table1[[#This Row],[backers_count]] &lt;= 0,0,Table1[[#This Row],[pledged]]/Table1[[#This Row],[backers_count]])</f>
        <v>0</v>
      </c>
      <c r="Q2848" t="str">
        <f>TRIM(MID(Table1[[#This Row],[Category and Sub-Category]],1,SEARCH("/",Table1[[#This Row],[Category and Sub-Category]],1)-1))</f>
        <v>theater</v>
      </c>
      <c r="R2848" t="str">
        <f>TRIM(MID(Table1[[#This Row],[Category and Sub-Category]],SEARCH("/",Table1[[#This Row],[Category and Sub-Category]],1)+1,LEN(Table1[[#This Row],[Category and Sub-Category]])))</f>
        <v>plays</v>
      </c>
      <c r="S2848" s="8">
        <f>DATE(1970,1,1)+(Table1[[#This Row],[launched_at]]/(24*60*60))</f>
        <v>42108.692060185189</v>
      </c>
      <c r="T2848" s="8">
        <f>DATE(1970,1,1)+(Table1[[#This Row],[deadline]]/(24*60*60))</f>
        <v>42153.692060185189</v>
      </c>
      <c r="U2848">
        <f>_xlfn.DAYS(Table1[[#This Row],[Date Ended Conversion]],Table1[[#This Row],[Date Created Conversion]])</f>
        <v>45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9">
        <f>IF(Table1[[#This Row],[goal]] &lt;= 0,0,Table1[[#This Row],[pledged]]/Table1[[#This Row],[goal]])</f>
        <v>0</v>
      </c>
      <c r="P2849" s="7">
        <f>IF(Table1[[#This Row],[backers_count]] &lt;= 0,0,Table1[[#This Row],[pledged]]/Table1[[#This Row],[backers_count]])</f>
        <v>0</v>
      </c>
      <c r="Q2849" t="str">
        <f>TRIM(MID(Table1[[#This Row],[Category and Sub-Category]],1,SEARCH("/",Table1[[#This Row],[Category and Sub-Category]],1)-1))</f>
        <v>theater</v>
      </c>
      <c r="R2849" t="str">
        <f>TRIM(MID(Table1[[#This Row],[Category and Sub-Category]],SEARCH("/",Table1[[#This Row],[Category and Sub-Category]],1)+1,LEN(Table1[[#This Row],[Category and Sub-Category]])))</f>
        <v>plays</v>
      </c>
      <c r="S2849" s="8">
        <f>DATE(1970,1,1)+(Table1[[#This Row],[launched_at]]/(24*60*60))</f>
        <v>42453.806307870371</v>
      </c>
      <c r="T2849" s="8">
        <f>DATE(1970,1,1)+(Table1[[#This Row],[deadline]]/(24*60*60))</f>
        <v>42513.806307870371</v>
      </c>
      <c r="U2849">
        <f>_xlfn.DAYS(Table1[[#This Row],[Date Ended Conversion]],Table1[[#This Row],[Date Created Conversion]])</f>
        <v>60</v>
      </c>
    </row>
    <row r="2850" spans="1:21" ht="43.5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9">
        <f>IF(Table1[[#This Row],[goal]] &lt;= 0,0,Table1[[#This Row],[pledged]]/Table1[[#This Row],[goal]])</f>
        <v>2E-3</v>
      </c>
      <c r="P2850" s="7">
        <f>IF(Table1[[#This Row],[backers_count]] &lt;= 0,0,Table1[[#This Row],[pledged]]/Table1[[#This Row],[backers_count]])</f>
        <v>23.333333333333332</v>
      </c>
      <c r="Q2850" t="str">
        <f>TRIM(MID(Table1[[#This Row],[Category and Sub-Category]],1,SEARCH("/",Table1[[#This Row],[Category and Sub-Category]],1)-1))</f>
        <v>theater</v>
      </c>
      <c r="R2850" t="str">
        <f>TRIM(MID(Table1[[#This Row],[Category and Sub-Category]],SEARCH("/",Table1[[#This Row],[Category and Sub-Category]],1)+1,LEN(Table1[[#This Row],[Category and Sub-Category]])))</f>
        <v>plays</v>
      </c>
      <c r="S2850" s="8">
        <f>DATE(1970,1,1)+(Table1[[#This Row],[launched_at]]/(24*60*60))</f>
        <v>42123.648831018523</v>
      </c>
      <c r="T2850" s="8">
        <f>DATE(1970,1,1)+(Table1[[#This Row],[deadline]]/(24*60*60))</f>
        <v>42153.648831018523</v>
      </c>
      <c r="U2850">
        <f>_xlfn.DAYS(Table1[[#This Row],[Date Ended Conversion]],Table1[[#This Row],[Date Created Conversion]])</f>
        <v>30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9">
        <f>IF(Table1[[#This Row],[goal]] &lt;= 0,0,Table1[[#This Row],[pledged]]/Table1[[#This Row],[goal]])</f>
        <v>0.01</v>
      </c>
      <c r="P2851" s="7">
        <f>IF(Table1[[#This Row],[backers_count]] &lt;= 0,0,Table1[[#This Row],[pledged]]/Table1[[#This Row],[backers_count]])</f>
        <v>5</v>
      </c>
      <c r="Q2851" t="str">
        <f>TRIM(MID(Table1[[#This Row],[Category and Sub-Category]],1,SEARCH("/",Table1[[#This Row],[Category and Sub-Category]],1)-1))</f>
        <v>theater</v>
      </c>
      <c r="R2851" t="str">
        <f>TRIM(MID(Table1[[#This Row],[Category and Sub-Category]],SEARCH("/",Table1[[#This Row],[Category and Sub-Category]],1)+1,LEN(Table1[[#This Row],[Category and Sub-Category]])))</f>
        <v>plays</v>
      </c>
      <c r="S2851" s="8">
        <f>DATE(1970,1,1)+(Table1[[#This Row],[launched_at]]/(24*60*60))</f>
        <v>42453.428240740745</v>
      </c>
      <c r="T2851" s="8">
        <f>DATE(1970,1,1)+(Table1[[#This Row],[deadline]]/(24*60*60))</f>
        <v>42483.428240740745</v>
      </c>
      <c r="U2851">
        <f>_xlfn.DAYS(Table1[[#This Row],[Date Ended Conversion]],Table1[[#This Row],[Date Created Conversion]])</f>
        <v>30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9">
        <f>IF(Table1[[#This Row],[goal]] &lt;= 0,0,Table1[[#This Row],[pledged]]/Table1[[#This Row],[goal]])</f>
        <v>3.8875E-2</v>
      </c>
      <c r="P2852" s="7">
        <f>IF(Table1[[#This Row],[backers_count]] &lt;= 0,0,Table1[[#This Row],[pledged]]/Table1[[#This Row],[backers_count]])</f>
        <v>23.923076923076923</v>
      </c>
      <c r="Q2852" t="str">
        <f>TRIM(MID(Table1[[#This Row],[Category and Sub-Category]],1,SEARCH("/",Table1[[#This Row],[Category and Sub-Category]],1)-1))</f>
        <v>theater</v>
      </c>
      <c r="R2852" t="str">
        <f>TRIM(MID(Table1[[#This Row],[Category and Sub-Category]],SEARCH("/",Table1[[#This Row],[Category and Sub-Category]],1)+1,LEN(Table1[[#This Row],[Category and Sub-Category]])))</f>
        <v>plays</v>
      </c>
      <c r="S2852" s="8">
        <f>DATE(1970,1,1)+(Table1[[#This Row],[launched_at]]/(24*60*60))</f>
        <v>41858.007071759261</v>
      </c>
      <c r="T2852" s="8">
        <f>DATE(1970,1,1)+(Table1[[#This Row],[deadline]]/(24*60*60))</f>
        <v>41888.007071759261</v>
      </c>
      <c r="U2852">
        <f>_xlfn.DAYS(Table1[[#This Row],[Date Ended Conversion]],Table1[[#This Row],[Date Created Conversion]])</f>
        <v>30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9">
        <f>IF(Table1[[#This Row],[goal]] &lt;= 0,0,Table1[[#This Row],[pledged]]/Table1[[#This Row],[goal]])</f>
        <v>0</v>
      </c>
      <c r="P2853" s="7">
        <f>IF(Table1[[#This Row],[backers_count]] &lt;= 0,0,Table1[[#This Row],[pledged]]/Table1[[#This Row],[backers_count]])</f>
        <v>0</v>
      </c>
      <c r="Q2853" t="str">
        <f>TRIM(MID(Table1[[#This Row],[Category and Sub-Category]],1,SEARCH("/",Table1[[#This Row],[Category and Sub-Category]],1)-1))</f>
        <v>theater</v>
      </c>
      <c r="R2853" t="str">
        <f>TRIM(MID(Table1[[#This Row],[Category and Sub-Category]],SEARCH("/",Table1[[#This Row],[Category and Sub-Category]],1)+1,LEN(Table1[[#This Row],[Category and Sub-Category]])))</f>
        <v>plays</v>
      </c>
      <c r="S2853" s="8">
        <f>DATE(1970,1,1)+(Table1[[#This Row],[launched_at]]/(24*60*60))</f>
        <v>42390.002650462964</v>
      </c>
      <c r="T2853" s="8">
        <f>DATE(1970,1,1)+(Table1[[#This Row],[deadline]]/(24*60*60))</f>
        <v>42398.970138888893</v>
      </c>
      <c r="U2853">
        <f>_xlfn.DAYS(Table1[[#This Row],[Date Ended Conversion]],Table1[[#This Row],[Date Created Conversion]])</f>
        <v>8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9">
        <f>IF(Table1[[#This Row],[goal]] &lt;= 0,0,Table1[[#This Row],[pledged]]/Table1[[#This Row],[goal]])</f>
        <v>1.9E-2</v>
      </c>
      <c r="P2854" s="7">
        <f>IF(Table1[[#This Row],[backers_count]] &lt;= 0,0,Table1[[#This Row],[pledged]]/Table1[[#This Row],[backers_count]])</f>
        <v>15.833333333333334</v>
      </c>
      <c r="Q2854" t="str">
        <f>TRIM(MID(Table1[[#This Row],[Category and Sub-Category]],1,SEARCH("/",Table1[[#This Row],[Category and Sub-Category]],1)-1))</f>
        <v>theater</v>
      </c>
      <c r="R2854" t="str">
        <f>TRIM(MID(Table1[[#This Row],[Category and Sub-Category]],SEARCH("/",Table1[[#This Row],[Category and Sub-Category]],1)+1,LEN(Table1[[#This Row],[Category and Sub-Category]])))</f>
        <v>plays</v>
      </c>
      <c r="S2854" s="8">
        <f>DATE(1970,1,1)+(Table1[[#This Row],[launched_at]]/(24*60*60))</f>
        <v>41781.045173611114</v>
      </c>
      <c r="T2854" s="8">
        <f>DATE(1970,1,1)+(Table1[[#This Row],[deadline]]/(24*60*60))</f>
        <v>41811.045173611114</v>
      </c>
      <c r="U2854">
        <f>_xlfn.DAYS(Table1[[#This Row],[Date Ended Conversion]],Table1[[#This Row],[Date Created Conversion]])</f>
        <v>30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9">
        <f>IF(Table1[[#This Row],[goal]] &lt;= 0,0,Table1[[#This Row],[pledged]]/Table1[[#This Row],[goal]])</f>
        <v>0</v>
      </c>
      <c r="P2855" s="7">
        <f>IF(Table1[[#This Row],[backers_count]] &lt;= 0,0,Table1[[#This Row],[pledged]]/Table1[[#This Row],[backers_count]])</f>
        <v>0</v>
      </c>
      <c r="Q2855" t="str">
        <f>TRIM(MID(Table1[[#This Row],[Category and Sub-Category]],1,SEARCH("/",Table1[[#This Row],[Category and Sub-Category]],1)-1))</f>
        <v>theater</v>
      </c>
      <c r="R2855" t="str">
        <f>TRIM(MID(Table1[[#This Row],[Category and Sub-Category]],SEARCH("/",Table1[[#This Row],[Category and Sub-Category]],1)+1,LEN(Table1[[#This Row],[Category and Sub-Category]])))</f>
        <v>plays</v>
      </c>
      <c r="S2855" s="8">
        <f>DATE(1970,1,1)+(Table1[[#This Row],[launched_at]]/(24*60*60))</f>
        <v>41836.190937499996</v>
      </c>
      <c r="T2855" s="8">
        <f>DATE(1970,1,1)+(Table1[[#This Row],[deadline]]/(24*60*60))</f>
        <v>41896.190937499996</v>
      </c>
      <c r="U2855">
        <f>_xlfn.DAYS(Table1[[#This Row],[Date Ended Conversion]],Table1[[#This Row],[Date Created Conversion]])</f>
        <v>60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9">
        <f>IF(Table1[[#This Row],[goal]] &lt;= 0,0,Table1[[#This Row],[pledged]]/Table1[[#This Row],[goal]])</f>
        <v>0.41699999999999998</v>
      </c>
      <c r="P2856" s="7">
        <f>IF(Table1[[#This Row],[backers_count]] &lt;= 0,0,Table1[[#This Row],[pledged]]/Table1[[#This Row],[backers_count]])</f>
        <v>29.785714285714285</v>
      </c>
      <c r="Q2856" t="str">
        <f>TRIM(MID(Table1[[#This Row],[Category and Sub-Category]],1,SEARCH("/",Table1[[#This Row],[Category and Sub-Category]],1)-1))</f>
        <v>theater</v>
      </c>
      <c r="R2856" t="str">
        <f>TRIM(MID(Table1[[#This Row],[Category and Sub-Category]],SEARCH("/",Table1[[#This Row],[Category and Sub-Category]],1)+1,LEN(Table1[[#This Row],[Category and Sub-Category]])))</f>
        <v>plays</v>
      </c>
      <c r="S2856" s="8">
        <f>DATE(1970,1,1)+(Table1[[#This Row],[launched_at]]/(24*60*60))</f>
        <v>42111.71665509259</v>
      </c>
      <c r="T2856" s="8">
        <f>DATE(1970,1,1)+(Table1[[#This Row],[deadline]]/(24*60*60))</f>
        <v>42131.71665509259</v>
      </c>
      <c r="U2856">
        <f>_xlfn.DAYS(Table1[[#This Row],[Date Ended Conversion]],Table1[[#This Row],[Date Created Conversion]])</f>
        <v>20</v>
      </c>
    </row>
    <row r="2857" spans="1:21" ht="43.5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9">
        <f>IF(Table1[[#This Row],[goal]] &lt;= 0,0,Table1[[#This Row],[pledged]]/Table1[[#This Row],[goal]])</f>
        <v>0.5</v>
      </c>
      <c r="P2857" s="7">
        <f>IF(Table1[[#This Row],[backers_count]] &lt;= 0,0,Table1[[#This Row],[pledged]]/Table1[[#This Row],[backers_count]])</f>
        <v>60</v>
      </c>
      <c r="Q2857" t="str">
        <f>TRIM(MID(Table1[[#This Row],[Category and Sub-Category]],1,SEARCH("/",Table1[[#This Row],[Category and Sub-Category]],1)-1))</f>
        <v>theater</v>
      </c>
      <c r="R2857" t="str">
        <f>TRIM(MID(Table1[[#This Row],[Category and Sub-Category]],SEARCH("/",Table1[[#This Row],[Category and Sub-Category]],1)+1,LEN(Table1[[#This Row],[Category and Sub-Category]])))</f>
        <v>plays</v>
      </c>
      <c r="S2857" s="8">
        <f>DATE(1970,1,1)+(Table1[[#This Row],[launched_at]]/(24*60*60))</f>
        <v>42370.007766203707</v>
      </c>
      <c r="T2857" s="8">
        <f>DATE(1970,1,1)+(Table1[[#This Row],[deadline]]/(24*60*60))</f>
        <v>42398.981944444444</v>
      </c>
      <c r="U2857">
        <f>_xlfn.DAYS(Table1[[#This Row],[Date Ended Conversion]],Table1[[#This Row],[Date Created Conversion]])</f>
        <v>28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9">
        <f>IF(Table1[[#This Row],[goal]] &lt;= 0,0,Table1[[#This Row],[pledged]]/Table1[[#This Row],[goal]])</f>
        <v>4.8666666666666664E-2</v>
      </c>
      <c r="P2858" s="7">
        <f>IF(Table1[[#This Row],[backers_count]] &lt;= 0,0,Table1[[#This Row],[pledged]]/Table1[[#This Row],[backers_count]])</f>
        <v>24.333333333333332</v>
      </c>
      <c r="Q2858" t="str">
        <f>TRIM(MID(Table1[[#This Row],[Category and Sub-Category]],1,SEARCH("/",Table1[[#This Row],[Category and Sub-Category]],1)-1))</f>
        <v>theater</v>
      </c>
      <c r="R2858" t="str">
        <f>TRIM(MID(Table1[[#This Row],[Category and Sub-Category]],SEARCH("/",Table1[[#This Row],[Category and Sub-Category]],1)+1,LEN(Table1[[#This Row],[Category and Sub-Category]])))</f>
        <v>plays</v>
      </c>
      <c r="S2858" s="8">
        <f>DATE(1970,1,1)+(Table1[[#This Row],[launched_at]]/(24*60*60))</f>
        <v>42165.037581018521</v>
      </c>
      <c r="T2858" s="8">
        <f>DATE(1970,1,1)+(Table1[[#This Row],[deadline]]/(24*60*60))</f>
        <v>42224.898611111115</v>
      </c>
      <c r="U2858">
        <f>_xlfn.DAYS(Table1[[#This Row],[Date Ended Conversion]],Table1[[#This Row],[Date Created Conversion]])</f>
        <v>59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9">
        <f>IF(Table1[[#This Row],[goal]] &lt;= 0,0,Table1[[#This Row],[pledged]]/Table1[[#This Row],[goal]])</f>
        <v>0.19736842105263158</v>
      </c>
      <c r="P2859" s="7">
        <f>IF(Table1[[#This Row],[backers_count]] &lt;= 0,0,Table1[[#This Row],[pledged]]/Table1[[#This Row],[backers_count]])</f>
        <v>500</v>
      </c>
      <c r="Q2859" t="str">
        <f>TRIM(MID(Table1[[#This Row],[Category and Sub-Category]],1,SEARCH("/",Table1[[#This Row],[Category and Sub-Category]],1)-1))</f>
        <v>theater</v>
      </c>
      <c r="R2859" t="str">
        <f>TRIM(MID(Table1[[#This Row],[Category and Sub-Category]],SEARCH("/",Table1[[#This Row],[Category and Sub-Category]],1)+1,LEN(Table1[[#This Row],[Category and Sub-Category]])))</f>
        <v>plays</v>
      </c>
      <c r="S2859" s="8">
        <f>DATE(1970,1,1)+(Table1[[#This Row],[launched_at]]/(24*60*60))</f>
        <v>42726.920081018514</v>
      </c>
      <c r="T2859" s="8">
        <f>DATE(1970,1,1)+(Table1[[#This Row],[deadline]]/(24*60*60))</f>
        <v>42786.75</v>
      </c>
      <c r="U2859">
        <f>_xlfn.DAYS(Table1[[#This Row],[Date Ended Conversion]],Table1[[#This Row],[Date Created Conversion]])</f>
        <v>60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9">
        <f>IF(Table1[[#This Row],[goal]] &lt;= 0,0,Table1[[#This Row],[pledged]]/Table1[[#This Row],[goal]])</f>
        <v>0</v>
      </c>
      <c r="P2860" s="7">
        <f>IF(Table1[[#This Row],[backers_count]] &lt;= 0,0,Table1[[#This Row],[pledged]]/Table1[[#This Row],[backers_count]])</f>
        <v>0</v>
      </c>
      <c r="Q2860" t="str">
        <f>TRIM(MID(Table1[[#This Row],[Category and Sub-Category]],1,SEARCH("/",Table1[[#This Row],[Category and Sub-Category]],1)-1))</f>
        <v>theater</v>
      </c>
      <c r="R2860" t="str">
        <f>TRIM(MID(Table1[[#This Row],[Category and Sub-Category]],SEARCH("/",Table1[[#This Row],[Category and Sub-Category]],1)+1,LEN(Table1[[#This Row],[Category and Sub-Category]])))</f>
        <v>plays</v>
      </c>
      <c r="S2860" s="8">
        <f>DATE(1970,1,1)+(Table1[[#This Row],[launched_at]]/(24*60*60))</f>
        <v>41954.545081018514</v>
      </c>
      <c r="T2860" s="8">
        <f>DATE(1970,1,1)+(Table1[[#This Row],[deadline]]/(24*60*60))</f>
        <v>41978.477777777778</v>
      </c>
      <c r="U2860">
        <f>_xlfn.DAYS(Table1[[#This Row],[Date Ended Conversion]],Table1[[#This Row],[Date Created Conversion]])</f>
        <v>24</v>
      </c>
    </row>
    <row r="2861" spans="1:21" ht="29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9">
        <f>IF(Table1[[#This Row],[goal]] &lt;= 0,0,Table1[[#This Row],[pledged]]/Table1[[#This Row],[goal]])</f>
        <v>1.7500000000000002E-2</v>
      </c>
      <c r="P2861" s="7">
        <f>IF(Table1[[#This Row],[backers_count]] &lt;= 0,0,Table1[[#This Row],[pledged]]/Table1[[#This Row],[backers_count]])</f>
        <v>35</v>
      </c>
      <c r="Q2861" t="str">
        <f>TRIM(MID(Table1[[#This Row],[Category and Sub-Category]],1,SEARCH("/",Table1[[#This Row],[Category and Sub-Category]],1)-1))</f>
        <v>theater</v>
      </c>
      <c r="R2861" t="str">
        <f>TRIM(MID(Table1[[#This Row],[Category and Sub-Category]],SEARCH("/",Table1[[#This Row],[Category and Sub-Category]],1)+1,LEN(Table1[[#This Row],[Category and Sub-Category]])))</f>
        <v>plays</v>
      </c>
      <c r="S2861" s="8">
        <f>DATE(1970,1,1)+(Table1[[#This Row],[launched_at]]/(24*60*60))</f>
        <v>42233.362314814818</v>
      </c>
      <c r="T2861" s="8">
        <f>DATE(1970,1,1)+(Table1[[#This Row],[deadline]]/(24*60*60))</f>
        <v>42293.362314814818</v>
      </c>
      <c r="U2861">
        <f>_xlfn.DAYS(Table1[[#This Row],[Date Ended Conversion]],Table1[[#This Row],[Date Created Conversion]])</f>
        <v>60</v>
      </c>
    </row>
    <row r="2862" spans="1:21" ht="43.5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9">
        <f>IF(Table1[[#This Row],[goal]] &lt;= 0,0,Table1[[#This Row],[pledged]]/Table1[[#This Row],[goal]])</f>
        <v>6.6500000000000004E-2</v>
      </c>
      <c r="P2862" s="7">
        <f>IF(Table1[[#This Row],[backers_count]] &lt;= 0,0,Table1[[#This Row],[pledged]]/Table1[[#This Row],[backers_count]])</f>
        <v>29.555555555555557</v>
      </c>
      <c r="Q2862" t="str">
        <f>TRIM(MID(Table1[[#This Row],[Category and Sub-Category]],1,SEARCH("/",Table1[[#This Row],[Category and Sub-Category]],1)-1))</f>
        <v>theater</v>
      </c>
      <c r="R2862" t="str">
        <f>TRIM(MID(Table1[[#This Row],[Category and Sub-Category]],SEARCH("/",Table1[[#This Row],[Category and Sub-Category]],1)+1,LEN(Table1[[#This Row],[Category and Sub-Category]])))</f>
        <v>plays</v>
      </c>
      <c r="S2862" s="8">
        <f>DATE(1970,1,1)+(Table1[[#This Row],[launched_at]]/(24*60*60))</f>
        <v>42480.80064814815</v>
      </c>
      <c r="T2862" s="8">
        <f>DATE(1970,1,1)+(Table1[[#This Row],[deadline]]/(24*60*60))</f>
        <v>42540.80064814815</v>
      </c>
      <c r="U2862">
        <f>_xlfn.DAYS(Table1[[#This Row],[Date Ended Conversion]],Table1[[#This Row],[Date Created Conversion]])</f>
        <v>60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9">
        <f>IF(Table1[[#This Row],[goal]] &lt;= 0,0,Table1[[#This Row],[pledged]]/Table1[[#This Row],[goal]])</f>
        <v>0.32</v>
      </c>
      <c r="P2863" s="7">
        <f>IF(Table1[[#This Row],[backers_count]] &lt;= 0,0,Table1[[#This Row],[pledged]]/Table1[[#This Row],[backers_count]])</f>
        <v>26.666666666666668</v>
      </c>
      <c r="Q2863" t="str">
        <f>TRIM(MID(Table1[[#This Row],[Category and Sub-Category]],1,SEARCH("/",Table1[[#This Row],[Category and Sub-Category]],1)-1))</f>
        <v>theater</v>
      </c>
      <c r="R2863" t="str">
        <f>TRIM(MID(Table1[[#This Row],[Category and Sub-Category]],SEARCH("/",Table1[[#This Row],[Category and Sub-Category]],1)+1,LEN(Table1[[#This Row],[Category and Sub-Category]])))</f>
        <v>plays</v>
      </c>
      <c r="S2863" s="8">
        <f>DATE(1970,1,1)+(Table1[[#This Row],[launched_at]]/(24*60*60))</f>
        <v>42257.590833333335</v>
      </c>
      <c r="T2863" s="8">
        <f>DATE(1970,1,1)+(Table1[[#This Row],[deadline]]/(24*60*60))</f>
        <v>42271.590833333335</v>
      </c>
      <c r="U2863">
        <f>_xlfn.DAYS(Table1[[#This Row],[Date Ended Conversion]],Table1[[#This Row],[Date Created Conversion]])</f>
        <v>14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9">
        <f>IF(Table1[[#This Row],[goal]] &lt;= 0,0,Table1[[#This Row],[pledged]]/Table1[[#This Row],[goal]])</f>
        <v>4.3307086614173228E-3</v>
      </c>
      <c r="P2864" s="7">
        <f>IF(Table1[[#This Row],[backers_count]] &lt;= 0,0,Table1[[#This Row],[pledged]]/Table1[[#This Row],[backers_count]])</f>
        <v>18.333333333333332</v>
      </c>
      <c r="Q2864" t="str">
        <f>TRIM(MID(Table1[[#This Row],[Category and Sub-Category]],1,SEARCH("/",Table1[[#This Row],[Category and Sub-Category]],1)-1))</f>
        <v>theater</v>
      </c>
      <c r="R2864" t="str">
        <f>TRIM(MID(Table1[[#This Row],[Category and Sub-Category]],SEARCH("/",Table1[[#This Row],[Category and Sub-Category]],1)+1,LEN(Table1[[#This Row],[Category and Sub-Category]])))</f>
        <v>plays</v>
      </c>
      <c r="S2864" s="8">
        <f>DATE(1970,1,1)+(Table1[[#This Row],[launched_at]]/(24*60*60))</f>
        <v>41784.789687500001</v>
      </c>
      <c r="T2864" s="8">
        <f>DATE(1970,1,1)+(Table1[[#This Row],[deadline]]/(24*60*60))</f>
        <v>41814.789687500001</v>
      </c>
      <c r="U2864">
        <f>_xlfn.DAYS(Table1[[#This Row],[Date Ended Conversion]],Table1[[#This Row],[Date Created Conversion]])</f>
        <v>30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9">
        <f>IF(Table1[[#This Row],[goal]] &lt;= 0,0,Table1[[#This Row],[pledged]]/Table1[[#This Row],[goal]])</f>
        <v>4.0000000000000002E-4</v>
      </c>
      <c r="P2865" s="7">
        <f>IF(Table1[[#This Row],[backers_count]] &lt;= 0,0,Table1[[#This Row],[pledged]]/Table1[[#This Row],[backers_count]])</f>
        <v>20</v>
      </c>
      <c r="Q2865" t="str">
        <f>TRIM(MID(Table1[[#This Row],[Category and Sub-Category]],1,SEARCH("/",Table1[[#This Row],[Category and Sub-Category]],1)-1))</f>
        <v>theater</v>
      </c>
      <c r="R2865" t="str">
        <f>TRIM(MID(Table1[[#This Row],[Category and Sub-Category]],SEARCH("/",Table1[[#This Row],[Category and Sub-Category]],1)+1,LEN(Table1[[#This Row],[Category and Sub-Category]])))</f>
        <v>plays</v>
      </c>
      <c r="S2865" s="8">
        <f>DATE(1970,1,1)+(Table1[[#This Row],[launched_at]]/(24*60*60))</f>
        <v>41831.675034722226</v>
      </c>
      <c r="T2865" s="8">
        <f>DATE(1970,1,1)+(Table1[[#This Row],[deadline]]/(24*60*60))</f>
        <v>41891.675034722226</v>
      </c>
      <c r="U2865">
        <f>_xlfn.DAYS(Table1[[#This Row],[Date Ended Conversion]],Table1[[#This Row],[Date Created Conversion]])</f>
        <v>60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9">
        <f>IF(Table1[[#This Row],[goal]] &lt;= 0,0,Table1[[#This Row],[pledged]]/Table1[[#This Row],[goal]])</f>
        <v>1.6E-2</v>
      </c>
      <c r="P2866" s="7">
        <f>IF(Table1[[#This Row],[backers_count]] &lt;= 0,0,Table1[[#This Row],[pledged]]/Table1[[#This Row],[backers_count]])</f>
        <v>13.333333333333334</v>
      </c>
      <c r="Q2866" t="str">
        <f>TRIM(MID(Table1[[#This Row],[Category and Sub-Category]],1,SEARCH("/",Table1[[#This Row],[Category and Sub-Category]],1)-1))</f>
        <v>theater</v>
      </c>
      <c r="R2866" t="str">
        <f>TRIM(MID(Table1[[#This Row],[Category and Sub-Category]],SEARCH("/",Table1[[#This Row],[Category and Sub-Category]],1)+1,LEN(Table1[[#This Row],[Category and Sub-Category]])))</f>
        <v>plays</v>
      </c>
      <c r="S2866" s="8">
        <f>DATE(1970,1,1)+(Table1[[#This Row],[launched_at]]/(24*60*60))</f>
        <v>42172.613506944443</v>
      </c>
      <c r="T2866" s="8">
        <f>DATE(1970,1,1)+(Table1[[#This Row],[deadline]]/(24*60*60))</f>
        <v>42202.554166666669</v>
      </c>
      <c r="U2866">
        <f>_xlfn.DAYS(Table1[[#This Row],[Date Ended Conversion]],Table1[[#This Row],[Date Created Conversion]])</f>
        <v>30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9">
        <f>IF(Table1[[#This Row],[goal]] &lt;= 0,0,Table1[[#This Row],[pledged]]/Table1[[#This Row],[goal]])</f>
        <v>0</v>
      </c>
      <c r="P2867" s="7">
        <f>IF(Table1[[#This Row],[backers_count]] &lt;= 0,0,Table1[[#This Row],[pledged]]/Table1[[#This Row],[backers_count]])</f>
        <v>0</v>
      </c>
      <c r="Q2867" t="str">
        <f>TRIM(MID(Table1[[#This Row],[Category and Sub-Category]],1,SEARCH("/",Table1[[#This Row],[Category and Sub-Category]],1)-1))</f>
        <v>theater</v>
      </c>
      <c r="R2867" t="str">
        <f>TRIM(MID(Table1[[#This Row],[Category and Sub-Category]],SEARCH("/",Table1[[#This Row],[Category and Sub-Category]],1)+1,LEN(Table1[[#This Row],[Category and Sub-Category]])))</f>
        <v>plays</v>
      </c>
      <c r="S2867" s="8">
        <f>DATE(1970,1,1)+(Table1[[#This Row],[launched_at]]/(24*60*60))</f>
        <v>41950.114108796297</v>
      </c>
      <c r="T2867" s="8">
        <f>DATE(1970,1,1)+(Table1[[#This Row],[deadline]]/(24*60*60))</f>
        <v>42010.114108796297</v>
      </c>
      <c r="U2867">
        <f>_xlfn.DAYS(Table1[[#This Row],[Date Ended Conversion]],Table1[[#This Row],[Date Created Conversion]])</f>
        <v>60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9">
        <f>IF(Table1[[#This Row],[goal]] &lt;= 0,0,Table1[[#This Row],[pledged]]/Table1[[#This Row],[goal]])</f>
        <v>8.9999999999999993E-3</v>
      </c>
      <c r="P2868" s="7">
        <f>IF(Table1[[#This Row],[backers_count]] &lt;= 0,0,Table1[[#This Row],[pledged]]/Table1[[#This Row],[backers_count]])</f>
        <v>22.5</v>
      </c>
      <c r="Q2868" t="str">
        <f>TRIM(MID(Table1[[#This Row],[Category and Sub-Category]],1,SEARCH("/",Table1[[#This Row],[Category and Sub-Category]],1)-1))</f>
        <v>theater</v>
      </c>
      <c r="R2868" t="str">
        <f>TRIM(MID(Table1[[#This Row],[Category and Sub-Category]],SEARCH("/",Table1[[#This Row],[Category and Sub-Category]],1)+1,LEN(Table1[[#This Row],[Category and Sub-Category]])))</f>
        <v>plays</v>
      </c>
      <c r="S2868" s="8">
        <f>DATE(1970,1,1)+(Table1[[#This Row],[launched_at]]/(24*60*60))</f>
        <v>42627.955104166671</v>
      </c>
      <c r="T2868" s="8">
        <f>DATE(1970,1,1)+(Table1[[#This Row],[deadline]]/(24*60*60))</f>
        <v>42657.916666666672</v>
      </c>
      <c r="U2868">
        <f>_xlfn.DAYS(Table1[[#This Row],[Date Ended Conversion]],Table1[[#This Row],[Date Created Conversion]])</f>
        <v>30</v>
      </c>
    </row>
    <row r="2869" spans="1:21" ht="43.5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9">
        <f>IF(Table1[[#This Row],[goal]] &lt;= 0,0,Table1[[#This Row],[pledged]]/Table1[[#This Row],[goal]])</f>
        <v>0.2016</v>
      </c>
      <c r="P2869" s="7">
        <f>IF(Table1[[#This Row],[backers_count]] &lt;= 0,0,Table1[[#This Row],[pledged]]/Table1[[#This Row],[backers_count]])</f>
        <v>50.4</v>
      </c>
      <c r="Q2869" t="str">
        <f>TRIM(MID(Table1[[#This Row],[Category and Sub-Category]],1,SEARCH("/",Table1[[#This Row],[Category and Sub-Category]],1)-1))</f>
        <v>theater</v>
      </c>
      <c r="R2869" t="str">
        <f>TRIM(MID(Table1[[#This Row],[Category and Sub-Category]],SEARCH("/",Table1[[#This Row],[Category and Sub-Category]],1)+1,LEN(Table1[[#This Row],[Category and Sub-Category]])))</f>
        <v>plays</v>
      </c>
      <c r="S2869" s="8">
        <f>DATE(1970,1,1)+(Table1[[#This Row],[launched_at]]/(24*60*60))</f>
        <v>42531.195277777777</v>
      </c>
      <c r="T2869" s="8">
        <f>DATE(1970,1,1)+(Table1[[#This Row],[deadline]]/(24*60*60))</f>
        <v>42555.166666666672</v>
      </c>
      <c r="U2869">
        <f>_xlfn.DAYS(Table1[[#This Row],[Date Ended Conversion]],Table1[[#This Row],[Date Created Conversion]])</f>
        <v>24</v>
      </c>
    </row>
    <row r="2870" spans="1:21" ht="43.5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9">
        <f>IF(Table1[[#This Row],[goal]] &lt;= 0,0,Table1[[#This Row],[pledged]]/Table1[[#This Row],[goal]])</f>
        <v>0.42011733333333334</v>
      </c>
      <c r="P2870" s="7">
        <f>IF(Table1[[#This Row],[backers_count]] &lt;= 0,0,Table1[[#This Row],[pledged]]/Table1[[#This Row],[backers_count]])</f>
        <v>105.02933333333334</v>
      </c>
      <c r="Q2870" t="str">
        <f>TRIM(MID(Table1[[#This Row],[Category and Sub-Category]],1,SEARCH("/",Table1[[#This Row],[Category and Sub-Category]],1)-1))</f>
        <v>theater</v>
      </c>
      <c r="R2870" t="str">
        <f>TRIM(MID(Table1[[#This Row],[Category and Sub-Category]],SEARCH("/",Table1[[#This Row],[Category and Sub-Category]],1)+1,LEN(Table1[[#This Row],[Category and Sub-Category]])))</f>
        <v>plays</v>
      </c>
      <c r="S2870" s="8">
        <f>DATE(1970,1,1)+(Table1[[#This Row],[launched_at]]/(24*60*60))</f>
        <v>42618.827013888891</v>
      </c>
      <c r="T2870" s="8">
        <f>DATE(1970,1,1)+(Table1[[#This Row],[deadline]]/(24*60*60))</f>
        <v>42648.827013888891</v>
      </c>
      <c r="U2870">
        <f>_xlfn.DAYS(Table1[[#This Row],[Date Ended Conversion]],Table1[[#This Row],[Date Created Conversion]])</f>
        <v>30</v>
      </c>
    </row>
    <row r="2871" spans="1:21" ht="43.5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9">
        <f>IF(Table1[[#This Row],[goal]] &lt;= 0,0,Table1[[#This Row],[pledged]]/Table1[[#This Row],[goal]])</f>
        <v>8.8500000000000002E-3</v>
      </c>
      <c r="P2871" s="7">
        <f>IF(Table1[[#This Row],[backers_count]] &lt;= 0,0,Table1[[#This Row],[pledged]]/Table1[[#This Row],[backers_count]])</f>
        <v>35.4</v>
      </c>
      <c r="Q2871" t="str">
        <f>TRIM(MID(Table1[[#This Row],[Category and Sub-Category]],1,SEARCH("/",Table1[[#This Row],[Category and Sub-Category]],1)-1))</f>
        <v>theater</v>
      </c>
      <c r="R2871" t="str">
        <f>TRIM(MID(Table1[[#This Row],[Category and Sub-Category]],SEARCH("/",Table1[[#This Row],[Category and Sub-Category]],1)+1,LEN(Table1[[#This Row],[Category and Sub-Category]])))</f>
        <v>plays</v>
      </c>
      <c r="S2871" s="8">
        <f>DATE(1970,1,1)+(Table1[[#This Row],[launched_at]]/(24*60*60))</f>
        <v>42540.593530092592</v>
      </c>
      <c r="T2871" s="8">
        <f>DATE(1970,1,1)+(Table1[[#This Row],[deadline]]/(24*60*60))</f>
        <v>42570.593530092592</v>
      </c>
      <c r="U2871">
        <f>_xlfn.DAYS(Table1[[#This Row],[Date Ended Conversion]],Table1[[#This Row],[Date Created Conversion]])</f>
        <v>30</v>
      </c>
    </row>
    <row r="2872" spans="1:21" ht="43.5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9">
        <f>IF(Table1[[#This Row],[goal]] &lt;= 0,0,Table1[[#This Row],[pledged]]/Table1[[#This Row],[goal]])</f>
        <v>0.15</v>
      </c>
      <c r="P2872" s="7">
        <f>IF(Table1[[#This Row],[backers_count]] &lt;= 0,0,Table1[[#This Row],[pledged]]/Table1[[#This Row],[backers_count]])</f>
        <v>83.333333333333329</v>
      </c>
      <c r="Q2872" t="str">
        <f>TRIM(MID(Table1[[#This Row],[Category and Sub-Category]],1,SEARCH("/",Table1[[#This Row],[Category and Sub-Category]],1)-1))</f>
        <v>theater</v>
      </c>
      <c r="R2872" t="str">
        <f>TRIM(MID(Table1[[#This Row],[Category and Sub-Category]],SEARCH("/",Table1[[#This Row],[Category and Sub-Category]],1)+1,LEN(Table1[[#This Row],[Category and Sub-Category]])))</f>
        <v>plays</v>
      </c>
      <c r="S2872" s="8">
        <f>DATE(1970,1,1)+(Table1[[#This Row],[launched_at]]/(24*60*60))</f>
        <v>41746.189409722225</v>
      </c>
      <c r="T2872" s="8">
        <f>DATE(1970,1,1)+(Table1[[#This Row],[deadline]]/(24*60*60))</f>
        <v>41776.189409722225</v>
      </c>
      <c r="U2872">
        <f>_xlfn.DAYS(Table1[[#This Row],[Date Ended Conversion]],Table1[[#This Row],[Date Created Conversion]])</f>
        <v>30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9">
        <f>IF(Table1[[#This Row],[goal]] &lt;= 0,0,Table1[[#This Row],[pledged]]/Table1[[#This Row],[goal]])</f>
        <v>4.6699999999999998E-2</v>
      </c>
      <c r="P2873" s="7">
        <f>IF(Table1[[#This Row],[backers_count]] &lt;= 0,0,Table1[[#This Row],[pledged]]/Table1[[#This Row],[backers_count]])</f>
        <v>35.92307692307692</v>
      </c>
      <c r="Q2873" t="str">
        <f>TRIM(MID(Table1[[#This Row],[Category and Sub-Category]],1,SEARCH("/",Table1[[#This Row],[Category and Sub-Category]],1)-1))</f>
        <v>theater</v>
      </c>
      <c r="R2873" t="str">
        <f>TRIM(MID(Table1[[#This Row],[Category and Sub-Category]],SEARCH("/",Table1[[#This Row],[Category and Sub-Category]],1)+1,LEN(Table1[[#This Row],[Category and Sub-Category]])))</f>
        <v>plays</v>
      </c>
      <c r="S2873" s="8">
        <f>DATE(1970,1,1)+(Table1[[#This Row],[launched_at]]/(24*60*60))</f>
        <v>41974.738576388889</v>
      </c>
      <c r="T2873" s="8">
        <f>DATE(1970,1,1)+(Table1[[#This Row],[deadline]]/(24*60*60))</f>
        <v>41994.738576388889</v>
      </c>
      <c r="U2873">
        <f>_xlfn.DAYS(Table1[[#This Row],[Date Ended Conversion]],Table1[[#This Row],[Date Created Conversion]])</f>
        <v>20</v>
      </c>
    </row>
    <row r="2874" spans="1:21" ht="29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9">
        <f>IF(Table1[[#This Row],[goal]] &lt;= 0,0,Table1[[#This Row],[pledged]]/Table1[[#This Row],[goal]])</f>
        <v>0</v>
      </c>
      <c r="P2874" s="7">
        <f>IF(Table1[[#This Row],[backers_count]] &lt;= 0,0,Table1[[#This Row],[pledged]]/Table1[[#This Row],[backers_count]])</f>
        <v>0</v>
      </c>
      <c r="Q2874" t="str">
        <f>TRIM(MID(Table1[[#This Row],[Category and Sub-Category]],1,SEARCH("/",Table1[[#This Row],[Category and Sub-Category]],1)-1))</f>
        <v>theater</v>
      </c>
      <c r="R2874" t="str">
        <f>TRIM(MID(Table1[[#This Row],[Category and Sub-Category]],SEARCH("/",Table1[[#This Row],[Category and Sub-Category]],1)+1,LEN(Table1[[#This Row],[Category and Sub-Category]])))</f>
        <v>plays</v>
      </c>
      <c r="S2874" s="8">
        <f>DATE(1970,1,1)+(Table1[[#This Row],[launched_at]]/(24*60*60))</f>
        <v>42115.11618055556</v>
      </c>
      <c r="T2874" s="8">
        <f>DATE(1970,1,1)+(Table1[[#This Row],[deadline]]/(24*60*60))</f>
        <v>42175.11618055556</v>
      </c>
      <c r="U2874">
        <f>_xlfn.DAYS(Table1[[#This Row],[Date Ended Conversion]],Table1[[#This Row],[Date Created Conversion]])</f>
        <v>60</v>
      </c>
    </row>
    <row r="2875" spans="1:21" ht="43.5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9">
        <f>IF(Table1[[#This Row],[goal]] &lt;= 0,0,Table1[[#This Row],[pledged]]/Table1[[#This Row],[goal]])</f>
        <v>0.38119999999999998</v>
      </c>
      <c r="P2875" s="7">
        <f>IF(Table1[[#This Row],[backers_count]] &lt;= 0,0,Table1[[#This Row],[pledged]]/Table1[[#This Row],[backers_count]])</f>
        <v>119.125</v>
      </c>
      <c r="Q2875" t="str">
        <f>TRIM(MID(Table1[[#This Row],[Category and Sub-Category]],1,SEARCH("/",Table1[[#This Row],[Category and Sub-Category]],1)-1))</f>
        <v>theater</v>
      </c>
      <c r="R2875" t="str">
        <f>TRIM(MID(Table1[[#This Row],[Category and Sub-Category]],SEARCH("/",Table1[[#This Row],[Category and Sub-Category]],1)+1,LEN(Table1[[#This Row],[Category and Sub-Category]])))</f>
        <v>plays</v>
      </c>
      <c r="S2875" s="8">
        <f>DATE(1970,1,1)+(Table1[[#This Row],[launched_at]]/(24*60*60))</f>
        <v>42002.817488425921</v>
      </c>
      <c r="T2875" s="8">
        <f>DATE(1970,1,1)+(Table1[[#This Row],[deadline]]/(24*60*60))</f>
        <v>42032.817488425921</v>
      </c>
      <c r="U2875">
        <f>_xlfn.DAYS(Table1[[#This Row],[Date Ended Conversion]],Table1[[#This Row],[Date Created Conversion]])</f>
        <v>30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9">
        <f>IF(Table1[[#This Row],[goal]] &lt;= 0,0,Table1[[#This Row],[pledged]]/Table1[[#This Row],[goal]])</f>
        <v>5.4199999999999998E-2</v>
      </c>
      <c r="P2876" s="7">
        <f>IF(Table1[[#This Row],[backers_count]] &lt;= 0,0,Table1[[#This Row],[pledged]]/Table1[[#This Row],[backers_count]])</f>
        <v>90.333333333333329</v>
      </c>
      <c r="Q2876" t="str">
        <f>TRIM(MID(Table1[[#This Row],[Category and Sub-Category]],1,SEARCH("/",Table1[[#This Row],[Category and Sub-Category]],1)-1))</f>
        <v>theater</v>
      </c>
      <c r="R2876" t="str">
        <f>TRIM(MID(Table1[[#This Row],[Category and Sub-Category]],SEARCH("/",Table1[[#This Row],[Category and Sub-Category]],1)+1,LEN(Table1[[#This Row],[Category and Sub-Category]])))</f>
        <v>plays</v>
      </c>
      <c r="S2876" s="8">
        <f>DATE(1970,1,1)+(Table1[[#This Row],[launched_at]]/(24*60*60))</f>
        <v>42722.84474537037</v>
      </c>
      <c r="T2876" s="8">
        <f>DATE(1970,1,1)+(Table1[[#This Row],[deadline]]/(24*60*60))</f>
        <v>42752.84474537037</v>
      </c>
      <c r="U2876">
        <f>_xlfn.DAYS(Table1[[#This Row],[Date Ended Conversion]],Table1[[#This Row],[Date Created Conversion]])</f>
        <v>30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9">
        <f>IF(Table1[[#This Row],[goal]] &lt;= 0,0,Table1[[#This Row],[pledged]]/Table1[[#This Row],[goal]])</f>
        <v>3.5E-4</v>
      </c>
      <c r="P2877" s="7">
        <f>IF(Table1[[#This Row],[backers_count]] &lt;= 0,0,Table1[[#This Row],[pledged]]/Table1[[#This Row],[backers_count]])</f>
        <v>2.3333333333333335</v>
      </c>
      <c r="Q2877" t="str">
        <f>TRIM(MID(Table1[[#This Row],[Category and Sub-Category]],1,SEARCH("/",Table1[[#This Row],[Category and Sub-Category]],1)-1))</f>
        <v>theater</v>
      </c>
      <c r="R2877" t="str">
        <f>TRIM(MID(Table1[[#This Row],[Category and Sub-Category]],SEARCH("/",Table1[[#This Row],[Category and Sub-Category]],1)+1,LEN(Table1[[#This Row],[Category and Sub-Category]])))</f>
        <v>plays</v>
      </c>
      <c r="S2877" s="8">
        <f>DATE(1970,1,1)+(Table1[[#This Row],[launched_at]]/(24*60*60))</f>
        <v>42465.128391203703</v>
      </c>
      <c r="T2877" s="8">
        <f>DATE(1970,1,1)+(Table1[[#This Row],[deadline]]/(24*60*60))</f>
        <v>42495.128391203703</v>
      </c>
      <c r="U2877">
        <f>_xlfn.DAYS(Table1[[#This Row],[Date Ended Conversion]],Table1[[#This Row],[Date Created Conversion]])</f>
        <v>30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9">
        <f>IF(Table1[[#This Row],[goal]] &lt;= 0,0,Table1[[#This Row],[pledged]]/Table1[[#This Row],[goal]])</f>
        <v>0</v>
      </c>
      <c r="P2878" s="7">
        <f>IF(Table1[[#This Row],[backers_count]] &lt;= 0,0,Table1[[#This Row],[pledged]]/Table1[[#This Row],[backers_count]])</f>
        <v>0</v>
      </c>
      <c r="Q2878" t="str">
        <f>TRIM(MID(Table1[[#This Row],[Category and Sub-Category]],1,SEARCH("/",Table1[[#This Row],[Category and Sub-Category]],1)-1))</f>
        <v>theater</v>
      </c>
      <c r="R2878" t="str">
        <f>TRIM(MID(Table1[[#This Row],[Category and Sub-Category]],SEARCH("/",Table1[[#This Row],[Category and Sub-Category]],1)+1,LEN(Table1[[#This Row],[Category and Sub-Category]])))</f>
        <v>plays</v>
      </c>
      <c r="S2878" s="8">
        <f>DATE(1970,1,1)+(Table1[[#This Row],[launched_at]]/(24*60*60))</f>
        <v>42171.743969907402</v>
      </c>
      <c r="T2878" s="8">
        <f>DATE(1970,1,1)+(Table1[[#This Row],[deadline]]/(24*60*60))</f>
        <v>42201.743969907402</v>
      </c>
      <c r="U2878">
        <f>_xlfn.DAYS(Table1[[#This Row],[Date Ended Conversion]],Table1[[#This Row],[Date Created Conversion]])</f>
        <v>30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9">
        <f>IF(Table1[[#This Row],[goal]] &lt;= 0,0,Table1[[#This Row],[pledged]]/Table1[[#This Row],[goal]])</f>
        <v>0.10833333333333334</v>
      </c>
      <c r="P2879" s="7">
        <f>IF(Table1[[#This Row],[backers_count]] &lt;= 0,0,Table1[[#This Row],[pledged]]/Table1[[#This Row],[backers_count]])</f>
        <v>108.33333333333333</v>
      </c>
      <c r="Q2879" t="str">
        <f>TRIM(MID(Table1[[#This Row],[Category and Sub-Category]],1,SEARCH("/",Table1[[#This Row],[Category and Sub-Category]],1)-1))</f>
        <v>theater</v>
      </c>
      <c r="R2879" t="str">
        <f>TRIM(MID(Table1[[#This Row],[Category and Sub-Category]],SEARCH("/",Table1[[#This Row],[Category and Sub-Category]],1)+1,LEN(Table1[[#This Row],[Category and Sub-Category]])))</f>
        <v>plays</v>
      </c>
      <c r="S2879" s="8">
        <f>DATE(1970,1,1)+(Table1[[#This Row],[launched_at]]/(24*60*60))</f>
        <v>42672.955138888894</v>
      </c>
      <c r="T2879" s="8">
        <f>DATE(1970,1,1)+(Table1[[#This Row],[deadline]]/(24*60*60))</f>
        <v>42704.708333333328</v>
      </c>
      <c r="U2879">
        <f>_xlfn.DAYS(Table1[[#This Row],[Date Ended Conversion]],Table1[[#This Row],[Date Created Conversion]])</f>
        <v>32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9">
        <f>IF(Table1[[#This Row],[goal]] &lt;= 0,0,Table1[[#This Row],[pledged]]/Table1[[#This Row],[goal]])</f>
        <v>2.1000000000000001E-2</v>
      </c>
      <c r="P2880" s="7">
        <f>IF(Table1[[#This Row],[backers_count]] &lt;= 0,0,Table1[[#This Row],[pledged]]/Table1[[#This Row],[backers_count]])</f>
        <v>15.75</v>
      </c>
      <c r="Q2880" t="str">
        <f>TRIM(MID(Table1[[#This Row],[Category and Sub-Category]],1,SEARCH("/",Table1[[#This Row],[Category and Sub-Category]],1)-1))</f>
        <v>theater</v>
      </c>
      <c r="R2880" t="str">
        <f>TRIM(MID(Table1[[#This Row],[Category and Sub-Category]],SEARCH("/",Table1[[#This Row],[Category and Sub-Category]],1)+1,LEN(Table1[[#This Row],[Category and Sub-Category]])))</f>
        <v>plays</v>
      </c>
      <c r="S2880" s="8">
        <f>DATE(1970,1,1)+(Table1[[#This Row],[launched_at]]/(24*60*60))</f>
        <v>42128.615682870368</v>
      </c>
      <c r="T2880" s="8">
        <f>DATE(1970,1,1)+(Table1[[#This Row],[deadline]]/(24*60*60))</f>
        <v>42188.615682870368</v>
      </c>
      <c r="U2880">
        <f>_xlfn.DAYS(Table1[[#This Row],[Date Ended Conversion]],Table1[[#This Row],[Date Created Conversion]])</f>
        <v>60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9">
        <f>IF(Table1[[#This Row],[goal]] &lt;= 0,0,Table1[[#This Row],[pledged]]/Table1[[#This Row],[goal]])</f>
        <v>2.5892857142857141E-3</v>
      </c>
      <c r="P2881" s="7">
        <f>IF(Table1[[#This Row],[backers_count]] &lt;= 0,0,Table1[[#This Row],[pledged]]/Table1[[#This Row],[backers_count]])</f>
        <v>29</v>
      </c>
      <c r="Q2881" t="str">
        <f>TRIM(MID(Table1[[#This Row],[Category and Sub-Category]],1,SEARCH("/",Table1[[#This Row],[Category and Sub-Category]],1)-1))</f>
        <v>theater</v>
      </c>
      <c r="R2881" t="str">
        <f>TRIM(MID(Table1[[#This Row],[Category and Sub-Category]],SEARCH("/",Table1[[#This Row],[Category and Sub-Category]],1)+1,LEN(Table1[[#This Row],[Category and Sub-Category]])))</f>
        <v>plays</v>
      </c>
      <c r="S2881" s="8">
        <f>DATE(1970,1,1)+(Table1[[#This Row],[launched_at]]/(24*60*60))</f>
        <v>42359.725243055553</v>
      </c>
      <c r="T2881" s="8">
        <f>DATE(1970,1,1)+(Table1[[#This Row],[deadline]]/(24*60*60))</f>
        <v>42389.725243055553</v>
      </c>
      <c r="U2881">
        <f>_xlfn.DAYS(Table1[[#This Row],[Date Ended Conversion]],Table1[[#This Row],[Date Created Conversion]])</f>
        <v>30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9">
        <f>IF(Table1[[#This Row],[goal]] &lt;= 0,0,Table1[[#This Row],[pledged]]/Table1[[#This Row],[goal]])</f>
        <v>0.23333333333333334</v>
      </c>
      <c r="P2882" s="7">
        <f>IF(Table1[[#This Row],[backers_count]] &lt;= 0,0,Table1[[#This Row],[pledged]]/Table1[[#This Row],[backers_count]])</f>
        <v>96.551724137931032</v>
      </c>
      <c r="Q2882" t="str">
        <f>TRIM(MID(Table1[[#This Row],[Category and Sub-Category]],1,SEARCH("/",Table1[[#This Row],[Category and Sub-Category]],1)-1))</f>
        <v>theater</v>
      </c>
      <c r="R2882" t="str">
        <f>TRIM(MID(Table1[[#This Row],[Category and Sub-Category]],SEARCH("/",Table1[[#This Row],[Category and Sub-Category]],1)+1,LEN(Table1[[#This Row],[Category and Sub-Category]])))</f>
        <v>plays</v>
      </c>
      <c r="S2882" s="8">
        <f>DATE(1970,1,1)+(Table1[[#This Row],[launched_at]]/(24*60*60))</f>
        <v>42192.905694444446</v>
      </c>
      <c r="T2882" s="8">
        <f>DATE(1970,1,1)+(Table1[[#This Row],[deadline]]/(24*60*60))</f>
        <v>42236.711805555555</v>
      </c>
      <c r="U2882">
        <f>_xlfn.DAYS(Table1[[#This Row],[Date Ended Conversion]],Table1[[#This Row],[Date Created Conversion]])</f>
        <v>44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9">
        <f>IF(Table1[[#This Row],[goal]] &lt;= 0,0,Table1[[#This Row],[pledged]]/Table1[[#This Row],[goal]])</f>
        <v>0</v>
      </c>
      <c r="P2883" s="7">
        <f>IF(Table1[[#This Row],[backers_count]] &lt;= 0,0,Table1[[#This Row],[pledged]]/Table1[[#This Row],[backers_count]])</f>
        <v>0</v>
      </c>
      <c r="Q2883" t="str">
        <f>TRIM(MID(Table1[[#This Row],[Category and Sub-Category]],1,SEARCH("/",Table1[[#This Row],[Category and Sub-Category]],1)-1))</f>
        <v>theater</v>
      </c>
      <c r="R2883" t="str">
        <f>TRIM(MID(Table1[[#This Row],[Category and Sub-Category]],SEARCH("/",Table1[[#This Row],[Category and Sub-Category]],1)+1,LEN(Table1[[#This Row],[Category and Sub-Category]])))</f>
        <v>plays</v>
      </c>
      <c r="S2883" s="8">
        <f>DATE(1970,1,1)+(Table1[[#This Row],[launched_at]]/(24*60*60))</f>
        <v>41916.597638888888</v>
      </c>
      <c r="T2883" s="8">
        <f>DATE(1970,1,1)+(Table1[[#This Row],[deadline]]/(24*60*60))</f>
        <v>41976.639305555553</v>
      </c>
      <c r="U2883">
        <f>_xlfn.DAYS(Table1[[#This Row],[Date Ended Conversion]],Table1[[#This Row],[Date Created Conversion]])</f>
        <v>60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9">
        <f>IF(Table1[[#This Row],[goal]] &lt;= 0,0,Table1[[#This Row],[pledged]]/Table1[[#This Row],[goal]])</f>
        <v>0.33600000000000002</v>
      </c>
      <c r="P2884" s="7">
        <f>IF(Table1[[#This Row],[backers_count]] &lt;= 0,0,Table1[[#This Row],[pledged]]/Table1[[#This Row],[backers_count]])</f>
        <v>63</v>
      </c>
      <c r="Q2884" t="str">
        <f>TRIM(MID(Table1[[#This Row],[Category and Sub-Category]],1,SEARCH("/",Table1[[#This Row],[Category and Sub-Category]],1)-1))</f>
        <v>theater</v>
      </c>
      <c r="R2884" t="str">
        <f>TRIM(MID(Table1[[#This Row],[Category and Sub-Category]],SEARCH("/",Table1[[#This Row],[Category and Sub-Category]],1)+1,LEN(Table1[[#This Row],[Category and Sub-Category]])))</f>
        <v>plays</v>
      </c>
      <c r="S2884" s="8">
        <f>DATE(1970,1,1)+(Table1[[#This Row],[launched_at]]/(24*60*60))</f>
        <v>42461.596273148149</v>
      </c>
      <c r="T2884" s="8">
        <f>DATE(1970,1,1)+(Table1[[#This Row],[deadline]]/(24*60*60))</f>
        <v>42491.596273148149</v>
      </c>
      <c r="U2884">
        <f>_xlfn.DAYS(Table1[[#This Row],[Date Ended Conversion]],Table1[[#This Row],[Date Created Conversion]])</f>
        <v>30</v>
      </c>
    </row>
    <row r="2885" spans="1:21" ht="43.5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9">
        <f>IF(Table1[[#This Row],[goal]] &lt;= 0,0,Table1[[#This Row],[pledged]]/Table1[[#This Row],[goal]])</f>
        <v>0.1908</v>
      </c>
      <c r="P2885" s="7">
        <f>IF(Table1[[#This Row],[backers_count]] &lt;= 0,0,Table1[[#This Row],[pledged]]/Table1[[#This Row],[backers_count]])</f>
        <v>381.6</v>
      </c>
      <c r="Q2885" t="str">
        <f>TRIM(MID(Table1[[#This Row],[Category and Sub-Category]],1,SEARCH("/",Table1[[#This Row],[Category and Sub-Category]],1)-1))</f>
        <v>theater</v>
      </c>
      <c r="R2885" t="str">
        <f>TRIM(MID(Table1[[#This Row],[Category and Sub-Category]],SEARCH("/",Table1[[#This Row],[Category and Sub-Category]],1)+1,LEN(Table1[[#This Row],[Category and Sub-Category]])))</f>
        <v>plays</v>
      </c>
      <c r="S2885" s="8">
        <f>DATE(1970,1,1)+(Table1[[#This Row],[launched_at]]/(24*60*60))</f>
        <v>42370.90320601852</v>
      </c>
      <c r="T2885" s="8">
        <f>DATE(1970,1,1)+(Table1[[#This Row],[deadline]]/(24*60*60))</f>
        <v>42406.207638888889</v>
      </c>
      <c r="U2885">
        <f>_xlfn.DAYS(Table1[[#This Row],[Date Ended Conversion]],Table1[[#This Row],[Date Created Conversion]])</f>
        <v>36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9">
        <f>IF(Table1[[#This Row],[goal]] &lt;= 0,0,Table1[[#This Row],[pledged]]/Table1[[#This Row],[goal]])</f>
        <v>4.1111111111111114E-3</v>
      </c>
      <c r="P2886" s="7">
        <f>IF(Table1[[#This Row],[backers_count]] &lt;= 0,0,Table1[[#This Row],[pledged]]/Table1[[#This Row],[backers_count]])</f>
        <v>46.25</v>
      </c>
      <c r="Q2886" t="str">
        <f>TRIM(MID(Table1[[#This Row],[Category and Sub-Category]],1,SEARCH("/",Table1[[#This Row],[Category and Sub-Category]],1)-1))</f>
        <v>theater</v>
      </c>
      <c r="R2886" t="str">
        <f>TRIM(MID(Table1[[#This Row],[Category and Sub-Category]],SEARCH("/",Table1[[#This Row],[Category and Sub-Category]],1)+1,LEN(Table1[[#This Row],[Category and Sub-Category]])))</f>
        <v>plays</v>
      </c>
      <c r="S2886" s="8">
        <f>DATE(1970,1,1)+(Table1[[#This Row],[launched_at]]/(24*60*60))</f>
        <v>41948.727256944447</v>
      </c>
      <c r="T2886" s="8">
        <f>DATE(1970,1,1)+(Table1[[#This Row],[deadline]]/(24*60*60))</f>
        <v>41978.727256944447</v>
      </c>
      <c r="U2886">
        <f>_xlfn.DAYS(Table1[[#This Row],[Date Ended Conversion]],Table1[[#This Row],[Date Created Conversion]])</f>
        <v>30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9">
        <f>IF(Table1[[#This Row],[goal]] &lt;= 0,0,Table1[[#This Row],[pledged]]/Table1[[#This Row],[goal]])</f>
        <v>0.32500000000000001</v>
      </c>
      <c r="P2887" s="7">
        <f>IF(Table1[[#This Row],[backers_count]] &lt;= 0,0,Table1[[#This Row],[pledged]]/Table1[[#This Row],[backers_count]])</f>
        <v>26</v>
      </c>
      <c r="Q2887" t="str">
        <f>TRIM(MID(Table1[[#This Row],[Category and Sub-Category]],1,SEARCH("/",Table1[[#This Row],[Category and Sub-Category]],1)-1))</f>
        <v>theater</v>
      </c>
      <c r="R2887" t="str">
        <f>TRIM(MID(Table1[[#This Row],[Category and Sub-Category]],SEARCH("/",Table1[[#This Row],[Category and Sub-Category]],1)+1,LEN(Table1[[#This Row],[Category and Sub-Category]])))</f>
        <v>plays</v>
      </c>
      <c r="S2887" s="8">
        <f>DATE(1970,1,1)+(Table1[[#This Row],[launched_at]]/(24*60*60))</f>
        <v>42047.07640046296</v>
      </c>
      <c r="T2887" s="8">
        <f>DATE(1970,1,1)+(Table1[[#This Row],[deadline]]/(24*60*60))</f>
        <v>42077.034733796296</v>
      </c>
      <c r="U2887">
        <f>_xlfn.DAYS(Table1[[#This Row],[Date Ended Conversion]],Table1[[#This Row],[Date Created Conversion]])</f>
        <v>30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9">
        <f>IF(Table1[[#This Row],[goal]] &lt;= 0,0,Table1[[#This Row],[pledged]]/Table1[[#This Row],[goal]])</f>
        <v>0.05</v>
      </c>
      <c r="P2888" s="7">
        <f>IF(Table1[[#This Row],[backers_count]] &lt;= 0,0,Table1[[#This Row],[pledged]]/Table1[[#This Row],[backers_count]])</f>
        <v>10</v>
      </c>
      <c r="Q2888" t="str">
        <f>TRIM(MID(Table1[[#This Row],[Category and Sub-Category]],1,SEARCH("/",Table1[[#This Row],[Category and Sub-Category]],1)-1))</f>
        <v>theater</v>
      </c>
      <c r="R2888" t="str">
        <f>TRIM(MID(Table1[[#This Row],[Category and Sub-Category]],SEARCH("/",Table1[[#This Row],[Category and Sub-Category]],1)+1,LEN(Table1[[#This Row],[Category and Sub-Category]])))</f>
        <v>plays</v>
      </c>
      <c r="S2888" s="8">
        <f>DATE(1970,1,1)+(Table1[[#This Row],[launched_at]]/(24*60*60))</f>
        <v>42261.632916666669</v>
      </c>
      <c r="T2888" s="8">
        <f>DATE(1970,1,1)+(Table1[[#This Row],[deadline]]/(24*60*60))</f>
        <v>42266.165972222225</v>
      </c>
      <c r="U2888">
        <f>_xlfn.DAYS(Table1[[#This Row],[Date Ended Conversion]],Table1[[#This Row],[Date Created Conversion]])</f>
        <v>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9">
        <f>IF(Table1[[#This Row],[goal]] &lt;= 0,0,Table1[[#This Row],[pledged]]/Table1[[#This Row],[goal]])</f>
        <v>1.6666666666666668E-3</v>
      </c>
      <c r="P2889" s="7">
        <f>IF(Table1[[#This Row],[backers_count]] &lt;= 0,0,Table1[[#This Row],[pledged]]/Table1[[#This Row],[backers_count]])</f>
        <v>5</v>
      </c>
      <c r="Q2889" t="str">
        <f>TRIM(MID(Table1[[#This Row],[Category and Sub-Category]],1,SEARCH("/",Table1[[#This Row],[Category and Sub-Category]],1)-1))</f>
        <v>theater</v>
      </c>
      <c r="R2889" t="str">
        <f>TRIM(MID(Table1[[#This Row],[Category and Sub-Category]],SEARCH("/",Table1[[#This Row],[Category and Sub-Category]],1)+1,LEN(Table1[[#This Row],[Category and Sub-Category]])))</f>
        <v>plays</v>
      </c>
      <c r="S2889" s="8">
        <f>DATE(1970,1,1)+(Table1[[#This Row],[launched_at]]/(24*60*60))</f>
        <v>41985.427361111113</v>
      </c>
      <c r="T2889" s="8">
        <f>DATE(1970,1,1)+(Table1[[#This Row],[deadline]]/(24*60*60))</f>
        <v>42015.427361111113</v>
      </c>
      <c r="U2889">
        <f>_xlfn.DAYS(Table1[[#This Row],[Date Ended Conversion]],Table1[[#This Row],[Date Created Conversion]])</f>
        <v>30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9">
        <f>IF(Table1[[#This Row],[goal]] &lt;= 0,0,Table1[[#This Row],[pledged]]/Table1[[#This Row],[goal]])</f>
        <v>0</v>
      </c>
      <c r="P2890" s="7">
        <f>IF(Table1[[#This Row],[backers_count]] &lt;= 0,0,Table1[[#This Row],[pledged]]/Table1[[#This Row],[backers_count]])</f>
        <v>0</v>
      </c>
      <c r="Q2890" t="str">
        <f>TRIM(MID(Table1[[#This Row],[Category and Sub-Category]],1,SEARCH("/",Table1[[#This Row],[Category and Sub-Category]],1)-1))</f>
        <v>theater</v>
      </c>
      <c r="R2890" t="str">
        <f>TRIM(MID(Table1[[#This Row],[Category and Sub-Category]],SEARCH("/",Table1[[#This Row],[Category and Sub-Category]],1)+1,LEN(Table1[[#This Row],[Category and Sub-Category]])))</f>
        <v>plays</v>
      </c>
      <c r="S2890" s="8">
        <f>DATE(1970,1,1)+(Table1[[#This Row],[launched_at]]/(24*60*60))</f>
        <v>41922.535185185188</v>
      </c>
      <c r="T2890" s="8">
        <f>DATE(1970,1,1)+(Table1[[#This Row],[deadline]]/(24*60*60))</f>
        <v>41930.207638888889</v>
      </c>
      <c r="U2890">
        <f>_xlfn.DAYS(Table1[[#This Row],[Date Ended Conversion]],Table1[[#This Row],[Date Created Conversion]])</f>
        <v>8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9">
        <f>IF(Table1[[#This Row],[goal]] &lt;= 0,0,Table1[[#This Row],[pledged]]/Table1[[#This Row],[goal]])</f>
        <v>0.38066666666666665</v>
      </c>
      <c r="P2891" s="7">
        <f>IF(Table1[[#This Row],[backers_count]] &lt;= 0,0,Table1[[#This Row],[pledged]]/Table1[[#This Row],[backers_count]])</f>
        <v>81.571428571428569</v>
      </c>
      <c r="Q2891" t="str">
        <f>TRIM(MID(Table1[[#This Row],[Category and Sub-Category]],1,SEARCH("/",Table1[[#This Row],[Category and Sub-Category]],1)-1))</f>
        <v>theater</v>
      </c>
      <c r="R2891" t="str">
        <f>TRIM(MID(Table1[[#This Row],[Category and Sub-Category]],SEARCH("/",Table1[[#This Row],[Category and Sub-Category]],1)+1,LEN(Table1[[#This Row],[Category and Sub-Category]])))</f>
        <v>plays</v>
      </c>
      <c r="S2891" s="8">
        <f>DATE(1970,1,1)+(Table1[[#This Row],[launched_at]]/(24*60*60))</f>
        <v>41850.863252314812</v>
      </c>
      <c r="T2891" s="8">
        <f>DATE(1970,1,1)+(Table1[[#This Row],[deadline]]/(24*60*60))</f>
        <v>41880.863252314812</v>
      </c>
      <c r="U2891">
        <f>_xlfn.DAYS(Table1[[#This Row],[Date Ended Conversion]],Table1[[#This Row],[Date Created Conversion]])</f>
        <v>30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9">
        <f>IF(Table1[[#This Row],[goal]] &lt;= 0,0,Table1[[#This Row],[pledged]]/Table1[[#This Row],[goal]])</f>
        <v>1.0500000000000001E-2</v>
      </c>
      <c r="P2892" s="7">
        <f>IF(Table1[[#This Row],[backers_count]] &lt;= 0,0,Table1[[#This Row],[pledged]]/Table1[[#This Row],[backers_count]])</f>
        <v>7</v>
      </c>
      <c r="Q2892" t="str">
        <f>TRIM(MID(Table1[[#This Row],[Category and Sub-Category]],1,SEARCH("/",Table1[[#This Row],[Category and Sub-Category]],1)-1))</f>
        <v>theater</v>
      </c>
      <c r="R2892" t="str">
        <f>TRIM(MID(Table1[[#This Row],[Category and Sub-Category]],SEARCH("/",Table1[[#This Row],[Category and Sub-Category]],1)+1,LEN(Table1[[#This Row],[Category and Sub-Category]])))</f>
        <v>plays</v>
      </c>
      <c r="S2892" s="8">
        <f>DATE(1970,1,1)+(Table1[[#This Row],[launched_at]]/(24*60*60))</f>
        <v>41831.742962962962</v>
      </c>
      <c r="T2892" s="8">
        <f>DATE(1970,1,1)+(Table1[[#This Row],[deadline]]/(24*60*60))</f>
        <v>41860.125</v>
      </c>
      <c r="U2892">
        <f>_xlfn.DAYS(Table1[[#This Row],[Date Ended Conversion]],Table1[[#This Row],[Date Created Conversion]])</f>
        <v>29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9">
        <f>IF(Table1[[#This Row],[goal]] &lt;= 0,0,Table1[[#This Row],[pledged]]/Table1[[#This Row],[goal]])</f>
        <v>2.7300000000000001E-2</v>
      </c>
      <c r="P2893" s="7">
        <f>IF(Table1[[#This Row],[backers_count]] &lt;= 0,0,Table1[[#This Row],[pledged]]/Table1[[#This Row],[backers_count]])</f>
        <v>27.3</v>
      </c>
      <c r="Q2893" t="str">
        <f>TRIM(MID(Table1[[#This Row],[Category and Sub-Category]],1,SEARCH("/",Table1[[#This Row],[Category and Sub-Category]],1)-1))</f>
        <v>theater</v>
      </c>
      <c r="R2893" t="str">
        <f>TRIM(MID(Table1[[#This Row],[Category and Sub-Category]],SEARCH("/",Table1[[#This Row],[Category and Sub-Category]],1)+1,LEN(Table1[[#This Row],[Category and Sub-Category]])))</f>
        <v>plays</v>
      </c>
      <c r="S2893" s="8">
        <f>DATE(1970,1,1)+(Table1[[#This Row],[launched_at]]/(24*60*60))</f>
        <v>42415.883425925931</v>
      </c>
      <c r="T2893" s="8">
        <f>DATE(1970,1,1)+(Table1[[#This Row],[deadline]]/(24*60*60))</f>
        <v>42475.84175925926</v>
      </c>
      <c r="U2893">
        <f>_xlfn.DAYS(Table1[[#This Row],[Date Ended Conversion]],Table1[[#This Row],[Date Created Conversion]])</f>
        <v>60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9">
        <f>IF(Table1[[#This Row],[goal]] &lt;= 0,0,Table1[[#This Row],[pledged]]/Table1[[#This Row],[goal]])</f>
        <v>9.0909090909090912E-2</v>
      </c>
      <c r="P2894" s="7">
        <f>IF(Table1[[#This Row],[backers_count]] &lt;= 0,0,Table1[[#This Row],[pledged]]/Table1[[#This Row],[backers_count]])</f>
        <v>29.411764705882351</v>
      </c>
      <c r="Q2894" t="str">
        <f>TRIM(MID(Table1[[#This Row],[Category and Sub-Category]],1,SEARCH("/",Table1[[#This Row],[Category and Sub-Category]],1)-1))</f>
        <v>theater</v>
      </c>
      <c r="R2894" t="str">
        <f>TRIM(MID(Table1[[#This Row],[Category and Sub-Category]],SEARCH("/",Table1[[#This Row],[Category and Sub-Category]],1)+1,LEN(Table1[[#This Row],[Category and Sub-Category]])))</f>
        <v>plays</v>
      </c>
      <c r="S2894" s="8">
        <f>DATE(1970,1,1)+(Table1[[#This Row],[launched_at]]/(24*60*60))</f>
        <v>41869.714166666665</v>
      </c>
      <c r="T2894" s="8">
        <f>DATE(1970,1,1)+(Table1[[#This Row],[deadline]]/(24*60*60))</f>
        <v>41876.875</v>
      </c>
      <c r="U2894">
        <f>_xlfn.DAYS(Table1[[#This Row],[Date Ended Conversion]],Table1[[#This Row],[Date Created Conversion]])</f>
        <v>7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9">
        <f>IF(Table1[[#This Row],[goal]] &lt;= 0,0,Table1[[#This Row],[pledged]]/Table1[[#This Row],[goal]])</f>
        <v>5.0000000000000001E-3</v>
      </c>
      <c r="P2895" s="7">
        <f>IF(Table1[[#This Row],[backers_count]] &lt;= 0,0,Table1[[#This Row],[pledged]]/Table1[[#This Row],[backers_count]])</f>
        <v>12.5</v>
      </c>
      <c r="Q2895" t="str">
        <f>TRIM(MID(Table1[[#This Row],[Category and Sub-Category]],1,SEARCH("/",Table1[[#This Row],[Category and Sub-Category]],1)-1))</f>
        <v>theater</v>
      </c>
      <c r="R2895" t="str">
        <f>TRIM(MID(Table1[[#This Row],[Category and Sub-Category]],SEARCH("/",Table1[[#This Row],[Category and Sub-Category]],1)+1,LEN(Table1[[#This Row],[Category and Sub-Category]])))</f>
        <v>plays</v>
      </c>
      <c r="S2895" s="8">
        <f>DATE(1970,1,1)+(Table1[[#This Row],[launched_at]]/(24*60*60))</f>
        <v>41953.773090277777</v>
      </c>
      <c r="T2895" s="8">
        <f>DATE(1970,1,1)+(Table1[[#This Row],[deadline]]/(24*60*60))</f>
        <v>42013.083333333328</v>
      </c>
      <c r="U2895">
        <f>_xlfn.DAYS(Table1[[#This Row],[Date Ended Conversion]],Table1[[#This Row],[Date Created Conversion]])</f>
        <v>60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9">
        <f>IF(Table1[[#This Row],[goal]] &lt;= 0,0,Table1[[#This Row],[pledged]]/Table1[[#This Row],[goal]])</f>
        <v>0</v>
      </c>
      <c r="P2896" s="7">
        <f>IF(Table1[[#This Row],[backers_count]] &lt;= 0,0,Table1[[#This Row],[pledged]]/Table1[[#This Row],[backers_count]])</f>
        <v>0</v>
      </c>
      <c r="Q2896" t="str">
        <f>TRIM(MID(Table1[[#This Row],[Category and Sub-Category]],1,SEARCH("/",Table1[[#This Row],[Category and Sub-Category]],1)-1))</f>
        <v>theater</v>
      </c>
      <c r="R2896" t="str">
        <f>TRIM(MID(Table1[[#This Row],[Category and Sub-Category]],SEARCH("/",Table1[[#This Row],[Category and Sub-Category]],1)+1,LEN(Table1[[#This Row],[Category and Sub-Category]])))</f>
        <v>plays</v>
      </c>
      <c r="S2896" s="8">
        <f>DATE(1970,1,1)+(Table1[[#This Row],[launched_at]]/(24*60*60))</f>
        <v>42037.986284722225</v>
      </c>
      <c r="T2896" s="8">
        <f>DATE(1970,1,1)+(Table1[[#This Row],[deadline]]/(24*60*60))</f>
        <v>42097.944618055553</v>
      </c>
      <c r="U2896">
        <f>_xlfn.DAYS(Table1[[#This Row],[Date Ended Conversion]],Table1[[#This Row],[Date Created Conversion]])</f>
        <v>60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9">
        <f>IF(Table1[[#This Row],[goal]] &lt;= 0,0,Table1[[#This Row],[pledged]]/Table1[[#This Row],[goal]])</f>
        <v>4.5999999999999999E-2</v>
      </c>
      <c r="P2897" s="7">
        <f>IF(Table1[[#This Row],[backers_count]] &lt;= 0,0,Table1[[#This Row],[pledged]]/Table1[[#This Row],[backers_count]])</f>
        <v>5.75</v>
      </c>
      <c r="Q2897" t="str">
        <f>TRIM(MID(Table1[[#This Row],[Category and Sub-Category]],1,SEARCH("/",Table1[[#This Row],[Category and Sub-Category]],1)-1))</f>
        <v>theater</v>
      </c>
      <c r="R2897" t="str">
        <f>TRIM(MID(Table1[[#This Row],[Category and Sub-Category]],SEARCH("/",Table1[[#This Row],[Category and Sub-Category]],1)+1,LEN(Table1[[#This Row],[Category and Sub-Category]])))</f>
        <v>plays</v>
      </c>
      <c r="S2897" s="8">
        <f>DATE(1970,1,1)+(Table1[[#This Row],[launched_at]]/(24*60*60))</f>
        <v>41811.555462962962</v>
      </c>
      <c r="T2897" s="8">
        <f>DATE(1970,1,1)+(Table1[[#This Row],[deadline]]/(24*60*60))</f>
        <v>41812.875</v>
      </c>
      <c r="U2897">
        <f>_xlfn.DAYS(Table1[[#This Row],[Date Ended Conversion]],Table1[[#This Row],[Date Created Conversion]])</f>
        <v>1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9">
        <f>IF(Table1[[#This Row],[goal]] &lt;= 0,0,Table1[[#This Row],[pledged]]/Table1[[#This Row],[goal]])</f>
        <v>0.20833333333333334</v>
      </c>
      <c r="P2898" s="7">
        <f>IF(Table1[[#This Row],[backers_count]] &lt;= 0,0,Table1[[#This Row],[pledged]]/Table1[[#This Row],[backers_count]])</f>
        <v>52.083333333333336</v>
      </c>
      <c r="Q2898" t="str">
        <f>TRIM(MID(Table1[[#This Row],[Category and Sub-Category]],1,SEARCH("/",Table1[[#This Row],[Category and Sub-Category]],1)-1))</f>
        <v>theater</v>
      </c>
      <c r="R2898" t="str">
        <f>TRIM(MID(Table1[[#This Row],[Category and Sub-Category]],SEARCH("/",Table1[[#This Row],[Category and Sub-Category]],1)+1,LEN(Table1[[#This Row],[Category and Sub-Category]])))</f>
        <v>plays</v>
      </c>
      <c r="S2898" s="8">
        <f>DATE(1970,1,1)+(Table1[[#This Row],[launched_at]]/(24*60*60))</f>
        <v>42701.908807870372</v>
      </c>
      <c r="T2898" s="8">
        <f>DATE(1970,1,1)+(Table1[[#This Row],[deadline]]/(24*60*60))</f>
        <v>42716.25</v>
      </c>
      <c r="U2898">
        <f>_xlfn.DAYS(Table1[[#This Row],[Date Ended Conversion]],Table1[[#This Row],[Date Created Conversion]])</f>
        <v>15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9">
        <f>IF(Table1[[#This Row],[goal]] &lt;= 0,0,Table1[[#This Row],[pledged]]/Table1[[#This Row],[goal]])</f>
        <v>4.583333333333333E-2</v>
      </c>
      <c r="P2899" s="7">
        <f>IF(Table1[[#This Row],[backers_count]] &lt;= 0,0,Table1[[#This Row],[pledged]]/Table1[[#This Row],[backers_count]])</f>
        <v>183.33333333333334</v>
      </c>
      <c r="Q2899" t="str">
        <f>TRIM(MID(Table1[[#This Row],[Category and Sub-Category]],1,SEARCH("/",Table1[[#This Row],[Category and Sub-Category]],1)-1))</f>
        <v>theater</v>
      </c>
      <c r="R2899" t="str">
        <f>TRIM(MID(Table1[[#This Row],[Category and Sub-Category]],SEARCH("/",Table1[[#This Row],[Category and Sub-Category]],1)+1,LEN(Table1[[#This Row],[Category and Sub-Category]])))</f>
        <v>plays</v>
      </c>
      <c r="S2899" s="8">
        <f>DATE(1970,1,1)+(Table1[[#This Row],[launched_at]]/(24*60*60))</f>
        <v>42258.646504629629</v>
      </c>
      <c r="T2899" s="8">
        <f>DATE(1970,1,1)+(Table1[[#This Row],[deadline]]/(24*60*60))</f>
        <v>42288.645196759258</v>
      </c>
      <c r="U2899">
        <f>_xlfn.DAYS(Table1[[#This Row],[Date Ended Conversion]],Table1[[#This Row],[Date Created Conversion]])</f>
        <v>30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9">
        <f>IF(Table1[[#This Row],[goal]] &lt;= 0,0,Table1[[#This Row],[pledged]]/Table1[[#This Row],[goal]])</f>
        <v>4.2133333333333335E-2</v>
      </c>
      <c r="P2900" s="7">
        <f>IF(Table1[[#This Row],[backers_count]] &lt;= 0,0,Table1[[#This Row],[pledged]]/Table1[[#This Row],[backers_count]])</f>
        <v>26.333333333333332</v>
      </c>
      <c r="Q2900" t="str">
        <f>TRIM(MID(Table1[[#This Row],[Category and Sub-Category]],1,SEARCH("/",Table1[[#This Row],[Category and Sub-Category]],1)-1))</f>
        <v>theater</v>
      </c>
      <c r="R2900" t="str">
        <f>TRIM(MID(Table1[[#This Row],[Category and Sub-Category]],SEARCH("/",Table1[[#This Row],[Category and Sub-Category]],1)+1,LEN(Table1[[#This Row],[Category and Sub-Category]])))</f>
        <v>plays</v>
      </c>
      <c r="S2900" s="8">
        <f>DATE(1970,1,1)+(Table1[[#This Row],[launched_at]]/(24*60*60))</f>
        <v>42278.664965277778</v>
      </c>
      <c r="T2900" s="8">
        <f>DATE(1970,1,1)+(Table1[[#This Row],[deadline]]/(24*60*60))</f>
        <v>42308.664965277778</v>
      </c>
      <c r="U2900">
        <f>_xlfn.DAYS(Table1[[#This Row],[Date Ended Conversion]],Table1[[#This Row],[Date Created Conversion]])</f>
        <v>30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9">
        <f>IF(Table1[[#This Row],[goal]] &lt;= 0,0,Table1[[#This Row],[pledged]]/Table1[[#This Row],[goal]])</f>
        <v>0</v>
      </c>
      <c r="P2901" s="7">
        <f>IF(Table1[[#This Row],[backers_count]] &lt;= 0,0,Table1[[#This Row],[pledged]]/Table1[[#This Row],[backers_count]])</f>
        <v>0</v>
      </c>
      <c r="Q2901" t="str">
        <f>TRIM(MID(Table1[[#This Row],[Category and Sub-Category]],1,SEARCH("/",Table1[[#This Row],[Category and Sub-Category]],1)-1))</f>
        <v>theater</v>
      </c>
      <c r="R2901" t="str">
        <f>TRIM(MID(Table1[[#This Row],[Category and Sub-Category]],SEARCH("/",Table1[[#This Row],[Category and Sub-Category]],1)+1,LEN(Table1[[#This Row],[Category and Sub-Category]])))</f>
        <v>plays</v>
      </c>
      <c r="S2901" s="8">
        <f>DATE(1970,1,1)+(Table1[[#This Row],[launched_at]]/(24*60*60))</f>
        <v>42515.078217592592</v>
      </c>
      <c r="T2901" s="8">
        <f>DATE(1970,1,1)+(Table1[[#This Row],[deadline]]/(24*60*60))</f>
        <v>42575.078217592592</v>
      </c>
      <c r="U2901">
        <f>_xlfn.DAYS(Table1[[#This Row],[Date Ended Conversion]],Table1[[#This Row],[Date Created Conversion]])</f>
        <v>60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9">
        <f>IF(Table1[[#This Row],[goal]] &lt;= 0,0,Table1[[#This Row],[pledged]]/Table1[[#This Row],[goal]])</f>
        <v>0.61909090909090914</v>
      </c>
      <c r="P2902" s="7">
        <f>IF(Table1[[#This Row],[backers_count]] &lt;= 0,0,Table1[[#This Row],[pledged]]/Table1[[#This Row],[backers_count]])</f>
        <v>486.42857142857144</v>
      </c>
      <c r="Q2902" t="str">
        <f>TRIM(MID(Table1[[#This Row],[Category and Sub-Category]],1,SEARCH("/",Table1[[#This Row],[Category and Sub-Category]],1)-1))</f>
        <v>theater</v>
      </c>
      <c r="R2902" t="str">
        <f>TRIM(MID(Table1[[#This Row],[Category and Sub-Category]],SEARCH("/",Table1[[#This Row],[Category and Sub-Category]],1)+1,LEN(Table1[[#This Row],[Category and Sub-Category]])))</f>
        <v>plays</v>
      </c>
      <c r="S2902" s="8">
        <f>DATE(1970,1,1)+(Table1[[#This Row],[launched_at]]/(24*60*60))</f>
        <v>41830.234166666669</v>
      </c>
      <c r="T2902" s="8">
        <f>DATE(1970,1,1)+(Table1[[#This Row],[deadline]]/(24*60*60))</f>
        <v>41860.234166666669</v>
      </c>
      <c r="U2902">
        <f>_xlfn.DAYS(Table1[[#This Row],[Date Ended Conversion]],Table1[[#This Row],[Date Created Conversion]])</f>
        <v>30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9">
        <f>IF(Table1[[#This Row],[goal]] &lt;= 0,0,Table1[[#This Row],[pledged]]/Table1[[#This Row],[goal]])</f>
        <v>8.0000000000000002E-3</v>
      </c>
      <c r="P2903" s="7">
        <f>IF(Table1[[#This Row],[backers_count]] &lt;= 0,0,Table1[[#This Row],[pledged]]/Table1[[#This Row],[backers_count]])</f>
        <v>3</v>
      </c>
      <c r="Q2903" t="str">
        <f>TRIM(MID(Table1[[#This Row],[Category and Sub-Category]],1,SEARCH("/",Table1[[#This Row],[Category and Sub-Category]],1)-1))</f>
        <v>theater</v>
      </c>
      <c r="R2903" t="str">
        <f>TRIM(MID(Table1[[#This Row],[Category and Sub-Category]],SEARCH("/",Table1[[#This Row],[Category and Sub-Category]],1)+1,LEN(Table1[[#This Row],[Category and Sub-Category]])))</f>
        <v>plays</v>
      </c>
      <c r="S2903" s="8">
        <f>DATE(1970,1,1)+(Table1[[#This Row],[launched_at]]/(24*60*60))</f>
        <v>41982.904386574075</v>
      </c>
      <c r="T2903" s="8">
        <f>DATE(1970,1,1)+(Table1[[#This Row],[deadline]]/(24*60*60))</f>
        <v>42042.904386574075</v>
      </c>
      <c r="U2903">
        <f>_xlfn.DAYS(Table1[[#This Row],[Date Ended Conversion]],Table1[[#This Row],[Date Created Conversion]])</f>
        <v>60</v>
      </c>
    </row>
    <row r="2904" spans="1:21" ht="29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9">
        <f>IF(Table1[[#This Row],[goal]] &lt;= 0,0,Table1[[#This Row],[pledged]]/Table1[[#This Row],[goal]])</f>
        <v>1.6666666666666666E-4</v>
      </c>
      <c r="P2904" s="7">
        <f>IF(Table1[[#This Row],[backers_count]] &lt;= 0,0,Table1[[#This Row],[pledged]]/Table1[[#This Row],[backers_count]])</f>
        <v>25</v>
      </c>
      <c r="Q2904" t="str">
        <f>TRIM(MID(Table1[[#This Row],[Category and Sub-Category]],1,SEARCH("/",Table1[[#This Row],[Category and Sub-Category]],1)-1))</f>
        <v>theater</v>
      </c>
      <c r="R2904" t="str">
        <f>TRIM(MID(Table1[[#This Row],[Category and Sub-Category]],SEARCH("/",Table1[[#This Row],[Category and Sub-Category]],1)+1,LEN(Table1[[#This Row],[Category and Sub-Category]])))</f>
        <v>plays</v>
      </c>
      <c r="S2904" s="8">
        <f>DATE(1970,1,1)+(Table1[[#This Row],[launched_at]]/(24*60*60))</f>
        <v>42210.439768518518</v>
      </c>
      <c r="T2904" s="8">
        <f>DATE(1970,1,1)+(Table1[[#This Row],[deadline]]/(24*60*60))</f>
        <v>42240.439768518518</v>
      </c>
      <c r="U2904">
        <f>_xlfn.DAYS(Table1[[#This Row],[Date Ended Conversion]],Table1[[#This Row],[Date Created Conversion]])</f>
        <v>30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9">
        <f>IF(Table1[[#This Row],[goal]] &lt;= 0,0,Table1[[#This Row],[pledged]]/Table1[[#This Row],[goal]])</f>
        <v>7.7999999999999996E-3</v>
      </c>
      <c r="P2905" s="7">
        <f>IF(Table1[[#This Row],[backers_count]] &lt;= 0,0,Table1[[#This Row],[pledged]]/Table1[[#This Row],[backers_count]])</f>
        <v>9.75</v>
      </c>
      <c r="Q2905" t="str">
        <f>TRIM(MID(Table1[[#This Row],[Category and Sub-Category]],1,SEARCH("/",Table1[[#This Row],[Category and Sub-Category]],1)-1))</f>
        <v>theater</v>
      </c>
      <c r="R2905" t="str">
        <f>TRIM(MID(Table1[[#This Row],[Category and Sub-Category]],SEARCH("/",Table1[[#This Row],[Category and Sub-Category]],1)+1,LEN(Table1[[#This Row],[Category and Sub-Category]])))</f>
        <v>plays</v>
      </c>
      <c r="S2905" s="8">
        <f>DATE(1970,1,1)+(Table1[[#This Row],[launched_at]]/(24*60*60))</f>
        <v>42196.166874999995</v>
      </c>
      <c r="T2905" s="8">
        <f>DATE(1970,1,1)+(Table1[[#This Row],[deadline]]/(24*60*60))</f>
        <v>42256.166874999995</v>
      </c>
      <c r="U2905">
        <f>_xlfn.DAYS(Table1[[#This Row],[Date Ended Conversion]],Table1[[#This Row],[Date Created Conversion]])</f>
        <v>60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9">
        <f>IF(Table1[[#This Row],[goal]] &lt;= 0,0,Table1[[#This Row],[pledged]]/Table1[[#This Row],[goal]])</f>
        <v>0.05</v>
      </c>
      <c r="P2906" s="7">
        <f>IF(Table1[[#This Row],[backers_count]] &lt;= 0,0,Table1[[#This Row],[pledged]]/Table1[[#This Row],[backers_count]])</f>
        <v>18.75</v>
      </c>
      <c r="Q2906" t="str">
        <f>TRIM(MID(Table1[[#This Row],[Category and Sub-Category]],1,SEARCH("/",Table1[[#This Row],[Category and Sub-Category]],1)-1))</f>
        <v>theater</v>
      </c>
      <c r="R2906" t="str">
        <f>TRIM(MID(Table1[[#This Row],[Category and Sub-Category]],SEARCH("/",Table1[[#This Row],[Category and Sub-Category]],1)+1,LEN(Table1[[#This Row],[Category and Sub-Category]])))</f>
        <v>plays</v>
      </c>
      <c r="S2906" s="8">
        <f>DATE(1970,1,1)+(Table1[[#This Row],[launched_at]]/(24*60*60))</f>
        <v>41940.967951388891</v>
      </c>
      <c r="T2906" s="8">
        <f>DATE(1970,1,1)+(Table1[[#This Row],[deadline]]/(24*60*60))</f>
        <v>41952.5</v>
      </c>
      <c r="U2906">
        <f>_xlfn.DAYS(Table1[[#This Row],[Date Ended Conversion]],Table1[[#This Row],[Date Created Conversion]])</f>
        <v>12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9">
        <f>IF(Table1[[#This Row],[goal]] &lt;= 0,0,Table1[[#This Row],[pledged]]/Table1[[#This Row],[goal]])</f>
        <v>0.17771428571428571</v>
      </c>
      <c r="P2907" s="7">
        <f>IF(Table1[[#This Row],[backers_count]] &lt;= 0,0,Table1[[#This Row],[pledged]]/Table1[[#This Row],[backers_count]])</f>
        <v>36.588235294117645</v>
      </c>
      <c r="Q2907" t="str">
        <f>TRIM(MID(Table1[[#This Row],[Category and Sub-Category]],1,SEARCH("/",Table1[[#This Row],[Category and Sub-Category]],1)-1))</f>
        <v>theater</v>
      </c>
      <c r="R2907" t="str">
        <f>TRIM(MID(Table1[[#This Row],[Category and Sub-Category]],SEARCH("/",Table1[[#This Row],[Category and Sub-Category]],1)+1,LEN(Table1[[#This Row],[Category and Sub-Category]])))</f>
        <v>plays</v>
      </c>
      <c r="S2907" s="8">
        <f>DATE(1970,1,1)+(Table1[[#This Row],[launched_at]]/(24*60*60))</f>
        <v>42606.056863425925</v>
      </c>
      <c r="T2907" s="8">
        <f>DATE(1970,1,1)+(Table1[[#This Row],[deadline]]/(24*60*60))</f>
        <v>42620.056863425925</v>
      </c>
      <c r="U2907">
        <f>_xlfn.DAYS(Table1[[#This Row],[Date Ended Conversion]],Table1[[#This Row],[Date Created Conversion]])</f>
        <v>14</v>
      </c>
    </row>
    <row r="2908" spans="1:21" ht="43.5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9">
        <f>IF(Table1[[#This Row],[goal]] &lt;= 0,0,Table1[[#This Row],[pledged]]/Table1[[#This Row],[goal]])</f>
        <v>9.4166666666666662E-2</v>
      </c>
      <c r="P2908" s="7">
        <f>IF(Table1[[#This Row],[backers_count]] &lt;= 0,0,Table1[[#This Row],[pledged]]/Table1[[#This Row],[backers_count]])</f>
        <v>80.714285714285708</v>
      </c>
      <c r="Q2908" t="str">
        <f>TRIM(MID(Table1[[#This Row],[Category and Sub-Category]],1,SEARCH("/",Table1[[#This Row],[Category and Sub-Category]],1)-1))</f>
        <v>theater</v>
      </c>
      <c r="R2908" t="str">
        <f>TRIM(MID(Table1[[#This Row],[Category and Sub-Category]],SEARCH("/",Table1[[#This Row],[Category and Sub-Category]],1)+1,LEN(Table1[[#This Row],[Category and Sub-Category]])))</f>
        <v>plays</v>
      </c>
      <c r="S2908" s="8">
        <f>DATE(1970,1,1)+(Table1[[#This Row],[launched_at]]/(24*60*60))</f>
        <v>42199.648912037039</v>
      </c>
      <c r="T2908" s="8">
        <f>DATE(1970,1,1)+(Table1[[#This Row],[deadline]]/(24*60*60))</f>
        <v>42217.041666666672</v>
      </c>
      <c r="U2908">
        <f>_xlfn.DAYS(Table1[[#This Row],[Date Ended Conversion]],Table1[[#This Row],[Date Created Conversion]])</f>
        <v>18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9">
        <f>IF(Table1[[#This Row],[goal]] &lt;= 0,0,Table1[[#This Row],[pledged]]/Table1[[#This Row],[goal]])</f>
        <v>8.0000000000000004E-4</v>
      </c>
      <c r="P2909" s="7">
        <f>IF(Table1[[#This Row],[backers_count]] &lt;= 0,0,Table1[[#This Row],[pledged]]/Table1[[#This Row],[backers_count]])</f>
        <v>1</v>
      </c>
      <c r="Q2909" t="str">
        <f>TRIM(MID(Table1[[#This Row],[Category and Sub-Category]],1,SEARCH("/",Table1[[#This Row],[Category and Sub-Category]],1)-1))</f>
        <v>theater</v>
      </c>
      <c r="R2909" t="str">
        <f>TRIM(MID(Table1[[#This Row],[Category and Sub-Category]],SEARCH("/",Table1[[#This Row],[Category and Sub-Category]],1)+1,LEN(Table1[[#This Row],[Category and Sub-Category]])))</f>
        <v>plays</v>
      </c>
      <c r="S2909" s="8">
        <f>DATE(1970,1,1)+(Table1[[#This Row],[launched_at]]/(24*60*60))</f>
        <v>42444.877743055556</v>
      </c>
      <c r="T2909" s="8">
        <f>DATE(1970,1,1)+(Table1[[#This Row],[deadline]]/(24*60*60))</f>
        <v>42504.877743055556</v>
      </c>
      <c r="U2909">
        <f>_xlfn.DAYS(Table1[[#This Row],[Date Ended Conversion]],Table1[[#This Row],[Date Created Conversion]])</f>
        <v>60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9">
        <f>IF(Table1[[#This Row],[goal]] &lt;= 0,0,Table1[[#This Row],[pledged]]/Table1[[#This Row],[goal]])</f>
        <v>2.75E-2</v>
      </c>
      <c r="P2910" s="7">
        <f>IF(Table1[[#This Row],[backers_count]] &lt;= 0,0,Table1[[#This Row],[pledged]]/Table1[[#This Row],[backers_count]])</f>
        <v>52.8</v>
      </c>
      <c r="Q2910" t="str">
        <f>TRIM(MID(Table1[[#This Row],[Category and Sub-Category]],1,SEARCH("/",Table1[[#This Row],[Category and Sub-Category]],1)-1))</f>
        <v>theater</v>
      </c>
      <c r="R2910" t="str">
        <f>TRIM(MID(Table1[[#This Row],[Category and Sub-Category]],SEARCH("/",Table1[[#This Row],[Category and Sub-Category]],1)+1,LEN(Table1[[#This Row],[Category and Sub-Category]])))</f>
        <v>plays</v>
      </c>
      <c r="S2910" s="8">
        <f>DATE(1970,1,1)+(Table1[[#This Row],[launched_at]]/(24*60*60))</f>
        <v>42499.73170138889</v>
      </c>
      <c r="T2910" s="8">
        <f>DATE(1970,1,1)+(Table1[[#This Row],[deadline]]/(24*60*60))</f>
        <v>42529.73170138889</v>
      </c>
      <c r="U2910">
        <f>_xlfn.DAYS(Table1[[#This Row],[Date Ended Conversion]],Table1[[#This Row],[Date Created Conversion]])</f>
        <v>30</v>
      </c>
    </row>
    <row r="2911" spans="1:21" ht="43.5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9">
        <f>IF(Table1[[#This Row],[goal]] &lt;= 0,0,Table1[[#This Row],[pledged]]/Table1[[#This Row],[goal]])</f>
        <v>1.1111111111111112E-4</v>
      </c>
      <c r="P2911" s="7">
        <f>IF(Table1[[#This Row],[backers_count]] &lt;= 0,0,Table1[[#This Row],[pledged]]/Table1[[#This Row],[backers_count]])</f>
        <v>20</v>
      </c>
      <c r="Q2911" t="str">
        <f>TRIM(MID(Table1[[#This Row],[Category and Sub-Category]],1,SEARCH("/",Table1[[#This Row],[Category and Sub-Category]],1)-1))</f>
        <v>theater</v>
      </c>
      <c r="R2911" t="str">
        <f>TRIM(MID(Table1[[#This Row],[Category and Sub-Category]],SEARCH("/",Table1[[#This Row],[Category and Sub-Category]],1)+1,LEN(Table1[[#This Row],[Category and Sub-Category]])))</f>
        <v>plays</v>
      </c>
      <c r="S2911" s="8">
        <f>DATE(1970,1,1)+(Table1[[#This Row],[launched_at]]/(24*60*60))</f>
        <v>41929.266215277778</v>
      </c>
      <c r="T2911" s="8">
        <f>DATE(1970,1,1)+(Table1[[#This Row],[deadline]]/(24*60*60))</f>
        <v>41968.823611111111</v>
      </c>
      <c r="U2911">
        <f>_xlfn.DAYS(Table1[[#This Row],[Date Ended Conversion]],Table1[[#This Row],[Date Created Conversion]])</f>
        <v>39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9">
        <f>IF(Table1[[#This Row],[goal]] &lt;= 0,0,Table1[[#This Row],[pledged]]/Table1[[#This Row],[goal]])</f>
        <v>3.3333333333333335E-5</v>
      </c>
      <c r="P2912" s="7">
        <f>IF(Table1[[#This Row],[backers_count]] &lt;= 0,0,Table1[[#This Row],[pledged]]/Table1[[#This Row],[backers_count]])</f>
        <v>1</v>
      </c>
      <c r="Q2912" t="str">
        <f>TRIM(MID(Table1[[#This Row],[Category and Sub-Category]],1,SEARCH("/",Table1[[#This Row],[Category and Sub-Category]],1)-1))</f>
        <v>theater</v>
      </c>
      <c r="R2912" t="str">
        <f>TRIM(MID(Table1[[#This Row],[Category and Sub-Category]],SEARCH("/",Table1[[#This Row],[Category and Sub-Category]],1)+1,LEN(Table1[[#This Row],[Category and Sub-Category]])))</f>
        <v>plays</v>
      </c>
      <c r="S2912" s="8">
        <f>DATE(1970,1,1)+(Table1[[#This Row],[launched_at]]/(24*60*60))</f>
        <v>42107.841284722221</v>
      </c>
      <c r="T2912" s="8">
        <f>DATE(1970,1,1)+(Table1[[#This Row],[deadline]]/(24*60*60))</f>
        <v>42167.841284722221</v>
      </c>
      <c r="U2912">
        <f>_xlfn.DAYS(Table1[[#This Row],[Date Ended Conversion]],Table1[[#This Row],[Date Created Conversion]])</f>
        <v>60</v>
      </c>
    </row>
    <row r="2913" spans="1:21" ht="43.5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9">
        <f>IF(Table1[[#This Row],[goal]] &lt;= 0,0,Table1[[#This Row],[pledged]]/Table1[[#This Row],[goal]])</f>
        <v>0.36499999999999999</v>
      </c>
      <c r="P2913" s="7">
        <f>IF(Table1[[#This Row],[backers_count]] &lt;= 0,0,Table1[[#This Row],[pledged]]/Table1[[#This Row],[backers_count]])</f>
        <v>46.928571428571431</v>
      </c>
      <c r="Q2913" t="str">
        <f>TRIM(MID(Table1[[#This Row],[Category and Sub-Category]],1,SEARCH("/",Table1[[#This Row],[Category and Sub-Category]],1)-1))</f>
        <v>theater</v>
      </c>
      <c r="R2913" t="str">
        <f>TRIM(MID(Table1[[#This Row],[Category and Sub-Category]],SEARCH("/",Table1[[#This Row],[Category and Sub-Category]],1)+1,LEN(Table1[[#This Row],[Category and Sub-Category]])))</f>
        <v>plays</v>
      </c>
      <c r="S2913" s="8">
        <f>DATE(1970,1,1)+(Table1[[#This Row],[launched_at]]/(24*60*60))</f>
        <v>42142.768819444449</v>
      </c>
      <c r="T2913" s="8">
        <f>DATE(1970,1,1)+(Table1[[#This Row],[deadline]]/(24*60*60))</f>
        <v>42182.768819444449</v>
      </c>
      <c r="U2913">
        <f>_xlfn.DAYS(Table1[[#This Row],[Date Ended Conversion]],Table1[[#This Row],[Date Created Conversion]])</f>
        <v>40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9">
        <f>IF(Table1[[#This Row],[goal]] &lt;= 0,0,Table1[[#This Row],[pledged]]/Table1[[#This Row],[goal]])</f>
        <v>0.14058171745152354</v>
      </c>
      <c r="P2914" s="7">
        <f>IF(Table1[[#This Row],[backers_count]] &lt;= 0,0,Table1[[#This Row],[pledged]]/Table1[[#This Row],[backers_count]])</f>
        <v>78.07692307692308</v>
      </c>
      <c r="Q2914" t="str">
        <f>TRIM(MID(Table1[[#This Row],[Category and Sub-Category]],1,SEARCH("/",Table1[[#This Row],[Category and Sub-Category]],1)-1))</f>
        <v>theater</v>
      </c>
      <c r="R2914" t="str">
        <f>TRIM(MID(Table1[[#This Row],[Category and Sub-Category]],SEARCH("/",Table1[[#This Row],[Category and Sub-Category]],1)+1,LEN(Table1[[#This Row],[Category and Sub-Category]])))</f>
        <v>plays</v>
      </c>
      <c r="S2914" s="8">
        <f>DATE(1970,1,1)+(Table1[[#This Row],[launched_at]]/(24*60*60))</f>
        <v>42354.131643518514</v>
      </c>
      <c r="T2914" s="8">
        <f>DATE(1970,1,1)+(Table1[[#This Row],[deadline]]/(24*60*60))</f>
        <v>42384.131643518514</v>
      </c>
      <c r="U2914">
        <f>_xlfn.DAYS(Table1[[#This Row],[Date Ended Conversion]],Table1[[#This Row],[Date Created Conversion]])</f>
        <v>30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9">
        <f>IF(Table1[[#This Row],[goal]] &lt;= 0,0,Table1[[#This Row],[pledged]]/Table1[[#This Row],[goal]])</f>
        <v>2.0000000000000001E-4</v>
      </c>
      <c r="P2915" s="7">
        <f>IF(Table1[[#This Row],[backers_count]] &lt;= 0,0,Table1[[#This Row],[pledged]]/Table1[[#This Row],[backers_count]])</f>
        <v>1</v>
      </c>
      <c r="Q2915" t="str">
        <f>TRIM(MID(Table1[[#This Row],[Category and Sub-Category]],1,SEARCH("/",Table1[[#This Row],[Category and Sub-Category]],1)-1))</f>
        <v>theater</v>
      </c>
      <c r="R2915" t="str">
        <f>TRIM(MID(Table1[[#This Row],[Category and Sub-Category]],SEARCH("/",Table1[[#This Row],[Category and Sub-Category]],1)+1,LEN(Table1[[#This Row],[Category and Sub-Category]])))</f>
        <v>plays</v>
      </c>
      <c r="S2915" s="8">
        <f>DATE(1970,1,1)+(Table1[[#This Row],[launched_at]]/(24*60*60))</f>
        <v>41828.922905092593</v>
      </c>
      <c r="T2915" s="8">
        <f>DATE(1970,1,1)+(Table1[[#This Row],[deadline]]/(24*60*60))</f>
        <v>41888.922905092593</v>
      </c>
      <c r="U2915">
        <f>_xlfn.DAYS(Table1[[#This Row],[Date Ended Conversion]],Table1[[#This Row],[Date Created Conversion]])</f>
        <v>60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9">
        <f>IF(Table1[[#This Row],[goal]] &lt;= 0,0,Table1[[#This Row],[pledged]]/Table1[[#This Row],[goal]])</f>
        <v>4.0000000000000003E-5</v>
      </c>
      <c r="P2916" s="7">
        <f>IF(Table1[[#This Row],[backers_count]] &lt;= 0,0,Table1[[#This Row],[pledged]]/Table1[[#This Row],[backers_count]])</f>
        <v>1</v>
      </c>
      <c r="Q2916" t="str">
        <f>TRIM(MID(Table1[[#This Row],[Category and Sub-Category]],1,SEARCH("/",Table1[[#This Row],[Category and Sub-Category]],1)-1))</f>
        <v>theater</v>
      </c>
      <c r="R2916" t="str">
        <f>TRIM(MID(Table1[[#This Row],[Category and Sub-Category]],SEARCH("/",Table1[[#This Row],[Category and Sub-Category]],1)+1,LEN(Table1[[#This Row],[Category and Sub-Category]])))</f>
        <v>plays</v>
      </c>
      <c r="S2916" s="8">
        <f>DATE(1970,1,1)+(Table1[[#This Row],[launched_at]]/(24*60*60))</f>
        <v>42017.907337962963</v>
      </c>
      <c r="T2916" s="8">
        <f>DATE(1970,1,1)+(Table1[[#This Row],[deadline]]/(24*60*60))</f>
        <v>42077.865671296298</v>
      </c>
      <c r="U2916">
        <f>_xlfn.DAYS(Table1[[#This Row],[Date Ended Conversion]],Table1[[#This Row],[Date Created Conversion]])</f>
        <v>60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9">
        <f>IF(Table1[[#This Row],[goal]] &lt;= 0,0,Table1[[#This Row],[pledged]]/Table1[[#This Row],[goal]])</f>
        <v>0.61099999999999999</v>
      </c>
      <c r="P2917" s="7">
        <f>IF(Table1[[#This Row],[backers_count]] &lt;= 0,0,Table1[[#This Row],[pledged]]/Table1[[#This Row],[backers_count]])</f>
        <v>203.66666666666666</v>
      </c>
      <c r="Q2917" t="str">
        <f>TRIM(MID(Table1[[#This Row],[Category and Sub-Category]],1,SEARCH("/",Table1[[#This Row],[Category and Sub-Category]],1)-1))</f>
        <v>theater</v>
      </c>
      <c r="R2917" t="str">
        <f>TRIM(MID(Table1[[#This Row],[Category and Sub-Category]],SEARCH("/",Table1[[#This Row],[Category and Sub-Category]],1)+1,LEN(Table1[[#This Row],[Category and Sub-Category]])))</f>
        <v>plays</v>
      </c>
      <c r="S2917" s="8">
        <f>DATE(1970,1,1)+(Table1[[#This Row],[launched_at]]/(24*60*60))</f>
        <v>42415.398032407407</v>
      </c>
      <c r="T2917" s="8">
        <f>DATE(1970,1,1)+(Table1[[#This Row],[deadline]]/(24*60*60))</f>
        <v>42445.356365740736</v>
      </c>
      <c r="U2917">
        <f>_xlfn.DAYS(Table1[[#This Row],[Date Ended Conversion]],Table1[[#This Row],[Date Created Conversion]])</f>
        <v>30</v>
      </c>
    </row>
    <row r="2918" spans="1:21" ht="29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9">
        <f>IF(Table1[[#This Row],[goal]] &lt;= 0,0,Table1[[#This Row],[pledged]]/Table1[[#This Row],[goal]])</f>
        <v>7.8378378378378383E-2</v>
      </c>
      <c r="P2918" s="7">
        <f>IF(Table1[[#This Row],[backers_count]] &lt;= 0,0,Table1[[#This Row],[pledged]]/Table1[[#This Row],[backers_count]])</f>
        <v>20.714285714285715</v>
      </c>
      <c r="Q2918" t="str">
        <f>TRIM(MID(Table1[[#This Row],[Category and Sub-Category]],1,SEARCH("/",Table1[[#This Row],[Category and Sub-Category]],1)-1))</f>
        <v>theater</v>
      </c>
      <c r="R2918" t="str">
        <f>TRIM(MID(Table1[[#This Row],[Category and Sub-Category]],SEARCH("/",Table1[[#This Row],[Category and Sub-Category]],1)+1,LEN(Table1[[#This Row],[Category and Sub-Category]])))</f>
        <v>plays</v>
      </c>
      <c r="S2918" s="8">
        <f>DATE(1970,1,1)+(Table1[[#This Row],[launched_at]]/(24*60*60))</f>
        <v>41755.476724537039</v>
      </c>
      <c r="T2918" s="8">
        <f>DATE(1970,1,1)+(Table1[[#This Row],[deadline]]/(24*60*60))</f>
        <v>41778.476724537039</v>
      </c>
      <c r="U2918">
        <f>_xlfn.DAYS(Table1[[#This Row],[Date Ended Conversion]],Table1[[#This Row],[Date Created Conversion]])</f>
        <v>23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9">
        <f>IF(Table1[[#This Row],[goal]] &lt;= 0,0,Table1[[#This Row],[pledged]]/Table1[[#This Row],[goal]])</f>
        <v>0.2185</v>
      </c>
      <c r="P2919" s="7">
        <f>IF(Table1[[#This Row],[backers_count]] &lt;= 0,0,Table1[[#This Row],[pledged]]/Table1[[#This Row],[backers_count]])</f>
        <v>48.555555555555557</v>
      </c>
      <c r="Q2919" t="str">
        <f>TRIM(MID(Table1[[#This Row],[Category and Sub-Category]],1,SEARCH("/",Table1[[#This Row],[Category and Sub-Category]],1)-1))</f>
        <v>theater</v>
      </c>
      <c r="R2919" t="str">
        <f>TRIM(MID(Table1[[#This Row],[Category and Sub-Category]],SEARCH("/",Table1[[#This Row],[Category and Sub-Category]],1)+1,LEN(Table1[[#This Row],[Category and Sub-Category]])))</f>
        <v>plays</v>
      </c>
      <c r="S2919" s="8">
        <f>DATE(1970,1,1)+(Table1[[#This Row],[launched_at]]/(24*60*60))</f>
        <v>42245.234340277777</v>
      </c>
      <c r="T2919" s="8">
        <f>DATE(1970,1,1)+(Table1[[#This Row],[deadline]]/(24*60*60))</f>
        <v>42263.234340277777</v>
      </c>
      <c r="U2919">
        <f>_xlfn.DAYS(Table1[[#This Row],[Date Ended Conversion]],Table1[[#This Row],[Date Created Conversion]])</f>
        <v>18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9">
        <f>IF(Table1[[#This Row],[goal]] &lt;= 0,0,Table1[[#This Row],[pledged]]/Table1[[#This Row],[goal]])</f>
        <v>0.27239999999999998</v>
      </c>
      <c r="P2920" s="7">
        <f>IF(Table1[[#This Row],[backers_count]] &lt;= 0,0,Table1[[#This Row],[pledged]]/Table1[[#This Row],[backers_count]])</f>
        <v>68.099999999999994</v>
      </c>
      <c r="Q2920" t="str">
        <f>TRIM(MID(Table1[[#This Row],[Category and Sub-Category]],1,SEARCH("/",Table1[[#This Row],[Category and Sub-Category]],1)-1))</f>
        <v>theater</v>
      </c>
      <c r="R2920" t="str">
        <f>TRIM(MID(Table1[[#This Row],[Category and Sub-Category]],SEARCH("/",Table1[[#This Row],[Category and Sub-Category]],1)+1,LEN(Table1[[#This Row],[Category and Sub-Category]])))</f>
        <v>plays</v>
      </c>
      <c r="S2920" s="8">
        <f>DATE(1970,1,1)+(Table1[[#This Row],[launched_at]]/(24*60*60))</f>
        <v>42278.629710648151</v>
      </c>
      <c r="T2920" s="8">
        <f>DATE(1970,1,1)+(Table1[[#This Row],[deadline]]/(24*60*60))</f>
        <v>42306.629710648151</v>
      </c>
      <c r="U2920">
        <f>_xlfn.DAYS(Table1[[#This Row],[Date Ended Conversion]],Table1[[#This Row],[Date Created Conversion]])</f>
        <v>28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9">
        <f>IF(Table1[[#This Row],[goal]] &lt;= 0,0,Table1[[#This Row],[pledged]]/Table1[[#This Row],[goal]])</f>
        <v>8.5000000000000006E-2</v>
      </c>
      <c r="P2921" s="7">
        <f>IF(Table1[[#This Row],[backers_count]] &lt;= 0,0,Table1[[#This Row],[pledged]]/Table1[[#This Row],[backers_count]])</f>
        <v>8.5</v>
      </c>
      <c r="Q2921" t="str">
        <f>TRIM(MID(Table1[[#This Row],[Category and Sub-Category]],1,SEARCH("/",Table1[[#This Row],[Category and Sub-Category]],1)-1))</f>
        <v>theater</v>
      </c>
      <c r="R2921" t="str">
        <f>TRIM(MID(Table1[[#This Row],[Category and Sub-Category]],SEARCH("/",Table1[[#This Row],[Category and Sub-Category]],1)+1,LEN(Table1[[#This Row],[Category and Sub-Category]])))</f>
        <v>plays</v>
      </c>
      <c r="S2921" s="8">
        <f>DATE(1970,1,1)+(Table1[[#This Row],[launched_at]]/(24*60*60))</f>
        <v>41826.61954861111</v>
      </c>
      <c r="T2921" s="8">
        <f>DATE(1970,1,1)+(Table1[[#This Row],[deadline]]/(24*60*60))</f>
        <v>41856.61954861111</v>
      </c>
      <c r="U2921">
        <f>_xlfn.DAYS(Table1[[#This Row],[Date Ended Conversion]],Table1[[#This Row],[Date Created Conversion]])</f>
        <v>30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9">
        <f>IF(Table1[[#This Row],[goal]] &lt;= 0,0,Table1[[#This Row],[pledged]]/Table1[[#This Row],[goal]])</f>
        <v>0.26840000000000003</v>
      </c>
      <c r="P2922" s="7">
        <f>IF(Table1[[#This Row],[backers_count]] &lt;= 0,0,Table1[[#This Row],[pledged]]/Table1[[#This Row],[backers_count]])</f>
        <v>51.615384615384613</v>
      </c>
      <c r="Q2922" t="str">
        <f>TRIM(MID(Table1[[#This Row],[Category and Sub-Category]],1,SEARCH("/",Table1[[#This Row],[Category and Sub-Category]],1)-1))</f>
        <v>theater</v>
      </c>
      <c r="R2922" t="str">
        <f>TRIM(MID(Table1[[#This Row],[Category and Sub-Category]],SEARCH("/",Table1[[#This Row],[Category and Sub-Category]],1)+1,LEN(Table1[[#This Row],[Category and Sub-Category]])))</f>
        <v>plays</v>
      </c>
      <c r="S2922" s="8">
        <f>DATE(1970,1,1)+(Table1[[#This Row],[launched_at]]/(24*60*60))</f>
        <v>42058.792476851857</v>
      </c>
      <c r="T2922" s="8">
        <f>DATE(1970,1,1)+(Table1[[#This Row],[deadline]]/(24*60*60))</f>
        <v>42088.750810185185</v>
      </c>
      <c r="U2922">
        <f>_xlfn.DAYS(Table1[[#This Row],[Date Ended Conversion]],Table1[[#This Row],[Date Created Conversion]])</f>
        <v>30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9">
        <f>IF(Table1[[#This Row],[goal]] &lt;= 0,0,Table1[[#This Row],[pledged]]/Table1[[#This Row],[goal]])</f>
        <v>1.29</v>
      </c>
      <c r="P2923" s="7">
        <f>IF(Table1[[#This Row],[backers_count]] &lt;= 0,0,Table1[[#This Row],[pledged]]/Table1[[#This Row],[backers_count]])</f>
        <v>43</v>
      </c>
      <c r="Q2923" t="str">
        <f>TRIM(MID(Table1[[#This Row],[Category and Sub-Category]],1,SEARCH("/",Table1[[#This Row],[Category and Sub-Category]],1)-1))</f>
        <v>theater</v>
      </c>
      <c r="R2923" t="str">
        <f>TRIM(MID(Table1[[#This Row],[Category and Sub-Category]],SEARCH("/",Table1[[#This Row],[Category and Sub-Category]],1)+1,LEN(Table1[[#This Row],[Category and Sub-Category]])))</f>
        <v>musical</v>
      </c>
      <c r="S2923" s="8">
        <f>DATE(1970,1,1)+(Table1[[#This Row],[launched_at]]/(24*60*60))</f>
        <v>41877.886620370373</v>
      </c>
      <c r="T2923" s="8">
        <f>DATE(1970,1,1)+(Table1[[#This Row],[deadline]]/(24*60*60))</f>
        <v>41907.886620370373</v>
      </c>
      <c r="U2923">
        <f>_xlfn.DAYS(Table1[[#This Row],[Date Ended Conversion]],Table1[[#This Row],[Date Created Conversion]])</f>
        <v>30</v>
      </c>
    </row>
    <row r="2924" spans="1:21" ht="43.5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9">
        <f>IF(Table1[[#This Row],[goal]] &lt;= 0,0,Table1[[#This Row],[pledged]]/Table1[[#This Row],[goal]])</f>
        <v>1</v>
      </c>
      <c r="P2924" s="7">
        <f>IF(Table1[[#This Row],[backers_count]] &lt;= 0,0,Table1[[#This Row],[pledged]]/Table1[[#This Row],[backers_count]])</f>
        <v>83.333333333333329</v>
      </c>
      <c r="Q2924" t="str">
        <f>TRIM(MID(Table1[[#This Row],[Category and Sub-Category]],1,SEARCH("/",Table1[[#This Row],[Category and Sub-Category]],1)-1))</f>
        <v>theater</v>
      </c>
      <c r="R2924" t="str">
        <f>TRIM(MID(Table1[[#This Row],[Category and Sub-Category]],SEARCH("/",Table1[[#This Row],[Category and Sub-Category]],1)+1,LEN(Table1[[#This Row],[Category and Sub-Category]])))</f>
        <v>musical</v>
      </c>
      <c r="S2924" s="8">
        <f>DATE(1970,1,1)+(Table1[[#This Row],[launched_at]]/(24*60*60))</f>
        <v>42097.874155092592</v>
      </c>
      <c r="T2924" s="8">
        <f>DATE(1970,1,1)+(Table1[[#This Row],[deadline]]/(24*60*60))</f>
        <v>42142.874155092592</v>
      </c>
      <c r="U2924">
        <f>_xlfn.DAYS(Table1[[#This Row],[Date Ended Conversion]],Table1[[#This Row],[Date Created Conversion]])</f>
        <v>45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9">
        <f>IF(Table1[[#This Row],[goal]] &lt;= 0,0,Table1[[#This Row],[pledged]]/Table1[[#This Row],[goal]])</f>
        <v>1</v>
      </c>
      <c r="P2925" s="7">
        <f>IF(Table1[[#This Row],[backers_count]] &lt;= 0,0,Table1[[#This Row],[pledged]]/Table1[[#This Row],[backers_count]])</f>
        <v>30</v>
      </c>
      <c r="Q2925" t="str">
        <f>TRIM(MID(Table1[[#This Row],[Category and Sub-Category]],1,SEARCH("/",Table1[[#This Row],[Category and Sub-Category]],1)-1))</f>
        <v>theater</v>
      </c>
      <c r="R2925" t="str">
        <f>TRIM(MID(Table1[[#This Row],[Category and Sub-Category]],SEARCH("/",Table1[[#This Row],[Category and Sub-Category]],1)+1,LEN(Table1[[#This Row],[Category and Sub-Category]])))</f>
        <v>musical</v>
      </c>
      <c r="S2925" s="8">
        <f>DATE(1970,1,1)+(Table1[[#This Row],[launched_at]]/(24*60*60))</f>
        <v>42013.15253472222</v>
      </c>
      <c r="T2925" s="8">
        <f>DATE(1970,1,1)+(Table1[[#This Row],[deadline]]/(24*60*60))</f>
        <v>42028.125</v>
      </c>
      <c r="U2925">
        <f>_xlfn.DAYS(Table1[[#This Row],[Date Ended Conversion]],Table1[[#This Row],[Date Created Conversion]])</f>
        <v>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9">
        <f>IF(Table1[[#This Row],[goal]] &lt;= 0,0,Table1[[#This Row],[pledged]]/Table1[[#This Row],[goal]])</f>
        <v>1.032</v>
      </c>
      <c r="P2926" s="7">
        <f>IF(Table1[[#This Row],[backers_count]] &lt;= 0,0,Table1[[#This Row],[pledged]]/Table1[[#This Row],[backers_count]])</f>
        <v>175.51020408163265</v>
      </c>
      <c r="Q2926" t="str">
        <f>TRIM(MID(Table1[[#This Row],[Category and Sub-Category]],1,SEARCH("/",Table1[[#This Row],[Category and Sub-Category]],1)-1))</f>
        <v>theater</v>
      </c>
      <c r="R2926" t="str">
        <f>TRIM(MID(Table1[[#This Row],[Category and Sub-Category]],SEARCH("/",Table1[[#This Row],[Category and Sub-Category]],1)+1,LEN(Table1[[#This Row],[Category and Sub-Category]])))</f>
        <v>musical</v>
      </c>
      <c r="S2926" s="8">
        <f>DATE(1970,1,1)+(Table1[[#This Row],[launched_at]]/(24*60*60))</f>
        <v>42103.556828703702</v>
      </c>
      <c r="T2926" s="8">
        <f>DATE(1970,1,1)+(Table1[[#This Row],[deadline]]/(24*60*60))</f>
        <v>42133.165972222225</v>
      </c>
      <c r="U2926">
        <f>_xlfn.DAYS(Table1[[#This Row],[Date Ended Conversion]],Table1[[#This Row],[Date Created Conversion]])</f>
        <v>30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9">
        <f>IF(Table1[[#This Row],[goal]] &lt;= 0,0,Table1[[#This Row],[pledged]]/Table1[[#This Row],[goal]])</f>
        <v>1.0244597777777777</v>
      </c>
      <c r="P2927" s="7">
        <f>IF(Table1[[#This Row],[backers_count]] &lt;= 0,0,Table1[[#This Row],[pledged]]/Table1[[#This Row],[backers_count]])</f>
        <v>231.66175879396985</v>
      </c>
      <c r="Q2927" t="str">
        <f>TRIM(MID(Table1[[#This Row],[Category and Sub-Category]],1,SEARCH("/",Table1[[#This Row],[Category and Sub-Category]],1)-1))</f>
        <v>theater</v>
      </c>
      <c r="R2927" t="str">
        <f>TRIM(MID(Table1[[#This Row],[Category and Sub-Category]],SEARCH("/",Table1[[#This Row],[Category and Sub-Category]],1)+1,LEN(Table1[[#This Row],[Category and Sub-Category]])))</f>
        <v>musical</v>
      </c>
      <c r="S2927" s="8">
        <f>DATE(1970,1,1)+(Table1[[#This Row],[launched_at]]/(24*60*60))</f>
        <v>41863.584120370375</v>
      </c>
      <c r="T2927" s="8">
        <f>DATE(1970,1,1)+(Table1[[#This Row],[deadline]]/(24*60*60))</f>
        <v>41893.584120370375</v>
      </c>
      <c r="U2927">
        <f>_xlfn.DAYS(Table1[[#This Row],[Date Ended Conversion]],Table1[[#This Row],[Date Created Conversion]])</f>
        <v>30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9">
        <f>IF(Table1[[#This Row],[goal]] &lt;= 0,0,Table1[[#This Row],[pledged]]/Table1[[#This Row],[goal]])</f>
        <v>1.25</v>
      </c>
      <c r="P2928" s="7">
        <f>IF(Table1[[#This Row],[backers_count]] &lt;= 0,0,Table1[[#This Row],[pledged]]/Table1[[#This Row],[backers_count]])</f>
        <v>75</v>
      </c>
      <c r="Q2928" t="str">
        <f>TRIM(MID(Table1[[#This Row],[Category and Sub-Category]],1,SEARCH("/",Table1[[#This Row],[Category and Sub-Category]],1)-1))</f>
        <v>theater</v>
      </c>
      <c r="R2928" t="str">
        <f>TRIM(MID(Table1[[#This Row],[Category and Sub-Category]],SEARCH("/",Table1[[#This Row],[Category and Sub-Category]],1)+1,LEN(Table1[[#This Row],[Category and Sub-Category]])))</f>
        <v>musical</v>
      </c>
      <c r="S2928" s="8">
        <f>DATE(1970,1,1)+(Table1[[#This Row],[launched_at]]/(24*60*60))</f>
        <v>42044.765960648147</v>
      </c>
      <c r="T2928" s="8">
        <f>DATE(1970,1,1)+(Table1[[#This Row],[deadline]]/(24*60*60))</f>
        <v>42058.765960648147</v>
      </c>
      <c r="U2928">
        <f>_xlfn.DAYS(Table1[[#This Row],[Date Ended Conversion]],Table1[[#This Row],[Date Created Conversion]])</f>
        <v>14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9">
        <f>IF(Table1[[#This Row],[goal]] &lt;= 0,0,Table1[[#This Row],[pledged]]/Table1[[#This Row],[goal]])</f>
        <v>1.3083333333333333</v>
      </c>
      <c r="P2929" s="7">
        <f>IF(Table1[[#This Row],[backers_count]] &lt;= 0,0,Table1[[#This Row],[pledged]]/Table1[[#This Row],[backers_count]])</f>
        <v>112.14285714285714</v>
      </c>
      <c r="Q2929" t="str">
        <f>TRIM(MID(Table1[[#This Row],[Category and Sub-Category]],1,SEARCH("/",Table1[[#This Row],[Category and Sub-Category]],1)-1))</f>
        <v>theater</v>
      </c>
      <c r="R2929" t="str">
        <f>TRIM(MID(Table1[[#This Row],[Category and Sub-Category]],SEARCH("/",Table1[[#This Row],[Category and Sub-Category]],1)+1,LEN(Table1[[#This Row],[Category and Sub-Category]])))</f>
        <v>musical</v>
      </c>
      <c r="S2929" s="8">
        <f>DATE(1970,1,1)+(Table1[[#This Row],[launched_at]]/(24*60*60))</f>
        <v>41806.669317129628</v>
      </c>
      <c r="T2929" s="8">
        <f>DATE(1970,1,1)+(Table1[[#This Row],[deadline]]/(24*60*60))</f>
        <v>41835.208333333336</v>
      </c>
      <c r="U2929">
        <f>_xlfn.DAYS(Table1[[#This Row],[Date Ended Conversion]],Table1[[#This Row],[Date Created Conversion]])</f>
        <v>29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9">
        <f>IF(Table1[[#This Row],[goal]] &lt;= 0,0,Table1[[#This Row],[pledged]]/Table1[[#This Row],[goal]])</f>
        <v>1</v>
      </c>
      <c r="P2930" s="7">
        <f>IF(Table1[[#This Row],[backers_count]] &lt;= 0,0,Table1[[#This Row],[pledged]]/Table1[[#This Row],[backers_count]])</f>
        <v>41.666666666666664</v>
      </c>
      <c r="Q2930" t="str">
        <f>TRIM(MID(Table1[[#This Row],[Category and Sub-Category]],1,SEARCH("/",Table1[[#This Row],[Category and Sub-Category]],1)-1))</f>
        <v>theater</v>
      </c>
      <c r="R2930" t="str">
        <f>TRIM(MID(Table1[[#This Row],[Category and Sub-Category]],SEARCH("/",Table1[[#This Row],[Category and Sub-Category]],1)+1,LEN(Table1[[#This Row],[Category and Sub-Category]])))</f>
        <v>musical</v>
      </c>
      <c r="S2930" s="8">
        <f>DATE(1970,1,1)+(Table1[[#This Row],[launched_at]]/(24*60*60))</f>
        <v>42403.998217592598</v>
      </c>
      <c r="T2930" s="8">
        <f>DATE(1970,1,1)+(Table1[[#This Row],[deadline]]/(24*60*60))</f>
        <v>42433.998217592598</v>
      </c>
      <c r="U2930">
        <f>_xlfn.DAYS(Table1[[#This Row],[Date Ended Conversion]],Table1[[#This Row],[Date Created Conversion]])</f>
        <v>30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9">
        <f>IF(Table1[[#This Row],[goal]] &lt;= 0,0,Table1[[#This Row],[pledged]]/Table1[[#This Row],[goal]])</f>
        <v>1.02069375</v>
      </c>
      <c r="P2931" s="7">
        <f>IF(Table1[[#This Row],[backers_count]] &lt;= 0,0,Table1[[#This Row],[pledged]]/Table1[[#This Row],[backers_count]])</f>
        <v>255.17343750000001</v>
      </c>
      <c r="Q2931" t="str">
        <f>TRIM(MID(Table1[[#This Row],[Category and Sub-Category]],1,SEARCH("/",Table1[[#This Row],[Category and Sub-Category]],1)-1))</f>
        <v>theater</v>
      </c>
      <c r="R2931" t="str">
        <f>TRIM(MID(Table1[[#This Row],[Category and Sub-Category]],SEARCH("/",Table1[[#This Row],[Category and Sub-Category]],1)+1,LEN(Table1[[#This Row],[Category and Sub-Category]])))</f>
        <v>musical</v>
      </c>
      <c r="S2931" s="8">
        <f>DATE(1970,1,1)+(Table1[[#This Row],[launched_at]]/(24*60*60))</f>
        <v>41754.564328703702</v>
      </c>
      <c r="T2931" s="8">
        <f>DATE(1970,1,1)+(Table1[[#This Row],[deadline]]/(24*60*60))</f>
        <v>41784.564328703702</v>
      </c>
      <c r="U2931">
        <f>_xlfn.DAYS(Table1[[#This Row],[Date Ended Conversion]],Table1[[#This Row],[Date Created Conversion]])</f>
        <v>30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9">
        <f>IF(Table1[[#This Row],[goal]] &lt;= 0,0,Table1[[#This Row],[pledged]]/Table1[[#This Row],[goal]])</f>
        <v>1.0092000000000001</v>
      </c>
      <c r="P2932" s="7">
        <f>IF(Table1[[#This Row],[backers_count]] &lt;= 0,0,Table1[[#This Row],[pledged]]/Table1[[#This Row],[backers_count]])</f>
        <v>162.7741935483871</v>
      </c>
      <c r="Q2932" t="str">
        <f>TRIM(MID(Table1[[#This Row],[Category and Sub-Category]],1,SEARCH("/",Table1[[#This Row],[Category and Sub-Category]],1)-1))</f>
        <v>theater</v>
      </c>
      <c r="R2932" t="str">
        <f>TRIM(MID(Table1[[#This Row],[Category and Sub-Category]],SEARCH("/",Table1[[#This Row],[Category and Sub-Category]],1)+1,LEN(Table1[[#This Row],[Category and Sub-Category]])))</f>
        <v>musical</v>
      </c>
      <c r="S2932" s="8">
        <f>DATE(1970,1,1)+(Table1[[#This Row],[launched_at]]/(24*60*60))</f>
        <v>42101.584074074075</v>
      </c>
      <c r="T2932" s="8">
        <f>DATE(1970,1,1)+(Table1[[#This Row],[deadline]]/(24*60*60))</f>
        <v>42131.584074074075</v>
      </c>
      <c r="U2932">
        <f>_xlfn.DAYS(Table1[[#This Row],[Date Ended Conversion]],Table1[[#This Row],[Date Created Conversion]])</f>
        <v>30</v>
      </c>
    </row>
    <row r="2933" spans="1:21" ht="43.5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9">
        <f>IF(Table1[[#This Row],[goal]] &lt;= 0,0,Table1[[#This Row],[pledged]]/Table1[[#This Row],[goal]])</f>
        <v>1.06</v>
      </c>
      <c r="P2933" s="7">
        <f>IF(Table1[[#This Row],[backers_count]] &lt;= 0,0,Table1[[#This Row],[pledged]]/Table1[[#This Row],[backers_count]])</f>
        <v>88.333333333333329</v>
      </c>
      <c r="Q2933" t="str">
        <f>TRIM(MID(Table1[[#This Row],[Category and Sub-Category]],1,SEARCH("/",Table1[[#This Row],[Category and Sub-Category]],1)-1))</f>
        <v>theater</v>
      </c>
      <c r="R2933" t="str">
        <f>TRIM(MID(Table1[[#This Row],[Category and Sub-Category]],SEARCH("/",Table1[[#This Row],[Category and Sub-Category]],1)+1,LEN(Table1[[#This Row],[Category and Sub-Category]])))</f>
        <v>musical</v>
      </c>
      <c r="S2933" s="8">
        <f>DATE(1970,1,1)+(Table1[[#This Row],[launched_at]]/(24*60*60))</f>
        <v>41872.291238425925</v>
      </c>
      <c r="T2933" s="8">
        <f>DATE(1970,1,1)+(Table1[[#This Row],[deadline]]/(24*60*60))</f>
        <v>41897.255555555559</v>
      </c>
      <c r="U2933">
        <f>_xlfn.DAYS(Table1[[#This Row],[Date Ended Conversion]],Table1[[#This Row],[Date Created Conversion]])</f>
        <v>25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9">
        <f>IF(Table1[[#This Row],[goal]] &lt;= 0,0,Table1[[#This Row],[pledged]]/Table1[[#This Row],[goal]])</f>
        <v>1.0509677419354839</v>
      </c>
      <c r="P2934" s="7">
        <f>IF(Table1[[#This Row],[backers_count]] &lt;= 0,0,Table1[[#This Row],[pledged]]/Table1[[#This Row],[backers_count]])</f>
        <v>85.736842105263165</v>
      </c>
      <c r="Q2934" t="str">
        <f>TRIM(MID(Table1[[#This Row],[Category and Sub-Category]],1,SEARCH("/",Table1[[#This Row],[Category and Sub-Category]],1)-1))</f>
        <v>theater</v>
      </c>
      <c r="R2934" t="str">
        <f>TRIM(MID(Table1[[#This Row],[Category and Sub-Category]],SEARCH("/",Table1[[#This Row],[Category and Sub-Category]],1)+1,LEN(Table1[[#This Row],[Category and Sub-Category]])))</f>
        <v>musical</v>
      </c>
      <c r="S2934" s="8">
        <f>DATE(1970,1,1)+(Table1[[#This Row],[launched_at]]/(24*60*60))</f>
        <v>42025.164780092593</v>
      </c>
      <c r="T2934" s="8">
        <f>DATE(1970,1,1)+(Table1[[#This Row],[deadline]]/(24*60*60))</f>
        <v>42056.458333333328</v>
      </c>
      <c r="U2934">
        <f>_xlfn.DAYS(Table1[[#This Row],[Date Ended Conversion]],Table1[[#This Row],[Date Created Conversion]])</f>
        <v>31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9">
        <f>IF(Table1[[#This Row],[goal]] &lt;= 0,0,Table1[[#This Row],[pledged]]/Table1[[#This Row],[goal]])</f>
        <v>1.0276000000000001</v>
      </c>
      <c r="P2935" s="7">
        <f>IF(Table1[[#This Row],[backers_count]] &lt;= 0,0,Table1[[#This Row],[pledged]]/Table1[[#This Row],[backers_count]])</f>
        <v>47.574074074074076</v>
      </c>
      <c r="Q2935" t="str">
        <f>TRIM(MID(Table1[[#This Row],[Category and Sub-Category]],1,SEARCH("/",Table1[[#This Row],[Category and Sub-Category]],1)-1))</f>
        <v>theater</v>
      </c>
      <c r="R2935" t="str">
        <f>TRIM(MID(Table1[[#This Row],[Category and Sub-Category]],SEARCH("/",Table1[[#This Row],[Category and Sub-Category]],1)+1,LEN(Table1[[#This Row],[Category and Sub-Category]])))</f>
        <v>musical</v>
      </c>
      <c r="S2935" s="8">
        <f>DATE(1970,1,1)+(Table1[[#This Row],[launched_at]]/(24*60*60))</f>
        <v>42495.956631944442</v>
      </c>
      <c r="T2935" s="8">
        <f>DATE(1970,1,1)+(Table1[[#This Row],[deadline]]/(24*60*60))</f>
        <v>42525.956631944442</v>
      </c>
      <c r="U2935">
        <f>_xlfn.DAYS(Table1[[#This Row],[Date Ended Conversion]],Table1[[#This Row],[Date Created Conversion]])</f>
        <v>30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9">
        <f>IF(Table1[[#This Row],[goal]] &lt;= 0,0,Table1[[#This Row],[pledged]]/Table1[[#This Row],[goal]])</f>
        <v>1.08</v>
      </c>
      <c r="P2936" s="7">
        <f>IF(Table1[[#This Row],[backers_count]] &lt;= 0,0,Table1[[#This Row],[pledged]]/Table1[[#This Row],[backers_count]])</f>
        <v>72.972972972972968</v>
      </c>
      <c r="Q2936" t="str">
        <f>TRIM(MID(Table1[[#This Row],[Category and Sub-Category]],1,SEARCH("/",Table1[[#This Row],[Category and Sub-Category]],1)-1))</f>
        <v>theater</v>
      </c>
      <c r="R2936" t="str">
        <f>TRIM(MID(Table1[[#This Row],[Category and Sub-Category]],SEARCH("/",Table1[[#This Row],[Category and Sub-Category]],1)+1,LEN(Table1[[#This Row],[Category and Sub-Category]])))</f>
        <v>musical</v>
      </c>
      <c r="S2936" s="8">
        <f>DATE(1970,1,1)+(Table1[[#This Row],[launched_at]]/(24*60*60))</f>
        <v>41775.636157407411</v>
      </c>
      <c r="T2936" s="8">
        <f>DATE(1970,1,1)+(Table1[[#This Row],[deadline]]/(24*60*60))</f>
        <v>41805.636157407411</v>
      </c>
      <c r="U2936">
        <f>_xlfn.DAYS(Table1[[#This Row],[Date Ended Conversion]],Table1[[#This Row],[Date Created Conversion]])</f>
        <v>30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9">
        <f>IF(Table1[[#This Row],[goal]] &lt;= 0,0,Table1[[#This Row],[pledged]]/Table1[[#This Row],[goal]])</f>
        <v>1.0088571428571429</v>
      </c>
      <c r="P2937" s="7">
        <f>IF(Table1[[#This Row],[backers_count]] &lt;= 0,0,Table1[[#This Row],[pledged]]/Table1[[#This Row],[backers_count]])</f>
        <v>90.538461538461533</v>
      </c>
      <c r="Q2937" t="str">
        <f>TRIM(MID(Table1[[#This Row],[Category and Sub-Category]],1,SEARCH("/",Table1[[#This Row],[Category and Sub-Category]],1)-1))</f>
        <v>theater</v>
      </c>
      <c r="R2937" t="str">
        <f>TRIM(MID(Table1[[#This Row],[Category and Sub-Category]],SEARCH("/",Table1[[#This Row],[Category and Sub-Category]],1)+1,LEN(Table1[[#This Row],[Category and Sub-Category]])))</f>
        <v>musical</v>
      </c>
      <c r="S2937" s="8">
        <f>DATE(1970,1,1)+(Table1[[#This Row],[launched_at]]/(24*60*60))</f>
        <v>42553.583425925928</v>
      </c>
      <c r="T2937" s="8">
        <f>DATE(1970,1,1)+(Table1[[#This Row],[deadline]]/(24*60*60))</f>
        <v>42611.708333333328</v>
      </c>
      <c r="U2937">
        <f>_xlfn.DAYS(Table1[[#This Row],[Date Ended Conversion]],Table1[[#This Row],[Date Created Conversion]])</f>
        <v>58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9">
        <f>IF(Table1[[#This Row],[goal]] &lt;= 0,0,Table1[[#This Row],[pledged]]/Table1[[#This Row],[goal]])</f>
        <v>1.28</v>
      </c>
      <c r="P2938" s="7">
        <f>IF(Table1[[#This Row],[backers_count]] &lt;= 0,0,Table1[[#This Row],[pledged]]/Table1[[#This Row],[backers_count]])</f>
        <v>37.647058823529413</v>
      </c>
      <c r="Q2938" t="str">
        <f>TRIM(MID(Table1[[#This Row],[Category and Sub-Category]],1,SEARCH("/",Table1[[#This Row],[Category and Sub-Category]],1)-1))</f>
        <v>theater</v>
      </c>
      <c r="R2938" t="str">
        <f>TRIM(MID(Table1[[#This Row],[Category and Sub-Category]],SEARCH("/",Table1[[#This Row],[Category and Sub-Category]],1)+1,LEN(Table1[[#This Row],[Category and Sub-Category]])))</f>
        <v>musical</v>
      </c>
      <c r="S2938" s="8">
        <f>DATE(1970,1,1)+(Table1[[#This Row],[launched_at]]/(24*60*60))</f>
        <v>41912.650729166664</v>
      </c>
      <c r="T2938" s="8">
        <f>DATE(1970,1,1)+(Table1[[#This Row],[deadline]]/(24*60*60))</f>
        <v>41925.207638888889</v>
      </c>
      <c r="U2938">
        <f>_xlfn.DAYS(Table1[[#This Row],[Date Ended Conversion]],Table1[[#This Row],[Date Created Conversion]])</f>
        <v>13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9">
        <f>IF(Table1[[#This Row],[goal]] &lt;= 0,0,Table1[[#This Row],[pledged]]/Table1[[#This Row],[goal]])</f>
        <v>1.3333333333333333</v>
      </c>
      <c r="P2939" s="7">
        <f>IF(Table1[[#This Row],[backers_count]] &lt;= 0,0,Table1[[#This Row],[pledged]]/Table1[[#This Row],[backers_count]])</f>
        <v>36.363636363636367</v>
      </c>
      <c r="Q2939" t="str">
        <f>TRIM(MID(Table1[[#This Row],[Category and Sub-Category]],1,SEARCH("/",Table1[[#This Row],[Category and Sub-Category]],1)-1))</f>
        <v>theater</v>
      </c>
      <c r="R2939" t="str">
        <f>TRIM(MID(Table1[[#This Row],[Category and Sub-Category]],SEARCH("/",Table1[[#This Row],[Category and Sub-Category]],1)+1,LEN(Table1[[#This Row],[Category and Sub-Category]])))</f>
        <v>musical</v>
      </c>
      <c r="S2939" s="8">
        <f>DATE(1970,1,1)+(Table1[[#This Row],[launched_at]]/(24*60*60))</f>
        <v>41803.457326388889</v>
      </c>
      <c r="T2939" s="8">
        <f>DATE(1970,1,1)+(Table1[[#This Row],[deadline]]/(24*60*60))</f>
        <v>41833.457326388889</v>
      </c>
      <c r="U2939">
        <f>_xlfn.DAYS(Table1[[#This Row],[Date Ended Conversion]],Table1[[#This Row],[Date Created Conversion]])</f>
        <v>30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9">
        <f>IF(Table1[[#This Row],[goal]] &lt;= 0,0,Table1[[#This Row],[pledged]]/Table1[[#This Row],[goal]])</f>
        <v>1.0137499999999999</v>
      </c>
      <c r="P2940" s="7">
        <f>IF(Table1[[#This Row],[backers_count]] &lt;= 0,0,Table1[[#This Row],[pledged]]/Table1[[#This Row],[backers_count]])</f>
        <v>126.71875</v>
      </c>
      <c r="Q2940" t="str">
        <f>TRIM(MID(Table1[[#This Row],[Category and Sub-Category]],1,SEARCH("/",Table1[[#This Row],[Category and Sub-Category]],1)-1))</f>
        <v>theater</v>
      </c>
      <c r="R2940" t="str">
        <f>TRIM(MID(Table1[[#This Row],[Category and Sub-Category]],SEARCH("/",Table1[[#This Row],[Category and Sub-Category]],1)+1,LEN(Table1[[#This Row],[Category and Sub-Category]])))</f>
        <v>musical</v>
      </c>
      <c r="S2940" s="8">
        <f>DATE(1970,1,1)+(Table1[[#This Row],[launched_at]]/(24*60*60))</f>
        <v>42004.703865740739</v>
      </c>
      <c r="T2940" s="8">
        <f>DATE(1970,1,1)+(Table1[[#This Row],[deadline]]/(24*60*60))</f>
        <v>42034.703865740739</v>
      </c>
      <c r="U2940">
        <f>_xlfn.DAYS(Table1[[#This Row],[Date Ended Conversion]],Table1[[#This Row],[Date Created Conversion]])</f>
        <v>30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9">
        <f>IF(Table1[[#This Row],[goal]] &lt;= 0,0,Table1[[#This Row],[pledged]]/Table1[[#This Row],[goal]])</f>
        <v>1.0287500000000001</v>
      </c>
      <c r="P2941" s="7">
        <f>IF(Table1[[#This Row],[backers_count]] &lt;= 0,0,Table1[[#This Row],[pledged]]/Table1[[#This Row],[backers_count]])</f>
        <v>329.2</v>
      </c>
      <c r="Q2941" t="str">
        <f>TRIM(MID(Table1[[#This Row],[Category and Sub-Category]],1,SEARCH("/",Table1[[#This Row],[Category and Sub-Category]],1)-1))</f>
        <v>theater</v>
      </c>
      <c r="R2941" t="str">
        <f>TRIM(MID(Table1[[#This Row],[Category and Sub-Category]],SEARCH("/",Table1[[#This Row],[Category and Sub-Category]],1)+1,LEN(Table1[[#This Row],[Category and Sub-Category]])))</f>
        <v>musical</v>
      </c>
      <c r="S2941" s="8">
        <f>DATE(1970,1,1)+(Table1[[#This Row],[launched_at]]/(24*60*60))</f>
        <v>41845.809166666666</v>
      </c>
      <c r="T2941" s="8">
        <f>DATE(1970,1,1)+(Table1[[#This Row],[deadline]]/(24*60*60))</f>
        <v>41879.041666666664</v>
      </c>
      <c r="U2941">
        <f>_xlfn.DAYS(Table1[[#This Row],[Date Ended Conversion]],Table1[[#This Row],[Date Created Conversion]])</f>
        <v>34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9">
        <f>IF(Table1[[#This Row],[goal]] &lt;= 0,0,Table1[[#This Row],[pledged]]/Table1[[#This Row],[goal]])</f>
        <v>1.0724</v>
      </c>
      <c r="P2942" s="7">
        <f>IF(Table1[[#This Row],[backers_count]] &lt;= 0,0,Table1[[#This Row],[pledged]]/Table1[[#This Row],[backers_count]])</f>
        <v>81.242424242424249</v>
      </c>
      <c r="Q2942" t="str">
        <f>TRIM(MID(Table1[[#This Row],[Category and Sub-Category]],1,SEARCH("/",Table1[[#This Row],[Category and Sub-Category]],1)-1))</f>
        <v>theater</v>
      </c>
      <c r="R2942" t="str">
        <f>TRIM(MID(Table1[[#This Row],[Category and Sub-Category]],SEARCH("/",Table1[[#This Row],[Category and Sub-Category]],1)+1,LEN(Table1[[#This Row],[Category and Sub-Category]])))</f>
        <v>musical</v>
      </c>
      <c r="S2942" s="8">
        <f>DATE(1970,1,1)+(Table1[[#This Row],[launched_at]]/(24*60*60))</f>
        <v>41982.773356481484</v>
      </c>
      <c r="T2942" s="8">
        <f>DATE(1970,1,1)+(Table1[[#This Row],[deadline]]/(24*60*60))</f>
        <v>42022.773356481484</v>
      </c>
      <c r="U2942">
        <f>_xlfn.DAYS(Table1[[#This Row],[Date Ended Conversion]],Table1[[#This Row],[Date Created Conversion]])</f>
        <v>40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9">
        <f>IF(Table1[[#This Row],[goal]] &lt;= 0,0,Table1[[#This Row],[pledged]]/Table1[[#This Row],[goal]])</f>
        <v>4.0000000000000003E-5</v>
      </c>
      <c r="P2943" s="7">
        <f>IF(Table1[[#This Row],[backers_count]] &lt;= 0,0,Table1[[#This Row],[pledged]]/Table1[[#This Row],[backers_count]])</f>
        <v>1</v>
      </c>
      <c r="Q2943" t="str">
        <f>TRIM(MID(Table1[[#This Row],[Category and Sub-Category]],1,SEARCH("/",Table1[[#This Row],[Category and Sub-Category]],1)-1))</f>
        <v>theater</v>
      </c>
      <c r="R2943" t="str">
        <f>TRIM(MID(Table1[[#This Row],[Category and Sub-Category]],SEARCH("/",Table1[[#This Row],[Category and Sub-Category]],1)+1,LEN(Table1[[#This Row],[Category and Sub-Category]])))</f>
        <v>spaces</v>
      </c>
      <c r="S2943" s="8">
        <f>DATE(1970,1,1)+(Table1[[#This Row],[launched_at]]/(24*60*60))</f>
        <v>42034.960127314815</v>
      </c>
      <c r="T2943" s="8">
        <f>DATE(1970,1,1)+(Table1[[#This Row],[deadline]]/(24*60*60))</f>
        <v>42064.960127314815</v>
      </c>
      <c r="U2943">
        <f>_xlfn.DAYS(Table1[[#This Row],[Date Ended Conversion]],Table1[[#This Row],[Date Created Conversion]])</f>
        <v>30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9">
        <f>IF(Table1[[#This Row],[goal]] &lt;= 0,0,Table1[[#This Row],[pledged]]/Table1[[#This Row],[goal]])</f>
        <v>0.20424999999999999</v>
      </c>
      <c r="P2944" s="7">
        <f>IF(Table1[[#This Row],[backers_count]] &lt;= 0,0,Table1[[#This Row],[pledged]]/Table1[[#This Row],[backers_count]])</f>
        <v>202.22772277227722</v>
      </c>
      <c r="Q2944" t="str">
        <f>TRIM(MID(Table1[[#This Row],[Category and Sub-Category]],1,SEARCH("/",Table1[[#This Row],[Category and Sub-Category]],1)-1))</f>
        <v>theater</v>
      </c>
      <c r="R2944" t="str">
        <f>TRIM(MID(Table1[[#This Row],[Category and Sub-Category]],SEARCH("/",Table1[[#This Row],[Category and Sub-Category]],1)+1,LEN(Table1[[#This Row],[Category and Sub-Category]])))</f>
        <v>spaces</v>
      </c>
      <c r="S2944" s="8">
        <f>DATE(1970,1,1)+(Table1[[#This Row],[launched_at]]/(24*60*60))</f>
        <v>42334.803923611107</v>
      </c>
      <c r="T2944" s="8">
        <f>DATE(1970,1,1)+(Table1[[#This Row],[deadline]]/(24*60*60))</f>
        <v>42354.845833333333</v>
      </c>
      <c r="U2944">
        <f>_xlfn.DAYS(Table1[[#This Row],[Date Ended Conversion]],Table1[[#This Row],[Date Created Conversion]])</f>
        <v>20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9">
        <f>IF(Table1[[#This Row],[goal]] &lt;= 0,0,Table1[[#This Row],[pledged]]/Table1[[#This Row],[goal]])</f>
        <v>0</v>
      </c>
      <c r="P2945" s="7">
        <f>IF(Table1[[#This Row],[backers_count]] &lt;= 0,0,Table1[[#This Row],[pledged]]/Table1[[#This Row],[backers_count]])</f>
        <v>0</v>
      </c>
      <c r="Q2945" t="str">
        <f>TRIM(MID(Table1[[#This Row],[Category and Sub-Category]],1,SEARCH("/",Table1[[#This Row],[Category and Sub-Category]],1)-1))</f>
        <v>theater</v>
      </c>
      <c r="R2945" t="str">
        <f>TRIM(MID(Table1[[#This Row],[Category and Sub-Category]],SEARCH("/",Table1[[#This Row],[Category and Sub-Category]],1)+1,LEN(Table1[[#This Row],[Category and Sub-Category]])))</f>
        <v>spaces</v>
      </c>
      <c r="S2945" s="8">
        <f>DATE(1970,1,1)+(Table1[[#This Row],[launched_at]]/(24*60*60))</f>
        <v>42077.129398148143</v>
      </c>
      <c r="T2945" s="8">
        <f>DATE(1970,1,1)+(Table1[[#This Row],[deadline]]/(24*60*60))</f>
        <v>42107.129398148143</v>
      </c>
      <c r="U2945">
        <f>_xlfn.DAYS(Table1[[#This Row],[Date Ended Conversion]],Table1[[#This Row],[Date Created Conversion]])</f>
        <v>30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9">
        <f>IF(Table1[[#This Row],[goal]] &lt;= 0,0,Table1[[#This Row],[pledged]]/Table1[[#This Row],[goal]])</f>
        <v>0.01</v>
      </c>
      <c r="P2946" s="7">
        <f>IF(Table1[[#This Row],[backers_count]] &lt;= 0,0,Table1[[#This Row],[pledged]]/Table1[[#This Row],[backers_count]])</f>
        <v>100</v>
      </c>
      <c r="Q2946" t="str">
        <f>TRIM(MID(Table1[[#This Row],[Category and Sub-Category]],1,SEARCH("/",Table1[[#This Row],[Category and Sub-Category]],1)-1))</f>
        <v>theater</v>
      </c>
      <c r="R2946" t="str">
        <f>TRIM(MID(Table1[[#This Row],[Category and Sub-Category]],SEARCH("/",Table1[[#This Row],[Category and Sub-Category]],1)+1,LEN(Table1[[#This Row],[Category and Sub-Category]])))</f>
        <v>spaces</v>
      </c>
      <c r="S2946" s="8">
        <f>DATE(1970,1,1)+(Table1[[#This Row],[launched_at]]/(24*60*60))</f>
        <v>42132.9143287037</v>
      </c>
      <c r="T2946" s="8">
        <f>DATE(1970,1,1)+(Table1[[#This Row],[deadline]]/(24*60*60))</f>
        <v>42162.9143287037</v>
      </c>
      <c r="U2946">
        <f>_xlfn.DAYS(Table1[[#This Row],[Date Ended Conversion]],Table1[[#This Row],[Date Created Conversion]])</f>
        <v>30</v>
      </c>
    </row>
    <row r="2947" spans="1:21" ht="43.5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9">
        <f>IF(Table1[[#This Row],[goal]] &lt;= 0,0,Table1[[#This Row],[pledged]]/Table1[[#This Row],[goal]])</f>
        <v>0</v>
      </c>
      <c r="P2947" s="7">
        <f>IF(Table1[[#This Row],[backers_count]] &lt;= 0,0,Table1[[#This Row],[pledged]]/Table1[[#This Row],[backers_count]])</f>
        <v>0</v>
      </c>
      <c r="Q2947" t="str">
        <f>TRIM(MID(Table1[[#This Row],[Category and Sub-Category]],1,SEARCH("/",Table1[[#This Row],[Category and Sub-Category]],1)-1))</f>
        <v>theater</v>
      </c>
      <c r="R2947" t="str">
        <f>TRIM(MID(Table1[[#This Row],[Category and Sub-Category]],SEARCH("/",Table1[[#This Row],[Category and Sub-Category]],1)+1,LEN(Table1[[#This Row],[Category and Sub-Category]])))</f>
        <v>spaces</v>
      </c>
      <c r="S2947" s="8">
        <f>DATE(1970,1,1)+(Table1[[#This Row],[launched_at]]/(24*60*60))</f>
        <v>42118.139583333337</v>
      </c>
      <c r="T2947" s="8">
        <f>DATE(1970,1,1)+(Table1[[#This Row],[deadline]]/(24*60*60))</f>
        <v>42148.139583333337</v>
      </c>
      <c r="U2947">
        <f>_xlfn.DAYS(Table1[[#This Row],[Date Ended Conversion]],Table1[[#This Row],[Date Created Conversion]])</f>
        <v>30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9">
        <f>IF(Table1[[#This Row],[goal]] &lt;= 0,0,Table1[[#This Row],[pledged]]/Table1[[#This Row],[goal]])</f>
        <v>1E-3</v>
      </c>
      <c r="P2948" s="7">
        <f>IF(Table1[[#This Row],[backers_count]] &lt;= 0,0,Table1[[#This Row],[pledged]]/Table1[[#This Row],[backers_count]])</f>
        <v>1</v>
      </c>
      <c r="Q2948" t="str">
        <f>TRIM(MID(Table1[[#This Row],[Category and Sub-Category]],1,SEARCH("/",Table1[[#This Row],[Category and Sub-Category]],1)-1))</f>
        <v>theater</v>
      </c>
      <c r="R2948" t="str">
        <f>TRIM(MID(Table1[[#This Row],[Category and Sub-Category]],SEARCH("/",Table1[[#This Row],[Category and Sub-Category]],1)+1,LEN(Table1[[#This Row],[Category and Sub-Category]])))</f>
        <v>spaces</v>
      </c>
      <c r="S2948" s="8">
        <f>DATE(1970,1,1)+(Table1[[#This Row],[launched_at]]/(24*60*60))</f>
        <v>42567.531157407408</v>
      </c>
      <c r="T2948" s="8">
        <f>DATE(1970,1,1)+(Table1[[#This Row],[deadline]]/(24*60*60))</f>
        <v>42597.531157407408</v>
      </c>
      <c r="U2948">
        <f>_xlfn.DAYS(Table1[[#This Row],[Date Ended Conversion]],Table1[[#This Row],[Date Created Conversion]])</f>
        <v>30</v>
      </c>
    </row>
    <row r="2949" spans="1:21" ht="43.5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9">
        <f>IF(Table1[[#This Row],[goal]] &lt;= 0,0,Table1[[#This Row],[pledged]]/Table1[[#This Row],[goal]])</f>
        <v>4.2880000000000001E-2</v>
      </c>
      <c r="P2949" s="7">
        <f>IF(Table1[[#This Row],[backers_count]] &lt;= 0,0,Table1[[#This Row],[pledged]]/Table1[[#This Row],[backers_count]])</f>
        <v>82.461538461538467</v>
      </c>
      <c r="Q2949" t="str">
        <f>TRIM(MID(Table1[[#This Row],[Category and Sub-Category]],1,SEARCH("/",Table1[[#This Row],[Category and Sub-Category]],1)-1))</f>
        <v>theater</v>
      </c>
      <c r="R2949" t="str">
        <f>TRIM(MID(Table1[[#This Row],[Category and Sub-Category]],SEARCH("/",Table1[[#This Row],[Category and Sub-Category]],1)+1,LEN(Table1[[#This Row],[Category and Sub-Category]])))</f>
        <v>spaces</v>
      </c>
      <c r="S2949" s="8">
        <f>DATE(1970,1,1)+(Table1[[#This Row],[launched_at]]/(24*60*60))</f>
        <v>42649.562118055561</v>
      </c>
      <c r="T2949" s="8">
        <f>DATE(1970,1,1)+(Table1[[#This Row],[deadline]]/(24*60*60))</f>
        <v>42698.71597222222</v>
      </c>
      <c r="U2949">
        <f>_xlfn.DAYS(Table1[[#This Row],[Date Ended Conversion]],Table1[[#This Row],[Date Created Conversion]])</f>
        <v>49</v>
      </c>
    </row>
    <row r="2950" spans="1:21" ht="43.5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9">
        <f>IF(Table1[[#This Row],[goal]] &lt;= 0,0,Table1[[#This Row],[pledged]]/Table1[[#This Row],[goal]])</f>
        <v>4.8000000000000001E-5</v>
      </c>
      <c r="P2950" s="7">
        <f>IF(Table1[[#This Row],[backers_count]] &lt;= 0,0,Table1[[#This Row],[pledged]]/Table1[[#This Row],[backers_count]])</f>
        <v>2.6666666666666665</v>
      </c>
      <c r="Q2950" t="str">
        <f>TRIM(MID(Table1[[#This Row],[Category and Sub-Category]],1,SEARCH("/",Table1[[#This Row],[Category and Sub-Category]],1)-1))</f>
        <v>theater</v>
      </c>
      <c r="R2950" t="str">
        <f>TRIM(MID(Table1[[#This Row],[Category and Sub-Category]],SEARCH("/",Table1[[#This Row],[Category and Sub-Category]],1)+1,LEN(Table1[[#This Row],[Category and Sub-Category]])))</f>
        <v>spaces</v>
      </c>
      <c r="S2950" s="8">
        <f>DATE(1970,1,1)+(Table1[[#This Row],[launched_at]]/(24*60*60))</f>
        <v>42097.649224537032</v>
      </c>
      <c r="T2950" s="8">
        <f>DATE(1970,1,1)+(Table1[[#This Row],[deadline]]/(24*60*60))</f>
        <v>42157.649224537032</v>
      </c>
      <c r="U2950">
        <f>_xlfn.DAYS(Table1[[#This Row],[Date Ended Conversion]],Table1[[#This Row],[Date Created Conversion]])</f>
        <v>60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9">
        <f>IF(Table1[[#This Row],[goal]] &lt;= 0,0,Table1[[#This Row],[pledged]]/Table1[[#This Row],[goal]])</f>
        <v>2.5000000000000001E-2</v>
      </c>
      <c r="P2951" s="7">
        <f>IF(Table1[[#This Row],[backers_count]] &lt;= 0,0,Table1[[#This Row],[pledged]]/Table1[[#This Row],[backers_count]])</f>
        <v>12.5</v>
      </c>
      <c r="Q2951" t="str">
        <f>TRIM(MID(Table1[[#This Row],[Category and Sub-Category]],1,SEARCH("/",Table1[[#This Row],[Category and Sub-Category]],1)-1))</f>
        <v>theater</v>
      </c>
      <c r="R2951" t="str">
        <f>TRIM(MID(Table1[[#This Row],[Category and Sub-Category]],SEARCH("/",Table1[[#This Row],[Category and Sub-Category]],1)+1,LEN(Table1[[#This Row],[Category and Sub-Category]])))</f>
        <v>spaces</v>
      </c>
      <c r="S2951" s="8">
        <f>DATE(1970,1,1)+(Table1[[#This Row],[launched_at]]/(24*60*60))</f>
        <v>42297.823113425926</v>
      </c>
      <c r="T2951" s="8">
        <f>DATE(1970,1,1)+(Table1[[#This Row],[deadline]]/(24*60*60))</f>
        <v>42327.864780092597</v>
      </c>
      <c r="U2951">
        <f>_xlfn.DAYS(Table1[[#This Row],[Date Ended Conversion]],Table1[[#This Row],[Date Created Conversion]])</f>
        <v>30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9">
        <f>IF(Table1[[#This Row],[goal]] &lt;= 0,0,Table1[[#This Row],[pledged]]/Table1[[#This Row],[goal]])</f>
        <v>0</v>
      </c>
      <c r="P2952" s="7">
        <f>IF(Table1[[#This Row],[backers_count]] &lt;= 0,0,Table1[[#This Row],[pledged]]/Table1[[#This Row],[backers_count]])</f>
        <v>0</v>
      </c>
      <c r="Q2952" t="str">
        <f>TRIM(MID(Table1[[#This Row],[Category and Sub-Category]],1,SEARCH("/",Table1[[#This Row],[Category and Sub-Category]],1)-1))</f>
        <v>theater</v>
      </c>
      <c r="R2952" t="str">
        <f>TRIM(MID(Table1[[#This Row],[Category and Sub-Category]],SEARCH("/",Table1[[#This Row],[Category and Sub-Category]],1)+1,LEN(Table1[[#This Row],[Category and Sub-Category]])))</f>
        <v>spaces</v>
      </c>
      <c r="S2952" s="8">
        <f>DATE(1970,1,1)+(Table1[[#This Row],[launched_at]]/(24*60*60))</f>
        <v>42362.36518518519</v>
      </c>
      <c r="T2952" s="8">
        <f>DATE(1970,1,1)+(Table1[[#This Row],[deadline]]/(24*60*60))</f>
        <v>42392.36518518519</v>
      </c>
      <c r="U2952">
        <f>_xlfn.DAYS(Table1[[#This Row],[Date Ended Conversion]],Table1[[#This Row],[Date Created Conversion]])</f>
        <v>30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9">
        <f>IF(Table1[[#This Row],[goal]] &lt;= 0,0,Table1[[#This Row],[pledged]]/Table1[[#This Row],[goal]])</f>
        <v>2.1919999999999999E-2</v>
      </c>
      <c r="P2953" s="7">
        <f>IF(Table1[[#This Row],[backers_count]] &lt;= 0,0,Table1[[#This Row],[pledged]]/Table1[[#This Row],[backers_count]])</f>
        <v>18.896551724137932</v>
      </c>
      <c r="Q2953" t="str">
        <f>TRIM(MID(Table1[[#This Row],[Category and Sub-Category]],1,SEARCH("/",Table1[[#This Row],[Category and Sub-Category]],1)-1))</f>
        <v>theater</v>
      </c>
      <c r="R2953" t="str">
        <f>TRIM(MID(Table1[[#This Row],[Category and Sub-Category]],SEARCH("/",Table1[[#This Row],[Category and Sub-Category]],1)+1,LEN(Table1[[#This Row],[Category and Sub-Category]])))</f>
        <v>spaces</v>
      </c>
      <c r="S2953" s="8">
        <f>DATE(1970,1,1)+(Table1[[#This Row],[launched_at]]/(24*60*60))</f>
        <v>41872.802928240737</v>
      </c>
      <c r="T2953" s="8">
        <f>DATE(1970,1,1)+(Table1[[#This Row],[deadline]]/(24*60*60))</f>
        <v>41917.802928240737</v>
      </c>
      <c r="U2953">
        <f>_xlfn.DAYS(Table1[[#This Row],[Date Ended Conversion]],Table1[[#This Row],[Date Created Conversion]])</f>
        <v>45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9">
        <f>IF(Table1[[#This Row],[goal]] &lt;= 0,0,Table1[[#This Row],[pledged]]/Table1[[#This Row],[goal]])</f>
        <v>8.0250000000000002E-2</v>
      </c>
      <c r="P2954" s="7">
        <f>IF(Table1[[#This Row],[backers_count]] &lt;= 0,0,Table1[[#This Row],[pledged]]/Table1[[#This Row],[backers_count]])</f>
        <v>200.625</v>
      </c>
      <c r="Q2954" t="str">
        <f>TRIM(MID(Table1[[#This Row],[Category and Sub-Category]],1,SEARCH("/",Table1[[#This Row],[Category and Sub-Category]],1)-1))</f>
        <v>theater</v>
      </c>
      <c r="R2954" t="str">
        <f>TRIM(MID(Table1[[#This Row],[Category and Sub-Category]],SEARCH("/",Table1[[#This Row],[Category and Sub-Category]],1)+1,LEN(Table1[[#This Row],[Category and Sub-Category]])))</f>
        <v>spaces</v>
      </c>
      <c r="S2954" s="8">
        <f>DATE(1970,1,1)+(Table1[[#This Row],[launched_at]]/(24*60*60))</f>
        <v>42628.690266203703</v>
      </c>
      <c r="T2954" s="8">
        <f>DATE(1970,1,1)+(Table1[[#This Row],[deadline]]/(24*60*60))</f>
        <v>42660.166666666672</v>
      </c>
      <c r="U2954">
        <f>_xlfn.DAYS(Table1[[#This Row],[Date Ended Conversion]],Table1[[#This Row],[Date Created Conversion]])</f>
        <v>32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9">
        <f>IF(Table1[[#This Row],[goal]] &lt;= 0,0,Table1[[#This Row],[pledged]]/Table1[[#This Row],[goal]])</f>
        <v>1.5125E-3</v>
      </c>
      <c r="P2955" s="7">
        <f>IF(Table1[[#This Row],[backers_count]] &lt;= 0,0,Table1[[#This Row],[pledged]]/Table1[[#This Row],[backers_count]])</f>
        <v>201.66666666666666</v>
      </c>
      <c r="Q2955" t="str">
        <f>TRIM(MID(Table1[[#This Row],[Category and Sub-Category]],1,SEARCH("/",Table1[[#This Row],[Category and Sub-Category]],1)-1))</f>
        <v>theater</v>
      </c>
      <c r="R2955" t="str">
        <f>TRIM(MID(Table1[[#This Row],[Category and Sub-Category]],SEARCH("/",Table1[[#This Row],[Category and Sub-Category]],1)+1,LEN(Table1[[#This Row],[Category and Sub-Category]])))</f>
        <v>spaces</v>
      </c>
      <c r="S2955" s="8">
        <f>DATE(1970,1,1)+(Table1[[#This Row],[launched_at]]/(24*60*60))</f>
        <v>42255.791909722218</v>
      </c>
      <c r="T2955" s="8">
        <f>DATE(1970,1,1)+(Table1[[#This Row],[deadline]]/(24*60*60))</f>
        <v>42285.791909722218</v>
      </c>
      <c r="U2955">
        <f>_xlfn.DAYS(Table1[[#This Row],[Date Ended Conversion]],Table1[[#This Row],[Date Created Conversion]])</f>
        <v>30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9">
        <f>IF(Table1[[#This Row],[goal]] &lt;= 0,0,Table1[[#This Row],[pledged]]/Table1[[#This Row],[goal]])</f>
        <v>0</v>
      </c>
      <c r="P2956" s="7">
        <f>IF(Table1[[#This Row],[backers_count]] &lt;= 0,0,Table1[[#This Row],[pledged]]/Table1[[#This Row],[backers_count]])</f>
        <v>0</v>
      </c>
      <c r="Q2956" t="str">
        <f>TRIM(MID(Table1[[#This Row],[Category and Sub-Category]],1,SEARCH("/",Table1[[#This Row],[Category and Sub-Category]],1)-1))</f>
        <v>theater</v>
      </c>
      <c r="R2956" t="str">
        <f>TRIM(MID(Table1[[#This Row],[Category and Sub-Category]],SEARCH("/",Table1[[#This Row],[Category and Sub-Category]],1)+1,LEN(Table1[[#This Row],[Category and Sub-Category]])))</f>
        <v>spaces</v>
      </c>
      <c r="S2956" s="8">
        <f>DATE(1970,1,1)+(Table1[[#This Row],[launched_at]]/(24*60*60))</f>
        <v>42790.583368055552</v>
      </c>
      <c r="T2956" s="8">
        <f>DATE(1970,1,1)+(Table1[[#This Row],[deadline]]/(24*60*60))</f>
        <v>42810.541701388887</v>
      </c>
      <c r="U2956">
        <f>_xlfn.DAYS(Table1[[#This Row],[Date Ended Conversion]],Table1[[#This Row],[Date Created Conversion]])</f>
        <v>20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9">
        <f>IF(Table1[[#This Row],[goal]] &lt;= 0,0,Table1[[#This Row],[pledged]]/Table1[[#This Row],[goal]])</f>
        <v>0.59583333333333333</v>
      </c>
      <c r="P2957" s="7">
        <f>IF(Table1[[#This Row],[backers_count]] &lt;= 0,0,Table1[[#This Row],[pledged]]/Table1[[#This Row],[backers_count]])</f>
        <v>65</v>
      </c>
      <c r="Q2957" t="str">
        <f>TRIM(MID(Table1[[#This Row],[Category and Sub-Category]],1,SEARCH("/",Table1[[#This Row],[Category and Sub-Category]],1)-1))</f>
        <v>theater</v>
      </c>
      <c r="R2957" t="str">
        <f>TRIM(MID(Table1[[#This Row],[Category and Sub-Category]],SEARCH("/",Table1[[#This Row],[Category and Sub-Category]],1)+1,LEN(Table1[[#This Row],[Category and Sub-Category]])))</f>
        <v>spaces</v>
      </c>
      <c r="S2957" s="8">
        <f>DATE(1970,1,1)+(Table1[[#This Row],[launched_at]]/(24*60*60))</f>
        <v>42141.741307870368</v>
      </c>
      <c r="T2957" s="8">
        <f>DATE(1970,1,1)+(Table1[[#This Row],[deadline]]/(24*60*60))</f>
        <v>42171.741307870368</v>
      </c>
      <c r="U2957">
        <f>_xlfn.DAYS(Table1[[#This Row],[Date Ended Conversion]],Table1[[#This Row],[Date Created Conversion]])</f>
        <v>30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9">
        <f>IF(Table1[[#This Row],[goal]] &lt;= 0,0,Table1[[#This Row],[pledged]]/Table1[[#This Row],[goal]])</f>
        <v>0.16734177215189874</v>
      </c>
      <c r="P2958" s="7">
        <f>IF(Table1[[#This Row],[backers_count]] &lt;= 0,0,Table1[[#This Row],[pledged]]/Table1[[#This Row],[backers_count]])</f>
        <v>66.099999999999994</v>
      </c>
      <c r="Q2958" t="str">
        <f>TRIM(MID(Table1[[#This Row],[Category and Sub-Category]],1,SEARCH("/",Table1[[#This Row],[Category and Sub-Category]],1)-1))</f>
        <v>theater</v>
      </c>
      <c r="R2958" t="str">
        <f>TRIM(MID(Table1[[#This Row],[Category and Sub-Category]],SEARCH("/",Table1[[#This Row],[Category and Sub-Category]],1)+1,LEN(Table1[[#This Row],[Category and Sub-Category]])))</f>
        <v>spaces</v>
      </c>
      <c r="S2958" s="8">
        <f>DATE(1970,1,1)+(Table1[[#This Row],[launched_at]]/(24*60*60))</f>
        <v>42464.958912037036</v>
      </c>
      <c r="T2958" s="8">
        <f>DATE(1970,1,1)+(Table1[[#This Row],[deadline]]/(24*60*60))</f>
        <v>42494.958912037036</v>
      </c>
      <c r="U2958">
        <f>_xlfn.DAYS(Table1[[#This Row],[Date Ended Conversion]],Table1[[#This Row],[Date Created Conversion]])</f>
        <v>30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9">
        <f>IF(Table1[[#This Row],[goal]] &lt;= 0,0,Table1[[#This Row],[pledged]]/Table1[[#This Row],[goal]])</f>
        <v>1.8666666666666668E-2</v>
      </c>
      <c r="P2959" s="7">
        <f>IF(Table1[[#This Row],[backers_count]] &lt;= 0,0,Table1[[#This Row],[pledged]]/Table1[[#This Row],[backers_count]])</f>
        <v>93.333333333333329</v>
      </c>
      <c r="Q2959" t="str">
        <f>TRIM(MID(Table1[[#This Row],[Category and Sub-Category]],1,SEARCH("/",Table1[[#This Row],[Category and Sub-Category]],1)-1))</f>
        <v>theater</v>
      </c>
      <c r="R2959" t="str">
        <f>TRIM(MID(Table1[[#This Row],[Category and Sub-Category]],SEARCH("/",Table1[[#This Row],[Category and Sub-Category]],1)+1,LEN(Table1[[#This Row],[Category and Sub-Category]])))</f>
        <v>spaces</v>
      </c>
      <c r="S2959" s="8">
        <f>DATE(1970,1,1)+(Table1[[#This Row],[launched_at]]/(24*60*60))</f>
        <v>42031.011249999996</v>
      </c>
      <c r="T2959" s="8">
        <f>DATE(1970,1,1)+(Table1[[#This Row],[deadline]]/(24*60*60))</f>
        <v>42090.969583333332</v>
      </c>
      <c r="U2959">
        <f>_xlfn.DAYS(Table1[[#This Row],[Date Ended Conversion]],Table1[[#This Row],[Date Created Conversion]])</f>
        <v>59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9">
        <f>IF(Table1[[#This Row],[goal]] &lt;= 0,0,Table1[[#This Row],[pledged]]/Table1[[#This Row],[goal]])</f>
        <v>0</v>
      </c>
      <c r="P2960" s="7">
        <f>IF(Table1[[#This Row],[backers_count]] &lt;= 0,0,Table1[[#This Row],[pledged]]/Table1[[#This Row],[backers_count]])</f>
        <v>0</v>
      </c>
      <c r="Q2960" t="str">
        <f>TRIM(MID(Table1[[#This Row],[Category and Sub-Category]],1,SEARCH("/",Table1[[#This Row],[Category and Sub-Category]],1)-1))</f>
        <v>theater</v>
      </c>
      <c r="R2960" t="str">
        <f>TRIM(MID(Table1[[#This Row],[Category and Sub-Category]],SEARCH("/",Table1[[#This Row],[Category and Sub-Category]],1)+1,LEN(Table1[[#This Row],[Category and Sub-Category]])))</f>
        <v>spaces</v>
      </c>
      <c r="S2960" s="8">
        <f>DATE(1970,1,1)+(Table1[[#This Row],[launched_at]]/(24*60*60))</f>
        <v>42438.779131944444</v>
      </c>
      <c r="T2960" s="8">
        <f>DATE(1970,1,1)+(Table1[[#This Row],[deadline]]/(24*60*60))</f>
        <v>42498.73746527778</v>
      </c>
      <c r="U2960">
        <f>_xlfn.DAYS(Table1[[#This Row],[Date Ended Conversion]],Table1[[#This Row],[Date Created Conversion]])</f>
        <v>60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9">
        <f>IF(Table1[[#This Row],[goal]] &lt;= 0,0,Table1[[#This Row],[pledged]]/Table1[[#This Row],[goal]])</f>
        <v>0</v>
      </c>
      <c r="P2961" s="7">
        <f>IF(Table1[[#This Row],[backers_count]] &lt;= 0,0,Table1[[#This Row],[pledged]]/Table1[[#This Row],[backers_count]])</f>
        <v>0</v>
      </c>
      <c r="Q2961" t="str">
        <f>TRIM(MID(Table1[[#This Row],[Category and Sub-Category]],1,SEARCH("/",Table1[[#This Row],[Category and Sub-Category]],1)-1))</f>
        <v>theater</v>
      </c>
      <c r="R2961" t="str">
        <f>TRIM(MID(Table1[[#This Row],[Category and Sub-Category]],SEARCH("/",Table1[[#This Row],[Category and Sub-Category]],1)+1,LEN(Table1[[#This Row],[Category and Sub-Category]])))</f>
        <v>spaces</v>
      </c>
      <c r="S2961" s="8">
        <f>DATE(1970,1,1)+(Table1[[#This Row],[launched_at]]/(24*60*60))</f>
        <v>42498.008391203708</v>
      </c>
      <c r="T2961" s="8">
        <f>DATE(1970,1,1)+(Table1[[#This Row],[deadline]]/(24*60*60))</f>
        <v>42528.008391203708</v>
      </c>
      <c r="U2961">
        <f>_xlfn.DAYS(Table1[[#This Row],[Date Ended Conversion]],Table1[[#This Row],[Date Created Conversion]])</f>
        <v>30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9">
        <f>IF(Table1[[#This Row],[goal]] &lt;= 0,0,Table1[[#This Row],[pledged]]/Table1[[#This Row],[goal]])</f>
        <v>0</v>
      </c>
      <c r="P2962" s="7">
        <f>IF(Table1[[#This Row],[backers_count]] &lt;= 0,0,Table1[[#This Row],[pledged]]/Table1[[#This Row],[backers_count]])</f>
        <v>0</v>
      </c>
      <c r="Q2962" t="str">
        <f>TRIM(MID(Table1[[#This Row],[Category and Sub-Category]],1,SEARCH("/",Table1[[#This Row],[Category and Sub-Category]],1)-1))</f>
        <v>theater</v>
      </c>
      <c r="R2962" t="str">
        <f>TRIM(MID(Table1[[#This Row],[Category and Sub-Category]],SEARCH("/",Table1[[#This Row],[Category and Sub-Category]],1)+1,LEN(Table1[[#This Row],[Category and Sub-Category]])))</f>
        <v>spaces</v>
      </c>
      <c r="S2962" s="8">
        <f>DATE(1970,1,1)+(Table1[[#This Row],[launched_at]]/(24*60*60))</f>
        <v>41863.757210648146</v>
      </c>
      <c r="T2962" s="8">
        <f>DATE(1970,1,1)+(Table1[[#This Row],[deadline]]/(24*60*60))</f>
        <v>41893.757210648146</v>
      </c>
      <c r="U2962">
        <f>_xlfn.DAYS(Table1[[#This Row],[Date Ended Conversion]],Table1[[#This Row],[Date Created Conversion]])</f>
        <v>30</v>
      </c>
    </row>
    <row r="2963" spans="1:21" ht="43.5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9">
        <f>IF(Table1[[#This Row],[goal]] &lt;= 0,0,Table1[[#This Row],[pledged]]/Table1[[#This Row],[goal]])</f>
        <v>1.0962000000000001</v>
      </c>
      <c r="P2963" s="7">
        <f>IF(Table1[[#This Row],[backers_count]] &lt;= 0,0,Table1[[#This Row],[pledged]]/Table1[[#This Row],[backers_count]])</f>
        <v>50.75</v>
      </c>
      <c r="Q2963" t="str">
        <f>TRIM(MID(Table1[[#This Row],[Category and Sub-Category]],1,SEARCH("/",Table1[[#This Row],[Category and Sub-Category]],1)-1))</f>
        <v>theater</v>
      </c>
      <c r="R2963" t="str">
        <f>TRIM(MID(Table1[[#This Row],[Category and Sub-Category]],SEARCH("/",Table1[[#This Row],[Category and Sub-Category]],1)+1,LEN(Table1[[#This Row],[Category and Sub-Category]])))</f>
        <v>plays</v>
      </c>
      <c r="S2963" s="8">
        <f>DATE(1970,1,1)+(Table1[[#This Row],[launched_at]]/(24*60*60))</f>
        <v>42061.212488425925</v>
      </c>
      <c r="T2963" s="8">
        <f>DATE(1970,1,1)+(Table1[[#This Row],[deadline]]/(24*60*60))</f>
        <v>42089.166666666672</v>
      </c>
      <c r="U2963">
        <f>_xlfn.DAYS(Table1[[#This Row],[Date Ended Conversion]],Table1[[#This Row],[Date Created Conversion]])</f>
        <v>28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9">
        <f>IF(Table1[[#This Row],[goal]] &lt;= 0,0,Table1[[#This Row],[pledged]]/Table1[[#This Row],[goal]])</f>
        <v>1.218</v>
      </c>
      <c r="P2964" s="7">
        <f>IF(Table1[[#This Row],[backers_count]] &lt;= 0,0,Table1[[#This Row],[pledged]]/Table1[[#This Row],[backers_count]])</f>
        <v>60.9</v>
      </c>
      <c r="Q2964" t="str">
        <f>TRIM(MID(Table1[[#This Row],[Category and Sub-Category]],1,SEARCH("/",Table1[[#This Row],[Category and Sub-Category]],1)-1))</f>
        <v>theater</v>
      </c>
      <c r="R2964" t="str">
        <f>TRIM(MID(Table1[[#This Row],[Category and Sub-Category]],SEARCH("/",Table1[[#This Row],[Category and Sub-Category]],1)+1,LEN(Table1[[#This Row],[Category and Sub-Category]])))</f>
        <v>plays</v>
      </c>
      <c r="S2964" s="8">
        <f>DATE(1970,1,1)+(Table1[[#This Row],[launched_at]]/(24*60*60))</f>
        <v>42036.24428240741</v>
      </c>
      <c r="T2964" s="8">
        <f>DATE(1970,1,1)+(Table1[[#This Row],[deadline]]/(24*60*60))</f>
        <v>42064.290972222225</v>
      </c>
      <c r="U2964">
        <f>_xlfn.DAYS(Table1[[#This Row],[Date Ended Conversion]],Table1[[#This Row],[Date Created Conversion]])</f>
        <v>28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9">
        <f>IF(Table1[[#This Row],[goal]] &lt;= 0,0,Table1[[#This Row],[pledged]]/Table1[[#This Row],[goal]])</f>
        <v>1.0685</v>
      </c>
      <c r="P2965" s="7">
        <f>IF(Table1[[#This Row],[backers_count]] &lt;= 0,0,Table1[[#This Row],[pledged]]/Table1[[#This Row],[backers_count]])</f>
        <v>109.03061224489795</v>
      </c>
      <c r="Q2965" t="str">
        <f>TRIM(MID(Table1[[#This Row],[Category and Sub-Category]],1,SEARCH("/",Table1[[#This Row],[Category and Sub-Category]],1)-1))</f>
        <v>theater</v>
      </c>
      <c r="R2965" t="str">
        <f>TRIM(MID(Table1[[#This Row],[Category and Sub-Category]],SEARCH("/",Table1[[#This Row],[Category and Sub-Category]],1)+1,LEN(Table1[[#This Row],[Category and Sub-Category]])))</f>
        <v>plays</v>
      </c>
      <c r="S2965" s="8">
        <f>DATE(1970,1,1)+(Table1[[#This Row],[launched_at]]/(24*60*60))</f>
        <v>42157.470185185186</v>
      </c>
      <c r="T2965" s="8">
        <f>DATE(1970,1,1)+(Table1[[#This Row],[deadline]]/(24*60*60))</f>
        <v>42187.470185185186</v>
      </c>
      <c r="U2965">
        <f>_xlfn.DAYS(Table1[[#This Row],[Date Ended Conversion]],Table1[[#This Row],[Date Created Conversion]])</f>
        <v>30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9">
        <f>IF(Table1[[#This Row],[goal]] &lt;= 0,0,Table1[[#This Row],[pledged]]/Table1[[#This Row],[goal]])</f>
        <v>1.0071379999999999</v>
      </c>
      <c r="P2966" s="7">
        <f>IF(Table1[[#This Row],[backers_count]] &lt;= 0,0,Table1[[#This Row],[pledged]]/Table1[[#This Row],[backers_count]])</f>
        <v>25.692295918367346</v>
      </c>
      <c r="Q2966" t="str">
        <f>TRIM(MID(Table1[[#This Row],[Category and Sub-Category]],1,SEARCH("/",Table1[[#This Row],[Category and Sub-Category]],1)-1))</f>
        <v>theater</v>
      </c>
      <c r="R2966" t="str">
        <f>TRIM(MID(Table1[[#This Row],[Category and Sub-Category]],SEARCH("/",Table1[[#This Row],[Category and Sub-Category]],1)+1,LEN(Table1[[#This Row],[Category and Sub-Category]])))</f>
        <v>plays</v>
      </c>
      <c r="S2966" s="8">
        <f>DATE(1970,1,1)+(Table1[[#This Row],[launched_at]]/(24*60*60))</f>
        <v>41827.909942129627</v>
      </c>
      <c r="T2966" s="8">
        <f>DATE(1970,1,1)+(Table1[[#This Row],[deadline]]/(24*60*60))</f>
        <v>41857.897222222222</v>
      </c>
      <c r="U2966">
        <f>_xlfn.DAYS(Table1[[#This Row],[Date Ended Conversion]],Table1[[#This Row],[Date Created Conversion]])</f>
        <v>30</v>
      </c>
    </row>
    <row r="2967" spans="1:21" ht="43.5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9">
        <f>IF(Table1[[#This Row],[goal]] &lt;= 0,0,Table1[[#This Row],[pledged]]/Table1[[#This Row],[goal]])</f>
        <v>1.0900000000000001</v>
      </c>
      <c r="P2967" s="7">
        <f>IF(Table1[[#This Row],[backers_count]] &lt;= 0,0,Table1[[#This Row],[pledged]]/Table1[[#This Row],[backers_count]])</f>
        <v>41.92307692307692</v>
      </c>
      <c r="Q2967" t="str">
        <f>TRIM(MID(Table1[[#This Row],[Category and Sub-Category]],1,SEARCH("/",Table1[[#This Row],[Category and Sub-Category]],1)-1))</f>
        <v>theater</v>
      </c>
      <c r="R2967" t="str">
        <f>TRIM(MID(Table1[[#This Row],[Category and Sub-Category]],SEARCH("/",Table1[[#This Row],[Category and Sub-Category]],1)+1,LEN(Table1[[#This Row],[Category and Sub-Category]])))</f>
        <v>plays</v>
      </c>
      <c r="S2967" s="8">
        <f>DATE(1970,1,1)+(Table1[[#This Row],[launched_at]]/(24*60*60))</f>
        <v>42162.729548611111</v>
      </c>
      <c r="T2967" s="8">
        <f>DATE(1970,1,1)+(Table1[[#This Row],[deadline]]/(24*60*60))</f>
        <v>42192.729548611111</v>
      </c>
      <c r="U2967">
        <f>_xlfn.DAYS(Table1[[#This Row],[Date Ended Conversion]],Table1[[#This Row],[Date Created Conversion]])</f>
        <v>30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9">
        <f>IF(Table1[[#This Row],[goal]] &lt;= 0,0,Table1[[#This Row],[pledged]]/Table1[[#This Row],[goal]])</f>
        <v>1.1363000000000001</v>
      </c>
      <c r="P2968" s="7">
        <f>IF(Table1[[#This Row],[backers_count]] &lt;= 0,0,Table1[[#This Row],[pledged]]/Table1[[#This Row],[backers_count]])</f>
        <v>88.7734375</v>
      </c>
      <c r="Q2968" t="str">
        <f>TRIM(MID(Table1[[#This Row],[Category and Sub-Category]],1,SEARCH("/",Table1[[#This Row],[Category and Sub-Category]],1)-1))</f>
        <v>theater</v>
      </c>
      <c r="R2968" t="str">
        <f>TRIM(MID(Table1[[#This Row],[Category and Sub-Category]],SEARCH("/",Table1[[#This Row],[Category and Sub-Category]],1)+1,LEN(Table1[[#This Row],[Category and Sub-Category]])))</f>
        <v>plays</v>
      </c>
      <c r="S2968" s="8">
        <f>DATE(1970,1,1)+(Table1[[#This Row],[launched_at]]/(24*60*60))</f>
        <v>42233.738564814819</v>
      </c>
      <c r="T2968" s="8">
        <f>DATE(1970,1,1)+(Table1[[#This Row],[deadline]]/(24*60*60))</f>
        <v>42263.738564814819</v>
      </c>
      <c r="U2968">
        <f>_xlfn.DAYS(Table1[[#This Row],[Date Ended Conversion]],Table1[[#This Row],[Date Created Conversion]])</f>
        <v>30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9">
        <f>IF(Table1[[#This Row],[goal]] &lt;= 0,0,Table1[[#This Row],[pledged]]/Table1[[#This Row],[goal]])</f>
        <v>1.1392</v>
      </c>
      <c r="P2969" s="7">
        <f>IF(Table1[[#This Row],[backers_count]] &lt;= 0,0,Table1[[#This Row],[pledged]]/Table1[[#This Row],[backers_count]])</f>
        <v>80.225352112676063</v>
      </c>
      <c r="Q2969" t="str">
        <f>TRIM(MID(Table1[[#This Row],[Category and Sub-Category]],1,SEARCH("/",Table1[[#This Row],[Category and Sub-Category]],1)-1))</f>
        <v>theater</v>
      </c>
      <c r="R2969" t="str">
        <f>TRIM(MID(Table1[[#This Row],[Category and Sub-Category]],SEARCH("/",Table1[[#This Row],[Category and Sub-Category]],1)+1,LEN(Table1[[#This Row],[Category and Sub-Category]])))</f>
        <v>plays</v>
      </c>
      <c r="S2969" s="8">
        <f>DATE(1970,1,1)+(Table1[[#This Row],[launched_at]]/(24*60*60))</f>
        <v>42042.197824074072</v>
      </c>
      <c r="T2969" s="8">
        <f>DATE(1970,1,1)+(Table1[[#This Row],[deadline]]/(24*60*60))</f>
        <v>42072.156157407408</v>
      </c>
      <c r="U2969">
        <f>_xlfn.DAYS(Table1[[#This Row],[Date Ended Conversion]],Table1[[#This Row],[Date Created Conversion]])</f>
        <v>30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9">
        <f>IF(Table1[[#This Row],[goal]] &lt;= 0,0,Table1[[#This Row],[pledged]]/Table1[[#This Row],[goal]])</f>
        <v>1.06</v>
      </c>
      <c r="P2970" s="7">
        <f>IF(Table1[[#This Row],[backers_count]] &lt;= 0,0,Table1[[#This Row],[pledged]]/Table1[[#This Row],[backers_count]])</f>
        <v>78.936170212765958</v>
      </c>
      <c r="Q2970" t="str">
        <f>TRIM(MID(Table1[[#This Row],[Category and Sub-Category]],1,SEARCH("/",Table1[[#This Row],[Category and Sub-Category]],1)-1))</f>
        <v>theater</v>
      </c>
      <c r="R2970" t="str">
        <f>TRIM(MID(Table1[[#This Row],[Category and Sub-Category]],SEARCH("/",Table1[[#This Row],[Category and Sub-Category]],1)+1,LEN(Table1[[#This Row],[Category and Sub-Category]])))</f>
        <v>plays</v>
      </c>
      <c r="S2970" s="8">
        <f>DATE(1970,1,1)+(Table1[[#This Row],[launched_at]]/(24*60*60))</f>
        <v>42585.523842592593</v>
      </c>
      <c r="T2970" s="8">
        <f>DATE(1970,1,1)+(Table1[[#This Row],[deadline]]/(24*60*60))</f>
        <v>42599.165972222225</v>
      </c>
      <c r="U2970">
        <f>_xlfn.DAYS(Table1[[#This Row],[Date Ended Conversion]],Table1[[#This Row],[Date Created Conversion]])</f>
        <v>14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9">
        <f>IF(Table1[[#This Row],[goal]] &lt;= 0,0,Table1[[#This Row],[pledged]]/Table1[[#This Row],[goal]])</f>
        <v>1.625</v>
      </c>
      <c r="P2971" s="7">
        <f>IF(Table1[[#This Row],[backers_count]] &lt;= 0,0,Table1[[#This Row],[pledged]]/Table1[[#This Row],[backers_count]])</f>
        <v>95.588235294117652</v>
      </c>
      <c r="Q2971" t="str">
        <f>TRIM(MID(Table1[[#This Row],[Category and Sub-Category]],1,SEARCH("/",Table1[[#This Row],[Category and Sub-Category]],1)-1))</f>
        <v>theater</v>
      </c>
      <c r="R2971" t="str">
        <f>TRIM(MID(Table1[[#This Row],[Category and Sub-Category]],SEARCH("/",Table1[[#This Row],[Category and Sub-Category]],1)+1,LEN(Table1[[#This Row],[Category and Sub-Category]])))</f>
        <v>plays</v>
      </c>
      <c r="S2971" s="8">
        <f>DATE(1970,1,1)+(Table1[[#This Row],[launched_at]]/(24*60*60))</f>
        <v>42097.786493055552</v>
      </c>
      <c r="T2971" s="8">
        <f>DATE(1970,1,1)+(Table1[[#This Row],[deadline]]/(24*60*60))</f>
        <v>42127.952083333337</v>
      </c>
      <c r="U2971">
        <f>_xlfn.DAYS(Table1[[#This Row],[Date Ended Conversion]],Table1[[#This Row],[Date Created Conversion]])</f>
        <v>30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9">
        <f>IF(Table1[[#This Row],[goal]] &lt;= 0,0,Table1[[#This Row],[pledged]]/Table1[[#This Row],[goal]])</f>
        <v>1.06</v>
      </c>
      <c r="P2972" s="7">
        <f>IF(Table1[[#This Row],[backers_count]] &lt;= 0,0,Table1[[#This Row],[pledged]]/Table1[[#This Row],[backers_count]])</f>
        <v>69.890109890109883</v>
      </c>
      <c r="Q2972" t="str">
        <f>TRIM(MID(Table1[[#This Row],[Category and Sub-Category]],1,SEARCH("/",Table1[[#This Row],[Category and Sub-Category]],1)-1))</f>
        <v>theater</v>
      </c>
      <c r="R2972" t="str">
        <f>TRIM(MID(Table1[[#This Row],[Category and Sub-Category]],SEARCH("/",Table1[[#This Row],[Category and Sub-Category]],1)+1,LEN(Table1[[#This Row],[Category and Sub-Category]])))</f>
        <v>plays</v>
      </c>
      <c r="S2972" s="8">
        <f>DATE(1970,1,1)+(Table1[[#This Row],[launched_at]]/(24*60*60))</f>
        <v>41808.669571759259</v>
      </c>
      <c r="T2972" s="8">
        <f>DATE(1970,1,1)+(Table1[[#This Row],[deadline]]/(24*60*60))</f>
        <v>41838.669571759259</v>
      </c>
      <c r="U2972">
        <f>_xlfn.DAYS(Table1[[#This Row],[Date Ended Conversion]],Table1[[#This Row],[Date Created Conversion]])</f>
        <v>30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9">
        <f>IF(Table1[[#This Row],[goal]] &lt;= 0,0,Table1[[#This Row],[pledged]]/Table1[[#This Row],[goal]])</f>
        <v>1.0015624999999999</v>
      </c>
      <c r="P2973" s="7">
        <f>IF(Table1[[#This Row],[backers_count]] &lt;= 0,0,Table1[[#This Row],[pledged]]/Table1[[#This Row],[backers_count]])</f>
        <v>74.534883720930239</v>
      </c>
      <c r="Q2973" t="str">
        <f>TRIM(MID(Table1[[#This Row],[Category and Sub-Category]],1,SEARCH("/",Table1[[#This Row],[Category and Sub-Category]],1)-1))</f>
        <v>theater</v>
      </c>
      <c r="R2973" t="str">
        <f>TRIM(MID(Table1[[#This Row],[Category and Sub-Category]],SEARCH("/",Table1[[#This Row],[Category and Sub-Category]],1)+1,LEN(Table1[[#This Row],[Category and Sub-Category]])))</f>
        <v>plays</v>
      </c>
      <c r="S2973" s="8">
        <f>DATE(1970,1,1)+(Table1[[#This Row],[launched_at]]/(24*60*60))</f>
        <v>41852.658310185187</v>
      </c>
      <c r="T2973" s="8">
        <f>DATE(1970,1,1)+(Table1[[#This Row],[deadline]]/(24*60*60))</f>
        <v>41882.658310185187</v>
      </c>
      <c r="U2973">
        <f>_xlfn.DAYS(Table1[[#This Row],[Date Ended Conversion]],Table1[[#This Row],[Date Created Conversion]])</f>
        <v>30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9">
        <f>IF(Table1[[#This Row],[goal]] &lt;= 0,0,Table1[[#This Row],[pledged]]/Table1[[#This Row],[goal]])</f>
        <v>1.0535000000000001</v>
      </c>
      <c r="P2974" s="7">
        <f>IF(Table1[[#This Row],[backers_count]] &lt;= 0,0,Table1[[#This Row],[pledged]]/Table1[[#This Row],[backers_count]])</f>
        <v>123.94117647058823</v>
      </c>
      <c r="Q2974" t="str">
        <f>TRIM(MID(Table1[[#This Row],[Category and Sub-Category]],1,SEARCH("/",Table1[[#This Row],[Category and Sub-Category]],1)-1))</f>
        <v>theater</v>
      </c>
      <c r="R2974" t="str">
        <f>TRIM(MID(Table1[[#This Row],[Category and Sub-Category]],SEARCH("/",Table1[[#This Row],[Category and Sub-Category]],1)+1,LEN(Table1[[#This Row],[Category and Sub-Category]])))</f>
        <v>plays</v>
      </c>
      <c r="S2974" s="8">
        <f>DATE(1970,1,1)+(Table1[[#This Row],[launched_at]]/(24*60*60))</f>
        <v>42694.110185185185</v>
      </c>
      <c r="T2974" s="8">
        <f>DATE(1970,1,1)+(Table1[[#This Row],[deadline]]/(24*60*60))</f>
        <v>42709.041666666672</v>
      </c>
      <c r="U2974">
        <f>_xlfn.DAYS(Table1[[#This Row],[Date Ended Conversion]],Table1[[#This Row],[Date Created Conversion]])</f>
        <v>15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9">
        <f>IF(Table1[[#This Row],[goal]] &lt;= 0,0,Table1[[#This Row],[pledged]]/Table1[[#This Row],[goal]])</f>
        <v>1.748</v>
      </c>
      <c r="P2975" s="7">
        <f>IF(Table1[[#This Row],[backers_count]] &lt;= 0,0,Table1[[#This Row],[pledged]]/Table1[[#This Row],[backers_count]])</f>
        <v>264.84848484848487</v>
      </c>
      <c r="Q2975" t="str">
        <f>TRIM(MID(Table1[[#This Row],[Category and Sub-Category]],1,SEARCH("/",Table1[[#This Row],[Category and Sub-Category]],1)-1))</f>
        <v>theater</v>
      </c>
      <c r="R2975" t="str">
        <f>TRIM(MID(Table1[[#This Row],[Category and Sub-Category]],SEARCH("/",Table1[[#This Row],[Category and Sub-Category]],1)+1,LEN(Table1[[#This Row],[Category and Sub-Category]])))</f>
        <v>plays</v>
      </c>
      <c r="S2975" s="8">
        <f>DATE(1970,1,1)+(Table1[[#This Row],[launched_at]]/(24*60*60))</f>
        <v>42341.818379629629</v>
      </c>
      <c r="T2975" s="8">
        <f>DATE(1970,1,1)+(Table1[[#This Row],[deadline]]/(24*60*60))</f>
        <v>42370.166666666672</v>
      </c>
      <c r="U2975">
        <f>_xlfn.DAYS(Table1[[#This Row],[Date Ended Conversion]],Table1[[#This Row],[Date Created Conversion]])</f>
        <v>29</v>
      </c>
    </row>
    <row r="2976" spans="1:21" ht="43.5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9">
        <f>IF(Table1[[#This Row],[goal]] &lt;= 0,0,Table1[[#This Row],[pledged]]/Table1[[#This Row],[goal]])</f>
        <v>1.02</v>
      </c>
      <c r="P2976" s="7">
        <f>IF(Table1[[#This Row],[backers_count]] &lt;= 0,0,Table1[[#This Row],[pledged]]/Table1[[#This Row],[backers_count]])</f>
        <v>58.620689655172413</v>
      </c>
      <c r="Q2976" t="str">
        <f>TRIM(MID(Table1[[#This Row],[Category and Sub-Category]],1,SEARCH("/",Table1[[#This Row],[Category and Sub-Category]],1)-1))</f>
        <v>theater</v>
      </c>
      <c r="R2976" t="str">
        <f>TRIM(MID(Table1[[#This Row],[Category and Sub-Category]],SEARCH("/",Table1[[#This Row],[Category and Sub-Category]],1)+1,LEN(Table1[[#This Row],[Category and Sub-Category]])))</f>
        <v>plays</v>
      </c>
      <c r="S2976" s="8">
        <f>DATE(1970,1,1)+(Table1[[#This Row],[launched_at]]/(24*60*60))</f>
        <v>41880.061006944445</v>
      </c>
      <c r="T2976" s="8">
        <f>DATE(1970,1,1)+(Table1[[#This Row],[deadline]]/(24*60*60))</f>
        <v>41908.065972222219</v>
      </c>
      <c r="U2976">
        <f>_xlfn.DAYS(Table1[[#This Row],[Date Ended Conversion]],Table1[[#This Row],[Date Created Conversion]])</f>
        <v>28</v>
      </c>
    </row>
    <row r="2977" spans="1:21" ht="43.5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9">
        <f>IF(Table1[[#This Row],[goal]] &lt;= 0,0,Table1[[#This Row],[pledged]]/Table1[[#This Row],[goal]])</f>
        <v>1.00125</v>
      </c>
      <c r="P2977" s="7">
        <f>IF(Table1[[#This Row],[backers_count]] &lt;= 0,0,Table1[[#This Row],[pledged]]/Table1[[#This Row],[backers_count]])</f>
        <v>70.884955752212392</v>
      </c>
      <c r="Q2977" t="str">
        <f>TRIM(MID(Table1[[#This Row],[Category and Sub-Category]],1,SEARCH("/",Table1[[#This Row],[Category and Sub-Category]],1)-1))</f>
        <v>theater</v>
      </c>
      <c r="R2977" t="str">
        <f>TRIM(MID(Table1[[#This Row],[Category and Sub-Category]],SEARCH("/",Table1[[#This Row],[Category and Sub-Category]],1)+1,LEN(Table1[[#This Row],[Category and Sub-Category]])))</f>
        <v>plays</v>
      </c>
      <c r="S2977" s="8">
        <f>DATE(1970,1,1)+(Table1[[#This Row],[launched_at]]/(24*60*60))</f>
        <v>41941.683865740742</v>
      </c>
      <c r="T2977" s="8">
        <f>DATE(1970,1,1)+(Table1[[#This Row],[deadline]]/(24*60*60))</f>
        <v>41970.125</v>
      </c>
      <c r="U2977">
        <f>_xlfn.DAYS(Table1[[#This Row],[Date Ended Conversion]],Table1[[#This Row],[Date Created Conversion]])</f>
        <v>29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9">
        <f>IF(Table1[[#This Row],[goal]] &lt;= 0,0,Table1[[#This Row],[pledged]]/Table1[[#This Row],[goal]])</f>
        <v>1.7142857142857142</v>
      </c>
      <c r="P2978" s="7">
        <f>IF(Table1[[#This Row],[backers_count]] &lt;= 0,0,Table1[[#This Row],[pledged]]/Table1[[#This Row],[backers_count]])</f>
        <v>8.5714285714285712</v>
      </c>
      <c r="Q2978" t="str">
        <f>TRIM(MID(Table1[[#This Row],[Category and Sub-Category]],1,SEARCH("/",Table1[[#This Row],[Category and Sub-Category]],1)-1))</f>
        <v>theater</v>
      </c>
      <c r="R2978" t="str">
        <f>TRIM(MID(Table1[[#This Row],[Category and Sub-Category]],SEARCH("/",Table1[[#This Row],[Category and Sub-Category]],1)+1,LEN(Table1[[#This Row],[Category and Sub-Category]])))</f>
        <v>plays</v>
      </c>
      <c r="S2978" s="8">
        <f>DATE(1970,1,1)+(Table1[[#This Row],[launched_at]]/(24*60*60))</f>
        <v>42425.730671296296</v>
      </c>
      <c r="T2978" s="8">
        <f>DATE(1970,1,1)+(Table1[[#This Row],[deadline]]/(24*60*60))</f>
        <v>42442.5</v>
      </c>
      <c r="U2978">
        <f>_xlfn.DAYS(Table1[[#This Row],[Date Ended Conversion]],Table1[[#This Row],[Date Created Conversion]])</f>
        <v>17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9">
        <f>IF(Table1[[#This Row],[goal]] &lt;= 0,0,Table1[[#This Row],[pledged]]/Table1[[#This Row],[goal]])</f>
        <v>1.1356666666666666</v>
      </c>
      <c r="P2979" s="7">
        <f>IF(Table1[[#This Row],[backers_count]] &lt;= 0,0,Table1[[#This Row],[pledged]]/Table1[[#This Row],[backers_count]])</f>
        <v>113.56666666666666</v>
      </c>
      <c r="Q2979" t="str">
        <f>TRIM(MID(Table1[[#This Row],[Category and Sub-Category]],1,SEARCH("/",Table1[[#This Row],[Category and Sub-Category]],1)-1))</f>
        <v>theater</v>
      </c>
      <c r="R2979" t="str">
        <f>TRIM(MID(Table1[[#This Row],[Category and Sub-Category]],SEARCH("/",Table1[[#This Row],[Category and Sub-Category]],1)+1,LEN(Table1[[#This Row],[Category and Sub-Category]])))</f>
        <v>plays</v>
      </c>
      <c r="S2979" s="8">
        <f>DATE(1970,1,1)+(Table1[[#This Row],[launched_at]]/(24*60*60))</f>
        <v>42026.88118055556</v>
      </c>
      <c r="T2979" s="8">
        <f>DATE(1970,1,1)+(Table1[[#This Row],[deadline]]/(24*60*60))</f>
        <v>42086.093055555553</v>
      </c>
      <c r="U2979">
        <f>_xlfn.DAYS(Table1[[#This Row],[Date Ended Conversion]],Table1[[#This Row],[Date Created Conversion]])</f>
        <v>60</v>
      </c>
    </row>
    <row r="2980" spans="1:21" ht="43.5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9">
        <f>IF(Table1[[#This Row],[goal]] &lt;= 0,0,Table1[[#This Row],[pledged]]/Table1[[#This Row],[goal]])</f>
        <v>1.2946666666666666</v>
      </c>
      <c r="P2980" s="7">
        <f>IF(Table1[[#This Row],[backers_count]] &lt;= 0,0,Table1[[#This Row],[pledged]]/Table1[[#This Row],[backers_count]])</f>
        <v>60.6875</v>
      </c>
      <c r="Q2980" t="str">
        <f>TRIM(MID(Table1[[#This Row],[Category and Sub-Category]],1,SEARCH("/",Table1[[#This Row],[Category and Sub-Category]],1)-1))</f>
        <v>theater</v>
      </c>
      <c r="R2980" t="str">
        <f>TRIM(MID(Table1[[#This Row],[Category and Sub-Category]],SEARCH("/",Table1[[#This Row],[Category and Sub-Category]],1)+1,LEN(Table1[[#This Row],[Category and Sub-Category]])))</f>
        <v>plays</v>
      </c>
      <c r="S2980" s="8">
        <f>DATE(1970,1,1)+(Table1[[#This Row],[launched_at]]/(24*60*60))</f>
        <v>41922.640590277777</v>
      </c>
      <c r="T2980" s="8">
        <f>DATE(1970,1,1)+(Table1[[#This Row],[deadline]]/(24*60*60))</f>
        <v>41932.249305555553</v>
      </c>
      <c r="U2980">
        <f>_xlfn.DAYS(Table1[[#This Row],[Date Ended Conversion]],Table1[[#This Row],[Date Created Conversion]])</f>
        <v>10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9">
        <f>IF(Table1[[#This Row],[goal]] &lt;= 0,0,Table1[[#This Row],[pledged]]/Table1[[#This Row],[goal]])</f>
        <v>1.014</v>
      </c>
      <c r="P2981" s="7">
        <f>IF(Table1[[#This Row],[backers_count]] &lt;= 0,0,Table1[[#This Row],[pledged]]/Table1[[#This Row],[backers_count]])</f>
        <v>110.21739130434783</v>
      </c>
      <c r="Q2981" t="str">
        <f>TRIM(MID(Table1[[#This Row],[Category and Sub-Category]],1,SEARCH("/",Table1[[#This Row],[Category and Sub-Category]],1)-1))</f>
        <v>theater</v>
      </c>
      <c r="R2981" t="str">
        <f>TRIM(MID(Table1[[#This Row],[Category and Sub-Category]],SEARCH("/",Table1[[#This Row],[Category and Sub-Category]],1)+1,LEN(Table1[[#This Row],[Category and Sub-Category]])))</f>
        <v>plays</v>
      </c>
      <c r="S2981" s="8">
        <f>DATE(1970,1,1)+(Table1[[#This Row],[launched_at]]/(24*60*60))</f>
        <v>41993.824340277773</v>
      </c>
      <c r="T2981" s="8">
        <f>DATE(1970,1,1)+(Table1[[#This Row],[deadline]]/(24*60*60))</f>
        <v>42010.25</v>
      </c>
      <c r="U2981">
        <f>_xlfn.DAYS(Table1[[#This Row],[Date Ended Conversion]],Table1[[#This Row],[Date Created Conversion]])</f>
        <v>17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9">
        <f>IF(Table1[[#This Row],[goal]] &lt;= 0,0,Table1[[#This Row],[pledged]]/Table1[[#This Row],[goal]])</f>
        <v>1.0916666666666666</v>
      </c>
      <c r="P2982" s="7">
        <f>IF(Table1[[#This Row],[backers_count]] &lt;= 0,0,Table1[[#This Row],[pledged]]/Table1[[#This Row],[backers_count]])</f>
        <v>136.45833333333334</v>
      </c>
      <c r="Q2982" t="str">
        <f>TRIM(MID(Table1[[#This Row],[Category and Sub-Category]],1,SEARCH("/",Table1[[#This Row],[Category and Sub-Category]],1)-1))</f>
        <v>theater</v>
      </c>
      <c r="R2982" t="str">
        <f>TRIM(MID(Table1[[#This Row],[Category and Sub-Category]],SEARCH("/",Table1[[#This Row],[Category and Sub-Category]],1)+1,LEN(Table1[[#This Row],[Category and Sub-Category]])))</f>
        <v>plays</v>
      </c>
      <c r="S2982" s="8">
        <f>DATE(1970,1,1)+(Table1[[#This Row],[launched_at]]/(24*60*60))</f>
        <v>42219.915856481486</v>
      </c>
      <c r="T2982" s="8">
        <f>DATE(1970,1,1)+(Table1[[#This Row],[deadline]]/(24*60*60))</f>
        <v>42240.083333333328</v>
      </c>
      <c r="U2982">
        <f>_xlfn.DAYS(Table1[[#This Row],[Date Ended Conversion]],Table1[[#This Row],[Date Created Conversion]])</f>
        <v>21</v>
      </c>
    </row>
    <row r="2983" spans="1:21" ht="43.5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9">
        <f>IF(Table1[[#This Row],[goal]] &lt;= 0,0,Table1[[#This Row],[pledged]]/Table1[[#This Row],[goal]])</f>
        <v>1.28925</v>
      </c>
      <c r="P2983" s="7">
        <f>IF(Table1[[#This Row],[backers_count]] &lt;= 0,0,Table1[[#This Row],[pledged]]/Table1[[#This Row],[backers_count]])</f>
        <v>53.164948453608247</v>
      </c>
      <c r="Q2983" t="str">
        <f>TRIM(MID(Table1[[#This Row],[Category and Sub-Category]],1,SEARCH("/",Table1[[#This Row],[Category and Sub-Category]],1)-1))</f>
        <v>theater</v>
      </c>
      <c r="R2983" t="str">
        <f>TRIM(MID(Table1[[#This Row],[Category and Sub-Category]],SEARCH("/",Table1[[#This Row],[Category and Sub-Category]],1)+1,LEN(Table1[[#This Row],[Category and Sub-Category]])))</f>
        <v>spaces</v>
      </c>
      <c r="S2983" s="8">
        <f>DATE(1970,1,1)+(Table1[[#This Row],[launched_at]]/(24*60*60))</f>
        <v>42225.559675925921</v>
      </c>
      <c r="T2983" s="8">
        <f>DATE(1970,1,1)+(Table1[[#This Row],[deadline]]/(24*60*60))</f>
        <v>42270.559675925921</v>
      </c>
      <c r="U2983">
        <f>_xlfn.DAYS(Table1[[#This Row],[Date Ended Conversion]],Table1[[#This Row],[Date Created Conversion]])</f>
        <v>45</v>
      </c>
    </row>
    <row r="2984" spans="1:21" ht="29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9">
        <f>IF(Table1[[#This Row],[goal]] &lt;= 0,0,Table1[[#This Row],[pledged]]/Table1[[#This Row],[goal]])</f>
        <v>1.0206</v>
      </c>
      <c r="P2984" s="7">
        <f>IF(Table1[[#This Row],[backers_count]] &lt;= 0,0,Table1[[#This Row],[pledged]]/Table1[[#This Row],[backers_count]])</f>
        <v>86.491525423728817</v>
      </c>
      <c r="Q2984" t="str">
        <f>TRIM(MID(Table1[[#This Row],[Category and Sub-Category]],1,SEARCH("/",Table1[[#This Row],[Category and Sub-Category]],1)-1))</f>
        <v>theater</v>
      </c>
      <c r="R2984" t="str">
        <f>TRIM(MID(Table1[[#This Row],[Category and Sub-Category]],SEARCH("/",Table1[[#This Row],[Category and Sub-Category]],1)+1,LEN(Table1[[#This Row],[Category and Sub-Category]])))</f>
        <v>spaces</v>
      </c>
      <c r="S2984" s="8">
        <f>DATE(1970,1,1)+(Table1[[#This Row],[launched_at]]/(24*60*60))</f>
        <v>42381.686840277776</v>
      </c>
      <c r="T2984" s="8">
        <f>DATE(1970,1,1)+(Table1[[#This Row],[deadline]]/(24*60*60))</f>
        <v>42411.686840277776</v>
      </c>
      <c r="U2984">
        <f>_xlfn.DAYS(Table1[[#This Row],[Date Ended Conversion]],Table1[[#This Row],[Date Created Conversion]])</f>
        <v>30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9">
        <f>IF(Table1[[#This Row],[goal]] &lt;= 0,0,Table1[[#This Row],[pledged]]/Table1[[#This Row],[goal]])</f>
        <v>1.465395775862069</v>
      </c>
      <c r="P2985" s="7">
        <f>IF(Table1[[#This Row],[backers_count]] &lt;= 0,0,Table1[[#This Row],[pledged]]/Table1[[#This Row],[backers_count]])</f>
        <v>155.23827397260274</v>
      </c>
      <c r="Q2985" t="str">
        <f>TRIM(MID(Table1[[#This Row],[Category and Sub-Category]],1,SEARCH("/",Table1[[#This Row],[Category and Sub-Category]],1)-1))</f>
        <v>theater</v>
      </c>
      <c r="R2985" t="str">
        <f>TRIM(MID(Table1[[#This Row],[Category and Sub-Category]],SEARCH("/",Table1[[#This Row],[Category and Sub-Category]],1)+1,LEN(Table1[[#This Row],[Category and Sub-Category]])))</f>
        <v>spaces</v>
      </c>
      <c r="S2985" s="8">
        <f>DATE(1970,1,1)+(Table1[[#This Row],[launched_at]]/(24*60*60))</f>
        <v>41894.632361111115</v>
      </c>
      <c r="T2985" s="8">
        <f>DATE(1970,1,1)+(Table1[[#This Row],[deadline]]/(24*60*60))</f>
        <v>41954.674027777779</v>
      </c>
      <c r="U2985">
        <f>_xlfn.DAYS(Table1[[#This Row],[Date Ended Conversion]],Table1[[#This Row],[Date Created Conversion]])</f>
        <v>60</v>
      </c>
    </row>
    <row r="2986" spans="1:21" ht="43.5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9">
        <f>IF(Table1[[#This Row],[goal]] &lt;= 0,0,Table1[[#This Row],[pledged]]/Table1[[#This Row],[goal]])</f>
        <v>1.00352</v>
      </c>
      <c r="P2986" s="7">
        <f>IF(Table1[[#This Row],[backers_count]] &lt;= 0,0,Table1[[#This Row],[pledged]]/Table1[[#This Row],[backers_count]])</f>
        <v>115.08256880733946</v>
      </c>
      <c r="Q2986" t="str">
        <f>TRIM(MID(Table1[[#This Row],[Category and Sub-Category]],1,SEARCH("/",Table1[[#This Row],[Category and Sub-Category]],1)-1))</f>
        <v>theater</v>
      </c>
      <c r="R2986" t="str">
        <f>TRIM(MID(Table1[[#This Row],[Category and Sub-Category]],SEARCH("/",Table1[[#This Row],[Category and Sub-Category]],1)+1,LEN(Table1[[#This Row],[Category and Sub-Category]])))</f>
        <v>spaces</v>
      </c>
      <c r="S2986" s="8">
        <f>DATE(1970,1,1)+(Table1[[#This Row],[launched_at]]/(24*60*60))</f>
        <v>42576.278715277775</v>
      </c>
      <c r="T2986" s="8">
        <f>DATE(1970,1,1)+(Table1[[#This Row],[deadline]]/(24*60*60))</f>
        <v>42606.278715277775</v>
      </c>
      <c r="U2986">
        <f>_xlfn.DAYS(Table1[[#This Row],[Date Ended Conversion]],Table1[[#This Row],[Date Created Conversion]])</f>
        <v>30</v>
      </c>
    </row>
    <row r="2987" spans="1:21" ht="43.5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9">
        <f>IF(Table1[[#This Row],[goal]] &lt;= 0,0,Table1[[#This Row],[pledged]]/Table1[[#This Row],[goal]])</f>
        <v>1.2164999999999999</v>
      </c>
      <c r="P2987" s="7">
        <f>IF(Table1[[#This Row],[backers_count]] &lt;= 0,0,Table1[[#This Row],[pledged]]/Table1[[#This Row],[backers_count]])</f>
        <v>109.5945945945946</v>
      </c>
      <c r="Q2987" t="str">
        <f>TRIM(MID(Table1[[#This Row],[Category and Sub-Category]],1,SEARCH("/",Table1[[#This Row],[Category and Sub-Category]],1)-1))</f>
        <v>theater</v>
      </c>
      <c r="R2987" t="str">
        <f>TRIM(MID(Table1[[#This Row],[Category and Sub-Category]],SEARCH("/",Table1[[#This Row],[Category and Sub-Category]],1)+1,LEN(Table1[[#This Row],[Category and Sub-Category]])))</f>
        <v>spaces</v>
      </c>
      <c r="S2987" s="8">
        <f>DATE(1970,1,1)+(Table1[[#This Row],[launched_at]]/(24*60*60))</f>
        <v>42654.973703703705</v>
      </c>
      <c r="T2987" s="8">
        <f>DATE(1970,1,1)+(Table1[[#This Row],[deadline]]/(24*60*60))</f>
        <v>42674.166666666672</v>
      </c>
      <c r="U2987">
        <f>_xlfn.DAYS(Table1[[#This Row],[Date Ended Conversion]],Table1[[#This Row],[Date Created Conversion]])</f>
        <v>20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9">
        <f>IF(Table1[[#This Row],[goal]] &lt;= 0,0,Table1[[#This Row],[pledged]]/Table1[[#This Row],[goal]])</f>
        <v>1.0549999999999999</v>
      </c>
      <c r="P2988" s="7">
        <f>IF(Table1[[#This Row],[backers_count]] &lt;= 0,0,Table1[[#This Row],[pledged]]/Table1[[#This Row],[backers_count]])</f>
        <v>45.214285714285715</v>
      </c>
      <c r="Q2988" t="str">
        <f>TRIM(MID(Table1[[#This Row],[Category and Sub-Category]],1,SEARCH("/",Table1[[#This Row],[Category and Sub-Category]],1)-1))</f>
        <v>theater</v>
      </c>
      <c r="R2988" t="str">
        <f>TRIM(MID(Table1[[#This Row],[Category and Sub-Category]],SEARCH("/",Table1[[#This Row],[Category and Sub-Category]],1)+1,LEN(Table1[[#This Row],[Category and Sub-Category]])))</f>
        <v>spaces</v>
      </c>
      <c r="S2988" s="8">
        <f>DATE(1970,1,1)+(Table1[[#This Row],[launched_at]]/(24*60*60))</f>
        <v>42431.500069444446</v>
      </c>
      <c r="T2988" s="8">
        <f>DATE(1970,1,1)+(Table1[[#This Row],[deadline]]/(24*60*60))</f>
        <v>42491.458402777775</v>
      </c>
      <c r="U2988">
        <f>_xlfn.DAYS(Table1[[#This Row],[Date Ended Conversion]],Table1[[#This Row],[Date Created Conversion]])</f>
        <v>60</v>
      </c>
    </row>
    <row r="2989" spans="1:21" ht="43.5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9">
        <f>IF(Table1[[#This Row],[goal]] &lt;= 0,0,Table1[[#This Row],[pledged]]/Table1[[#This Row],[goal]])</f>
        <v>1.1040080000000001</v>
      </c>
      <c r="P2989" s="7">
        <f>IF(Table1[[#This Row],[backers_count]] &lt;= 0,0,Table1[[#This Row],[pledged]]/Table1[[#This Row],[backers_count]])</f>
        <v>104.15169811320754</v>
      </c>
      <c r="Q2989" t="str">
        <f>TRIM(MID(Table1[[#This Row],[Category and Sub-Category]],1,SEARCH("/",Table1[[#This Row],[Category and Sub-Category]],1)-1))</f>
        <v>theater</v>
      </c>
      <c r="R2989" t="str">
        <f>TRIM(MID(Table1[[#This Row],[Category and Sub-Category]],SEARCH("/",Table1[[#This Row],[Category and Sub-Category]],1)+1,LEN(Table1[[#This Row],[Category and Sub-Category]])))</f>
        <v>spaces</v>
      </c>
      <c r="S2989" s="8">
        <f>DATE(1970,1,1)+(Table1[[#This Row],[launched_at]]/(24*60*60))</f>
        <v>42627.307303240741</v>
      </c>
      <c r="T2989" s="8">
        <f>DATE(1970,1,1)+(Table1[[#This Row],[deadline]]/(24*60*60))</f>
        <v>42656</v>
      </c>
      <c r="U2989">
        <f>_xlfn.DAYS(Table1[[#This Row],[Date Ended Conversion]],Table1[[#This Row],[Date Created Conversion]])</f>
        <v>29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9">
        <f>IF(Table1[[#This Row],[goal]] &lt;= 0,0,Table1[[#This Row],[pledged]]/Table1[[#This Row],[goal]])</f>
        <v>1</v>
      </c>
      <c r="P2990" s="7">
        <f>IF(Table1[[#This Row],[backers_count]] &lt;= 0,0,Table1[[#This Row],[pledged]]/Table1[[#This Row],[backers_count]])</f>
        <v>35.714285714285715</v>
      </c>
      <c r="Q2990" t="str">
        <f>TRIM(MID(Table1[[#This Row],[Category and Sub-Category]],1,SEARCH("/",Table1[[#This Row],[Category and Sub-Category]],1)-1))</f>
        <v>theater</v>
      </c>
      <c r="R2990" t="str">
        <f>TRIM(MID(Table1[[#This Row],[Category and Sub-Category]],SEARCH("/",Table1[[#This Row],[Category and Sub-Category]],1)+1,LEN(Table1[[#This Row],[Category and Sub-Category]])))</f>
        <v>spaces</v>
      </c>
      <c r="S2990" s="8">
        <f>DATE(1970,1,1)+(Table1[[#This Row],[launched_at]]/(24*60*60))</f>
        <v>42511.36204861111</v>
      </c>
      <c r="T2990" s="8">
        <f>DATE(1970,1,1)+(Table1[[#This Row],[deadline]]/(24*60*60))</f>
        <v>42541.36204861111</v>
      </c>
      <c r="U2990">
        <f>_xlfn.DAYS(Table1[[#This Row],[Date Ended Conversion]],Table1[[#This Row],[Date Created Conversion]])</f>
        <v>30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9">
        <f>IF(Table1[[#This Row],[goal]] &lt;= 0,0,Table1[[#This Row],[pledged]]/Table1[[#This Row],[goal]])</f>
        <v>1.76535</v>
      </c>
      <c r="P2991" s="7">
        <f>IF(Table1[[#This Row],[backers_count]] &lt;= 0,0,Table1[[#This Row],[pledged]]/Table1[[#This Row],[backers_count]])</f>
        <v>96.997252747252745</v>
      </c>
      <c r="Q2991" t="str">
        <f>TRIM(MID(Table1[[#This Row],[Category and Sub-Category]],1,SEARCH("/",Table1[[#This Row],[Category and Sub-Category]],1)-1))</f>
        <v>theater</v>
      </c>
      <c r="R2991" t="str">
        <f>TRIM(MID(Table1[[#This Row],[Category and Sub-Category]],SEARCH("/",Table1[[#This Row],[Category and Sub-Category]],1)+1,LEN(Table1[[#This Row],[Category and Sub-Category]])))</f>
        <v>spaces</v>
      </c>
      <c r="S2991" s="8">
        <f>DATE(1970,1,1)+(Table1[[#This Row],[launched_at]]/(24*60*60))</f>
        <v>42337.02039351852</v>
      </c>
      <c r="T2991" s="8">
        <f>DATE(1970,1,1)+(Table1[[#This Row],[deadline]]/(24*60*60))</f>
        <v>42359.207638888889</v>
      </c>
      <c r="U2991">
        <f>_xlfn.DAYS(Table1[[#This Row],[Date Ended Conversion]],Table1[[#This Row],[Date Created Conversion]])</f>
        <v>22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9">
        <f>IF(Table1[[#This Row],[goal]] &lt;= 0,0,Table1[[#This Row],[pledged]]/Table1[[#This Row],[goal]])</f>
        <v>1</v>
      </c>
      <c r="P2992" s="7">
        <f>IF(Table1[[#This Row],[backers_count]] &lt;= 0,0,Table1[[#This Row],[pledged]]/Table1[[#This Row],[backers_count]])</f>
        <v>370.37037037037038</v>
      </c>
      <c r="Q2992" t="str">
        <f>TRIM(MID(Table1[[#This Row],[Category and Sub-Category]],1,SEARCH("/",Table1[[#This Row],[Category and Sub-Category]],1)-1))</f>
        <v>theater</v>
      </c>
      <c r="R2992" t="str">
        <f>TRIM(MID(Table1[[#This Row],[Category and Sub-Category]],SEARCH("/",Table1[[#This Row],[Category and Sub-Category]],1)+1,LEN(Table1[[#This Row],[Category and Sub-Category]])))</f>
        <v>spaces</v>
      </c>
      <c r="S2992" s="8">
        <f>DATE(1970,1,1)+(Table1[[#This Row],[launched_at]]/(24*60*60))</f>
        <v>42341.57430555555</v>
      </c>
      <c r="T2992" s="8">
        <f>DATE(1970,1,1)+(Table1[[#This Row],[deadline]]/(24*60*60))</f>
        <v>42376.57430555555</v>
      </c>
      <c r="U2992">
        <f>_xlfn.DAYS(Table1[[#This Row],[Date Ended Conversion]],Table1[[#This Row],[Date Created Conversion]])</f>
        <v>35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9">
        <f>IF(Table1[[#This Row],[goal]] &lt;= 0,0,Table1[[#This Row],[pledged]]/Table1[[#This Row],[goal]])</f>
        <v>1.0329411764705883</v>
      </c>
      <c r="P2993" s="7">
        <f>IF(Table1[[#This Row],[backers_count]] &lt;= 0,0,Table1[[#This Row],[pledged]]/Table1[[#This Row],[backers_count]])</f>
        <v>94.408602150537632</v>
      </c>
      <c r="Q2993" t="str">
        <f>TRIM(MID(Table1[[#This Row],[Category and Sub-Category]],1,SEARCH("/",Table1[[#This Row],[Category and Sub-Category]],1)-1))</f>
        <v>theater</v>
      </c>
      <c r="R2993" t="str">
        <f>TRIM(MID(Table1[[#This Row],[Category and Sub-Category]],SEARCH("/",Table1[[#This Row],[Category and Sub-Category]],1)+1,LEN(Table1[[#This Row],[Category and Sub-Category]])))</f>
        <v>spaces</v>
      </c>
      <c r="S2993" s="8">
        <f>DATE(1970,1,1)+(Table1[[#This Row],[launched_at]]/(24*60*60))</f>
        <v>42740.837152777778</v>
      </c>
      <c r="T2993" s="8">
        <f>DATE(1970,1,1)+(Table1[[#This Row],[deadline]]/(24*60*60))</f>
        <v>42762.837152777778</v>
      </c>
      <c r="U2993">
        <f>_xlfn.DAYS(Table1[[#This Row],[Date Ended Conversion]],Table1[[#This Row],[Date Created Conversion]])</f>
        <v>22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9">
        <f>IF(Table1[[#This Row],[goal]] &lt;= 0,0,Table1[[#This Row],[pledged]]/Table1[[#This Row],[goal]])</f>
        <v>1.0449999999999999</v>
      </c>
      <c r="P2994" s="7">
        <f>IF(Table1[[#This Row],[backers_count]] &lt;= 0,0,Table1[[#This Row],[pledged]]/Table1[[#This Row],[backers_count]])</f>
        <v>48.984375</v>
      </c>
      <c r="Q2994" t="str">
        <f>TRIM(MID(Table1[[#This Row],[Category and Sub-Category]],1,SEARCH("/",Table1[[#This Row],[Category and Sub-Category]],1)-1))</f>
        <v>theater</v>
      </c>
      <c r="R2994" t="str">
        <f>TRIM(MID(Table1[[#This Row],[Category and Sub-Category]],SEARCH("/",Table1[[#This Row],[Category and Sub-Category]],1)+1,LEN(Table1[[#This Row],[Category and Sub-Category]])))</f>
        <v>spaces</v>
      </c>
      <c r="S2994" s="8">
        <f>DATE(1970,1,1)+(Table1[[#This Row],[launched_at]]/(24*60*60))</f>
        <v>42622.767476851848</v>
      </c>
      <c r="T2994" s="8">
        <f>DATE(1970,1,1)+(Table1[[#This Row],[deadline]]/(24*60*60))</f>
        <v>42652.767476851848</v>
      </c>
      <c r="U2994">
        <f>_xlfn.DAYS(Table1[[#This Row],[Date Ended Conversion]],Table1[[#This Row],[Date Created Conversion]])</f>
        <v>30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9">
        <f>IF(Table1[[#This Row],[goal]] &lt;= 0,0,Table1[[#This Row],[pledged]]/Table1[[#This Row],[goal]])</f>
        <v>1.0029999999999999</v>
      </c>
      <c r="P2995" s="7">
        <f>IF(Table1[[#This Row],[backers_count]] &lt;= 0,0,Table1[[#This Row],[pledged]]/Table1[[#This Row],[backers_count]])</f>
        <v>45.590909090909093</v>
      </c>
      <c r="Q2995" t="str">
        <f>TRIM(MID(Table1[[#This Row],[Category and Sub-Category]],1,SEARCH("/",Table1[[#This Row],[Category and Sub-Category]],1)-1))</f>
        <v>theater</v>
      </c>
      <c r="R2995" t="str">
        <f>TRIM(MID(Table1[[#This Row],[Category and Sub-Category]],SEARCH("/",Table1[[#This Row],[Category and Sub-Category]],1)+1,LEN(Table1[[#This Row],[Category and Sub-Category]])))</f>
        <v>spaces</v>
      </c>
      <c r="S2995" s="8">
        <f>DATE(1970,1,1)+(Table1[[#This Row],[launched_at]]/(24*60*60))</f>
        <v>42390.838738425926</v>
      </c>
      <c r="T2995" s="8">
        <f>DATE(1970,1,1)+(Table1[[#This Row],[deadline]]/(24*60*60))</f>
        <v>42420.838738425926</v>
      </c>
      <c r="U2995">
        <f>_xlfn.DAYS(Table1[[#This Row],[Date Ended Conversion]],Table1[[#This Row],[Date Created Conversion]])</f>
        <v>30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9">
        <f>IF(Table1[[#This Row],[goal]] &lt;= 0,0,Table1[[#This Row],[pledged]]/Table1[[#This Row],[goal]])</f>
        <v>4.577466666666667</v>
      </c>
      <c r="P2996" s="7">
        <f>IF(Table1[[#This Row],[backers_count]] &lt;= 0,0,Table1[[#This Row],[pledged]]/Table1[[#This Row],[backers_count]])</f>
        <v>23.275254237288134</v>
      </c>
      <c r="Q2996" t="str">
        <f>TRIM(MID(Table1[[#This Row],[Category and Sub-Category]],1,SEARCH("/",Table1[[#This Row],[Category and Sub-Category]],1)-1))</f>
        <v>theater</v>
      </c>
      <c r="R2996" t="str">
        <f>TRIM(MID(Table1[[#This Row],[Category and Sub-Category]],SEARCH("/",Table1[[#This Row],[Category and Sub-Category]],1)+1,LEN(Table1[[#This Row],[Category and Sub-Category]])))</f>
        <v>spaces</v>
      </c>
      <c r="S2996" s="8">
        <f>DATE(1970,1,1)+(Table1[[#This Row],[launched_at]]/(24*60*60))</f>
        <v>41885.478842592594</v>
      </c>
      <c r="T2996" s="8">
        <f>DATE(1970,1,1)+(Table1[[#This Row],[deadline]]/(24*60*60))</f>
        <v>41915.478842592594</v>
      </c>
      <c r="U2996">
        <f>_xlfn.DAYS(Table1[[#This Row],[Date Ended Conversion]],Table1[[#This Row],[Date Created Conversion]])</f>
        <v>30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9">
        <f>IF(Table1[[#This Row],[goal]] &lt;= 0,0,Table1[[#This Row],[pledged]]/Table1[[#This Row],[goal]])</f>
        <v>1.0496000000000001</v>
      </c>
      <c r="P2997" s="7">
        <f>IF(Table1[[#This Row],[backers_count]] &lt;= 0,0,Table1[[#This Row],[pledged]]/Table1[[#This Row],[backers_count]])</f>
        <v>63.2289156626506</v>
      </c>
      <c r="Q2997" t="str">
        <f>TRIM(MID(Table1[[#This Row],[Category and Sub-Category]],1,SEARCH("/",Table1[[#This Row],[Category and Sub-Category]],1)-1))</f>
        <v>theater</v>
      </c>
      <c r="R2997" t="str">
        <f>TRIM(MID(Table1[[#This Row],[Category and Sub-Category]],SEARCH("/",Table1[[#This Row],[Category and Sub-Category]],1)+1,LEN(Table1[[#This Row],[Category and Sub-Category]])))</f>
        <v>spaces</v>
      </c>
      <c r="S2997" s="8">
        <f>DATE(1970,1,1)+(Table1[[#This Row],[launched_at]]/(24*60*60))</f>
        <v>42724.665173611109</v>
      </c>
      <c r="T2997" s="8">
        <f>DATE(1970,1,1)+(Table1[[#This Row],[deadline]]/(24*60*60))</f>
        <v>42754.665173611109</v>
      </c>
      <c r="U2997">
        <f>_xlfn.DAYS(Table1[[#This Row],[Date Ended Conversion]],Table1[[#This Row],[Date Created Conversion]])</f>
        <v>30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9">
        <f>IF(Table1[[#This Row],[goal]] &lt;= 0,0,Table1[[#This Row],[pledged]]/Table1[[#This Row],[goal]])</f>
        <v>1.7194285714285715</v>
      </c>
      <c r="P2998" s="7">
        <f>IF(Table1[[#This Row],[backers_count]] &lt;= 0,0,Table1[[#This Row],[pledged]]/Table1[[#This Row],[backers_count]])</f>
        <v>153.5204081632653</v>
      </c>
      <c r="Q2998" t="str">
        <f>TRIM(MID(Table1[[#This Row],[Category and Sub-Category]],1,SEARCH("/",Table1[[#This Row],[Category and Sub-Category]],1)-1))</f>
        <v>theater</v>
      </c>
      <c r="R2998" t="str">
        <f>TRIM(MID(Table1[[#This Row],[Category and Sub-Category]],SEARCH("/",Table1[[#This Row],[Category and Sub-Category]],1)+1,LEN(Table1[[#This Row],[Category and Sub-Category]])))</f>
        <v>spaces</v>
      </c>
      <c r="S2998" s="8">
        <f>DATE(1970,1,1)+(Table1[[#This Row],[launched_at]]/(24*60*60))</f>
        <v>42090.912499999999</v>
      </c>
      <c r="T2998" s="8">
        <f>DATE(1970,1,1)+(Table1[[#This Row],[deadline]]/(24*60*60))</f>
        <v>42150.912499999999</v>
      </c>
      <c r="U2998">
        <f>_xlfn.DAYS(Table1[[#This Row],[Date Ended Conversion]],Table1[[#This Row],[Date Created Conversion]])</f>
        <v>60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9">
        <f>IF(Table1[[#This Row],[goal]] &lt;= 0,0,Table1[[#This Row],[pledged]]/Table1[[#This Row],[goal]])</f>
        <v>1.0373000000000001</v>
      </c>
      <c r="P2999" s="7">
        <f>IF(Table1[[#This Row],[backers_count]] &lt;= 0,0,Table1[[#This Row],[pledged]]/Table1[[#This Row],[backers_count]])</f>
        <v>90.2</v>
      </c>
      <c r="Q2999" t="str">
        <f>TRIM(MID(Table1[[#This Row],[Category and Sub-Category]],1,SEARCH("/",Table1[[#This Row],[Category and Sub-Category]],1)-1))</f>
        <v>theater</v>
      </c>
      <c r="R2999" t="str">
        <f>TRIM(MID(Table1[[#This Row],[Category and Sub-Category]],SEARCH("/",Table1[[#This Row],[Category and Sub-Category]],1)+1,LEN(Table1[[#This Row],[Category and Sub-Category]])))</f>
        <v>spaces</v>
      </c>
      <c r="S2999" s="8">
        <f>DATE(1970,1,1)+(Table1[[#This Row],[launched_at]]/(24*60*60))</f>
        <v>42775.733715277776</v>
      </c>
      <c r="T2999" s="8">
        <f>DATE(1970,1,1)+(Table1[[#This Row],[deadline]]/(24*60*60))</f>
        <v>42793.207638888889</v>
      </c>
      <c r="U2999">
        <f>_xlfn.DAYS(Table1[[#This Row],[Date Ended Conversion]],Table1[[#This Row],[Date Created Conversion]])</f>
        <v>18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9">
        <f>IF(Table1[[#This Row],[goal]] &lt;= 0,0,Table1[[#This Row],[pledged]]/Table1[[#This Row],[goal]])</f>
        <v>1.0302899999999999</v>
      </c>
      <c r="P3000" s="7">
        <f>IF(Table1[[#This Row],[backers_count]] &lt;= 0,0,Table1[[#This Row],[pledged]]/Table1[[#This Row],[backers_count]])</f>
        <v>118.97113163972287</v>
      </c>
      <c r="Q3000" t="str">
        <f>TRIM(MID(Table1[[#This Row],[Category and Sub-Category]],1,SEARCH("/",Table1[[#This Row],[Category and Sub-Category]],1)-1))</f>
        <v>theater</v>
      </c>
      <c r="R3000" t="str">
        <f>TRIM(MID(Table1[[#This Row],[Category and Sub-Category]],SEARCH("/",Table1[[#This Row],[Category and Sub-Category]],1)+1,LEN(Table1[[#This Row],[Category and Sub-Category]])))</f>
        <v>spaces</v>
      </c>
      <c r="S3000" s="8">
        <f>DATE(1970,1,1)+(Table1[[#This Row],[launched_at]]/(24*60*60))</f>
        <v>41778.193622685183</v>
      </c>
      <c r="T3000" s="8">
        <f>DATE(1970,1,1)+(Table1[[#This Row],[deadline]]/(24*60*60))</f>
        <v>41806.184027777781</v>
      </c>
      <c r="U3000">
        <f>_xlfn.DAYS(Table1[[#This Row],[Date Ended Conversion]],Table1[[#This Row],[Date Created Conversion]])</f>
        <v>28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9">
        <f>IF(Table1[[#This Row],[goal]] &lt;= 0,0,Table1[[#This Row],[pledged]]/Table1[[#This Row],[goal]])</f>
        <v>1.1888888888888889</v>
      </c>
      <c r="P3001" s="7">
        <f>IF(Table1[[#This Row],[backers_count]] &lt;= 0,0,Table1[[#This Row],[pledged]]/Table1[[#This Row],[backers_count]])</f>
        <v>80.25</v>
      </c>
      <c r="Q3001" t="str">
        <f>TRIM(MID(Table1[[#This Row],[Category and Sub-Category]],1,SEARCH("/",Table1[[#This Row],[Category and Sub-Category]],1)-1))</f>
        <v>theater</v>
      </c>
      <c r="R3001" t="str">
        <f>TRIM(MID(Table1[[#This Row],[Category and Sub-Category]],SEARCH("/",Table1[[#This Row],[Category and Sub-Category]],1)+1,LEN(Table1[[#This Row],[Category and Sub-Category]])))</f>
        <v>spaces</v>
      </c>
      <c r="S3001" s="8">
        <f>DATE(1970,1,1)+(Table1[[#This Row],[launched_at]]/(24*60*60))</f>
        <v>42780.740277777775</v>
      </c>
      <c r="T3001" s="8">
        <f>DATE(1970,1,1)+(Table1[[#This Row],[deadline]]/(24*60*60))</f>
        <v>42795.083333333328</v>
      </c>
      <c r="U3001">
        <f>_xlfn.DAYS(Table1[[#This Row],[Date Ended Conversion]],Table1[[#This Row],[Date Created Conversion]])</f>
        <v>15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9">
        <f>IF(Table1[[#This Row],[goal]] &lt;= 0,0,Table1[[#This Row],[pledged]]/Table1[[#This Row],[goal]])</f>
        <v>1</v>
      </c>
      <c r="P3002" s="7">
        <f>IF(Table1[[#This Row],[backers_count]] &lt;= 0,0,Table1[[#This Row],[pledged]]/Table1[[#This Row],[backers_count]])</f>
        <v>62.5</v>
      </c>
      <c r="Q3002" t="str">
        <f>TRIM(MID(Table1[[#This Row],[Category and Sub-Category]],1,SEARCH("/",Table1[[#This Row],[Category and Sub-Category]],1)-1))</f>
        <v>theater</v>
      </c>
      <c r="R3002" t="str">
        <f>TRIM(MID(Table1[[#This Row],[Category and Sub-Category]],SEARCH("/",Table1[[#This Row],[Category and Sub-Category]],1)+1,LEN(Table1[[#This Row],[Category and Sub-Category]])))</f>
        <v>spaces</v>
      </c>
      <c r="S3002" s="8">
        <f>DATE(1970,1,1)+(Table1[[#This Row],[launched_at]]/(24*60*60))</f>
        <v>42752.827199074076</v>
      </c>
      <c r="T3002" s="8">
        <f>DATE(1970,1,1)+(Table1[[#This Row],[deadline]]/(24*60*60))</f>
        <v>42766.75</v>
      </c>
      <c r="U3002">
        <f>_xlfn.DAYS(Table1[[#This Row],[Date Ended Conversion]],Table1[[#This Row],[Date Created Conversion]])</f>
        <v>14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9">
        <f>IF(Table1[[#This Row],[goal]] &lt;= 0,0,Table1[[#This Row],[pledged]]/Table1[[#This Row],[goal]])</f>
        <v>3.1869988910451896</v>
      </c>
      <c r="P3003" s="7">
        <f>IF(Table1[[#This Row],[backers_count]] &lt;= 0,0,Table1[[#This Row],[pledged]]/Table1[[#This Row],[backers_count]])</f>
        <v>131.37719999999999</v>
      </c>
      <c r="Q3003" t="str">
        <f>TRIM(MID(Table1[[#This Row],[Category and Sub-Category]],1,SEARCH("/",Table1[[#This Row],[Category and Sub-Category]],1)-1))</f>
        <v>theater</v>
      </c>
      <c r="R3003" t="str">
        <f>TRIM(MID(Table1[[#This Row],[Category and Sub-Category]],SEARCH("/",Table1[[#This Row],[Category and Sub-Category]],1)+1,LEN(Table1[[#This Row],[Category and Sub-Category]])))</f>
        <v>spaces</v>
      </c>
      <c r="S3003" s="8">
        <f>DATE(1970,1,1)+(Table1[[#This Row],[launched_at]]/(24*60*60))</f>
        <v>42534.895625000005</v>
      </c>
      <c r="T3003" s="8">
        <f>DATE(1970,1,1)+(Table1[[#This Row],[deadline]]/(24*60*60))</f>
        <v>42564.895625000005</v>
      </c>
      <c r="U3003">
        <f>_xlfn.DAYS(Table1[[#This Row],[Date Ended Conversion]],Table1[[#This Row],[Date Created Conversion]])</f>
        <v>30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9">
        <f>IF(Table1[[#This Row],[goal]] &lt;= 0,0,Table1[[#This Row],[pledged]]/Table1[[#This Row],[goal]])</f>
        <v>1.0850614285714286</v>
      </c>
      <c r="P3004" s="7">
        <f>IF(Table1[[#This Row],[backers_count]] &lt;= 0,0,Table1[[#This Row],[pledged]]/Table1[[#This Row],[backers_count]])</f>
        <v>73.032980769230775</v>
      </c>
      <c r="Q3004" t="str">
        <f>TRIM(MID(Table1[[#This Row],[Category and Sub-Category]],1,SEARCH("/",Table1[[#This Row],[Category and Sub-Category]],1)-1))</f>
        <v>theater</v>
      </c>
      <c r="R3004" t="str">
        <f>TRIM(MID(Table1[[#This Row],[Category and Sub-Category]],SEARCH("/",Table1[[#This Row],[Category and Sub-Category]],1)+1,LEN(Table1[[#This Row],[Category and Sub-Category]])))</f>
        <v>spaces</v>
      </c>
      <c r="S3004" s="8">
        <f>DATE(1970,1,1)+(Table1[[#This Row],[launched_at]]/(24*60*60))</f>
        <v>41239.83625</v>
      </c>
      <c r="T3004" s="8">
        <f>DATE(1970,1,1)+(Table1[[#This Row],[deadline]]/(24*60*60))</f>
        <v>41269.83625</v>
      </c>
      <c r="U3004">
        <f>_xlfn.DAYS(Table1[[#This Row],[Date Ended Conversion]],Table1[[#This Row],[Date Created Conversion]])</f>
        <v>30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9">
        <f>IF(Table1[[#This Row],[goal]] &lt;= 0,0,Table1[[#This Row],[pledged]]/Table1[[#This Row],[goal]])</f>
        <v>1.0116666666666667</v>
      </c>
      <c r="P3005" s="7">
        <f>IF(Table1[[#This Row],[backers_count]] &lt;= 0,0,Table1[[#This Row],[pledged]]/Table1[[#This Row],[backers_count]])</f>
        <v>178.52941176470588</v>
      </c>
      <c r="Q3005" t="str">
        <f>TRIM(MID(Table1[[#This Row],[Category and Sub-Category]],1,SEARCH("/",Table1[[#This Row],[Category and Sub-Category]],1)-1))</f>
        <v>theater</v>
      </c>
      <c r="R3005" t="str">
        <f>TRIM(MID(Table1[[#This Row],[Category and Sub-Category]],SEARCH("/",Table1[[#This Row],[Category and Sub-Category]],1)+1,LEN(Table1[[#This Row],[Category and Sub-Category]])))</f>
        <v>spaces</v>
      </c>
      <c r="S3005" s="8">
        <f>DATE(1970,1,1)+(Table1[[#This Row],[launched_at]]/(24*60*60))</f>
        <v>42398.849259259259</v>
      </c>
      <c r="T3005" s="8">
        <f>DATE(1970,1,1)+(Table1[[#This Row],[deadline]]/(24*60*60))</f>
        <v>42430.249305555553</v>
      </c>
      <c r="U3005">
        <f>_xlfn.DAYS(Table1[[#This Row],[Date Ended Conversion]],Table1[[#This Row],[Date Created Conversion]])</f>
        <v>32</v>
      </c>
    </row>
    <row r="3006" spans="1:21" ht="43.5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9">
        <f>IF(Table1[[#This Row],[goal]] &lt;= 0,0,Table1[[#This Row],[pledged]]/Table1[[#This Row],[goal]])</f>
        <v>1.12815</v>
      </c>
      <c r="P3006" s="7">
        <f>IF(Table1[[#This Row],[backers_count]] &lt;= 0,0,Table1[[#This Row],[pledged]]/Table1[[#This Row],[backers_count]])</f>
        <v>162.90974729241879</v>
      </c>
      <c r="Q3006" t="str">
        <f>TRIM(MID(Table1[[#This Row],[Category and Sub-Category]],1,SEARCH("/",Table1[[#This Row],[Category and Sub-Category]],1)-1))</f>
        <v>theater</v>
      </c>
      <c r="R3006" t="str">
        <f>TRIM(MID(Table1[[#This Row],[Category and Sub-Category]],SEARCH("/",Table1[[#This Row],[Category and Sub-Category]],1)+1,LEN(Table1[[#This Row],[Category and Sub-Category]])))</f>
        <v>spaces</v>
      </c>
      <c r="S3006" s="8">
        <f>DATE(1970,1,1)+(Table1[[#This Row],[launched_at]]/(24*60*60))</f>
        <v>41928.881064814814</v>
      </c>
      <c r="T3006" s="8">
        <f>DATE(1970,1,1)+(Table1[[#This Row],[deadline]]/(24*60*60))</f>
        <v>41958.922731481478</v>
      </c>
      <c r="U3006">
        <f>_xlfn.DAYS(Table1[[#This Row],[Date Ended Conversion]],Table1[[#This Row],[Date Created Conversion]])</f>
        <v>30</v>
      </c>
    </row>
    <row r="3007" spans="1:21" ht="43.5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9">
        <f>IF(Table1[[#This Row],[goal]] &lt;= 0,0,Table1[[#This Row],[pledged]]/Table1[[#This Row],[goal]])</f>
        <v>1.2049622641509434</v>
      </c>
      <c r="P3007" s="7">
        <f>IF(Table1[[#This Row],[backers_count]] &lt;= 0,0,Table1[[#This Row],[pledged]]/Table1[[#This Row],[backers_count]])</f>
        <v>108.24237288135593</v>
      </c>
      <c r="Q3007" t="str">
        <f>TRIM(MID(Table1[[#This Row],[Category and Sub-Category]],1,SEARCH("/",Table1[[#This Row],[Category and Sub-Category]],1)-1))</f>
        <v>theater</v>
      </c>
      <c r="R3007" t="str">
        <f>TRIM(MID(Table1[[#This Row],[Category and Sub-Category]],SEARCH("/",Table1[[#This Row],[Category and Sub-Category]],1)+1,LEN(Table1[[#This Row],[Category and Sub-Category]])))</f>
        <v>spaces</v>
      </c>
      <c r="S3007" s="8">
        <f>DATE(1970,1,1)+(Table1[[#This Row],[launched_at]]/(24*60*60))</f>
        <v>41888.674826388888</v>
      </c>
      <c r="T3007" s="8">
        <f>DATE(1970,1,1)+(Table1[[#This Row],[deadline]]/(24*60*60))</f>
        <v>41918.674826388888</v>
      </c>
      <c r="U3007">
        <f>_xlfn.DAYS(Table1[[#This Row],[Date Ended Conversion]],Table1[[#This Row],[Date Created Conversion]])</f>
        <v>30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9">
        <f>IF(Table1[[#This Row],[goal]] &lt;= 0,0,Table1[[#This Row],[pledged]]/Table1[[#This Row],[goal]])</f>
        <v>1.0774999999999999</v>
      </c>
      <c r="P3008" s="7">
        <f>IF(Table1[[#This Row],[backers_count]] &lt;= 0,0,Table1[[#This Row],[pledged]]/Table1[[#This Row],[backers_count]])</f>
        <v>88.865979381443296</v>
      </c>
      <c r="Q3008" t="str">
        <f>TRIM(MID(Table1[[#This Row],[Category and Sub-Category]],1,SEARCH("/",Table1[[#This Row],[Category and Sub-Category]],1)-1))</f>
        <v>theater</v>
      </c>
      <c r="R3008" t="str">
        <f>TRIM(MID(Table1[[#This Row],[Category and Sub-Category]],SEARCH("/",Table1[[#This Row],[Category and Sub-Category]],1)+1,LEN(Table1[[#This Row],[Category and Sub-Category]])))</f>
        <v>spaces</v>
      </c>
      <c r="S3008" s="8">
        <f>DATE(1970,1,1)+(Table1[[#This Row],[launched_at]]/(24*60*60))</f>
        <v>41957.756840277776</v>
      </c>
      <c r="T3008" s="8">
        <f>DATE(1970,1,1)+(Table1[[#This Row],[deadline]]/(24*60*60))</f>
        <v>41987.756840277776</v>
      </c>
      <c r="U3008">
        <f>_xlfn.DAYS(Table1[[#This Row],[Date Ended Conversion]],Table1[[#This Row],[Date Created Conversion]])</f>
        <v>30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9">
        <f>IF(Table1[[#This Row],[goal]] &lt;= 0,0,Table1[[#This Row],[pledged]]/Table1[[#This Row],[goal]])</f>
        <v>1.8</v>
      </c>
      <c r="P3009" s="7">
        <f>IF(Table1[[#This Row],[backers_count]] &lt;= 0,0,Table1[[#This Row],[pledged]]/Table1[[#This Row],[backers_count]])</f>
        <v>54</v>
      </c>
      <c r="Q3009" t="str">
        <f>TRIM(MID(Table1[[#This Row],[Category and Sub-Category]],1,SEARCH("/",Table1[[#This Row],[Category and Sub-Category]],1)-1))</f>
        <v>theater</v>
      </c>
      <c r="R3009" t="str">
        <f>TRIM(MID(Table1[[#This Row],[Category and Sub-Category]],SEARCH("/",Table1[[#This Row],[Category and Sub-Category]],1)+1,LEN(Table1[[#This Row],[Category and Sub-Category]])))</f>
        <v>spaces</v>
      </c>
      <c r="S3009" s="8">
        <f>DATE(1970,1,1)+(Table1[[#This Row],[launched_at]]/(24*60*60))</f>
        <v>42098.216238425928</v>
      </c>
      <c r="T3009" s="8">
        <f>DATE(1970,1,1)+(Table1[[#This Row],[deadline]]/(24*60*60))</f>
        <v>42119.216238425928</v>
      </c>
      <c r="U3009">
        <f>_xlfn.DAYS(Table1[[#This Row],[Date Ended Conversion]],Table1[[#This Row],[Date Created Conversion]])</f>
        <v>21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9">
        <f>IF(Table1[[#This Row],[goal]] &lt;= 0,0,Table1[[#This Row],[pledged]]/Table1[[#This Row],[goal]])</f>
        <v>1.0116666666666667</v>
      </c>
      <c r="P3010" s="7">
        <f>IF(Table1[[#This Row],[backers_count]] &lt;= 0,0,Table1[[#This Row],[pledged]]/Table1[[#This Row],[backers_count]])</f>
        <v>116.73076923076923</v>
      </c>
      <c r="Q3010" t="str">
        <f>TRIM(MID(Table1[[#This Row],[Category and Sub-Category]],1,SEARCH("/",Table1[[#This Row],[Category and Sub-Category]],1)-1))</f>
        <v>theater</v>
      </c>
      <c r="R3010" t="str">
        <f>TRIM(MID(Table1[[#This Row],[Category and Sub-Category]],SEARCH("/",Table1[[#This Row],[Category and Sub-Category]],1)+1,LEN(Table1[[#This Row],[Category and Sub-Category]])))</f>
        <v>spaces</v>
      </c>
      <c r="S3010" s="8">
        <f>DATE(1970,1,1)+(Table1[[#This Row],[launched_at]]/(24*60*60))</f>
        <v>42360.212025462963</v>
      </c>
      <c r="T3010" s="8">
        <f>DATE(1970,1,1)+(Table1[[#This Row],[deadline]]/(24*60*60))</f>
        <v>42390.212025462963</v>
      </c>
      <c r="U3010">
        <f>_xlfn.DAYS(Table1[[#This Row],[Date Ended Conversion]],Table1[[#This Row],[Date Created Conversion]])</f>
        <v>30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9">
        <f>IF(Table1[[#This Row],[goal]] &lt;= 0,0,Table1[[#This Row],[pledged]]/Table1[[#This Row],[goal]])</f>
        <v>1.19756</v>
      </c>
      <c r="P3011" s="7">
        <f>IF(Table1[[#This Row],[backers_count]] &lt;= 0,0,Table1[[#This Row],[pledged]]/Table1[[#This Row],[backers_count]])</f>
        <v>233.8984375</v>
      </c>
      <c r="Q3011" t="str">
        <f>TRIM(MID(Table1[[#This Row],[Category and Sub-Category]],1,SEARCH("/",Table1[[#This Row],[Category and Sub-Category]],1)-1))</f>
        <v>theater</v>
      </c>
      <c r="R3011" t="str">
        <f>TRIM(MID(Table1[[#This Row],[Category and Sub-Category]],SEARCH("/",Table1[[#This Row],[Category and Sub-Category]],1)+1,LEN(Table1[[#This Row],[Category and Sub-Category]])))</f>
        <v>spaces</v>
      </c>
      <c r="S3011" s="8">
        <f>DATE(1970,1,1)+(Table1[[#This Row],[launched_at]]/(24*60*60))</f>
        <v>41939.569907407407</v>
      </c>
      <c r="T3011" s="8">
        <f>DATE(1970,1,1)+(Table1[[#This Row],[deadline]]/(24*60*60))</f>
        <v>41969.611574074079</v>
      </c>
      <c r="U3011">
        <f>_xlfn.DAYS(Table1[[#This Row],[Date Ended Conversion]],Table1[[#This Row],[Date Created Conversion]])</f>
        <v>30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9">
        <f>IF(Table1[[#This Row],[goal]] &lt;= 0,0,Table1[[#This Row],[pledged]]/Table1[[#This Row],[goal]])</f>
        <v>1.58</v>
      </c>
      <c r="P3012" s="7">
        <f>IF(Table1[[#This Row],[backers_count]] &lt;= 0,0,Table1[[#This Row],[pledged]]/Table1[[#This Row],[backers_count]])</f>
        <v>158</v>
      </c>
      <c r="Q3012" t="str">
        <f>TRIM(MID(Table1[[#This Row],[Category and Sub-Category]],1,SEARCH("/",Table1[[#This Row],[Category and Sub-Category]],1)-1))</f>
        <v>theater</v>
      </c>
      <c r="R3012" t="str">
        <f>TRIM(MID(Table1[[#This Row],[Category and Sub-Category]],SEARCH("/",Table1[[#This Row],[Category and Sub-Category]],1)+1,LEN(Table1[[#This Row],[Category and Sub-Category]])))</f>
        <v>spaces</v>
      </c>
      <c r="S3012" s="8">
        <f>DATE(1970,1,1)+(Table1[[#This Row],[launched_at]]/(24*60*60))</f>
        <v>41996.832395833335</v>
      </c>
      <c r="T3012" s="8">
        <f>DATE(1970,1,1)+(Table1[[#This Row],[deadline]]/(24*60*60))</f>
        <v>42056.832395833335</v>
      </c>
      <c r="U3012">
        <f>_xlfn.DAYS(Table1[[#This Row],[Date Ended Conversion]],Table1[[#This Row],[Date Created Conversion]])</f>
        <v>60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9">
        <f>IF(Table1[[#This Row],[goal]] &lt;= 0,0,Table1[[#This Row],[pledged]]/Table1[[#This Row],[goal]])</f>
        <v>1.2366666666666666</v>
      </c>
      <c r="P3013" s="7">
        <f>IF(Table1[[#This Row],[backers_count]] &lt;= 0,0,Table1[[#This Row],[pledged]]/Table1[[#This Row],[backers_count]])</f>
        <v>14.84</v>
      </c>
      <c r="Q3013" t="str">
        <f>TRIM(MID(Table1[[#This Row],[Category and Sub-Category]],1,SEARCH("/",Table1[[#This Row],[Category and Sub-Category]],1)-1))</f>
        <v>theater</v>
      </c>
      <c r="R3013" t="str">
        <f>TRIM(MID(Table1[[#This Row],[Category and Sub-Category]],SEARCH("/",Table1[[#This Row],[Category and Sub-Category]],1)+1,LEN(Table1[[#This Row],[Category and Sub-Category]])))</f>
        <v>spaces</v>
      </c>
      <c r="S3013" s="8">
        <f>DATE(1970,1,1)+(Table1[[#This Row],[launched_at]]/(24*60*60))</f>
        <v>42334.468935185185</v>
      </c>
      <c r="T3013" s="8">
        <f>DATE(1970,1,1)+(Table1[[#This Row],[deadline]]/(24*60*60))</f>
        <v>42361.957638888889</v>
      </c>
      <c r="U3013">
        <f>_xlfn.DAYS(Table1[[#This Row],[Date Ended Conversion]],Table1[[#This Row],[Date Created Conversion]])</f>
        <v>27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9">
        <f>IF(Table1[[#This Row],[goal]] &lt;= 0,0,Table1[[#This Row],[pledged]]/Table1[[#This Row],[goal]])</f>
        <v>1.1712499999999999</v>
      </c>
      <c r="P3014" s="7">
        <f>IF(Table1[[#This Row],[backers_count]] &lt;= 0,0,Table1[[#This Row],[pledged]]/Table1[[#This Row],[backers_count]])</f>
        <v>85.181818181818187</v>
      </c>
      <c r="Q3014" t="str">
        <f>TRIM(MID(Table1[[#This Row],[Category and Sub-Category]],1,SEARCH("/",Table1[[#This Row],[Category and Sub-Category]],1)-1))</f>
        <v>theater</v>
      </c>
      <c r="R3014" t="str">
        <f>TRIM(MID(Table1[[#This Row],[Category and Sub-Category]],SEARCH("/",Table1[[#This Row],[Category and Sub-Category]],1)+1,LEN(Table1[[#This Row],[Category and Sub-Category]])))</f>
        <v>spaces</v>
      </c>
      <c r="S3014" s="8">
        <f>DATE(1970,1,1)+(Table1[[#This Row],[launched_at]]/(24*60*60))</f>
        <v>42024.702893518523</v>
      </c>
      <c r="T3014" s="8">
        <f>DATE(1970,1,1)+(Table1[[#This Row],[deadline]]/(24*60*60))</f>
        <v>42045.702893518523</v>
      </c>
      <c r="U3014">
        <f>_xlfn.DAYS(Table1[[#This Row],[Date Ended Conversion]],Table1[[#This Row],[Date Created Conversion]])</f>
        <v>21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9">
        <f>IF(Table1[[#This Row],[goal]] &lt;= 0,0,Table1[[#This Row],[pledged]]/Table1[[#This Row],[goal]])</f>
        <v>1.5696000000000001</v>
      </c>
      <c r="P3015" s="7">
        <f>IF(Table1[[#This Row],[backers_count]] &lt;= 0,0,Table1[[#This Row],[pledged]]/Table1[[#This Row],[backers_count]])</f>
        <v>146.69158878504672</v>
      </c>
      <c r="Q3015" t="str">
        <f>TRIM(MID(Table1[[#This Row],[Category and Sub-Category]],1,SEARCH("/",Table1[[#This Row],[Category and Sub-Category]],1)-1))</f>
        <v>theater</v>
      </c>
      <c r="R3015" t="str">
        <f>TRIM(MID(Table1[[#This Row],[Category and Sub-Category]],SEARCH("/",Table1[[#This Row],[Category and Sub-Category]],1)+1,LEN(Table1[[#This Row],[Category and Sub-Category]])))</f>
        <v>spaces</v>
      </c>
      <c r="S3015" s="8">
        <f>DATE(1970,1,1)+(Table1[[#This Row],[launched_at]]/(24*60*60))</f>
        <v>42146.836215277777</v>
      </c>
      <c r="T3015" s="8">
        <f>DATE(1970,1,1)+(Table1[[#This Row],[deadline]]/(24*60*60))</f>
        <v>42176.836215277777</v>
      </c>
      <c r="U3015">
        <f>_xlfn.DAYS(Table1[[#This Row],[Date Ended Conversion]],Table1[[#This Row],[Date Created Conversion]])</f>
        <v>30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9">
        <f>IF(Table1[[#This Row],[goal]] &lt;= 0,0,Table1[[#This Row],[pledged]]/Table1[[#This Row],[goal]])</f>
        <v>1.13104</v>
      </c>
      <c r="P3016" s="7">
        <f>IF(Table1[[#This Row],[backers_count]] &lt;= 0,0,Table1[[#This Row],[pledged]]/Table1[[#This Row],[backers_count]])</f>
        <v>50.764811490125673</v>
      </c>
      <c r="Q3016" t="str">
        <f>TRIM(MID(Table1[[#This Row],[Category and Sub-Category]],1,SEARCH("/",Table1[[#This Row],[Category and Sub-Category]],1)-1))</f>
        <v>theater</v>
      </c>
      <c r="R3016" t="str">
        <f>TRIM(MID(Table1[[#This Row],[Category and Sub-Category]],SEARCH("/",Table1[[#This Row],[Category and Sub-Category]],1)+1,LEN(Table1[[#This Row],[Category and Sub-Category]])))</f>
        <v>spaces</v>
      </c>
      <c r="S3016" s="8">
        <f>DATE(1970,1,1)+(Table1[[#This Row],[launched_at]]/(24*60*60))</f>
        <v>41920.123611111107</v>
      </c>
      <c r="T3016" s="8">
        <f>DATE(1970,1,1)+(Table1[[#This Row],[deadline]]/(24*60*60))</f>
        <v>41948.208333333336</v>
      </c>
      <c r="U3016">
        <f>_xlfn.DAYS(Table1[[#This Row],[Date Ended Conversion]],Table1[[#This Row],[Date Created Conversion]])</f>
        <v>28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9">
        <f>IF(Table1[[#This Row],[goal]] &lt;= 0,0,Table1[[#This Row],[pledged]]/Table1[[#This Row],[goal]])</f>
        <v>1.0317647058823529</v>
      </c>
      <c r="P3017" s="7">
        <f>IF(Table1[[#This Row],[backers_count]] &lt;= 0,0,Table1[[#This Row],[pledged]]/Table1[[#This Row],[backers_count]])</f>
        <v>87.7</v>
      </c>
      <c r="Q3017" t="str">
        <f>TRIM(MID(Table1[[#This Row],[Category and Sub-Category]],1,SEARCH("/",Table1[[#This Row],[Category and Sub-Category]],1)-1))</f>
        <v>theater</v>
      </c>
      <c r="R3017" t="str">
        <f>TRIM(MID(Table1[[#This Row],[Category and Sub-Category]],SEARCH("/",Table1[[#This Row],[Category and Sub-Category]],1)+1,LEN(Table1[[#This Row],[Category and Sub-Category]])))</f>
        <v>spaces</v>
      </c>
      <c r="S3017" s="8">
        <f>DATE(1970,1,1)+(Table1[[#This Row],[launched_at]]/(24*60*60))</f>
        <v>41785.72729166667</v>
      </c>
      <c r="T3017" s="8">
        <f>DATE(1970,1,1)+(Table1[[#This Row],[deadline]]/(24*60*60))</f>
        <v>41801.166666666664</v>
      </c>
      <c r="U3017">
        <f>_xlfn.DAYS(Table1[[#This Row],[Date Ended Conversion]],Table1[[#This Row],[Date Created Conversion]])</f>
        <v>16</v>
      </c>
    </row>
    <row r="3018" spans="1:21" ht="43.5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9">
        <f>IF(Table1[[#This Row],[goal]] &lt;= 0,0,Table1[[#This Row],[pledged]]/Table1[[#This Row],[goal]])</f>
        <v>1.0261176470588236</v>
      </c>
      <c r="P3018" s="7">
        <f>IF(Table1[[#This Row],[backers_count]] &lt;= 0,0,Table1[[#This Row],[pledged]]/Table1[[#This Row],[backers_count]])</f>
        <v>242.27777777777777</v>
      </c>
      <c r="Q3018" t="str">
        <f>TRIM(MID(Table1[[#This Row],[Category and Sub-Category]],1,SEARCH("/",Table1[[#This Row],[Category and Sub-Category]],1)-1))</f>
        <v>theater</v>
      </c>
      <c r="R3018" t="str">
        <f>TRIM(MID(Table1[[#This Row],[Category and Sub-Category]],SEARCH("/",Table1[[#This Row],[Category and Sub-Category]],1)+1,LEN(Table1[[#This Row],[Category and Sub-Category]])))</f>
        <v>spaces</v>
      </c>
      <c r="S3018" s="8">
        <f>DATE(1970,1,1)+(Table1[[#This Row],[launched_at]]/(24*60*60))</f>
        <v>41778.548055555555</v>
      </c>
      <c r="T3018" s="8">
        <f>DATE(1970,1,1)+(Table1[[#This Row],[deadline]]/(24*60*60))</f>
        <v>41838.548055555555</v>
      </c>
      <c r="U3018">
        <f>_xlfn.DAYS(Table1[[#This Row],[Date Ended Conversion]],Table1[[#This Row],[Date Created Conversion]])</f>
        <v>60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9">
        <f>IF(Table1[[#This Row],[goal]] &lt;= 0,0,Table1[[#This Row],[pledged]]/Table1[[#This Row],[goal]])</f>
        <v>1.0584090909090909</v>
      </c>
      <c r="P3019" s="7">
        <f>IF(Table1[[#This Row],[backers_count]] &lt;= 0,0,Table1[[#This Row],[pledged]]/Table1[[#This Row],[backers_count]])</f>
        <v>146.44654088050314</v>
      </c>
      <c r="Q3019" t="str">
        <f>TRIM(MID(Table1[[#This Row],[Category and Sub-Category]],1,SEARCH("/",Table1[[#This Row],[Category and Sub-Category]],1)-1))</f>
        <v>theater</v>
      </c>
      <c r="R3019" t="str">
        <f>TRIM(MID(Table1[[#This Row],[Category and Sub-Category]],SEARCH("/",Table1[[#This Row],[Category and Sub-Category]],1)+1,LEN(Table1[[#This Row],[Category and Sub-Category]])))</f>
        <v>spaces</v>
      </c>
      <c r="S3019" s="8">
        <f>DATE(1970,1,1)+(Table1[[#This Row],[launched_at]]/(24*60*60))</f>
        <v>41841.850034722222</v>
      </c>
      <c r="T3019" s="8">
        <f>DATE(1970,1,1)+(Table1[[#This Row],[deadline]]/(24*60*60))</f>
        <v>41871.850034722222</v>
      </c>
      <c r="U3019">
        <f>_xlfn.DAYS(Table1[[#This Row],[Date Ended Conversion]],Table1[[#This Row],[Date Created Conversion]])</f>
        <v>30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9">
        <f>IF(Table1[[#This Row],[goal]] &lt;= 0,0,Table1[[#This Row],[pledged]]/Table1[[#This Row],[goal]])</f>
        <v>1.0071428571428571</v>
      </c>
      <c r="P3020" s="7">
        <f>IF(Table1[[#This Row],[backers_count]] &lt;= 0,0,Table1[[#This Row],[pledged]]/Table1[[#This Row],[backers_count]])</f>
        <v>103.17073170731707</v>
      </c>
      <c r="Q3020" t="str">
        <f>TRIM(MID(Table1[[#This Row],[Category and Sub-Category]],1,SEARCH("/",Table1[[#This Row],[Category and Sub-Category]],1)-1))</f>
        <v>theater</v>
      </c>
      <c r="R3020" t="str">
        <f>TRIM(MID(Table1[[#This Row],[Category and Sub-Category]],SEARCH("/",Table1[[#This Row],[Category and Sub-Category]],1)+1,LEN(Table1[[#This Row],[Category and Sub-Category]])))</f>
        <v>spaces</v>
      </c>
      <c r="S3020" s="8">
        <f>DATE(1970,1,1)+(Table1[[#This Row],[launched_at]]/(24*60*60))</f>
        <v>42163.298333333332</v>
      </c>
      <c r="T3020" s="8">
        <f>DATE(1970,1,1)+(Table1[[#This Row],[deadline]]/(24*60*60))</f>
        <v>42205.916666666672</v>
      </c>
      <c r="U3020">
        <f>_xlfn.DAYS(Table1[[#This Row],[Date Ended Conversion]],Table1[[#This Row],[Date Created Conversion]])</f>
        <v>42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9">
        <f>IF(Table1[[#This Row],[goal]] &lt;= 0,0,Table1[[#This Row],[pledged]]/Table1[[#This Row],[goal]])</f>
        <v>1.2123333333333333</v>
      </c>
      <c r="P3021" s="7">
        <f>IF(Table1[[#This Row],[backers_count]] &lt;= 0,0,Table1[[#This Row],[pledged]]/Table1[[#This Row],[backers_count]])</f>
        <v>80.464601769911511</v>
      </c>
      <c r="Q3021" t="str">
        <f>TRIM(MID(Table1[[#This Row],[Category and Sub-Category]],1,SEARCH("/",Table1[[#This Row],[Category and Sub-Category]],1)-1))</f>
        <v>theater</v>
      </c>
      <c r="R3021" t="str">
        <f>TRIM(MID(Table1[[#This Row],[Category and Sub-Category]],SEARCH("/",Table1[[#This Row],[Category and Sub-Category]],1)+1,LEN(Table1[[#This Row],[Category and Sub-Category]])))</f>
        <v>spaces</v>
      </c>
      <c r="S3021" s="8">
        <f>DATE(1970,1,1)+(Table1[[#This Row],[launched_at]]/(24*60*60))</f>
        <v>41758.833564814813</v>
      </c>
      <c r="T3021" s="8">
        <f>DATE(1970,1,1)+(Table1[[#This Row],[deadline]]/(24*60*60))</f>
        <v>41786.125</v>
      </c>
      <c r="U3021">
        <f>_xlfn.DAYS(Table1[[#This Row],[Date Ended Conversion]],Table1[[#This Row],[Date Created Conversion]])</f>
        <v>28</v>
      </c>
    </row>
    <row r="3022" spans="1:21" ht="43.5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9">
        <f>IF(Table1[[#This Row],[goal]] &lt;= 0,0,Table1[[#This Row],[pledged]]/Table1[[#This Row],[goal]])</f>
        <v>1.0057142857142858</v>
      </c>
      <c r="P3022" s="7">
        <f>IF(Table1[[#This Row],[backers_count]] &lt;= 0,0,Table1[[#This Row],[pledged]]/Table1[[#This Row],[backers_count]])</f>
        <v>234.66666666666666</v>
      </c>
      <c r="Q3022" t="str">
        <f>TRIM(MID(Table1[[#This Row],[Category and Sub-Category]],1,SEARCH("/",Table1[[#This Row],[Category and Sub-Category]],1)-1))</f>
        <v>theater</v>
      </c>
      <c r="R3022" t="str">
        <f>TRIM(MID(Table1[[#This Row],[Category and Sub-Category]],SEARCH("/",Table1[[#This Row],[Category and Sub-Category]],1)+1,LEN(Table1[[#This Row],[Category and Sub-Category]])))</f>
        <v>spaces</v>
      </c>
      <c r="S3022" s="8">
        <f>DATE(1970,1,1)+(Table1[[#This Row],[launched_at]]/(24*60*60))</f>
        <v>42170.846446759257</v>
      </c>
      <c r="T3022" s="8">
        <f>DATE(1970,1,1)+(Table1[[#This Row],[deadline]]/(24*60*60))</f>
        <v>42230.846446759257</v>
      </c>
      <c r="U3022">
        <f>_xlfn.DAYS(Table1[[#This Row],[Date Ended Conversion]],Table1[[#This Row],[Date Created Conversion]])</f>
        <v>60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9">
        <f>IF(Table1[[#This Row],[goal]] &lt;= 0,0,Table1[[#This Row],[pledged]]/Table1[[#This Row],[goal]])</f>
        <v>1.1602222222222223</v>
      </c>
      <c r="P3023" s="7">
        <f>IF(Table1[[#This Row],[backers_count]] &lt;= 0,0,Table1[[#This Row],[pledged]]/Table1[[#This Row],[backers_count]])</f>
        <v>50.689320388349515</v>
      </c>
      <c r="Q3023" t="str">
        <f>TRIM(MID(Table1[[#This Row],[Category and Sub-Category]],1,SEARCH("/",Table1[[#This Row],[Category and Sub-Category]],1)-1))</f>
        <v>theater</v>
      </c>
      <c r="R3023" t="str">
        <f>TRIM(MID(Table1[[#This Row],[Category and Sub-Category]],SEARCH("/",Table1[[#This Row],[Category and Sub-Category]],1)+1,LEN(Table1[[#This Row],[Category and Sub-Category]])))</f>
        <v>spaces</v>
      </c>
      <c r="S3023" s="8">
        <f>DATE(1970,1,1)+(Table1[[#This Row],[launched_at]]/(24*60*60))</f>
        <v>42660.618854166663</v>
      </c>
      <c r="T3023" s="8">
        <f>DATE(1970,1,1)+(Table1[[#This Row],[deadline]]/(24*60*60))</f>
        <v>42696.249305555553</v>
      </c>
      <c r="U3023">
        <f>_xlfn.DAYS(Table1[[#This Row],[Date Ended Conversion]],Table1[[#This Row],[Date Created Conversion]])</f>
        <v>36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9">
        <f>IF(Table1[[#This Row],[goal]] &lt;= 0,0,Table1[[#This Row],[pledged]]/Table1[[#This Row],[goal]])</f>
        <v>1.0087999999999999</v>
      </c>
      <c r="P3024" s="7">
        <f>IF(Table1[[#This Row],[backers_count]] &lt;= 0,0,Table1[[#This Row],[pledged]]/Table1[[#This Row],[backers_count]])</f>
        <v>162.70967741935485</v>
      </c>
      <c r="Q3024" t="str">
        <f>TRIM(MID(Table1[[#This Row],[Category and Sub-Category]],1,SEARCH("/",Table1[[#This Row],[Category and Sub-Category]],1)-1))</f>
        <v>theater</v>
      </c>
      <c r="R3024" t="str">
        <f>TRIM(MID(Table1[[#This Row],[Category and Sub-Category]],SEARCH("/",Table1[[#This Row],[Category and Sub-Category]],1)+1,LEN(Table1[[#This Row],[Category and Sub-Category]])))</f>
        <v>spaces</v>
      </c>
      <c r="S3024" s="8">
        <f>DATE(1970,1,1)+(Table1[[#This Row],[launched_at]]/(24*60*60))</f>
        <v>42564.95380787037</v>
      </c>
      <c r="T3024" s="8">
        <f>DATE(1970,1,1)+(Table1[[#This Row],[deadline]]/(24*60*60))</f>
        <v>42609.95380787037</v>
      </c>
      <c r="U3024">
        <f>_xlfn.DAYS(Table1[[#This Row],[Date Ended Conversion]],Table1[[#This Row],[Date Created Conversion]])</f>
        <v>45</v>
      </c>
    </row>
    <row r="3025" spans="1:21" ht="43.5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9">
        <f>IF(Table1[[#This Row],[goal]] &lt;= 0,0,Table1[[#This Row],[pledged]]/Table1[[#This Row],[goal]])</f>
        <v>1.03</v>
      </c>
      <c r="P3025" s="7">
        <f>IF(Table1[[#This Row],[backers_count]] &lt;= 0,0,Table1[[#This Row],[pledged]]/Table1[[#This Row],[backers_count]])</f>
        <v>120.16666666666667</v>
      </c>
      <c r="Q3025" t="str">
        <f>TRIM(MID(Table1[[#This Row],[Category and Sub-Category]],1,SEARCH("/",Table1[[#This Row],[Category and Sub-Category]],1)-1))</f>
        <v>theater</v>
      </c>
      <c r="R3025" t="str">
        <f>TRIM(MID(Table1[[#This Row],[Category and Sub-Category]],SEARCH("/",Table1[[#This Row],[Category and Sub-Category]],1)+1,LEN(Table1[[#This Row],[Category and Sub-Category]])))</f>
        <v>spaces</v>
      </c>
      <c r="S3025" s="8">
        <f>DATE(1970,1,1)+(Table1[[#This Row],[launched_at]]/(24*60*60))</f>
        <v>42121.675763888888</v>
      </c>
      <c r="T3025" s="8">
        <f>DATE(1970,1,1)+(Table1[[#This Row],[deadline]]/(24*60*60))</f>
        <v>42166.675763888888</v>
      </c>
      <c r="U3025">
        <f>_xlfn.DAYS(Table1[[#This Row],[Date Ended Conversion]],Table1[[#This Row],[Date Created Conversion]])</f>
        <v>45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9">
        <f>IF(Table1[[#This Row],[goal]] &lt;= 0,0,Table1[[#This Row],[pledged]]/Table1[[#This Row],[goal]])</f>
        <v>2.4641999999999999</v>
      </c>
      <c r="P3026" s="7">
        <f>IF(Table1[[#This Row],[backers_count]] &lt;= 0,0,Table1[[#This Row],[pledged]]/Table1[[#This Row],[backers_count]])</f>
        <v>67.697802197802204</v>
      </c>
      <c r="Q3026" t="str">
        <f>TRIM(MID(Table1[[#This Row],[Category and Sub-Category]],1,SEARCH("/",Table1[[#This Row],[Category and Sub-Category]],1)-1))</f>
        <v>theater</v>
      </c>
      <c r="R3026" t="str">
        <f>TRIM(MID(Table1[[#This Row],[Category and Sub-Category]],SEARCH("/",Table1[[#This Row],[Category and Sub-Category]],1)+1,LEN(Table1[[#This Row],[Category and Sub-Category]])))</f>
        <v>spaces</v>
      </c>
      <c r="S3026" s="8">
        <f>DATE(1970,1,1)+(Table1[[#This Row],[launched_at]]/(24*60*60))</f>
        <v>41158.993923611109</v>
      </c>
      <c r="T3026" s="8">
        <f>DATE(1970,1,1)+(Table1[[#This Row],[deadline]]/(24*60*60))</f>
        <v>41188.993923611109</v>
      </c>
      <c r="U3026">
        <f>_xlfn.DAYS(Table1[[#This Row],[Date Ended Conversion]],Table1[[#This Row],[Date Created Conversion]])</f>
        <v>30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9">
        <f>IF(Table1[[#This Row],[goal]] &lt;= 0,0,Table1[[#This Row],[pledged]]/Table1[[#This Row],[goal]])</f>
        <v>3.0219999999999998</v>
      </c>
      <c r="P3027" s="7">
        <f>IF(Table1[[#This Row],[backers_count]] &lt;= 0,0,Table1[[#This Row],[pledged]]/Table1[[#This Row],[backers_count]])</f>
        <v>52.103448275862071</v>
      </c>
      <c r="Q3027" t="str">
        <f>TRIM(MID(Table1[[#This Row],[Category and Sub-Category]],1,SEARCH("/",Table1[[#This Row],[Category and Sub-Category]],1)-1))</f>
        <v>theater</v>
      </c>
      <c r="R3027" t="str">
        <f>TRIM(MID(Table1[[#This Row],[Category and Sub-Category]],SEARCH("/",Table1[[#This Row],[Category and Sub-Category]],1)+1,LEN(Table1[[#This Row],[Category and Sub-Category]])))</f>
        <v>spaces</v>
      </c>
      <c r="S3027" s="8">
        <f>DATE(1970,1,1)+(Table1[[#This Row],[launched_at]]/(24*60*60))</f>
        <v>41761.509409722225</v>
      </c>
      <c r="T3027" s="8">
        <f>DATE(1970,1,1)+(Table1[[#This Row],[deadline]]/(24*60*60))</f>
        <v>41789.666666666664</v>
      </c>
      <c r="U3027">
        <f>_xlfn.DAYS(Table1[[#This Row],[Date Ended Conversion]],Table1[[#This Row],[Date Created Conversion]])</f>
        <v>28</v>
      </c>
    </row>
    <row r="3028" spans="1:21" ht="43.5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9">
        <f>IF(Table1[[#This Row],[goal]] &lt;= 0,0,Table1[[#This Row],[pledged]]/Table1[[#This Row],[goal]])</f>
        <v>1.4333333333333333</v>
      </c>
      <c r="P3028" s="7">
        <f>IF(Table1[[#This Row],[backers_count]] &lt;= 0,0,Table1[[#This Row],[pledged]]/Table1[[#This Row],[backers_count]])</f>
        <v>51.6</v>
      </c>
      <c r="Q3028" t="str">
        <f>TRIM(MID(Table1[[#This Row],[Category and Sub-Category]],1,SEARCH("/",Table1[[#This Row],[Category and Sub-Category]],1)-1))</f>
        <v>theater</v>
      </c>
      <c r="R3028" t="str">
        <f>TRIM(MID(Table1[[#This Row],[Category and Sub-Category]],SEARCH("/",Table1[[#This Row],[Category and Sub-Category]],1)+1,LEN(Table1[[#This Row],[Category and Sub-Category]])))</f>
        <v>spaces</v>
      </c>
      <c r="S3028" s="8">
        <f>DATE(1970,1,1)+(Table1[[#This Row],[launched_at]]/(24*60*60))</f>
        <v>42783.459398148145</v>
      </c>
      <c r="T3028" s="8">
        <f>DATE(1970,1,1)+(Table1[[#This Row],[deadline]]/(24*60*60))</f>
        <v>42797.459398148145</v>
      </c>
      <c r="U3028">
        <f>_xlfn.DAYS(Table1[[#This Row],[Date Ended Conversion]],Table1[[#This Row],[Date Created Conversion]])</f>
        <v>14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9">
        <f>IF(Table1[[#This Row],[goal]] &lt;= 0,0,Table1[[#This Row],[pledged]]/Table1[[#This Row],[goal]])</f>
        <v>1.3144</v>
      </c>
      <c r="P3029" s="7">
        <f>IF(Table1[[#This Row],[backers_count]] &lt;= 0,0,Table1[[#This Row],[pledged]]/Table1[[#This Row],[backers_count]])</f>
        <v>164.3</v>
      </c>
      <c r="Q3029" t="str">
        <f>TRIM(MID(Table1[[#This Row],[Category and Sub-Category]],1,SEARCH("/",Table1[[#This Row],[Category and Sub-Category]],1)-1))</f>
        <v>theater</v>
      </c>
      <c r="R3029" t="str">
        <f>TRIM(MID(Table1[[#This Row],[Category and Sub-Category]],SEARCH("/",Table1[[#This Row],[Category and Sub-Category]],1)+1,LEN(Table1[[#This Row],[Category and Sub-Category]])))</f>
        <v>spaces</v>
      </c>
      <c r="S3029" s="8">
        <f>DATE(1970,1,1)+(Table1[[#This Row],[launched_at]]/(24*60*60))</f>
        <v>42053.704293981486</v>
      </c>
      <c r="T3029" s="8">
        <f>DATE(1970,1,1)+(Table1[[#This Row],[deadline]]/(24*60*60))</f>
        <v>42083.662627314814</v>
      </c>
      <c r="U3029">
        <f>_xlfn.DAYS(Table1[[#This Row],[Date Ended Conversion]],Table1[[#This Row],[Date Created Conversion]])</f>
        <v>30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9">
        <f>IF(Table1[[#This Row],[goal]] &lt;= 0,0,Table1[[#This Row],[pledged]]/Table1[[#This Row],[goal]])</f>
        <v>1.6801999999999999</v>
      </c>
      <c r="P3030" s="7">
        <f>IF(Table1[[#This Row],[backers_count]] &lt;= 0,0,Table1[[#This Row],[pledged]]/Table1[[#This Row],[backers_count]])</f>
        <v>84.858585858585855</v>
      </c>
      <c r="Q3030" t="str">
        <f>TRIM(MID(Table1[[#This Row],[Category and Sub-Category]],1,SEARCH("/",Table1[[#This Row],[Category and Sub-Category]],1)-1))</f>
        <v>theater</v>
      </c>
      <c r="R3030" t="str">
        <f>TRIM(MID(Table1[[#This Row],[Category and Sub-Category]],SEARCH("/",Table1[[#This Row],[Category and Sub-Category]],1)+1,LEN(Table1[[#This Row],[Category and Sub-Category]])))</f>
        <v>spaces</v>
      </c>
      <c r="S3030" s="8">
        <f>DATE(1970,1,1)+(Table1[[#This Row],[launched_at]]/(24*60*60))</f>
        <v>42567.264178240745</v>
      </c>
      <c r="T3030" s="8">
        <f>DATE(1970,1,1)+(Table1[[#This Row],[deadline]]/(24*60*60))</f>
        <v>42597.264178240745</v>
      </c>
      <c r="U3030">
        <f>_xlfn.DAYS(Table1[[#This Row],[Date Ended Conversion]],Table1[[#This Row],[Date Created Conversion]])</f>
        <v>30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9">
        <f>IF(Table1[[#This Row],[goal]] &lt;= 0,0,Table1[[#This Row],[pledged]]/Table1[[#This Row],[goal]])</f>
        <v>1.0967666666666667</v>
      </c>
      <c r="P3031" s="7">
        <f>IF(Table1[[#This Row],[backers_count]] &lt;= 0,0,Table1[[#This Row],[pledged]]/Table1[[#This Row],[backers_count]])</f>
        <v>94.548850574712645</v>
      </c>
      <c r="Q3031" t="str">
        <f>TRIM(MID(Table1[[#This Row],[Category and Sub-Category]],1,SEARCH("/",Table1[[#This Row],[Category and Sub-Category]],1)-1))</f>
        <v>theater</v>
      </c>
      <c r="R3031" t="str">
        <f>TRIM(MID(Table1[[#This Row],[Category and Sub-Category]],SEARCH("/",Table1[[#This Row],[Category and Sub-Category]],1)+1,LEN(Table1[[#This Row],[Category and Sub-Category]])))</f>
        <v>spaces</v>
      </c>
      <c r="S3031" s="8">
        <f>DATE(1970,1,1)+(Table1[[#This Row],[launched_at]]/(24*60*60))</f>
        <v>41932.708877314813</v>
      </c>
      <c r="T3031" s="8">
        <f>DATE(1970,1,1)+(Table1[[#This Row],[deadline]]/(24*60*60))</f>
        <v>41961.190972222219</v>
      </c>
      <c r="U3031">
        <f>_xlfn.DAYS(Table1[[#This Row],[Date Ended Conversion]],Table1[[#This Row],[Date Created Conversion]])</f>
        <v>29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9">
        <f>IF(Table1[[#This Row],[goal]] &lt;= 0,0,Table1[[#This Row],[pledged]]/Table1[[#This Row],[goal]])</f>
        <v>1.0668571428571429</v>
      </c>
      <c r="P3032" s="7">
        <f>IF(Table1[[#This Row],[backers_count]] &lt;= 0,0,Table1[[#This Row],[pledged]]/Table1[[#This Row],[backers_count]])</f>
        <v>45.536585365853661</v>
      </c>
      <c r="Q3032" t="str">
        <f>TRIM(MID(Table1[[#This Row],[Category and Sub-Category]],1,SEARCH("/",Table1[[#This Row],[Category and Sub-Category]],1)-1))</f>
        <v>theater</v>
      </c>
      <c r="R3032" t="str">
        <f>TRIM(MID(Table1[[#This Row],[Category and Sub-Category]],SEARCH("/",Table1[[#This Row],[Category and Sub-Category]],1)+1,LEN(Table1[[#This Row],[Category and Sub-Category]])))</f>
        <v>spaces</v>
      </c>
      <c r="S3032" s="8">
        <f>DATE(1970,1,1)+(Table1[[#This Row],[launched_at]]/(24*60*60))</f>
        <v>42233.747349537036</v>
      </c>
      <c r="T3032" s="8">
        <f>DATE(1970,1,1)+(Table1[[#This Row],[deadline]]/(24*60*60))</f>
        <v>42263.747349537036</v>
      </c>
      <c r="U3032">
        <f>_xlfn.DAYS(Table1[[#This Row],[Date Ended Conversion]],Table1[[#This Row],[Date Created Conversion]])</f>
        <v>30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9">
        <f>IF(Table1[[#This Row],[goal]] &lt;= 0,0,Table1[[#This Row],[pledged]]/Table1[[#This Row],[goal]])</f>
        <v>1</v>
      </c>
      <c r="P3033" s="7">
        <f>IF(Table1[[#This Row],[backers_count]] &lt;= 0,0,Table1[[#This Row],[pledged]]/Table1[[#This Row],[backers_count]])</f>
        <v>51.724137931034484</v>
      </c>
      <c r="Q3033" t="str">
        <f>TRIM(MID(Table1[[#This Row],[Category and Sub-Category]],1,SEARCH("/",Table1[[#This Row],[Category and Sub-Category]],1)-1))</f>
        <v>theater</v>
      </c>
      <c r="R3033" t="str">
        <f>TRIM(MID(Table1[[#This Row],[Category and Sub-Category]],SEARCH("/",Table1[[#This Row],[Category and Sub-Category]],1)+1,LEN(Table1[[#This Row],[Category and Sub-Category]])))</f>
        <v>spaces</v>
      </c>
      <c r="S3033" s="8">
        <f>DATE(1970,1,1)+(Table1[[#This Row],[launched_at]]/(24*60*60))</f>
        <v>42597.882488425923</v>
      </c>
      <c r="T3033" s="8">
        <f>DATE(1970,1,1)+(Table1[[#This Row],[deadline]]/(24*60*60))</f>
        <v>42657.882488425923</v>
      </c>
      <c r="U3033">
        <f>_xlfn.DAYS(Table1[[#This Row],[Date Ended Conversion]],Table1[[#This Row],[Date Created Conversion]])</f>
        <v>60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9">
        <f>IF(Table1[[#This Row],[goal]] &lt;= 0,0,Table1[[#This Row],[pledged]]/Table1[[#This Row],[goal]])</f>
        <v>1.272</v>
      </c>
      <c r="P3034" s="7">
        <f>IF(Table1[[#This Row],[backers_count]] &lt;= 0,0,Table1[[#This Row],[pledged]]/Table1[[#This Row],[backers_count]])</f>
        <v>50.88</v>
      </c>
      <c r="Q3034" t="str">
        <f>TRIM(MID(Table1[[#This Row],[Category and Sub-Category]],1,SEARCH("/",Table1[[#This Row],[Category and Sub-Category]],1)-1))</f>
        <v>theater</v>
      </c>
      <c r="R3034" t="str">
        <f>TRIM(MID(Table1[[#This Row],[Category and Sub-Category]],SEARCH("/",Table1[[#This Row],[Category and Sub-Category]],1)+1,LEN(Table1[[#This Row],[Category and Sub-Category]])))</f>
        <v>spaces</v>
      </c>
      <c r="S3034" s="8">
        <f>DATE(1970,1,1)+(Table1[[#This Row],[launched_at]]/(24*60*60))</f>
        <v>42228.044664351852</v>
      </c>
      <c r="T3034" s="8">
        <f>DATE(1970,1,1)+(Table1[[#This Row],[deadline]]/(24*60*60))</f>
        <v>42258.044664351852</v>
      </c>
      <c r="U3034">
        <f>_xlfn.DAYS(Table1[[#This Row],[Date Ended Conversion]],Table1[[#This Row],[Date Created Conversion]])</f>
        <v>30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9">
        <f>IF(Table1[[#This Row],[goal]] &lt;= 0,0,Table1[[#This Row],[pledged]]/Table1[[#This Row],[goal]])</f>
        <v>1.4653333333333334</v>
      </c>
      <c r="P3035" s="7">
        <f>IF(Table1[[#This Row],[backers_count]] &lt;= 0,0,Table1[[#This Row],[pledged]]/Table1[[#This Row],[backers_count]])</f>
        <v>191.13043478260869</v>
      </c>
      <c r="Q3035" t="str">
        <f>TRIM(MID(Table1[[#This Row],[Category and Sub-Category]],1,SEARCH("/",Table1[[#This Row],[Category and Sub-Category]],1)-1))</f>
        <v>theater</v>
      </c>
      <c r="R3035" t="str">
        <f>TRIM(MID(Table1[[#This Row],[Category and Sub-Category]],SEARCH("/",Table1[[#This Row],[Category and Sub-Category]],1)+1,LEN(Table1[[#This Row],[Category and Sub-Category]])))</f>
        <v>spaces</v>
      </c>
      <c r="S3035" s="8">
        <f>DATE(1970,1,1)+(Table1[[#This Row],[launched_at]]/(24*60*60))</f>
        <v>42570.110243055555</v>
      </c>
      <c r="T3035" s="8">
        <f>DATE(1970,1,1)+(Table1[[#This Row],[deadline]]/(24*60*60))</f>
        <v>42600.110243055555</v>
      </c>
      <c r="U3035">
        <f>_xlfn.DAYS(Table1[[#This Row],[Date Ended Conversion]],Table1[[#This Row],[Date Created Conversion]])</f>
        <v>30</v>
      </c>
    </row>
    <row r="3036" spans="1:21" ht="58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9">
        <f>IF(Table1[[#This Row],[goal]] &lt;= 0,0,Table1[[#This Row],[pledged]]/Table1[[#This Row],[goal]])</f>
        <v>1.1253599999999999</v>
      </c>
      <c r="P3036" s="7">
        <f>IF(Table1[[#This Row],[backers_count]] &lt;= 0,0,Table1[[#This Row],[pledged]]/Table1[[#This Row],[backers_count]])</f>
        <v>89.314285714285717</v>
      </c>
      <c r="Q3036" t="str">
        <f>TRIM(MID(Table1[[#This Row],[Category and Sub-Category]],1,SEARCH("/",Table1[[#This Row],[Category and Sub-Category]],1)-1))</f>
        <v>theater</v>
      </c>
      <c r="R3036" t="str">
        <f>TRIM(MID(Table1[[#This Row],[Category and Sub-Category]],SEARCH("/",Table1[[#This Row],[Category and Sub-Category]],1)+1,LEN(Table1[[#This Row],[Category and Sub-Category]])))</f>
        <v>spaces</v>
      </c>
      <c r="S3036" s="8">
        <f>DATE(1970,1,1)+(Table1[[#This Row],[launched_at]]/(24*60*60))</f>
        <v>42644.535358796296</v>
      </c>
      <c r="T3036" s="8">
        <f>DATE(1970,1,1)+(Table1[[#This Row],[deadline]]/(24*60*60))</f>
        <v>42675.165972222225</v>
      </c>
      <c r="U3036">
        <f>_xlfn.DAYS(Table1[[#This Row],[Date Ended Conversion]],Table1[[#This Row],[Date Created Conversion]])</f>
        <v>31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9">
        <f>IF(Table1[[#This Row],[goal]] &lt;= 0,0,Table1[[#This Row],[pledged]]/Table1[[#This Row],[goal]])</f>
        <v>1.0878684000000001</v>
      </c>
      <c r="P3037" s="7">
        <f>IF(Table1[[#This Row],[backers_count]] &lt;= 0,0,Table1[[#This Row],[pledged]]/Table1[[#This Row],[backers_count]])</f>
        <v>88.588631921824103</v>
      </c>
      <c r="Q3037" t="str">
        <f>TRIM(MID(Table1[[#This Row],[Category and Sub-Category]],1,SEARCH("/",Table1[[#This Row],[Category and Sub-Category]],1)-1))</f>
        <v>theater</v>
      </c>
      <c r="R3037" t="str">
        <f>TRIM(MID(Table1[[#This Row],[Category and Sub-Category]],SEARCH("/",Table1[[#This Row],[Category and Sub-Category]],1)+1,LEN(Table1[[#This Row],[Category and Sub-Category]])))</f>
        <v>spaces</v>
      </c>
      <c r="S3037" s="8">
        <f>DATE(1970,1,1)+(Table1[[#This Row],[launched_at]]/(24*60*60))</f>
        <v>41368.560289351852</v>
      </c>
      <c r="T3037" s="8">
        <f>DATE(1970,1,1)+(Table1[[#This Row],[deadline]]/(24*60*60))</f>
        <v>41398.560289351852</v>
      </c>
      <c r="U3037">
        <f>_xlfn.DAYS(Table1[[#This Row],[Date Ended Conversion]],Table1[[#This Row],[Date Created Conversion]])</f>
        <v>30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9">
        <f>IF(Table1[[#This Row],[goal]] &lt;= 0,0,Table1[[#This Row],[pledged]]/Table1[[#This Row],[goal]])</f>
        <v>1.26732</v>
      </c>
      <c r="P3038" s="7">
        <f>IF(Table1[[#This Row],[backers_count]] &lt;= 0,0,Table1[[#This Row],[pledged]]/Table1[[#This Row],[backers_count]])</f>
        <v>96.300911854103347</v>
      </c>
      <c r="Q3038" t="str">
        <f>TRIM(MID(Table1[[#This Row],[Category and Sub-Category]],1,SEARCH("/",Table1[[#This Row],[Category and Sub-Category]],1)-1))</f>
        <v>theater</v>
      </c>
      <c r="R3038" t="str">
        <f>TRIM(MID(Table1[[#This Row],[Category and Sub-Category]],SEARCH("/",Table1[[#This Row],[Category and Sub-Category]],1)+1,LEN(Table1[[#This Row],[Category and Sub-Category]])))</f>
        <v>spaces</v>
      </c>
      <c r="S3038" s="8">
        <f>DATE(1970,1,1)+(Table1[[#This Row],[launched_at]]/(24*60*60))</f>
        <v>41466.785231481481</v>
      </c>
      <c r="T3038" s="8">
        <f>DATE(1970,1,1)+(Table1[[#This Row],[deadline]]/(24*60*60))</f>
        <v>41502.499305555553</v>
      </c>
      <c r="U3038">
        <f>_xlfn.DAYS(Table1[[#This Row],[Date Ended Conversion]],Table1[[#This Row],[Date Created Conversion]])</f>
        <v>36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9">
        <f>IF(Table1[[#This Row],[goal]] &lt;= 0,0,Table1[[#This Row],[pledged]]/Table1[[#This Row],[goal]])</f>
        <v>2.1320000000000001</v>
      </c>
      <c r="P3039" s="7">
        <f>IF(Table1[[#This Row],[backers_count]] &lt;= 0,0,Table1[[#This Row],[pledged]]/Table1[[#This Row],[backers_count]])</f>
        <v>33.3125</v>
      </c>
      <c r="Q3039" t="str">
        <f>TRIM(MID(Table1[[#This Row],[Category and Sub-Category]],1,SEARCH("/",Table1[[#This Row],[Category and Sub-Category]],1)-1))</f>
        <v>theater</v>
      </c>
      <c r="R3039" t="str">
        <f>TRIM(MID(Table1[[#This Row],[Category and Sub-Category]],SEARCH("/",Table1[[#This Row],[Category and Sub-Category]],1)+1,LEN(Table1[[#This Row],[Category and Sub-Category]])))</f>
        <v>spaces</v>
      </c>
      <c r="S3039" s="8">
        <f>DATE(1970,1,1)+(Table1[[#This Row],[launched_at]]/(24*60*60))</f>
        <v>40378.893206018518</v>
      </c>
      <c r="T3039" s="8">
        <f>DATE(1970,1,1)+(Table1[[#This Row],[deadline]]/(24*60*60))</f>
        <v>40453.207638888889</v>
      </c>
      <c r="U3039">
        <f>_xlfn.DAYS(Table1[[#This Row],[Date Ended Conversion]],Table1[[#This Row],[Date Created Conversion]])</f>
        <v>75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9">
        <f>IF(Table1[[#This Row],[goal]] &lt;= 0,0,Table1[[#This Row],[pledged]]/Table1[[#This Row],[goal]])</f>
        <v>1.0049999999999999</v>
      </c>
      <c r="P3040" s="7">
        <f>IF(Table1[[#This Row],[backers_count]] &lt;= 0,0,Table1[[#This Row],[pledged]]/Table1[[#This Row],[backers_count]])</f>
        <v>37.222222222222221</v>
      </c>
      <c r="Q3040" t="str">
        <f>TRIM(MID(Table1[[#This Row],[Category and Sub-Category]],1,SEARCH("/",Table1[[#This Row],[Category and Sub-Category]],1)-1))</f>
        <v>theater</v>
      </c>
      <c r="R3040" t="str">
        <f>TRIM(MID(Table1[[#This Row],[Category and Sub-Category]],SEARCH("/",Table1[[#This Row],[Category and Sub-Category]],1)+1,LEN(Table1[[#This Row],[Category and Sub-Category]])))</f>
        <v>spaces</v>
      </c>
      <c r="S3040" s="8">
        <f>DATE(1970,1,1)+(Table1[[#This Row],[launched_at]]/(24*60*60))</f>
        <v>42373.252280092594</v>
      </c>
      <c r="T3040" s="8">
        <f>DATE(1970,1,1)+(Table1[[#This Row],[deadline]]/(24*60*60))</f>
        <v>42433.252280092594</v>
      </c>
      <c r="U3040">
        <f>_xlfn.DAYS(Table1[[#This Row],[Date Ended Conversion]],Table1[[#This Row],[Date Created Conversion]])</f>
        <v>60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9">
        <f>IF(Table1[[#This Row],[goal]] &lt;= 0,0,Table1[[#This Row],[pledged]]/Table1[[#This Row],[goal]])</f>
        <v>1.0871389999999999</v>
      </c>
      <c r="P3041" s="7">
        <f>IF(Table1[[#This Row],[backers_count]] &lt;= 0,0,Table1[[#This Row],[pledged]]/Table1[[#This Row],[backers_count]])</f>
        <v>92.130423728813554</v>
      </c>
      <c r="Q3041" t="str">
        <f>TRIM(MID(Table1[[#This Row],[Category and Sub-Category]],1,SEARCH("/",Table1[[#This Row],[Category and Sub-Category]],1)-1))</f>
        <v>theater</v>
      </c>
      <c r="R3041" t="str">
        <f>TRIM(MID(Table1[[#This Row],[Category and Sub-Category]],SEARCH("/",Table1[[#This Row],[Category and Sub-Category]],1)+1,LEN(Table1[[#This Row],[Category and Sub-Category]])))</f>
        <v>spaces</v>
      </c>
      <c r="S3041" s="8">
        <f>DATE(1970,1,1)+(Table1[[#This Row],[launched_at]]/(24*60*60))</f>
        <v>41610.794421296298</v>
      </c>
      <c r="T3041" s="8">
        <f>DATE(1970,1,1)+(Table1[[#This Row],[deadline]]/(24*60*60))</f>
        <v>41637.332638888889</v>
      </c>
      <c r="U3041">
        <f>_xlfn.DAYS(Table1[[#This Row],[Date Ended Conversion]],Table1[[#This Row],[Date Created Conversion]])</f>
        <v>27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9">
        <f>IF(Table1[[#This Row],[goal]] &lt;= 0,0,Table1[[#This Row],[pledged]]/Table1[[#This Row],[goal]])</f>
        <v>1.075</v>
      </c>
      <c r="P3042" s="7">
        <f>IF(Table1[[#This Row],[backers_count]] &lt;= 0,0,Table1[[#This Row],[pledged]]/Table1[[#This Row],[backers_count]])</f>
        <v>76.785714285714292</v>
      </c>
      <c r="Q3042" t="str">
        <f>TRIM(MID(Table1[[#This Row],[Category and Sub-Category]],1,SEARCH("/",Table1[[#This Row],[Category and Sub-Category]],1)-1))</f>
        <v>theater</v>
      </c>
      <c r="R3042" t="str">
        <f>TRIM(MID(Table1[[#This Row],[Category and Sub-Category]],SEARCH("/",Table1[[#This Row],[Category and Sub-Category]],1)+1,LEN(Table1[[#This Row],[Category and Sub-Category]])))</f>
        <v>spaces</v>
      </c>
      <c r="S3042" s="8">
        <f>DATE(1970,1,1)+(Table1[[#This Row],[launched_at]]/(24*60*60))</f>
        <v>42177.791909722218</v>
      </c>
      <c r="T3042" s="8">
        <f>DATE(1970,1,1)+(Table1[[#This Row],[deadline]]/(24*60*60))</f>
        <v>42181.958333333328</v>
      </c>
      <c r="U3042">
        <f>_xlfn.DAYS(Table1[[#This Row],[Date Ended Conversion]],Table1[[#This Row],[Date Created Conversion]])</f>
        <v>4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9">
        <f>IF(Table1[[#This Row],[goal]] &lt;= 0,0,Table1[[#This Row],[pledged]]/Table1[[#This Row],[goal]])</f>
        <v>1.1048192771084338</v>
      </c>
      <c r="P3043" s="7">
        <f>IF(Table1[[#This Row],[backers_count]] &lt;= 0,0,Table1[[#This Row],[pledged]]/Table1[[#This Row],[backers_count]])</f>
        <v>96.526315789473685</v>
      </c>
      <c r="Q3043" t="str">
        <f>TRIM(MID(Table1[[#This Row],[Category and Sub-Category]],1,SEARCH("/",Table1[[#This Row],[Category and Sub-Category]],1)-1))</f>
        <v>theater</v>
      </c>
      <c r="R3043" t="str">
        <f>TRIM(MID(Table1[[#This Row],[Category and Sub-Category]],SEARCH("/",Table1[[#This Row],[Category and Sub-Category]],1)+1,LEN(Table1[[#This Row],[Category and Sub-Category]])))</f>
        <v>spaces</v>
      </c>
      <c r="S3043" s="8">
        <f>DATE(1970,1,1)+(Table1[[#This Row],[launched_at]]/(24*60*60))</f>
        <v>42359.868611111116</v>
      </c>
      <c r="T3043" s="8">
        <f>DATE(1970,1,1)+(Table1[[#This Row],[deadline]]/(24*60*60))</f>
        <v>42389.868611111116</v>
      </c>
      <c r="U3043">
        <f>_xlfn.DAYS(Table1[[#This Row],[Date Ended Conversion]],Table1[[#This Row],[Date Created Conversion]])</f>
        <v>30</v>
      </c>
    </row>
    <row r="3044" spans="1:21" ht="43.5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9">
        <f>IF(Table1[[#This Row],[goal]] &lt;= 0,0,Table1[[#This Row],[pledged]]/Table1[[#This Row],[goal]])</f>
        <v>1.28</v>
      </c>
      <c r="P3044" s="7">
        <f>IF(Table1[[#This Row],[backers_count]] &lt;= 0,0,Table1[[#This Row],[pledged]]/Table1[[#This Row],[backers_count]])</f>
        <v>51.891891891891895</v>
      </c>
      <c r="Q3044" t="str">
        <f>TRIM(MID(Table1[[#This Row],[Category and Sub-Category]],1,SEARCH("/",Table1[[#This Row],[Category and Sub-Category]],1)-1))</f>
        <v>theater</v>
      </c>
      <c r="R3044" t="str">
        <f>TRIM(MID(Table1[[#This Row],[Category and Sub-Category]],SEARCH("/",Table1[[#This Row],[Category and Sub-Category]],1)+1,LEN(Table1[[#This Row],[Category and Sub-Category]])))</f>
        <v>spaces</v>
      </c>
      <c r="S3044" s="8">
        <f>DATE(1970,1,1)+(Table1[[#This Row],[launched_at]]/(24*60*60))</f>
        <v>42253.688043981485</v>
      </c>
      <c r="T3044" s="8">
        <f>DATE(1970,1,1)+(Table1[[#This Row],[deadline]]/(24*60*60))</f>
        <v>42283.688043981485</v>
      </c>
      <c r="U3044">
        <f>_xlfn.DAYS(Table1[[#This Row],[Date Ended Conversion]],Table1[[#This Row],[Date Created Conversion]])</f>
        <v>30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9">
        <f>IF(Table1[[#This Row],[goal]] &lt;= 0,0,Table1[[#This Row],[pledged]]/Table1[[#This Row],[goal]])</f>
        <v>1.1000666666666667</v>
      </c>
      <c r="P3045" s="7">
        <f>IF(Table1[[#This Row],[backers_count]] &lt;= 0,0,Table1[[#This Row],[pledged]]/Table1[[#This Row],[backers_count]])</f>
        <v>128.9140625</v>
      </c>
      <c r="Q3045" t="str">
        <f>TRIM(MID(Table1[[#This Row],[Category and Sub-Category]],1,SEARCH("/",Table1[[#This Row],[Category and Sub-Category]],1)-1))</f>
        <v>theater</v>
      </c>
      <c r="R3045" t="str">
        <f>TRIM(MID(Table1[[#This Row],[Category and Sub-Category]],SEARCH("/",Table1[[#This Row],[Category and Sub-Category]],1)+1,LEN(Table1[[#This Row],[Category and Sub-Category]])))</f>
        <v>spaces</v>
      </c>
      <c r="S3045" s="8">
        <f>DATE(1970,1,1)+(Table1[[#This Row],[launched_at]]/(24*60*60))</f>
        <v>42083.070590277777</v>
      </c>
      <c r="T3045" s="8">
        <f>DATE(1970,1,1)+(Table1[[#This Row],[deadline]]/(24*60*60))</f>
        <v>42110.118055555555</v>
      </c>
      <c r="U3045">
        <f>_xlfn.DAYS(Table1[[#This Row],[Date Ended Conversion]],Table1[[#This Row],[Date Created Conversion]])</f>
        <v>27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9">
        <f>IF(Table1[[#This Row],[goal]] &lt;= 0,0,Table1[[#This Row],[pledged]]/Table1[[#This Row],[goal]])</f>
        <v>1.0934166666666667</v>
      </c>
      <c r="P3046" s="7">
        <f>IF(Table1[[#This Row],[backers_count]] &lt;= 0,0,Table1[[#This Row],[pledged]]/Table1[[#This Row],[backers_count]])</f>
        <v>84.108974358974365</v>
      </c>
      <c r="Q3046" t="str">
        <f>TRIM(MID(Table1[[#This Row],[Category and Sub-Category]],1,SEARCH("/",Table1[[#This Row],[Category and Sub-Category]],1)-1))</f>
        <v>theater</v>
      </c>
      <c r="R3046" t="str">
        <f>TRIM(MID(Table1[[#This Row],[Category and Sub-Category]],SEARCH("/",Table1[[#This Row],[Category and Sub-Category]],1)+1,LEN(Table1[[#This Row],[Category and Sub-Category]])))</f>
        <v>spaces</v>
      </c>
      <c r="S3046" s="8">
        <f>DATE(1970,1,1)+(Table1[[#This Row],[launched_at]]/(24*60*60))</f>
        <v>42387.7268287037</v>
      </c>
      <c r="T3046" s="8">
        <f>DATE(1970,1,1)+(Table1[[#This Row],[deadline]]/(24*60*60))</f>
        <v>42402.7268287037</v>
      </c>
      <c r="U3046">
        <f>_xlfn.DAYS(Table1[[#This Row],[Date Ended Conversion]],Table1[[#This Row],[Date Created Conversion]])</f>
        <v>15</v>
      </c>
    </row>
    <row r="3047" spans="1:21" ht="43.5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9">
        <f>IF(Table1[[#This Row],[goal]] &lt;= 0,0,Table1[[#This Row],[pledged]]/Table1[[#This Row],[goal]])</f>
        <v>1.3270650000000002</v>
      </c>
      <c r="P3047" s="7">
        <f>IF(Table1[[#This Row],[backers_count]] &lt;= 0,0,Table1[[#This Row],[pledged]]/Table1[[#This Row],[backers_count]])</f>
        <v>82.941562500000003</v>
      </c>
      <c r="Q3047" t="str">
        <f>TRIM(MID(Table1[[#This Row],[Category and Sub-Category]],1,SEARCH("/",Table1[[#This Row],[Category and Sub-Category]],1)-1))</f>
        <v>theater</v>
      </c>
      <c r="R3047" t="str">
        <f>TRIM(MID(Table1[[#This Row],[Category and Sub-Category]],SEARCH("/",Table1[[#This Row],[Category and Sub-Category]],1)+1,LEN(Table1[[#This Row],[Category and Sub-Category]])))</f>
        <v>spaces</v>
      </c>
      <c r="S3047" s="8">
        <f>DATE(1970,1,1)+(Table1[[#This Row],[launched_at]]/(24*60*60))</f>
        <v>41843.155729166669</v>
      </c>
      <c r="T3047" s="8">
        <f>DATE(1970,1,1)+(Table1[[#This Row],[deadline]]/(24*60*60))</f>
        <v>41873.155729166669</v>
      </c>
      <c r="U3047">
        <f>_xlfn.DAYS(Table1[[#This Row],[Date Ended Conversion]],Table1[[#This Row],[Date Created Conversion]])</f>
        <v>30</v>
      </c>
    </row>
    <row r="3048" spans="1:21" ht="43.5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9">
        <f>IF(Table1[[#This Row],[goal]] &lt;= 0,0,Table1[[#This Row],[pledged]]/Table1[[#This Row],[goal]])</f>
        <v>1.9084810126582279</v>
      </c>
      <c r="P3048" s="7">
        <f>IF(Table1[[#This Row],[backers_count]] &lt;= 0,0,Table1[[#This Row],[pledged]]/Table1[[#This Row],[backers_count]])</f>
        <v>259.94827586206895</v>
      </c>
      <c r="Q3048" t="str">
        <f>TRIM(MID(Table1[[#This Row],[Category and Sub-Category]],1,SEARCH("/",Table1[[#This Row],[Category and Sub-Category]],1)-1))</f>
        <v>theater</v>
      </c>
      <c r="R3048" t="str">
        <f>TRIM(MID(Table1[[#This Row],[Category and Sub-Category]],SEARCH("/",Table1[[#This Row],[Category and Sub-Category]],1)+1,LEN(Table1[[#This Row],[Category and Sub-Category]])))</f>
        <v>spaces</v>
      </c>
      <c r="S3048" s="8">
        <f>DATE(1970,1,1)+(Table1[[#This Row],[launched_at]]/(24*60*60))</f>
        <v>41862.803078703706</v>
      </c>
      <c r="T3048" s="8">
        <f>DATE(1970,1,1)+(Table1[[#This Row],[deadline]]/(24*60*60))</f>
        <v>41892.202777777777</v>
      </c>
      <c r="U3048">
        <f>_xlfn.DAYS(Table1[[#This Row],[Date Ended Conversion]],Table1[[#This Row],[Date Created Conversion]])</f>
        <v>30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9">
        <f>IF(Table1[[#This Row],[goal]] &lt;= 0,0,Table1[[#This Row],[pledged]]/Table1[[#This Row],[goal]])</f>
        <v>1.49</v>
      </c>
      <c r="P3049" s="7">
        <f>IF(Table1[[#This Row],[backers_count]] &lt;= 0,0,Table1[[#This Row],[pledged]]/Table1[[#This Row],[backers_count]])</f>
        <v>37.25</v>
      </c>
      <c r="Q3049" t="str">
        <f>TRIM(MID(Table1[[#This Row],[Category and Sub-Category]],1,SEARCH("/",Table1[[#This Row],[Category and Sub-Category]],1)-1))</f>
        <v>theater</v>
      </c>
      <c r="R3049" t="str">
        <f>TRIM(MID(Table1[[#This Row],[Category and Sub-Category]],SEARCH("/",Table1[[#This Row],[Category and Sub-Category]],1)+1,LEN(Table1[[#This Row],[Category and Sub-Category]])))</f>
        <v>spaces</v>
      </c>
      <c r="S3049" s="8">
        <f>DATE(1970,1,1)+(Table1[[#This Row],[launched_at]]/(24*60*60))</f>
        <v>42443.989050925928</v>
      </c>
      <c r="T3049" s="8">
        <f>DATE(1970,1,1)+(Table1[[#This Row],[deadline]]/(24*60*60))</f>
        <v>42487.552777777775</v>
      </c>
      <c r="U3049">
        <f>_xlfn.DAYS(Table1[[#This Row],[Date Ended Conversion]],Table1[[#This Row],[Date Created Conversion]])</f>
        <v>44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9">
        <f>IF(Table1[[#This Row],[goal]] &lt;= 0,0,Table1[[#This Row],[pledged]]/Table1[[#This Row],[goal]])</f>
        <v>1.6639999999999999</v>
      </c>
      <c r="P3050" s="7">
        <f>IF(Table1[[#This Row],[backers_count]] &lt;= 0,0,Table1[[#This Row],[pledged]]/Table1[[#This Row],[backers_count]])</f>
        <v>177.02127659574469</v>
      </c>
      <c r="Q3050" t="str">
        <f>TRIM(MID(Table1[[#This Row],[Category and Sub-Category]],1,SEARCH("/",Table1[[#This Row],[Category and Sub-Category]],1)-1))</f>
        <v>theater</v>
      </c>
      <c r="R3050" t="str">
        <f>TRIM(MID(Table1[[#This Row],[Category and Sub-Category]],SEARCH("/",Table1[[#This Row],[Category and Sub-Category]],1)+1,LEN(Table1[[#This Row],[Category and Sub-Category]])))</f>
        <v>spaces</v>
      </c>
      <c r="S3050" s="8">
        <f>DATE(1970,1,1)+(Table1[[#This Row],[launched_at]]/(24*60*60))</f>
        <v>41975.901180555556</v>
      </c>
      <c r="T3050" s="8">
        <f>DATE(1970,1,1)+(Table1[[#This Row],[deadline]]/(24*60*60))</f>
        <v>42004.890277777777</v>
      </c>
      <c r="U3050">
        <f>_xlfn.DAYS(Table1[[#This Row],[Date Ended Conversion]],Table1[[#This Row],[Date Created Conversion]])</f>
        <v>29</v>
      </c>
    </row>
    <row r="3051" spans="1:21" ht="43.5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9">
        <f>IF(Table1[[#This Row],[goal]] &lt;= 0,0,Table1[[#This Row],[pledged]]/Table1[[#This Row],[goal]])</f>
        <v>1.0666666666666667</v>
      </c>
      <c r="P3051" s="7">
        <f>IF(Table1[[#This Row],[backers_count]] &lt;= 0,0,Table1[[#This Row],[pledged]]/Table1[[#This Row],[backers_count]])</f>
        <v>74.074074074074076</v>
      </c>
      <c r="Q3051" t="str">
        <f>TRIM(MID(Table1[[#This Row],[Category and Sub-Category]],1,SEARCH("/",Table1[[#This Row],[Category and Sub-Category]],1)-1))</f>
        <v>theater</v>
      </c>
      <c r="R3051" t="str">
        <f>TRIM(MID(Table1[[#This Row],[Category and Sub-Category]],SEARCH("/",Table1[[#This Row],[Category and Sub-Category]],1)+1,LEN(Table1[[#This Row],[Category and Sub-Category]])))</f>
        <v>spaces</v>
      </c>
      <c r="S3051" s="8">
        <f>DATE(1970,1,1)+(Table1[[#This Row],[launched_at]]/(24*60*60))</f>
        <v>42139.014525462961</v>
      </c>
      <c r="T3051" s="8">
        <f>DATE(1970,1,1)+(Table1[[#This Row],[deadline]]/(24*60*60))</f>
        <v>42169.014525462961</v>
      </c>
      <c r="U3051">
        <f>_xlfn.DAYS(Table1[[#This Row],[Date Ended Conversion]],Table1[[#This Row],[Date Created Conversion]])</f>
        <v>30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9">
        <f>IF(Table1[[#This Row],[goal]] &lt;= 0,0,Table1[[#This Row],[pledged]]/Table1[[#This Row],[goal]])</f>
        <v>1.06</v>
      </c>
      <c r="P3052" s="7">
        <f>IF(Table1[[#This Row],[backers_count]] &lt;= 0,0,Table1[[#This Row],[pledged]]/Table1[[#This Row],[backers_count]])</f>
        <v>70.666666666666671</v>
      </c>
      <c r="Q3052" t="str">
        <f>TRIM(MID(Table1[[#This Row],[Category and Sub-Category]],1,SEARCH("/",Table1[[#This Row],[Category and Sub-Category]],1)-1))</f>
        <v>theater</v>
      </c>
      <c r="R3052" t="str">
        <f>TRIM(MID(Table1[[#This Row],[Category and Sub-Category]],SEARCH("/",Table1[[#This Row],[Category and Sub-Category]],1)+1,LEN(Table1[[#This Row],[Category and Sub-Category]])))</f>
        <v>spaces</v>
      </c>
      <c r="S3052" s="8">
        <f>DATE(1970,1,1)+(Table1[[#This Row],[launched_at]]/(24*60*60))</f>
        <v>42465.16851851852</v>
      </c>
      <c r="T3052" s="8">
        <f>DATE(1970,1,1)+(Table1[[#This Row],[deadline]]/(24*60*60))</f>
        <v>42495.16851851852</v>
      </c>
      <c r="U3052">
        <f>_xlfn.DAYS(Table1[[#This Row],[Date Ended Conversion]],Table1[[#This Row],[Date Created Conversion]])</f>
        <v>30</v>
      </c>
    </row>
    <row r="3053" spans="1:21" ht="43.5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9">
        <f>IF(Table1[[#This Row],[goal]] &lt;= 0,0,Table1[[#This Row],[pledged]]/Table1[[#This Row],[goal]])</f>
        <v>0.23628571428571429</v>
      </c>
      <c r="P3053" s="7">
        <f>IF(Table1[[#This Row],[backers_count]] &lt;= 0,0,Table1[[#This Row],[pledged]]/Table1[[#This Row],[backers_count]])</f>
        <v>23.62857142857143</v>
      </c>
      <c r="Q3053" t="str">
        <f>TRIM(MID(Table1[[#This Row],[Category and Sub-Category]],1,SEARCH("/",Table1[[#This Row],[Category and Sub-Category]],1)-1))</f>
        <v>theater</v>
      </c>
      <c r="R3053" t="str">
        <f>TRIM(MID(Table1[[#This Row],[Category and Sub-Category]],SEARCH("/",Table1[[#This Row],[Category and Sub-Category]],1)+1,LEN(Table1[[#This Row],[Category and Sub-Category]])))</f>
        <v>spaces</v>
      </c>
      <c r="S3053" s="8">
        <f>DATE(1970,1,1)+(Table1[[#This Row],[launched_at]]/(24*60*60))</f>
        <v>42744.416030092594</v>
      </c>
      <c r="T3053" s="8">
        <f>DATE(1970,1,1)+(Table1[[#This Row],[deadline]]/(24*60*60))</f>
        <v>42774.416030092594</v>
      </c>
      <c r="U3053">
        <f>_xlfn.DAYS(Table1[[#This Row],[Date Ended Conversion]],Table1[[#This Row],[Date Created Conversion]])</f>
        <v>30</v>
      </c>
    </row>
    <row r="3054" spans="1:21" ht="29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9">
        <f>IF(Table1[[#This Row],[goal]] &lt;= 0,0,Table1[[#This Row],[pledged]]/Table1[[#This Row],[goal]])</f>
        <v>1.5E-3</v>
      </c>
      <c r="P3054" s="7">
        <f>IF(Table1[[#This Row],[backers_count]] &lt;= 0,0,Table1[[#This Row],[pledged]]/Table1[[#This Row],[backers_count]])</f>
        <v>37.5</v>
      </c>
      <c r="Q3054" t="str">
        <f>TRIM(MID(Table1[[#This Row],[Category and Sub-Category]],1,SEARCH("/",Table1[[#This Row],[Category and Sub-Category]],1)-1))</f>
        <v>theater</v>
      </c>
      <c r="R3054" t="str">
        <f>TRIM(MID(Table1[[#This Row],[Category and Sub-Category]],SEARCH("/",Table1[[#This Row],[Category and Sub-Category]],1)+1,LEN(Table1[[#This Row],[Category and Sub-Category]])))</f>
        <v>spaces</v>
      </c>
      <c r="S3054" s="8">
        <f>DATE(1970,1,1)+(Table1[[#This Row],[launched_at]]/(24*60*60))</f>
        <v>42122.670069444444</v>
      </c>
      <c r="T3054" s="8">
        <f>DATE(1970,1,1)+(Table1[[#This Row],[deadline]]/(24*60*60))</f>
        <v>42152.665972222225</v>
      </c>
      <c r="U3054">
        <f>_xlfn.DAYS(Table1[[#This Row],[Date Ended Conversion]],Table1[[#This Row],[Date Created Conversion]])</f>
        <v>30</v>
      </c>
    </row>
    <row r="3055" spans="1:21" ht="43.5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9">
        <f>IF(Table1[[#This Row],[goal]] &lt;= 0,0,Table1[[#This Row],[pledged]]/Table1[[#This Row],[goal]])</f>
        <v>4.0000000000000001E-3</v>
      </c>
      <c r="P3055" s="7">
        <f>IF(Table1[[#This Row],[backers_count]] &lt;= 0,0,Table1[[#This Row],[pledged]]/Table1[[#This Row],[backers_count]])</f>
        <v>13.333333333333334</v>
      </c>
      <c r="Q3055" t="str">
        <f>TRIM(MID(Table1[[#This Row],[Category and Sub-Category]],1,SEARCH("/",Table1[[#This Row],[Category and Sub-Category]],1)-1))</f>
        <v>theater</v>
      </c>
      <c r="R3055" t="str">
        <f>TRIM(MID(Table1[[#This Row],[Category and Sub-Category]],SEARCH("/",Table1[[#This Row],[Category and Sub-Category]],1)+1,LEN(Table1[[#This Row],[Category and Sub-Category]])))</f>
        <v>spaces</v>
      </c>
      <c r="S3055" s="8">
        <f>DATE(1970,1,1)+(Table1[[#This Row],[launched_at]]/(24*60*60))</f>
        <v>41862.761724537035</v>
      </c>
      <c r="T3055" s="8">
        <f>DATE(1970,1,1)+(Table1[[#This Row],[deadline]]/(24*60*60))</f>
        <v>41914.165972222225</v>
      </c>
      <c r="U3055">
        <f>_xlfn.DAYS(Table1[[#This Row],[Date Ended Conversion]],Table1[[#This Row],[Date Created Conversion]])</f>
        <v>52</v>
      </c>
    </row>
    <row r="3056" spans="1:21" ht="43.5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9">
        <f>IF(Table1[[#This Row],[goal]] &lt;= 0,0,Table1[[#This Row],[pledged]]/Table1[[#This Row],[goal]])</f>
        <v>0</v>
      </c>
      <c r="P3056" s="7">
        <f>IF(Table1[[#This Row],[backers_count]] &lt;= 0,0,Table1[[#This Row],[pledged]]/Table1[[#This Row],[backers_count]])</f>
        <v>0</v>
      </c>
      <c r="Q3056" t="str">
        <f>TRIM(MID(Table1[[#This Row],[Category and Sub-Category]],1,SEARCH("/",Table1[[#This Row],[Category and Sub-Category]],1)-1))</f>
        <v>theater</v>
      </c>
      <c r="R3056" t="str">
        <f>TRIM(MID(Table1[[#This Row],[Category and Sub-Category]],SEARCH("/",Table1[[#This Row],[Category and Sub-Category]],1)+1,LEN(Table1[[#This Row],[Category and Sub-Category]])))</f>
        <v>spaces</v>
      </c>
      <c r="S3056" s="8">
        <f>DATE(1970,1,1)+(Table1[[#This Row],[launched_at]]/(24*60*60))</f>
        <v>42027.832800925928</v>
      </c>
      <c r="T3056" s="8">
        <f>DATE(1970,1,1)+(Table1[[#This Row],[deadline]]/(24*60*60))</f>
        <v>42065.044444444444</v>
      </c>
      <c r="U3056">
        <f>_xlfn.DAYS(Table1[[#This Row],[Date Ended Conversion]],Table1[[#This Row],[Date Created Conversion]])</f>
        <v>38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9">
        <f>IF(Table1[[#This Row],[goal]] &lt;= 0,0,Table1[[#This Row],[pledged]]/Table1[[#This Row],[goal]])</f>
        <v>5.0000000000000002E-5</v>
      </c>
      <c r="P3057" s="7">
        <f>IF(Table1[[#This Row],[backers_count]] &lt;= 0,0,Table1[[#This Row],[pledged]]/Table1[[#This Row],[backers_count]])</f>
        <v>1</v>
      </c>
      <c r="Q3057" t="str">
        <f>TRIM(MID(Table1[[#This Row],[Category and Sub-Category]],1,SEARCH("/",Table1[[#This Row],[Category and Sub-Category]],1)-1))</f>
        <v>theater</v>
      </c>
      <c r="R3057" t="str">
        <f>TRIM(MID(Table1[[#This Row],[Category and Sub-Category]],SEARCH("/",Table1[[#This Row],[Category and Sub-Category]],1)+1,LEN(Table1[[#This Row],[Category and Sub-Category]])))</f>
        <v>spaces</v>
      </c>
      <c r="S3057" s="8">
        <f>DATE(1970,1,1)+(Table1[[#This Row],[launched_at]]/(24*60*60))</f>
        <v>41953.95821759259</v>
      </c>
      <c r="T3057" s="8">
        <f>DATE(1970,1,1)+(Table1[[#This Row],[deadline]]/(24*60*60))</f>
        <v>42013.95821759259</v>
      </c>
      <c r="U3057">
        <f>_xlfn.DAYS(Table1[[#This Row],[Date Ended Conversion]],Table1[[#This Row],[Date Created Conversion]])</f>
        <v>60</v>
      </c>
    </row>
    <row r="3058" spans="1:21" ht="43.5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9">
        <f>IF(Table1[[#This Row],[goal]] &lt;= 0,0,Table1[[#This Row],[pledged]]/Table1[[#This Row],[goal]])</f>
        <v>0</v>
      </c>
      <c r="P3058" s="7">
        <f>IF(Table1[[#This Row],[backers_count]] &lt;= 0,0,Table1[[#This Row],[pledged]]/Table1[[#This Row],[backers_count]])</f>
        <v>0</v>
      </c>
      <c r="Q3058" t="str">
        <f>TRIM(MID(Table1[[#This Row],[Category and Sub-Category]],1,SEARCH("/",Table1[[#This Row],[Category and Sub-Category]],1)-1))</f>
        <v>theater</v>
      </c>
      <c r="R3058" t="str">
        <f>TRIM(MID(Table1[[#This Row],[Category and Sub-Category]],SEARCH("/",Table1[[#This Row],[Category and Sub-Category]],1)+1,LEN(Table1[[#This Row],[Category and Sub-Category]])))</f>
        <v>spaces</v>
      </c>
      <c r="S3058" s="8">
        <f>DATE(1970,1,1)+(Table1[[#This Row],[launched_at]]/(24*60*60))</f>
        <v>41851.636388888888</v>
      </c>
      <c r="T3058" s="8">
        <f>DATE(1970,1,1)+(Table1[[#This Row],[deadline]]/(24*60*60))</f>
        <v>41911.636388888888</v>
      </c>
      <c r="U3058">
        <f>_xlfn.DAYS(Table1[[#This Row],[Date Ended Conversion]],Table1[[#This Row],[Date Created Conversion]])</f>
        <v>60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9">
        <f>IF(Table1[[#This Row],[goal]] &lt;= 0,0,Table1[[#This Row],[pledged]]/Table1[[#This Row],[goal]])</f>
        <v>0</v>
      </c>
      <c r="P3059" s="7">
        <f>IF(Table1[[#This Row],[backers_count]] &lt;= 0,0,Table1[[#This Row],[pledged]]/Table1[[#This Row],[backers_count]])</f>
        <v>0</v>
      </c>
      <c r="Q3059" t="str">
        <f>TRIM(MID(Table1[[#This Row],[Category and Sub-Category]],1,SEARCH("/",Table1[[#This Row],[Category and Sub-Category]],1)-1))</f>
        <v>theater</v>
      </c>
      <c r="R3059" t="str">
        <f>TRIM(MID(Table1[[#This Row],[Category and Sub-Category]],SEARCH("/",Table1[[#This Row],[Category and Sub-Category]],1)+1,LEN(Table1[[#This Row],[Category and Sub-Category]])))</f>
        <v>spaces</v>
      </c>
      <c r="S3059" s="8">
        <f>DATE(1970,1,1)+(Table1[[#This Row],[launched_at]]/(24*60*60))</f>
        <v>42433.650590277779</v>
      </c>
      <c r="T3059" s="8">
        <f>DATE(1970,1,1)+(Table1[[#This Row],[deadline]]/(24*60*60))</f>
        <v>42463.608923611115</v>
      </c>
      <c r="U3059">
        <f>_xlfn.DAYS(Table1[[#This Row],[Date Ended Conversion]],Table1[[#This Row],[Date Created Conversion]])</f>
        <v>30</v>
      </c>
    </row>
    <row r="3060" spans="1:21" ht="43.5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9">
        <f>IF(Table1[[#This Row],[goal]] &lt;= 0,0,Table1[[#This Row],[pledged]]/Table1[[#This Row],[goal]])</f>
        <v>1.6666666666666666E-4</v>
      </c>
      <c r="P3060" s="7">
        <f>IF(Table1[[#This Row],[backers_count]] &lt;= 0,0,Table1[[#This Row],[pledged]]/Table1[[#This Row],[backers_count]])</f>
        <v>1</v>
      </c>
      <c r="Q3060" t="str">
        <f>TRIM(MID(Table1[[#This Row],[Category and Sub-Category]],1,SEARCH("/",Table1[[#This Row],[Category and Sub-Category]],1)-1))</f>
        <v>theater</v>
      </c>
      <c r="R3060" t="str">
        <f>TRIM(MID(Table1[[#This Row],[Category and Sub-Category]],SEARCH("/",Table1[[#This Row],[Category and Sub-Category]],1)+1,LEN(Table1[[#This Row],[Category and Sub-Category]])))</f>
        <v>spaces</v>
      </c>
      <c r="S3060" s="8">
        <f>DATE(1970,1,1)+(Table1[[#This Row],[launched_at]]/(24*60*60))</f>
        <v>42460.374305555553</v>
      </c>
      <c r="T3060" s="8">
        <f>DATE(1970,1,1)+(Table1[[#This Row],[deadline]]/(24*60*60))</f>
        <v>42510.374305555553</v>
      </c>
      <c r="U3060">
        <f>_xlfn.DAYS(Table1[[#This Row],[Date Ended Conversion]],Table1[[#This Row],[Date Created Conversion]])</f>
        <v>50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9">
        <f>IF(Table1[[#This Row],[goal]] &lt;= 0,0,Table1[[#This Row],[pledged]]/Table1[[#This Row],[goal]])</f>
        <v>3.0066666666666665E-2</v>
      </c>
      <c r="P3061" s="7">
        <f>IF(Table1[[#This Row],[backers_count]] &lt;= 0,0,Table1[[#This Row],[pledged]]/Table1[[#This Row],[backers_count]])</f>
        <v>41</v>
      </c>
      <c r="Q3061" t="str">
        <f>TRIM(MID(Table1[[#This Row],[Category and Sub-Category]],1,SEARCH("/",Table1[[#This Row],[Category and Sub-Category]],1)-1))</f>
        <v>theater</v>
      </c>
      <c r="R3061" t="str">
        <f>TRIM(MID(Table1[[#This Row],[Category and Sub-Category]],SEARCH("/",Table1[[#This Row],[Category and Sub-Category]],1)+1,LEN(Table1[[#This Row],[Category and Sub-Category]])))</f>
        <v>spaces</v>
      </c>
      <c r="S3061" s="8">
        <f>DATE(1970,1,1)+(Table1[[#This Row],[launched_at]]/(24*60*60))</f>
        <v>41829.935717592591</v>
      </c>
      <c r="T3061" s="8">
        <f>DATE(1970,1,1)+(Table1[[#This Row],[deadline]]/(24*60*60))</f>
        <v>41859.935717592591</v>
      </c>
      <c r="U3061">
        <f>_xlfn.DAYS(Table1[[#This Row],[Date Ended Conversion]],Table1[[#This Row],[Date Created Conversion]])</f>
        <v>30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9">
        <f>IF(Table1[[#This Row],[goal]] &lt;= 0,0,Table1[[#This Row],[pledged]]/Table1[[#This Row],[goal]])</f>
        <v>1.5227272727272728E-3</v>
      </c>
      <c r="P3062" s="7">
        <f>IF(Table1[[#This Row],[backers_count]] &lt;= 0,0,Table1[[#This Row],[pledged]]/Table1[[#This Row],[backers_count]])</f>
        <v>55.833333333333336</v>
      </c>
      <c r="Q3062" t="str">
        <f>TRIM(MID(Table1[[#This Row],[Category and Sub-Category]],1,SEARCH("/",Table1[[#This Row],[Category and Sub-Category]],1)-1))</f>
        <v>theater</v>
      </c>
      <c r="R3062" t="str">
        <f>TRIM(MID(Table1[[#This Row],[Category and Sub-Category]],SEARCH("/",Table1[[#This Row],[Category and Sub-Category]],1)+1,LEN(Table1[[#This Row],[Category and Sub-Category]])))</f>
        <v>spaces</v>
      </c>
      <c r="S3062" s="8">
        <f>DATE(1970,1,1)+(Table1[[#This Row],[launched_at]]/(24*60*60))</f>
        <v>42245.274699074071</v>
      </c>
      <c r="T3062" s="8">
        <f>DATE(1970,1,1)+(Table1[[#This Row],[deadline]]/(24*60*60))</f>
        <v>42275.274699074071</v>
      </c>
      <c r="U3062">
        <f>_xlfn.DAYS(Table1[[#This Row],[Date Ended Conversion]],Table1[[#This Row],[Date Created Conversion]])</f>
        <v>30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9">
        <f>IF(Table1[[#This Row],[goal]] &lt;= 0,0,Table1[[#This Row],[pledged]]/Table1[[#This Row],[goal]])</f>
        <v>0</v>
      </c>
      <c r="P3063" s="7">
        <f>IF(Table1[[#This Row],[backers_count]] &lt;= 0,0,Table1[[#This Row],[pledged]]/Table1[[#This Row],[backers_count]])</f>
        <v>0</v>
      </c>
      <c r="Q3063" t="str">
        <f>TRIM(MID(Table1[[#This Row],[Category and Sub-Category]],1,SEARCH("/",Table1[[#This Row],[Category and Sub-Category]],1)-1))</f>
        <v>theater</v>
      </c>
      <c r="R3063" t="str">
        <f>TRIM(MID(Table1[[#This Row],[Category and Sub-Category]],SEARCH("/",Table1[[#This Row],[Category and Sub-Category]],1)+1,LEN(Table1[[#This Row],[Category and Sub-Category]])))</f>
        <v>spaces</v>
      </c>
      <c r="S3063" s="8">
        <f>DATE(1970,1,1)+(Table1[[#This Row],[launched_at]]/(24*60*60))</f>
        <v>41834.784120370372</v>
      </c>
      <c r="T3063" s="8">
        <f>DATE(1970,1,1)+(Table1[[#This Row],[deadline]]/(24*60*60))</f>
        <v>41864.784120370372</v>
      </c>
      <c r="U3063">
        <f>_xlfn.DAYS(Table1[[#This Row],[Date Ended Conversion]],Table1[[#This Row],[Date Created Conversion]])</f>
        <v>30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9">
        <f>IF(Table1[[#This Row],[goal]] &lt;= 0,0,Table1[[#This Row],[pledged]]/Table1[[#This Row],[goal]])</f>
        <v>0.66839999999999999</v>
      </c>
      <c r="P3064" s="7">
        <f>IF(Table1[[#This Row],[backers_count]] &lt;= 0,0,Table1[[#This Row],[pledged]]/Table1[[#This Row],[backers_count]])</f>
        <v>99.761194029850742</v>
      </c>
      <c r="Q3064" t="str">
        <f>TRIM(MID(Table1[[#This Row],[Category and Sub-Category]],1,SEARCH("/",Table1[[#This Row],[Category and Sub-Category]],1)-1))</f>
        <v>theater</v>
      </c>
      <c r="R3064" t="str">
        <f>TRIM(MID(Table1[[#This Row],[Category and Sub-Category]],SEARCH("/",Table1[[#This Row],[Category and Sub-Category]],1)+1,LEN(Table1[[#This Row],[Category and Sub-Category]])))</f>
        <v>spaces</v>
      </c>
      <c r="S3064" s="8">
        <f>DATE(1970,1,1)+(Table1[[#This Row],[launched_at]]/(24*60*60))</f>
        <v>42248.535787037035</v>
      </c>
      <c r="T3064" s="8">
        <f>DATE(1970,1,1)+(Table1[[#This Row],[deadline]]/(24*60*60))</f>
        <v>42277.75</v>
      </c>
      <c r="U3064">
        <f>_xlfn.DAYS(Table1[[#This Row],[Date Ended Conversion]],Table1[[#This Row],[Date Created Conversion]])</f>
        <v>29</v>
      </c>
    </row>
    <row r="3065" spans="1:21" ht="29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9">
        <f>IF(Table1[[#This Row],[goal]] &lt;= 0,0,Table1[[#This Row],[pledged]]/Table1[[#This Row],[goal]])</f>
        <v>0.19566666666666666</v>
      </c>
      <c r="P3065" s="7">
        <f>IF(Table1[[#This Row],[backers_count]] &lt;= 0,0,Table1[[#This Row],[pledged]]/Table1[[#This Row],[backers_count]])</f>
        <v>25.521739130434781</v>
      </c>
      <c r="Q3065" t="str">
        <f>TRIM(MID(Table1[[#This Row],[Category and Sub-Category]],1,SEARCH("/",Table1[[#This Row],[Category and Sub-Category]],1)-1))</f>
        <v>theater</v>
      </c>
      <c r="R3065" t="str">
        <f>TRIM(MID(Table1[[#This Row],[Category and Sub-Category]],SEARCH("/",Table1[[#This Row],[Category and Sub-Category]],1)+1,LEN(Table1[[#This Row],[Category and Sub-Category]])))</f>
        <v>spaces</v>
      </c>
      <c r="S3065" s="8">
        <f>DATE(1970,1,1)+(Table1[[#This Row],[launched_at]]/(24*60*60))</f>
        <v>42630.922893518524</v>
      </c>
      <c r="T3065" s="8">
        <f>DATE(1970,1,1)+(Table1[[#This Row],[deadline]]/(24*60*60))</f>
        <v>42665.922893518524</v>
      </c>
      <c r="U3065">
        <f>_xlfn.DAYS(Table1[[#This Row],[Date Ended Conversion]],Table1[[#This Row],[Date Created Conversion]])</f>
        <v>35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9">
        <f>IF(Table1[[#This Row],[goal]] &lt;= 0,0,Table1[[#This Row],[pledged]]/Table1[[#This Row],[goal]])</f>
        <v>0.11294666666666667</v>
      </c>
      <c r="P3066" s="7">
        <f>IF(Table1[[#This Row],[backers_count]] &lt;= 0,0,Table1[[#This Row],[pledged]]/Table1[[#This Row],[backers_count]])</f>
        <v>117.65277777777777</v>
      </c>
      <c r="Q3066" t="str">
        <f>TRIM(MID(Table1[[#This Row],[Category and Sub-Category]],1,SEARCH("/",Table1[[#This Row],[Category and Sub-Category]],1)-1))</f>
        <v>theater</v>
      </c>
      <c r="R3066" t="str">
        <f>TRIM(MID(Table1[[#This Row],[Category and Sub-Category]],SEARCH("/",Table1[[#This Row],[Category and Sub-Category]],1)+1,LEN(Table1[[#This Row],[Category and Sub-Category]])))</f>
        <v>spaces</v>
      </c>
      <c r="S3066" s="8">
        <f>DATE(1970,1,1)+(Table1[[#This Row],[launched_at]]/(24*60*60))</f>
        <v>42299.130162037036</v>
      </c>
      <c r="T3066" s="8">
        <f>DATE(1970,1,1)+(Table1[[#This Row],[deadline]]/(24*60*60))</f>
        <v>42330.290972222225</v>
      </c>
      <c r="U3066">
        <f>_xlfn.DAYS(Table1[[#This Row],[Date Ended Conversion]],Table1[[#This Row],[Date Created Conversion]])</f>
        <v>31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9">
        <f>IF(Table1[[#This Row],[goal]] &lt;= 0,0,Table1[[#This Row],[pledged]]/Table1[[#This Row],[goal]])</f>
        <v>4.0000000000000002E-4</v>
      </c>
      <c r="P3067" s="7">
        <f>IF(Table1[[#This Row],[backers_count]] &lt;= 0,0,Table1[[#This Row],[pledged]]/Table1[[#This Row],[backers_count]])</f>
        <v>5</v>
      </c>
      <c r="Q3067" t="str">
        <f>TRIM(MID(Table1[[#This Row],[Category and Sub-Category]],1,SEARCH("/",Table1[[#This Row],[Category and Sub-Category]],1)-1))</f>
        <v>theater</v>
      </c>
      <c r="R3067" t="str">
        <f>TRIM(MID(Table1[[#This Row],[Category and Sub-Category]],SEARCH("/",Table1[[#This Row],[Category and Sub-Category]],1)+1,LEN(Table1[[#This Row],[Category and Sub-Category]])))</f>
        <v>spaces</v>
      </c>
      <c r="S3067" s="8">
        <f>DATE(1970,1,1)+(Table1[[#This Row],[launched_at]]/(24*60*60))</f>
        <v>41825.055231481485</v>
      </c>
      <c r="T3067" s="8">
        <f>DATE(1970,1,1)+(Table1[[#This Row],[deadline]]/(24*60*60))</f>
        <v>41850.055231481485</v>
      </c>
      <c r="U3067">
        <f>_xlfn.DAYS(Table1[[#This Row],[Date Ended Conversion]],Table1[[#This Row],[Date Created Conversion]])</f>
        <v>25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9">
        <f>IF(Table1[[#This Row],[goal]] &lt;= 0,0,Table1[[#This Row],[pledged]]/Table1[[#This Row],[goal]])</f>
        <v>0.11985714285714286</v>
      </c>
      <c r="P3068" s="7">
        <f>IF(Table1[[#This Row],[backers_count]] &lt;= 0,0,Table1[[#This Row],[pledged]]/Table1[[#This Row],[backers_count]])</f>
        <v>2796.6666666666665</v>
      </c>
      <c r="Q3068" t="str">
        <f>TRIM(MID(Table1[[#This Row],[Category and Sub-Category]],1,SEARCH("/",Table1[[#This Row],[Category and Sub-Category]],1)-1))</f>
        <v>theater</v>
      </c>
      <c r="R3068" t="str">
        <f>TRIM(MID(Table1[[#This Row],[Category and Sub-Category]],SEARCH("/",Table1[[#This Row],[Category and Sub-Category]],1)+1,LEN(Table1[[#This Row],[Category and Sub-Category]])))</f>
        <v>spaces</v>
      </c>
      <c r="S3068" s="8">
        <f>DATE(1970,1,1)+(Table1[[#This Row],[launched_at]]/(24*60*60))</f>
        <v>42531.228437500002</v>
      </c>
      <c r="T3068" s="8">
        <f>DATE(1970,1,1)+(Table1[[#This Row],[deadline]]/(24*60*60))</f>
        <v>42561.228437500002</v>
      </c>
      <c r="U3068">
        <f>_xlfn.DAYS(Table1[[#This Row],[Date Ended Conversion]],Table1[[#This Row],[Date Created Conversion]])</f>
        <v>30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9">
        <f>IF(Table1[[#This Row],[goal]] &lt;= 0,0,Table1[[#This Row],[pledged]]/Table1[[#This Row],[goal]])</f>
        <v>2.5000000000000001E-2</v>
      </c>
      <c r="P3069" s="7">
        <f>IF(Table1[[#This Row],[backers_count]] &lt;= 0,0,Table1[[#This Row],[pledged]]/Table1[[#This Row],[backers_count]])</f>
        <v>200</v>
      </c>
      <c r="Q3069" t="str">
        <f>TRIM(MID(Table1[[#This Row],[Category and Sub-Category]],1,SEARCH("/",Table1[[#This Row],[Category and Sub-Category]],1)-1))</f>
        <v>theater</v>
      </c>
      <c r="R3069" t="str">
        <f>TRIM(MID(Table1[[#This Row],[Category and Sub-Category]],SEARCH("/",Table1[[#This Row],[Category and Sub-Category]],1)+1,LEN(Table1[[#This Row],[Category and Sub-Category]])))</f>
        <v>spaces</v>
      </c>
      <c r="S3069" s="8">
        <f>DATE(1970,1,1)+(Table1[[#This Row],[launched_at]]/(24*60*60))</f>
        <v>42226.938414351855</v>
      </c>
      <c r="T3069" s="8">
        <f>DATE(1970,1,1)+(Table1[[#This Row],[deadline]]/(24*60*60))</f>
        <v>42256.938414351855</v>
      </c>
      <c r="U3069">
        <f>_xlfn.DAYS(Table1[[#This Row],[Date Ended Conversion]],Table1[[#This Row],[Date Created Conversion]])</f>
        <v>30</v>
      </c>
    </row>
    <row r="3070" spans="1:21" ht="43.5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9">
        <f>IF(Table1[[#This Row],[goal]] &lt;= 0,0,Table1[[#This Row],[pledged]]/Table1[[#This Row],[goal]])</f>
        <v>6.9999999999999999E-4</v>
      </c>
      <c r="P3070" s="7">
        <f>IF(Table1[[#This Row],[backers_count]] &lt;= 0,0,Table1[[#This Row],[pledged]]/Table1[[#This Row],[backers_count]])</f>
        <v>87.5</v>
      </c>
      <c r="Q3070" t="str">
        <f>TRIM(MID(Table1[[#This Row],[Category and Sub-Category]],1,SEARCH("/",Table1[[#This Row],[Category and Sub-Category]],1)-1))</f>
        <v>theater</v>
      </c>
      <c r="R3070" t="str">
        <f>TRIM(MID(Table1[[#This Row],[Category and Sub-Category]],SEARCH("/",Table1[[#This Row],[Category and Sub-Category]],1)+1,LEN(Table1[[#This Row],[Category and Sub-Category]])))</f>
        <v>spaces</v>
      </c>
      <c r="S3070" s="8">
        <f>DATE(1970,1,1)+(Table1[[#This Row],[launched_at]]/(24*60*60))</f>
        <v>42263.691574074073</v>
      </c>
      <c r="T3070" s="8">
        <f>DATE(1970,1,1)+(Table1[[#This Row],[deadline]]/(24*60*60))</f>
        <v>42293.691574074073</v>
      </c>
      <c r="U3070">
        <f>_xlfn.DAYS(Table1[[#This Row],[Date Ended Conversion]],Table1[[#This Row],[Date Created Conversion]])</f>
        <v>30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9">
        <f>IF(Table1[[#This Row],[goal]] &lt;= 0,0,Table1[[#This Row],[pledged]]/Table1[[#This Row],[goal]])</f>
        <v>0.14099999999999999</v>
      </c>
      <c r="P3071" s="7">
        <f>IF(Table1[[#This Row],[backers_count]] &lt;= 0,0,Table1[[#This Row],[pledged]]/Table1[[#This Row],[backers_count]])</f>
        <v>20.142857142857142</v>
      </c>
      <c r="Q3071" t="str">
        <f>TRIM(MID(Table1[[#This Row],[Category and Sub-Category]],1,SEARCH("/",Table1[[#This Row],[Category and Sub-Category]],1)-1))</f>
        <v>theater</v>
      </c>
      <c r="R3071" t="str">
        <f>TRIM(MID(Table1[[#This Row],[Category and Sub-Category]],SEARCH("/",Table1[[#This Row],[Category and Sub-Category]],1)+1,LEN(Table1[[#This Row],[Category and Sub-Category]])))</f>
        <v>spaces</v>
      </c>
      <c r="S3071" s="8">
        <f>DATE(1970,1,1)+(Table1[[#This Row],[launched_at]]/(24*60*60))</f>
        <v>41957.833726851852</v>
      </c>
      <c r="T3071" s="8">
        <f>DATE(1970,1,1)+(Table1[[#This Row],[deadline]]/(24*60*60))</f>
        <v>41987.833726851852</v>
      </c>
      <c r="U3071">
        <f>_xlfn.DAYS(Table1[[#This Row],[Date Ended Conversion]],Table1[[#This Row],[Date Created Conversion]])</f>
        <v>30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9">
        <f>IF(Table1[[#This Row],[goal]] &lt;= 0,0,Table1[[#This Row],[pledged]]/Table1[[#This Row],[goal]])</f>
        <v>3.3399999999999999E-2</v>
      </c>
      <c r="P3072" s="7">
        <f>IF(Table1[[#This Row],[backers_count]] &lt;= 0,0,Table1[[#This Row],[pledged]]/Table1[[#This Row],[backers_count]])</f>
        <v>20.875</v>
      </c>
      <c r="Q3072" t="str">
        <f>TRIM(MID(Table1[[#This Row],[Category and Sub-Category]],1,SEARCH("/",Table1[[#This Row],[Category and Sub-Category]],1)-1))</f>
        <v>theater</v>
      </c>
      <c r="R3072" t="str">
        <f>TRIM(MID(Table1[[#This Row],[Category and Sub-Category]],SEARCH("/",Table1[[#This Row],[Category and Sub-Category]],1)+1,LEN(Table1[[#This Row],[Category and Sub-Category]])))</f>
        <v>spaces</v>
      </c>
      <c r="S3072" s="8">
        <f>DATE(1970,1,1)+(Table1[[#This Row],[launched_at]]/(24*60*60))</f>
        <v>42690.733437499999</v>
      </c>
      <c r="T3072" s="8">
        <f>DATE(1970,1,1)+(Table1[[#This Row],[deadline]]/(24*60*60))</f>
        <v>42711.733437499999</v>
      </c>
      <c r="U3072">
        <f>_xlfn.DAYS(Table1[[#This Row],[Date Ended Conversion]],Table1[[#This Row],[Date Created Conversion]])</f>
        <v>21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9">
        <f>IF(Table1[[#This Row],[goal]] &lt;= 0,0,Table1[[#This Row],[pledged]]/Table1[[#This Row],[goal]])</f>
        <v>0.59775</v>
      </c>
      <c r="P3073" s="7">
        <f>IF(Table1[[#This Row],[backers_count]] &lt;= 0,0,Table1[[#This Row],[pledged]]/Table1[[#This Row],[backers_count]])</f>
        <v>61.307692307692307</v>
      </c>
      <c r="Q3073" t="str">
        <f>TRIM(MID(Table1[[#This Row],[Category and Sub-Category]],1,SEARCH("/",Table1[[#This Row],[Category and Sub-Category]],1)-1))</f>
        <v>theater</v>
      </c>
      <c r="R3073" t="str">
        <f>TRIM(MID(Table1[[#This Row],[Category and Sub-Category]],SEARCH("/",Table1[[#This Row],[Category and Sub-Category]],1)+1,LEN(Table1[[#This Row],[Category and Sub-Category]])))</f>
        <v>spaces</v>
      </c>
      <c r="S3073" s="8">
        <f>DATE(1970,1,1)+(Table1[[#This Row],[launched_at]]/(24*60*60))</f>
        <v>42097.732418981483</v>
      </c>
      <c r="T3073" s="8">
        <f>DATE(1970,1,1)+(Table1[[#This Row],[deadline]]/(24*60*60))</f>
        <v>42115.249305555553</v>
      </c>
      <c r="U3073">
        <f>_xlfn.DAYS(Table1[[#This Row],[Date Ended Conversion]],Table1[[#This Row],[Date Created Conversion]])</f>
        <v>18</v>
      </c>
    </row>
    <row r="3074" spans="1:21" ht="43.5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9">
        <f>IF(Table1[[#This Row],[goal]] &lt;= 0,0,Table1[[#This Row],[pledged]]/Table1[[#This Row],[goal]])</f>
        <v>1.6666666666666666E-4</v>
      </c>
      <c r="P3074" s="7">
        <f>IF(Table1[[#This Row],[backers_count]] &lt;= 0,0,Table1[[#This Row],[pledged]]/Table1[[#This Row],[backers_count]])</f>
        <v>1</v>
      </c>
      <c r="Q3074" t="str">
        <f>TRIM(MID(Table1[[#This Row],[Category and Sub-Category]],1,SEARCH("/",Table1[[#This Row],[Category and Sub-Category]],1)-1))</f>
        <v>theater</v>
      </c>
      <c r="R3074" t="str">
        <f>TRIM(MID(Table1[[#This Row],[Category and Sub-Category]],SEARCH("/",Table1[[#This Row],[Category and Sub-Category]],1)+1,LEN(Table1[[#This Row],[Category and Sub-Category]])))</f>
        <v>spaces</v>
      </c>
      <c r="S3074" s="8">
        <f>DATE(1970,1,1)+(Table1[[#This Row],[launched_at]]/(24*60*60))</f>
        <v>42658.690532407403</v>
      </c>
      <c r="T3074" s="8">
        <f>DATE(1970,1,1)+(Table1[[#This Row],[deadline]]/(24*60*60))</f>
        <v>42673.073611111111</v>
      </c>
      <c r="U3074">
        <f>_xlfn.DAYS(Table1[[#This Row],[Date Ended Conversion]],Table1[[#This Row],[Date Created Conversion]])</f>
        <v>15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9">
        <f>IF(Table1[[#This Row],[goal]] &lt;= 0,0,Table1[[#This Row],[pledged]]/Table1[[#This Row],[goal]])</f>
        <v>2.3035714285714285E-4</v>
      </c>
      <c r="P3075" s="7">
        <f>IF(Table1[[#This Row],[backers_count]] &lt;= 0,0,Table1[[#This Row],[pledged]]/Table1[[#This Row],[backers_count]])</f>
        <v>92.142857142857139</v>
      </c>
      <c r="Q3075" t="str">
        <f>TRIM(MID(Table1[[#This Row],[Category and Sub-Category]],1,SEARCH("/",Table1[[#This Row],[Category and Sub-Category]],1)-1))</f>
        <v>theater</v>
      </c>
      <c r="R3075" t="str">
        <f>TRIM(MID(Table1[[#This Row],[Category and Sub-Category]],SEARCH("/",Table1[[#This Row],[Category and Sub-Category]],1)+1,LEN(Table1[[#This Row],[Category and Sub-Category]])))</f>
        <v>spaces</v>
      </c>
      <c r="S3075" s="8">
        <f>DATE(1970,1,1)+(Table1[[#This Row],[launched_at]]/(24*60*60))</f>
        <v>42111.684027777781</v>
      </c>
      <c r="T3075" s="8">
        <f>DATE(1970,1,1)+(Table1[[#This Row],[deadline]]/(24*60*60))</f>
        <v>42169.804861111115</v>
      </c>
      <c r="U3075">
        <f>_xlfn.DAYS(Table1[[#This Row],[Date Ended Conversion]],Table1[[#This Row],[Date Created Conversion]])</f>
        <v>58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9">
        <f>IF(Table1[[#This Row],[goal]] &lt;= 0,0,Table1[[#This Row],[pledged]]/Table1[[#This Row],[goal]])</f>
        <v>8.8000000000000003E-4</v>
      </c>
      <c r="P3076" s="7">
        <f>IF(Table1[[#This Row],[backers_count]] &lt;= 0,0,Table1[[#This Row],[pledged]]/Table1[[#This Row],[backers_count]])</f>
        <v>7.333333333333333</v>
      </c>
      <c r="Q3076" t="str">
        <f>TRIM(MID(Table1[[#This Row],[Category and Sub-Category]],1,SEARCH("/",Table1[[#This Row],[Category and Sub-Category]],1)-1))</f>
        <v>theater</v>
      </c>
      <c r="R3076" t="str">
        <f>TRIM(MID(Table1[[#This Row],[Category and Sub-Category]],SEARCH("/",Table1[[#This Row],[Category and Sub-Category]],1)+1,LEN(Table1[[#This Row],[Category and Sub-Category]])))</f>
        <v>spaces</v>
      </c>
      <c r="S3076" s="8">
        <f>DATE(1970,1,1)+(Table1[[#This Row],[launched_at]]/(24*60*60))</f>
        <v>42409.571284722224</v>
      </c>
      <c r="T3076" s="8">
        <f>DATE(1970,1,1)+(Table1[[#This Row],[deadline]]/(24*60*60))</f>
        <v>42439.571284722224</v>
      </c>
      <c r="U3076">
        <f>_xlfn.DAYS(Table1[[#This Row],[Date Ended Conversion]],Table1[[#This Row],[Date Created Conversion]])</f>
        <v>30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9">
        <f>IF(Table1[[#This Row],[goal]] &lt;= 0,0,Table1[[#This Row],[pledged]]/Table1[[#This Row],[goal]])</f>
        <v>8.6400000000000005E-2</v>
      </c>
      <c r="P3077" s="7">
        <f>IF(Table1[[#This Row],[backers_count]] &lt;= 0,0,Table1[[#This Row],[pledged]]/Table1[[#This Row],[backers_count]])</f>
        <v>64.8</v>
      </c>
      <c r="Q3077" t="str">
        <f>TRIM(MID(Table1[[#This Row],[Category and Sub-Category]],1,SEARCH("/",Table1[[#This Row],[Category and Sub-Category]],1)-1))</f>
        <v>theater</v>
      </c>
      <c r="R3077" t="str">
        <f>TRIM(MID(Table1[[#This Row],[Category and Sub-Category]],SEARCH("/",Table1[[#This Row],[Category and Sub-Category]],1)+1,LEN(Table1[[#This Row],[Category and Sub-Category]])))</f>
        <v>spaces</v>
      </c>
      <c r="S3077" s="8">
        <f>DATE(1970,1,1)+(Table1[[#This Row],[launched_at]]/(24*60*60))</f>
        <v>42551.102314814816</v>
      </c>
      <c r="T3077" s="8">
        <f>DATE(1970,1,1)+(Table1[[#This Row],[deadline]]/(24*60*60))</f>
        <v>42601.102314814816</v>
      </c>
      <c r="U3077">
        <f>_xlfn.DAYS(Table1[[#This Row],[Date Ended Conversion]],Table1[[#This Row],[Date Created Conversion]])</f>
        <v>50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9">
        <f>IF(Table1[[#This Row],[goal]] &lt;= 0,0,Table1[[#This Row],[pledged]]/Table1[[#This Row],[goal]])</f>
        <v>0.15060000000000001</v>
      </c>
      <c r="P3078" s="7">
        <f>IF(Table1[[#This Row],[backers_count]] &lt;= 0,0,Table1[[#This Row],[pledged]]/Table1[[#This Row],[backers_count]])</f>
        <v>30.12</v>
      </c>
      <c r="Q3078" t="str">
        <f>TRIM(MID(Table1[[#This Row],[Category and Sub-Category]],1,SEARCH("/",Table1[[#This Row],[Category and Sub-Category]],1)-1))</f>
        <v>theater</v>
      </c>
      <c r="R3078" t="str">
        <f>TRIM(MID(Table1[[#This Row],[Category and Sub-Category]],SEARCH("/",Table1[[#This Row],[Category and Sub-Category]],1)+1,LEN(Table1[[#This Row],[Category and Sub-Category]])))</f>
        <v>spaces</v>
      </c>
      <c r="S3078" s="8">
        <f>DATE(1970,1,1)+(Table1[[#This Row],[launched_at]]/(24*60*60))</f>
        <v>42226.651886574073</v>
      </c>
      <c r="T3078" s="8">
        <f>DATE(1970,1,1)+(Table1[[#This Row],[deadline]]/(24*60*60))</f>
        <v>42286.651886574073</v>
      </c>
      <c r="U3078">
        <f>_xlfn.DAYS(Table1[[#This Row],[Date Ended Conversion]],Table1[[#This Row],[Date Created Conversion]])</f>
        <v>60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9">
        <f>IF(Table1[[#This Row],[goal]] &lt;= 0,0,Table1[[#This Row],[pledged]]/Table1[[#This Row],[goal]])</f>
        <v>4.7727272727272731E-3</v>
      </c>
      <c r="P3079" s="7">
        <f>IF(Table1[[#This Row],[backers_count]] &lt;= 0,0,Table1[[#This Row],[pledged]]/Table1[[#This Row],[backers_count]])</f>
        <v>52.5</v>
      </c>
      <c r="Q3079" t="str">
        <f>TRIM(MID(Table1[[#This Row],[Category and Sub-Category]],1,SEARCH("/",Table1[[#This Row],[Category and Sub-Category]],1)-1))</f>
        <v>theater</v>
      </c>
      <c r="R3079" t="str">
        <f>TRIM(MID(Table1[[#This Row],[Category and Sub-Category]],SEARCH("/",Table1[[#This Row],[Category and Sub-Category]],1)+1,LEN(Table1[[#This Row],[Category and Sub-Category]])))</f>
        <v>spaces</v>
      </c>
      <c r="S3079" s="8">
        <f>DATE(1970,1,1)+(Table1[[#This Row],[launched_at]]/(24*60*60))</f>
        <v>42766.956921296296</v>
      </c>
      <c r="T3079" s="8">
        <f>DATE(1970,1,1)+(Table1[[#This Row],[deadline]]/(24*60*60))</f>
        <v>42796.956921296296</v>
      </c>
      <c r="U3079">
        <f>_xlfn.DAYS(Table1[[#This Row],[Date Ended Conversion]],Table1[[#This Row],[Date Created Conversion]])</f>
        <v>30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9">
        <f>IF(Table1[[#This Row],[goal]] &lt;= 0,0,Table1[[#This Row],[pledged]]/Table1[[#This Row],[goal]])</f>
        <v>1.1833333333333333E-3</v>
      </c>
      <c r="P3080" s="7">
        <f>IF(Table1[[#This Row],[backers_count]] &lt;= 0,0,Table1[[#This Row],[pledged]]/Table1[[#This Row],[backers_count]])</f>
        <v>23.666666666666668</v>
      </c>
      <c r="Q3080" t="str">
        <f>TRIM(MID(Table1[[#This Row],[Category and Sub-Category]],1,SEARCH("/",Table1[[#This Row],[Category and Sub-Category]],1)-1))</f>
        <v>theater</v>
      </c>
      <c r="R3080" t="str">
        <f>TRIM(MID(Table1[[#This Row],[Category and Sub-Category]],SEARCH("/",Table1[[#This Row],[Category and Sub-Category]],1)+1,LEN(Table1[[#This Row],[Category and Sub-Category]])))</f>
        <v>spaces</v>
      </c>
      <c r="S3080" s="8">
        <f>DATE(1970,1,1)+(Table1[[#This Row],[launched_at]]/(24*60*60))</f>
        <v>42031.138831018514</v>
      </c>
      <c r="T3080" s="8">
        <f>DATE(1970,1,1)+(Table1[[#This Row],[deadline]]/(24*60*60))</f>
        <v>42061.138831018514</v>
      </c>
      <c r="U3080">
        <f>_xlfn.DAYS(Table1[[#This Row],[Date Ended Conversion]],Table1[[#This Row],[Date Created Conversion]])</f>
        <v>30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9">
        <f>IF(Table1[[#This Row],[goal]] &lt;= 0,0,Table1[[#This Row],[pledged]]/Table1[[#This Row],[goal]])</f>
        <v>8.4173998587352451E-3</v>
      </c>
      <c r="P3081" s="7">
        <f>IF(Table1[[#This Row],[backers_count]] &lt;= 0,0,Table1[[#This Row],[pledged]]/Table1[[#This Row],[backers_count]])</f>
        <v>415.77777777777777</v>
      </c>
      <c r="Q3081" t="str">
        <f>TRIM(MID(Table1[[#This Row],[Category and Sub-Category]],1,SEARCH("/",Table1[[#This Row],[Category and Sub-Category]],1)-1))</f>
        <v>theater</v>
      </c>
      <c r="R3081" t="str">
        <f>TRIM(MID(Table1[[#This Row],[Category and Sub-Category]],SEARCH("/",Table1[[#This Row],[Category and Sub-Category]],1)+1,LEN(Table1[[#This Row],[Category and Sub-Category]])))</f>
        <v>spaces</v>
      </c>
      <c r="S3081" s="8">
        <f>DATE(1970,1,1)+(Table1[[#This Row],[launched_at]]/(24*60*60))</f>
        <v>42055.713368055556</v>
      </c>
      <c r="T3081" s="8">
        <f>DATE(1970,1,1)+(Table1[[#This Row],[deadline]]/(24*60*60))</f>
        <v>42085.671701388885</v>
      </c>
      <c r="U3081">
        <f>_xlfn.DAYS(Table1[[#This Row],[Date Ended Conversion]],Table1[[#This Row],[Date Created Conversion]])</f>
        <v>30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9">
        <f>IF(Table1[[#This Row],[goal]] &lt;= 0,0,Table1[[#This Row],[pledged]]/Table1[[#This Row],[goal]])</f>
        <v>1.8799999999999999E-4</v>
      </c>
      <c r="P3082" s="7">
        <f>IF(Table1[[#This Row],[backers_count]] &lt;= 0,0,Table1[[#This Row],[pledged]]/Table1[[#This Row],[backers_count]])</f>
        <v>53.714285714285715</v>
      </c>
      <c r="Q3082" t="str">
        <f>TRIM(MID(Table1[[#This Row],[Category and Sub-Category]],1,SEARCH("/",Table1[[#This Row],[Category and Sub-Category]],1)-1))</f>
        <v>theater</v>
      </c>
      <c r="R3082" t="str">
        <f>TRIM(MID(Table1[[#This Row],[Category and Sub-Category]],SEARCH("/",Table1[[#This Row],[Category and Sub-Category]],1)+1,LEN(Table1[[#This Row],[Category and Sub-Category]])))</f>
        <v>spaces</v>
      </c>
      <c r="S3082" s="8">
        <f>DATE(1970,1,1)+(Table1[[#This Row],[launched_at]]/(24*60*60))</f>
        <v>41940.028287037036</v>
      </c>
      <c r="T3082" s="8">
        <f>DATE(1970,1,1)+(Table1[[#This Row],[deadline]]/(24*60*60))</f>
        <v>42000.0699537037</v>
      </c>
      <c r="U3082">
        <f>_xlfn.DAYS(Table1[[#This Row],[Date Ended Conversion]],Table1[[#This Row],[Date Created Conversion]])</f>
        <v>60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9">
        <f>IF(Table1[[#This Row],[goal]] &lt;= 0,0,Table1[[#This Row],[pledged]]/Table1[[#This Row],[goal]])</f>
        <v>2.1029999999999998E-3</v>
      </c>
      <c r="P3083" s="7">
        <f>IF(Table1[[#This Row],[backers_count]] &lt;= 0,0,Table1[[#This Row],[pledged]]/Table1[[#This Row],[backers_count]])</f>
        <v>420.6</v>
      </c>
      <c r="Q3083" t="str">
        <f>TRIM(MID(Table1[[#This Row],[Category and Sub-Category]],1,SEARCH("/",Table1[[#This Row],[Category and Sub-Category]],1)-1))</f>
        <v>theater</v>
      </c>
      <c r="R3083" t="str">
        <f>TRIM(MID(Table1[[#This Row],[Category and Sub-Category]],SEARCH("/",Table1[[#This Row],[Category and Sub-Category]],1)+1,LEN(Table1[[#This Row],[Category and Sub-Category]])))</f>
        <v>spaces</v>
      </c>
      <c r="S3083" s="8">
        <f>DATE(1970,1,1)+(Table1[[#This Row],[launched_at]]/(24*60*60))</f>
        <v>42237.181608796294</v>
      </c>
      <c r="T3083" s="8">
        <f>DATE(1970,1,1)+(Table1[[#This Row],[deadline]]/(24*60*60))</f>
        <v>42267.181608796294</v>
      </c>
      <c r="U3083">
        <f>_xlfn.DAYS(Table1[[#This Row],[Date Ended Conversion]],Table1[[#This Row],[Date Created Conversion]])</f>
        <v>30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9">
        <f>IF(Table1[[#This Row],[goal]] &lt;= 0,0,Table1[[#This Row],[pledged]]/Table1[[#This Row],[goal]])</f>
        <v>0</v>
      </c>
      <c r="P3084" s="7">
        <f>IF(Table1[[#This Row],[backers_count]] &lt;= 0,0,Table1[[#This Row],[pledged]]/Table1[[#This Row],[backers_count]])</f>
        <v>0</v>
      </c>
      <c r="Q3084" t="str">
        <f>TRIM(MID(Table1[[#This Row],[Category and Sub-Category]],1,SEARCH("/",Table1[[#This Row],[Category and Sub-Category]],1)-1))</f>
        <v>theater</v>
      </c>
      <c r="R3084" t="str">
        <f>TRIM(MID(Table1[[#This Row],[Category and Sub-Category]],SEARCH("/",Table1[[#This Row],[Category and Sub-Category]],1)+1,LEN(Table1[[#This Row],[Category and Sub-Category]])))</f>
        <v>spaces</v>
      </c>
      <c r="S3084" s="8">
        <f>DATE(1970,1,1)+(Table1[[#This Row],[launched_at]]/(24*60*60))</f>
        <v>42293.922986111109</v>
      </c>
      <c r="T3084" s="8">
        <f>DATE(1970,1,1)+(Table1[[#This Row],[deadline]]/(24*60*60))</f>
        <v>42323.96465277778</v>
      </c>
      <c r="U3084">
        <f>_xlfn.DAYS(Table1[[#This Row],[Date Ended Conversion]],Table1[[#This Row],[Date Created Conversion]])</f>
        <v>30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9">
        <f>IF(Table1[[#This Row],[goal]] &lt;= 0,0,Table1[[#This Row],[pledged]]/Table1[[#This Row],[goal]])</f>
        <v>2.8E-3</v>
      </c>
      <c r="P3085" s="7">
        <f>IF(Table1[[#This Row],[backers_count]] &lt;= 0,0,Table1[[#This Row],[pledged]]/Table1[[#This Row],[backers_count]])</f>
        <v>18.666666666666668</v>
      </c>
      <c r="Q3085" t="str">
        <f>TRIM(MID(Table1[[#This Row],[Category and Sub-Category]],1,SEARCH("/",Table1[[#This Row],[Category and Sub-Category]],1)-1))</f>
        <v>theater</v>
      </c>
      <c r="R3085" t="str">
        <f>TRIM(MID(Table1[[#This Row],[Category and Sub-Category]],SEARCH("/",Table1[[#This Row],[Category and Sub-Category]],1)+1,LEN(Table1[[#This Row],[Category and Sub-Category]])))</f>
        <v>spaces</v>
      </c>
      <c r="S3085" s="8">
        <f>DATE(1970,1,1)+(Table1[[#This Row],[launched_at]]/(24*60*60))</f>
        <v>41853.563402777778</v>
      </c>
      <c r="T3085" s="8">
        <f>DATE(1970,1,1)+(Table1[[#This Row],[deadline]]/(24*60*60))</f>
        <v>41883.208333333336</v>
      </c>
      <c r="U3085">
        <f>_xlfn.DAYS(Table1[[#This Row],[Date Ended Conversion]],Table1[[#This Row],[Date Created Conversion]])</f>
        <v>30</v>
      </c>
    </row>
    <row r="3086" spans="1:21" ht="43.5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9">
        <f>IF(Table1[[#This Row],[goal]] &lt;= 0,0,Table1[[#This Row],[pledged]]/Table1[[#This Row],[goal]])</f>
        <v>0.11579206701157921</v>
      </c>
      <c r="P3086" s="7">
        <f>IF(Table1[[#This Row],[backers_count]] &lt;= 0,0,Table1[[#This Row],[pledged]]/Table1[[#This Row],[backers_count]])</f>
        <v>78.333333333333329</v>
      </c>
      <c r="Q3086" t="str">
        <f>TRIM(MID(Table1[[#This Row],[Category and Sub-Category]],1,SEARCH("/",Table1[[#This Row],[Category and Sub-Category]],1)-1))</f>
        <v>theater</v>
      </c>
      <c r="R3086" t="str">
        <f>TRIM(MID(Table1[[#This Row],[Category and Sub-Category]],SEARCH("/",Table1[[#This Row],[Category and Sub-Category]],1)+1,LEN(Table1[[#This Row],[Category and Sub-Category]])))</f>
        <v>spaces</v>
      </c>
      <c r="S3086" s="8">
        <f>DATE(1970,1,1)+(Table1[[#This Row],[launched_at]]/(24*60*60))</f>
        <v>42100.723738425921</v>
      </c>
      <c r="T3086" s="8">
        <f>DATE(1970,1,1)+(Table1[[#This Row],[deadline]]/(24*60*60))</f>
        <v>42129.783333333333</v>
      </c>
      <c r="U3086">
        <f>_xlfn.DAYS(Table1[[#This Row],[Date Ended Conversion]],Table1[[#This Row],[Date Created Conversion]])</f>
        <v>29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9">
        <f>IF(Table1[[#This Row],[goal]] &lt;= 0,0,Table1[[#This Row],[pledged]]/Table1[[#This Row],[goal]])</f>
        <v>2.4400000000000002E-2</v>
      </c>
      <c r="P3087" s="7">
        <f>IF(Table1[[#This Row],[backers_count]] &lt;= 0,0,Table1[[#This Row],[pledged]]/Table1[[#This Row],[backers_count]])</f>
        <v>67.777777777777771</v>
      </c>
      <c r="Q3087" t="str">
        <f>TRIM(MID(Table1[[#This Row],[Category and Sub-Category]],1,SEARCH("/",Table1[[#This Row],[Category and Sub-Category]],1)-1))</f>
        <v>theater</v>
      </c>
      <c r="R3087" t="str">
        <f>TRIM(MID(Table1[[#This Row],[Category and Sub-Category]],SEARCH("/",Table1[[#This Row],[Category and Sub-Category]],1)+1,LEN(Table1[[#This Row],[Category and Sub-Category]])))</f>
        <v>spaces</v>
      </c>
      <c r="S3087" s="8">
        <f>DATE(1970,1,1)+(Table1[[#This Row],[launched_at]]/(24*60*60))</f>
        <v>42246.883784722224</v>
      </c>
      <c r="T3087" s="8">
        <f>DATE(1970,1,1)+(Table1[[#This Row],[deadline]]/(24*60*60))</f>
        <v>42276.883784722224</v>
      </c>
      <c r="U3087">
        <f>_xlfn.DAYS(Table1[[#This Row],[Date Ended Conversion]],Table1[[#This Row],[Date Created Conversion]])</f>
        <v>30</v>
      </c>
    </row>
    <row r="3088" spans="1:21" ht="43.5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9">
        <f>IF(Table1[[#This Row],[goal]] &lt;= 0,0,Table1[[#This Row],[pledged]]/Table1[[#This Row],[goal]])</f>
        <v>2.5000000000000001E-3</v>
      </c>
      <c r="P3088" s="7">
        <f>IF(Table1[[#This Row],[backers_count]] &lt;= 0,0,Table1[[#This Row],[pledged]]/Table1[[#This Row],[backers_count]])</f>
        <v>16.666666666666668</v>
      </c>
      <c r="Q3088" t="str">
        <f>TRIM(MID(Table1[[#This Row],[Category and Sub-Category]],1,SEARCH("/",Table1[[#This Row],[Category and Sub-Category]],1)-1))</f>
        <v>theater</v>
      </c>
      <c r="R3088" t="str">
        <f>TRIM(MID(Table1[[#This Row],[Category and Sub-Category]],SEARCH("/",Table1[[#This Row],[Category and Sub-Category]],1)+1,LEN(Table1[[#This Row],[Category and Sub-Category]])))</f>
        <v>spaces</v>
      </c>
      <c r="S3088" s="8">
        <f>DATE(1970,1,1)+(Table1[[#This Row],[launched_at]]/(24*60*60))</f>
        <v>42173.67082175926</v>
      </c>
      <c r="T3088" s="8">
        <f>DATE(1970,1,1)+(Table1[[#This Row],[deadline]]/(24*60*60))</f>
        <v>42233.67082175926</v>
      </c>
      <c r="U3088">
        <f>_xlfn.DAYS(Table1[[#This Row],[Date Ended Conversion]],Table1[[#This Row],[Date Created Conversion]])</f>
        <v>60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9">
        <f>IF(Table1[[#This Row],[goal]] &lt;= 0,0,Table1[[#This Row],[pledged]]/Table1[[#This Row],[goal]])</f>
        <v>6.2500000000000003E-3</v>
      </c>
      <c r="P3089" s="7">
        <f>IF(Table1[[#This Row],[backers_count]] &lt;= 0,0,Table1[[#This Row],[pledged]]/Table1[[#This Row],[backers_count]])</f>
        <v>62.5</v>
      </c>
      <c r="Q3089" t="str">
        <f>TRIM(MID(Table1[[#This Row],[Category and Sub-Category]],1,SEARCH("/",Table1[[#This Row],[Category and Sub-Category]],1)-1))</f>
        <v>theater</v>
      </c>
      <c r="R3089" t="str">
        <f>TRIM(MID(Table1[[#This Row],[Category and Sub-Category]],SEARCH("/",Table1[[#This Row],[Category and Sub-Category]],1)+1,LEN(Table1[[#This Row],[Category and Sub-Category]])))</f>
        <v>spaces</v>
      </c>
      <c r="S3089" s="8">
        <f>DATE(1970,1,1)+(Table1[[#This Row],[launched_at]]/(24*60*60))</f>
        <v>42665.150347222225</v>
      </c>
      <c r="T3089" s="8">
        <f>DATE(1970,1,1)+(Table1[[#This Row],[deadline]]/(24*60*60))</f>
        <v>42725.192013888889</v>
      </c>
      <c r="U3089">
        <f>_xlfn.DAYS(Table1[[#This Row],[Date Ended Conversion]],Table1[[#This Row],[Date Created Conversion]])</f>
        <v>60</v>
      </c>
    </row>
    <row r="3090" spans="1:21" ht="29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9">
        <f>IF(Table1[[#This Row],[goal]] &lt;= 0,0,Table1[[#This Row],[pledged]]/Table1[[#This Row],[goal]])</f>
        <v>1.9384615384615384E-3</v>
      </c>
      <c r="P3090" s="7">
        <f>IF(Table1[[#This Row],[backers_count]] &lt;= 0,0,Table1[[#This Row],[pledged]]/Table1[[#This Row],[backers_count]])</f>
        <v>42</v>
      </c>
      <c r="Q3090" t="str">
        <f>TRIM(MID(Table1[[#This Row],[Category and Sub-Category]],1,SEARCH("/",Table1[[#This Row],[Category and Sub-Category]],1)-1))</f>
        <v>theater</v>
      </c>
      <c r="R3090" t="str">
        <f>TRIM(MID(Table1[[#This Row],[Category and Sub-Category]],SEARCH("/",Table1[[#This Row],[Category and Sub-Category]],1)+1,LEN(Table1[[#This Row],[Category and Sub-Category]])))</f>
        <v>spaces</v>
      </c>
      <c r="S3090" s="8">
        <f>DATE(1970,1,1)+(Table1[[#This Row],[launched_at]]/(24*60*60))</f>
        <v>41981.57230324074</v>
      </c>
      <c r="T3090" s="8">
        <f>DATE(1970,1,1)+(Table1[[#This Row],[deadline]]/(24*60*60))</f>
        <v>42012.570138888885</v>
      </c>
      <c r="U3090">
        <f>_xlfn.DAYS(Table1[[#This Row],[Date Ended Conversion]],Table1[[#This Row],[Date Created Conversion]])</f>
        <v>31</v>
      </c>
    </row>
    <row r="3091" spans="1:21" ht="29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9">
        <f>IF(Table1[[#This Row],[goal]] &lt;= 0,0,Table1[[#This Row],[pledged]]/Table1[[#This Row],[goal]])</f>
        <v>0.23416000000000001</v>
      </c>
      <c r="P3091" s="7">
        <f>IF(Table1[[#This Row],[backers_count]] &lt;= 0,0,Table1[[#This Row],[pledged]]/Table1[[#This Row],[backers_count]])</f>
        <v>130.0888888888889</v>
      </c>
      <c r="Q3091" t="str">
        <f>TRIM(MID(Table1[[#This Row],[Category and Sub-Category]],1,SEARCH("/",Table1[[#This Row],[Category and Sub-Category]],1)-1))</f>
        <v>theater</v>
      </c>
      <c r="R3091" t="str">
        <f>TRIM(MID(Table1[[#This Row],[Category and Sub-Category]],SEARCH("/",Table1[[#This Row],[Category and Sub-Category]],1)+1,LEN(Table1[[#This Row],[Category and Sub-Category]])))</f>
        <v>spaces</v>
      </c>
      <c r="S3091" s="8">
        <f>DATE(1970,1,1)+(Table1[[#This Row],[launched_at]]/(24*60*60))</f>
        <v>42528.542627314819</v>
      </c>
      <c r="T3091" s="8">
        <f>DATE(1970,1,1)+(Table1[[#This Row],[deadline]]/(24*60*60))</f>
        <v>42560.082638888889</v>
      </c>
      <c r="U3091">
        <f>_xlfn.DAYS(Table1[[#This Row],[Date Ended Conversion]],Table1[[#This Row],[Date Created Conversion]])</f>
        <v>32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9">
        <f>IF(Table1[[#This Row],[goal]] &lt;= 0,0,Table1[[#This Row],[pledged]]/Table1[[#This Row],[goal]])</f>
        <v>5.080888888888889E-2</v>
      </c>
      <c r="P3092" s="7">
        <f>IF(Table1[[#This Row],[backers_count]] &lt;= 0,0,Table1[[#This Row],[pledged]]/Table1[[#This Row],[backers_count]])</f>
        <v>1270.2222222222222</v>
      </c>
      <c r="Q3092" t="str">
        <f>TRIM(MID(Table1[[#This Row],[Category and Sub-Category]],1,SEARCH("/",Table1[[#This Row],[Category and Sub-Category]],1)-1))</f>
        <v>theater</v>
      </c>
      <c r="R3092" t="str">
        <f>TRIM(MID(Table1[[#This Row],[Category and Sub-Category]],SEARCH("/",Table1[[#This Row],[Category and Sub-Category]],1)+1,LEN(Table1[[#This Row],[Category and Sub-Category]])))</f>
        <v>spaces</v>
      </c>
      <c r="S3092" s="8">
        <f>DATE(1970,1,1)+(Table1[[#This Row],[launched_at]]/(24*60*60))</f>
        <v>42065.818807870368</v>
      </c>
      <c r="T3092" s="8">
        <f>DATE(1970,1,1)+(Table1[[#This Row],[deadline]]/(24*60*60))</f>
        <v>42125.777141203704</v>
      </c>
      <c r="U3092">
        <f>_xlfn.DAYS(Table1[[#This Row],[Date Ended Conversion]],Table1[[#This Row],[Date Created Conversion]])</f>
        <v>60</v>
      </c>
    </row>
    <row r="3093" spans="1:21" ht="43.5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9">
        <f>IF(Table1[[#This Row],[goal]] &lt;= 0,0,Table1[[#This Row],[pledged]]/Table1[[#This Row],[goal]])</f>
        <v>0.15920000000000001</v>
      </c>
      <c r="P3093" s="7">
        <f>IF(Table1[[#This Row],[backers_count]] &lt;= 0,0,Table1[[#This Row],[pledged]]/Table1[[#This Row],[backers_count]])</f>
        <v>88.444444444444443</v>
      </c>
      <c r="Q3093" t="str">
        <f>TRIM(MID(Table1[[#This Row],[Category and Sub-Category]],1,SEARCH("/",Table1[[#This Row],[Category and Sub-Category]],1)-1))</f>
        <v>theater</v>
      </c>
      <c r="R3093" t="str">
        <f>TRIM(MID(Table1[[#This Row],[Category and Sub-Category]],SEARCH("/",Table1[[#This Row],[Category and Sub-Category]],1)+1,LEN(Table1[[#This Row],[Category and Sub-Category]])))</f>
        <v>spaces</v>
      </c>
      <c r="S3093" s="8">
        <f>DATE(1970,1,1)+(Table1[[#This Row],[launched_at]]/(24*60*60))</f>
        <v>42566.948414351849</v>
      </c>
      <c r="T3093" s="8">
        <f>DATE(1970,1,1)+(Table1[[#This Row],[deadline]]/(24*60*60))</f>
        <v>42596.948414351849</v>
      </c>
      <c r="U3093">
        <f>_xlfn.DAYS(Table1[[#This Row],[Date Ended Conversion]],Table1[[#This Row],[Date Created Conversion]])</f>
        <v>30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9">
        <f>IF(Table1[[#This Row],[goal]] &lt;= 0,0,Table1[[#This Row],[pledged]]/Table1[[#This Row],[goal]])</f>
        <v>1.1831900000000001E-2</v>
      </c>
      <c r="P3094" s="7">
        <f>IF(Table1[[#This Row],[backers_count]] &lt;= 0,0,Table1[[#This Row],[pledged]]/Table1[[#This Row],[backers_count]])</f>
        <v>56.342380952380957</v>
      </c>
      <c r="Q3094" t="str">
        <f>TRIM(MID(Table1[[#This Row],[Category and Sub-Category]],1,SEARCH("/",Table1[[#This Row],[Category and Sub-Category]],1)-1))</f>
        <v>theater</v>
      </c>
      <c r="R3094" t="str">
        <f>TRIM(MID(Table1[[#This Row],[Category and Sub-Category]],SEARCH("/",Table1[[#This Row],[Category and Sub-Category]],1)+1,LEN(Table1[[#This Row],[Category and Sub-Category]])))</f>
        <v>spaces</v>
      </c>
      <c r="S3094" s="8">
        <f>DATE(1970,1,1)+(Table1[[#This Row],[launched_at]]/(24*60*60))</f>
        <v>42255.619351851856</v>
      </c>
      <c r="T3094" s="8">
        <f>DATE(1970,1,1)+(Table1[[#This Row],[deadline]]/(24*60*60))</f>
        <v>42292.916666666672</v>
      </c>
      <c r="U3094">
        <f>_xlfn.DAYS(Table1[[#This Row],[Date Ended Conversion]],Table1[[#This Row],[Date Created Conversion]])</f>
        <v>37</v>
      </c>
    </row>
    <row r="3095" spans="1:21" ht="43.5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9">
        <f>IF(Table1[[#This Row],[goal]] &lt;= 0,0,Table1[[#This Row],[pledged]]/Table1[[#This Row],[goal]])</f>
        <v>0.22750000000000001</v>
      </c>
      <c r="P3095" s="7">
        <f>IF(Table1[[#This Row],[backers_count]] &lt;= 0,0,Table1[[#This Row],[pledged]]/Table1[[#This Row],[backers_count]])</f>
        <v>53.529411764705884</v>
      </c>
      <c r="Q3095" t="str">
        <f>TRIM(MID(Table1[[#This Row],[Category and Sub-Category]],1,SEARCH("/",Table1[[#This Row],[Category and Sub-Category]],1)-1))</f>
        <v>theater</v>
      </c>
      <c r="R3095" t="str">
        <f>TRIM(MID(Table1[[#This Row],[Category and Sub-Category]],SEARCH("/",Table1[[#This Row],[Category and Sub-Category]],1)+1,LEN(Table1[[#This Row],[Category and Sub-Category]])))</f>
        <v>spaces</v>
      </c>
      <c r="S3095" s="8">
        <f>DATE(1970,1,1)+(Table1[[#This Row],[launched_at]]/(24*60*60))</f>
        <v>41760.909039351856</v>
      </c>
      <c r="T3095" s="8">
        <f>DATE(1970,1,1)+(Table1[[#This Row],[deadline]]/(24*60*60))</f>
        <v>41791.165972222225</v>
      </c>
      <c r="U3095">
        <f>_xlfn.DAYS(Table1[[#This Row],[Date Ended Conversion]],Table1[[#This Row],[Date Created Conversion]])</f>
        <v>31</v>
      </c>
    </row>
    <row r="3096" spans="1:21" ht="29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9">
        <f>IF(Table1[[#This Row],[goal]] &lt;= 0,0,Table1[[#This Row],[pledged]]/Table1[[#This Row],[goal]])</f>
        <v>2.5000000000000001E-4</v>
      </c>
      <c r="P3096" s="7">
        <f>IF(Table1[[#This Row],[backers_count]] &lt;= 0,0,Table1[[#This Row],[pledged]]/Table1[[#This Row],[backers_count]])</f>
        <v>25</v>
      </c>
      <c r="Q3096" t="str">
        <f>TRIM(MID(Table1[[#This Row],[Category and Sub-Category]],1,SEARCH("/",Table1[[#This Row],[Category and Sub-Category]],1)-1))</f>
        <v>theater</v>
      </c>
      <c r="R3096" t="str">
        <f>TRIM(MID(Table1[[#This Row],[Category and Sub-Category]],SEARCH("/",Table1[[#This Row],[Category and Sub-Category]],1)+1,LEN(Table1[[#This Row],[Category and Sub-Category]])))</f>
        <v>spaces</v>
      </c>
      <c r="S3096" s="8">
        <f>DATE(1970,1,1)+(Table1[[#This Row],[launched_at]]/(24*60*60))</f>
        <v>42207.795787037037</v>
      </c>
      <c r="T3096" s="8">
        <f>DATE(1970,1,1)+(Table1[[#This Row],[deadline]]/(24*60*60))</f>
        <v>42267.795787037037</v>
      </c>
      <c r="U3096">
        <f>_xlfn.DAYS(Table1[[#This Row],[Date Ended Conversion]],Table1[[#This Row],[Date Created Conversion]])</f>
        <v>60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9">
        <f>IF(Table1[[#This Row],[goal]] &lt;= 0,0,Table1[[#This Row],[pledged]]/Table1[[#This Row],[goal]])</f>
        <v>3.351206434316354E-3</v>
      </c>
      <c r="P3097" s="7">
        <f>IF(Table1[[#This Row],[backers_count]] &lt;= 0,0,Table1[[#This Row],[pledged]]/Table1[[#This Row],[backers_count]])</f>
        <v>50</v>
      </c>
      <c r="Q3097" t="str">
        <f>TRIM(MID(Table1[[#This Row],[Category and Sub-Category]],1,SEARCH("/",Table1[[#This Row],[Category and Sub-Category]],1)-1))</f>
        <v>theater</v>
      </c>
      <c r="R3097" t="str">
        <f>TRIM(MID(Table1[[#This Row],[Category and Sub-Category]],SEARCH("/",Table1[[#This Row],[Category and Sub-Category]],1)+1,LEN(Table1[[#This Row],[Category and Sub-Category]])))</f>
        <v>spaces</v>
      </c>
      <c r="S3097" s="8">
        <f>DATE(1970,1,1)+(Table1[[#This Row],[launched_at]]/(24*60*60))</f>
        <v>42523.025231481486</v>
      </c>
      <c r="T3097" s="8">
        <f>DATE(1970,1,1)+(Table1[[#This Row],[deadline]]/(24*60*60))</f>
        <v>42583.025231481486</v>
      </c>
      <c r="U3097">
        <f>_xlfn.DAYS(Table1[[#This Row],[Date Ended Conversion]],Table1[[#This Row],[Date Created Conversion]])</f>
        <v>60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9">
        <f>IF(Table1[[#This Row],[goal]] &lt;= 0,0,Table1[[#This Row],[pledged]]/Table1[[#This Row],[goal]])</f>
        <v>3.9750000000000001E-2</v>
      </c>
      <c r="P3098" s="7">
        <f>IF(Table1[[#This Row],[backers_count]] &lt;= 0,0,Table1[[#This Row],[pledged]]/Table1[[#This Row],[backers_count]])</f>
        <v>56.785714285714285</v>
      </c>
      <c r="Q3098" t="str">
        <f>TRIM(MID(Table1[[#This Row],[Category and Sub-Category]],1,SEARCH("/",Table1[[#This Row],[Category and Sub-Category]],1)-1))</f>
        <v>theater</v>
      </c>
      <c r="R3098" t="str">
        <f>TRIM(MID(Table1[[#This Row],[Category and Sub-Category]],SEARCH("/",Table1[[#This Row],[Category and Sub-Category]],1)+1,LEN(Table1[[#This Row],[Category and Sub-Category]])))</f>
        <v>spaces</v>
      </c>
      <c r="S3098" s="8">
        <f>DATE(1970,1,1)+(Table1[[#This Row],[launched_at]]/(24*60*60))</f>
        <v>42114.825532407413</v>
      </c>
      <c r="T3098" s="8">
        <f>DATE(1970,1,1)+(Table1[[#This Row],[deadline]]/(24*60*60))</f>
        <v>42144.825532407413</v>
      </c>
      <c r="U3098">
        <f>_xlfn.DAYS(Table1[[#This Row],[Date Ended Conversion]],Table1[[#This Row],[Date Created Conversion]])</f>
        <v>30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9">
        <f>IF(Table1[[#This Row],[goal]] &lt;= 0,0,Table1[[#This Row],[pledged]]/Table1[[#This Row],[goal]])</f>
        <v>0.17150000000000001</v>
      </c>
      <c r="P3099" s="7">
        <f>IF(Table1[[#This Row],[backers_count]] &lt;= 0,0,Table1[[#This Row],[pledged]]/Table1[[#This Row],[backers_count]])</f>
        <v>40.833333333333336</v>
      </c>
      <c r="Q3099" t="str">
        <f>TRIM(MID(Table1[[#This Row],[Category and Sub-Category]],1,SEARCH("/",Table1[[#This Row],[Category and Sub-Category]],1)-1))</f>
        <v>theater</v>
      </c>
      <c r="R3099" t="str">
        <f>TRIM(MID(Table1[[#This Row],[Category and Sub-Category]],SEARCH("/",Table1[[#This Row],[Category and Sub-Category]],1)+1,LEN(Table1[[#This Row],[Category and Sub-Category]])))</f>
        <v>spaces</v>
      </c>
      <c r="S3099" s="8">
        <f>DATE(1970,1,1)+(Table1[[#This Row],[launched_at]]/(24*60*60))</f>
        <v>42629.503483796296</v>
      </c>
      <c r="T3099" s="8">
        <f>DATE(1970,1,1)+(Table1[[#This Row],[deadline]]/(24*60*60))</f>
        <v>42650.583333333328</v>
      </c>
      <c r="U3099">
        <f>_xlfn.DAYS(Table1[[#This Row],[Date Ended Conversion]],Table1[[#This Row],[Date Created Conversion]])</f>
        <v>21</v>
      </c>
    </row>
    <row r="3100" spans="1:21" ht="43.5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9">
        <f>IF(Table1[[#This Row],[goal]] &lt;= 0,0,Table1[[#This Row],[pledged]]/Table1[[#This Row],[goal]])</f>
        <v>3.608004104669061E-2</v>
      </c>
      <c r="P3100" s="7">
        <f>IF(Table1[[#This Row],[backers_count]] &lt;= 0,0,Table1[[#This Row],[pledged]]/Table1[[#This Row],[backers_count]])</f>
        <v>65.111111111111114</v>
      </c>
      <c r="Q3100" t="str">
        <f>TRIM(MID(Table1[[#This Row],[Category and Sub-Category]],1,SEARCH("/",Table1[[#This Row],[Category and Sub-Category]],1)-1))</f>
        <v>theater</v>
      </c>
      <c r="R3100" t="str">
        <f>TRIM(MID(Table1[[#This Row],[Category and Sub-Category]],SEARCH("/",Table1[[#This Row],[Category and Sub-Category]],1)+1,LEN(Table1[[#This Row],[Category and Sub-Category]])))</f>
        <v>spaces</v>
      </c>
      <c r="S3100" s="8">
        <f>DATE(1970,1,1)+(Table1[[#This Row],[launched_at]]/(24*60*60))</f>
        <v>42359.792233796295</v>
      </c>
      <c r="T3100" s="8">
        <f>DATE(1970,1,1)+(Table1[[#This Row],[deadline]]/(24*60*60))</f>
        <v>42408.01180555555</v>
      </c>
      <c r="U3100">
        <f>_xlfn.DAYS(Table1[[#This Row],[Date Ended Conversion]],Table1[[#This Row],[Date Created Conversion]])</f>
        <v>49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9">
        <f>IF(Table1[[#This Row],[goal]] &lt;= 0,0,Table1[[#This Row],[pledged]]/Table1[[#This Row],[goal]])</f>
        <v>0.13900000000000001</v>
      </c>
      <c r="P3101" s="7">
        <f>IF(Table1[[#This Row],[backers_count]] &lt;= 0,0,Table1[[#This Row],[pledged]]/Table1[[#This Row],[backers_count]])</f>
        <v>55.6</v>
      </c>
      <c r="Q3101" t="str">
        <f>TRIM(MID(Table1[[#This Row],[Category and Sub-Category]],1,SEARCH("/",Table1[[#This Row],[Category and Sub-Category]],1)-1))</f>
        <v>theater</v>
      </c>
      <c r="R3101" t="str">
        <f>TRIM(MID(Table1[[#This Row],[Category and Sub-Category]],SEARCH("/",Table1[[#This Row],[Category and Sub-Category]],1)+1,LEN(Table1[[#This Row],[Category and Sub-Category]])))</f>
        <v>spaces</v>
      </c>
      <c r="S3101" s="8">
        <f>DATE(1970,1,1)+(Table1[[#This Row],[launched_at]]/(24*60*60))</f>
        <v>42382.189710648148</v>
      </c>
      <c r="T3101" s="8">
        <f>DATE(1970,1,1)+(Table1[[#This Row],[deadline]]/(24*60*60))</f>
        <v>42412.189710648148</v>
      </c>
      <c r="U3101">
        <f>_xlfn.DAYS(Table1[[#This Row],[Date Ended Conversion]],Table1[[#This Row],[Date Created Conversion]])</f>
        <v>30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9">
        <f>IF(Table1[[#This Row],[goal]] &lt;= 0,0,Table1[[#This Row],[pledged]]/Table1[[#This Row],[goal]])</f>
        <v>0.15225</v>
      </c>
      <c r="P3102" s="7">
        <f>IF(Table1[[#This Row],[backers_count]] &lt;= 0,0,Table1[[#This Row],[pledged]]/Table1[[#This Row],[backers_count]])</f>
        <v>140.53846153846155</v>
      </c>
      <c r="Q3102" t="str">
        <f>TRIM(MID(Table1[[#This Row],[Category and Sub-Category]],1,SEARCH("/",Table1[[#This Row],[Category and Sub-Category]],1)-1))</f>
        <v>theater</v>
      </c>
      <c r="R3102" t="str">
        <f>TRIM(MID(Table1[[#This Row],[Category and Sub-Category]],SEARCH("/",Table1[[#This Row],[Category and Sub-Category]],1)+1,LEN(Table1[[#This Row],[Category and Sub-Category]])))</f>
        <v>spaces</v>
      </c>
      <c r="S3102" s="8">
        <f>DATE(1970,1,1)+(Table1[[#This Row],[launched_at]]/(24*60*60))</f>
        <v>41902.622395833336</v>
      </c>
      <c r="T3102" s="8">
        <f>DATE(1970,1,1)+(Table1[[#This Row],[deadline]]/(24*60*60))</f>
        <v>41932.622395833336</v>
      </c>
      <c r="U3102">
        <f>_xlfn.DAYS(Table1[[#This Row],[Date Ended Conversion]],Table1[[#This Row],[Date Created Conversion]])</f>
        <v>30</v>
      </c>
    </row>
    <row r="3103" spans="1:21" ht="43.5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9">
        <f>IF(Table1[[#This Row],[goal]] &lt;= 0,0,Table1[[#This Row],[pledged]]/Table1[[#This Row],[goal]])</f>
        <v>0.12</v>
      </c>
      <c r="P3103" s="7">
        <f>IF(Table1[[#This Row],[backers_count]] &lt;= 0,0,Table1[[#This Row],[pledged]]/Table1[[#This Row],[backers_count]])</f>
        <v>25</v>
      </c>
      <c r="Q3103" t="str">
        <f>TRIM(MID(Table1[[#This Row],[Category and Sub-Category]],1,SEARCH("/",Table1[[#This Row],[Category and Sub-Category]],1)-1))</f>
        <v>theater</v>
      </c>
      <c r="R3103" t="str">
        <f>TRIM(MID(Table1[[#This Row],[Category and Sub-Category]],SEARCH("/",Table1[[#This Row],[Category and Sub-Category]],1)+1,LEN(Table1[[#This Row],[Category and Sub-Category]])))</f>
        <v>spaces</v>
      </c>
      <c r="S3103" s="8">
        <f>DATE(1970,1,1)+(Table1[[#This Row],[launched_at]]/(24*60*60))</f>
        <v>42171.383530092593</v>
      </c>
      <c r="T3103" s="8">
        <f>DATE(1970,1,1)+(Table1[[#This Row],[deadline]]/(24*60*60))</f>
        <v>42201.330555555556</v>
      </c>
      <c r="U3103">
        <f>_xlfn.DAYS(Table1[[#This Row],[Date Ended Conversion]],Table1[[#This Row],[Date Created Conversion]])</f>
        <v>30</v>
      </c>
    </row>
    <row r="3104" spans="1:21" ht="43.5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9">
        <f>IF(Table1[[#This Row],[goal]] &lt;= 0,0,Table1[[#This Row],[pledged]]/Table1[[#This Row],[goal]])</f>
        <v>0.391125</v>
      </c>
      <c r="P3104" s="7">
        <f>IF(Table1[[#This Row],[backers_count]] &lt;= 0,0,Table1[[#This Row],[pledged]]/Table1[[#This Row],[backers_count]])</f>
        <v>69.533333333333331</v>
      </c>
      <c r="Q3104" t="str">
        <f>TRIM(MID(Table1[[#This Row],[Category and Sub-Category]],1,SEARCH("/",Table1[[#This Row],[Category and Sub-Category]],1)-1))</f>
        <v>theater</v>
      </c>
      <c r="R3104" t="str">
        <f>TRIM(MID(Table1[[#This Row],[Category and Sub-Category]],SEARCH("/",Table1[[#This Row],[Category and Sub-Category]],1)+1,LEN(Table1[[#This Row],[Category and Sub-Category]])))</f>
        <v>spaces</v>
      </c>
      <c r="S3104" s="8">
        <f>DATE(1970,1,1)+(Table1[[#This Row],[launched_at]]/(24*60*60))</f>
        <v>42555.340486111112</v>
      </c>
      <c r="T3104" s="8">
        <f>DATE(1970,1,1)+(Table1[[#This Row],[deadline]]/(24*60*60))</f>
        <v>42605.340486111112</v>
      </c>
      <c r="U3104">
        <f>_xlfn.DAYS(Table1[[#This Row],[Date Ended Conversion]],Table1[[#This Row],[Date Created Conversion]])</f>
        <v>50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9">
        <f>IF(Table1[[#This Row],[goal]] &lt;= 0,0,Table1[[#This Row],[pledged]]/Table1[[#This Row],[goal]])</f>
        <v>2.6829268292682929E-3</v>
      </c>
      <c r="P3105" s="7">
        <f>IF(Table1[[#This Row],[backers_count]] &lt;= 0,0,Table1[[#This Row],[pledged]]/Table1[[#This Row],[backers_count]])</f>
        <v>5.5</v>
      </c>
      <c r="Q3105" t="str">
        <f>TRIM(MID(Table1[[#This Row],[Category and Sub-Category]],1,SEARCH("/",Table1[[#This Row],[Category and Sub-Category]],1)-1))</f>
        <v>theater</v>
      </c>
      <c r="R3105" t="str">
        <f>TRIM(MID(Table1[[#This Row],[Category and Sub-Category]],SEARCH("/",Table1[[#This Row],[Category and Sub-Category]],1)+1,LEN(Table1[[#This Row],[Category and Sub-Category]])))</f>
        <v>spaces</v>
      </c>
      <c r="S3105" s="8">
        <f>DATE(1970,1,1)+(Table1[[#This Row],[launched_at]]/(24*60*60))</f>
        <v>42107.156319444446</v>
      </c>
      <c r="T3105" s="8">
        <f>DATE(1970,1,1)+(Table1[[#This Row],[deadline]]/(24*60*60))</f>
        <v>42167.156319444446</v>
      </c>
      <c r="U3105">
        <f>_xlfn.DAYS(Table1[[#This Row],[Date Ended Conversion]],Table1[[#This Row],[Date Created Conversion]])</f>
        <v>60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9">
        <f>IF(Table1[[#This Row],[goal]] &lt;= 0,0,Table1[[#This Row],[pledged]]/Table1[[#This Row],[goal]])</f>
        <v>0.29625000000000001</v>
      </c>
      <c r="P3106" s="7">
        <f>IF(Table1[[#This Row],[backers_count]] &lt;= 0,0,Table1[[#This Row],[pledged]]/Table1[[#This Row],[backers_count]])</f>
        <v>237</v>
      </c>
      <c r="Q3106" t="str">
        <f>TRIM(MID(Table1[[#This Row],[Category and Sub-Category]],1,SEARCH("/",Table1[[#This Row],[Category and Sub-Category]],1)-1))</f>
        <v>theater</v>
      </c>
      <c r="R3106" t="str">
        <f>TRIM(MID(Table1[[#This Row],[Category and Sub-Category]],SEARCH("/",Table1[[#This Row],[Category and Sub-Category]],1)+1,LEN(Table1[[#This Row],[Category and Sub-Category]])))</f>
        <v>spaces</v>
      </c>
      <c r="S3106" s="8">
        <f>DATE(1970,1,1)+(Table1[[#This Row],[launched_at]]/(24*60*60))</f>
        <v>42006.908692129626</v>
      </c>
      <c r="T3106" s="8">
        <f>DATE(1970,1,1)+(Table1[[#This Row],[deadline]]/(24*60*60))</f>
        <v>42038.083333333328</v>
      </c>
      <c r="U3106">
        <f>_xlfn.DAYS(Table1[[#This Row],[Date Ended Conversion]],Table1[[#This Row],[Date Created Conversion]])</f>
        <v>32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9">
        <f>IF(Table1[[#This Row],[goal]] &lt;= 0,0,Table1[[#This Row],[pledged]]/Table1[[#This Row],[goal]])</f>
        <v>0.4236099230111206</v>
      </c>
      <c r="P3107" s="7">
        <f>IF(Table1[[#This Row],[backers_count]] &lt;= 0,0,Table1[[#This Row],[pledged]]/Table1[[#This Row],[backers_count]])</f>
        <v>79.870967741935488</v>
      </c>
      <c r="Q3107" t="str">
        <f>TRIM(MID(Table1[[#This Row],[Category and Sub-Category]],1,SEARCH("/",Table1[[#This Row],[Category and Sub-Category]],1)-1))</f>
        <v>theater</v>
      </c>
      <c r="R3107" t="str">
        <f>TRIM(MID(Table1[[#This Row],[Category and Sub-Category]],SEARCH("/",Table1[[#This Row],[Category and Sub-Category]],1)+1,LEN(Table1[[#This Row],[Category and Sub-Category]])))</f>
        <v>spaces</v>
      </c>
      <c r="S3107" s="8">
        <f>DATE(1970,1,1)+(Table1[[#This Row],[launched_at]]/(24*60*60))</f>
        <v>41876.718935185185</v>
      </c>
      <c r="T3107" s="8">
        <f>DATE(1970,1,1)+(Table1[[#This Row],[deadline]]/(24*60*60))</f>
        <v>41931.208333333336</v>
      </c>
      <c r="U3107">
        <f>_xlfn.DAYS(Table1[[#This Row],[Date Ended Conversion]],Table1[[#This Row],[Date Created Conversion]])</f>
        <v>55</v>
      </c>
    </row>
    <row r="3108" spans="1:21" ht="43.5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9">
        <f>IF(Table1[[#This Row],[goal]] &lt;= 0,0,Table1[[#This Row],[pledged]]/Table1[[#This Row],[goal]])</f>
        <v>4.1000000000000002E-2</v>
      </c>
      <c r="P3108" s="7">
        <f>IF(Table1[[#This Row],[backers_count]] &lt;= 0,0,Table1[[#This Row],[pledged]]/Table1[[#This Row],[backers_count]])</f>
        <v>10.25</v>
      </c>
      <c r="Q3108" t="str">
        <f>TRIM(MID(Table1[[#This Row],[Category and Sub-Category]],1,SEARCH("/",Table1[[#This Row],[Category and Sub-Category]],1)-1))</f>
        <v>theater</v>
      </c>
      <c r="R3108" t="str">
        <f>TRIM(MID(Table1[[#This Row],[Category and Sub-Category]],SEARCH("/",Table1[[#This Row],[Category and Sub-Category]],1)+1,LEN(Table1[[#This Row],[Category and Sub-Category]])))</f>
        <v>spaces</v>
      </c>
      <c r="S3108" s="8">
        <f>DATE(1970,1,1)+(Table1[[#This Row],[launched_at]]/(24*60*60))</f>
        <v>42241.429120370369</v>
      </c>
      <c r="T3108" s="8">
        <f>DATE(1970,1,1)+(Table1[[#This Row],[deadline]]/(24*60*60))</f>
        <v>42263.916666666672</v>
      </c>
      <c r="U3108">
        <f>_xlfn.DAYS(Table1[[#This Row],[Date Ended Conversion]],Table1[[#This Row],[Date Created Conversion]])</f>
        <v>22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9">
        <f>IF(Table1[[#This Row],[goal]] &lt;= 0,0,Table1[[#This Row],[pledged]]/Table1[[#This Row],[goal]])</f>
        <v>0.197625</v>
      </c>
      <c r="P3109" s="7">
        <f>IF(Table1[[#This Row],[backers_count]] &lt;= 0,0,Table1[[#This Row],[pledged]]/Table1[[#This Row],[backers_count]])</f>
        <v>272.58620689655174</v>
      </c>
      <c r="Q3109" t="str">
        <f>TRIM(MID(Table1[[#This Row],[Category and Sub-Category]],1,SEARCH("/",Table1[[#This Row],[Category and Sub-Category]],1)-1))</f>
        <v>theater</v>
      </c>
      <c r="R3109" t="str">
        <f>TRIM(MID(Table1[[#This Row],[Category and Sub-Category]],SEARCH("/",Table1[[#This Row],[Category and Sub-Category]],1)+1,LEN(Table1[[#This Row],[Category and Sub-Category]])))</f>
        <v>spaces</v>
      </c>
      <c r="S3109" s="8">
        <f>DATE(1970,1,1)+(Table1[[#This Row],[launched_at]]/(24*60*60))</f>
        <v>42128.814247685186</v>
      </c>
      <c r="T3109" s="8">
        <f>DATE(1970,1,1)+(Table1[[#This Row],[deadline]]/(24*60*60))</f>
        <v>42135.814247685186</v>
      </c>
      <c r="U3109">
        <f>_xlfn.DAYS(Table1[[#This Row],[Date Ended Conversion]],Table1[[#This Row],[Date Created Conversion]])</f>
        <v>7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9">
        <f>IF(Table1[[#This Row],[goal]] &lt;= 0,0,Table1[[#This Row],[pledged]]/Table1[[#This Row],[goal]])</f>
        <v>5.1999999999999995E-4</v>
      </c>
      <c r="P3110" s="7">
        <f>IF(Table1[[#This Row],[backers_count]] &lt;= 0,0,Table1[[#This Row],[pledged]]/Table1[[#This Row],[backers_count]])</f>
        <v>13</v>
      </c>
      <c r="Q3110" t="str">
        <f>TRIM(MID(Table1[[#This Row],[Category and Sub-Category]],1,SEARCH("/",Table1[[#This Row],[Category and Sub-Category]],1)-1))</f>
        <v>theater</v>
      </c>
      <c r="R3110" t="str">
        <f>TRIM(MID(Table1[[#This Row],[Category and Sub-Category]],SEARCH("/",Table1[[#This Row],[Category and Sub-Category]],1)+1,LEN(Table1[[#This Row],[Category and Sub-Category]])))</f>
        <v>spaces</v>
      </c>
      <c r="S3110" s="8">
        <f>DATE(1970,1,1)+(Table1[[#This Row],[launched_at]]/(24*60*60))</f>
        <v>42062.680486111116</v>
      </c>
      <c r="T3110" s="8">
        <f>DATE(1970,1,1)+(Table1[[#This Row],[deadline]]/(24*60*60))</f>
        <v>42122.638819444444</v>
      </c>
      <c r="U3110">
        <f>_xlfn.DAYS(Table1[[#This Row],[Date Ended Conversion]],Table1[[#This Row],[Date Created Conversion]])</f>
        <v>60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9">
        <f>IF(Table1[[#This Row],[goal]] &lt;= 0,0,Table1[[#This Row],[pledged]]/Table1[[#This Row],[goal]])</f>
        <v>0.25030188679245285</v>
      </c>
      <c r="P3111" s="7">
        <f>IF(Table1[[#This Row],[backers_count]] &lt;= 0,0,Table1[[#This Row],[pledged]]/Table1[[#This Row],[backers_count]])</f>
        <v>58.184210526315788</v>
      </c>
      <c r="Q3111" t="str">
        <f>TRIM(MID(Table1[[#This Row],[Category and Sub-Category]],1,SEARCH("/",Table1[[#This Row],[Category and Sub-Category]],1)-1))</f>
        <v>theater</v>
      </c>
      <c r="R3111" t="str">
        <f>TRIM(MID(Table1[[#This Row],[Category and Sub-Category]],SEARCH("/",Table1[[#This Row],[Category and Sub-Category]],1)+1,LEN(Table1[[#This Row],[Category and Sub-Category]])))</f>
        <v>spaces</v>
      </c>
      <c r="S3111" s="8">
        <f>DATE(1970,1,1)+(Table1[[#This Row],[launched_at]]/(24*60*60))</f>
        <v>41844.125115740739</v>
      </c>
      <c r="T3111" s="8">
        <f>DATE(1970,1,1)+(Table1[[#This Row],[deadline]]/(24*60*60))</f>
        <v>41879.125115740739</v>
      </c>
      <c r="U3111">
        <f>_xlfn.DAYS(Table1[[#This Row],[Date Ended Conversion]],Table1[[#This Row],[Date Created Conversion]])</f>
        <v>35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9">
        <f>IF(Table1[[#This Row],[goal]] &lt;= 0,0,Table1[[#This Row],[pledged]]/Table1[[#This Row],[goal]])</f>
        <v>4.0000000000000002E-4</v>
      </c>
      <c r="P3112" s="7">
        <f>IF(Table1[[#This Row],[backers_count]] &lt;= 0,0,Table1[[#This Row],[pledged]]/Table1[[#This Row],[backers_count]])</f>
        <v>10</v>
      </c>
      <c r="Q3112" t="str">
        <f>TRIM(MID(Table1[[#This Row],[Category and Sub-Category]],1,SEARCH("/",Table1[[#This Row],[Category and Sub-Category]],1)-1))</f>
        <v>theater</v>
      </c>
      <c r="R3112" t="str">
        <f>TRIM(MID(Table1[[#This Row],[Category and Sub-Category]],SEARCH("/",Table1[[#This Row],[Category and Sub-Category]],1)+1,LEN(Table1[[#This Row],[Category and Sub-Category]])))</f>
        <v>spaces</v>
      </c>
      <c r="S3112" s="8">
        <f>DATE(1970,1,1)+(Table1[[#This Row],[launched_at]]/(24*60*60))</f>
        <v>42745.031469907408</v>
      </c>
      <c r="T3112" s="8">
        <f>DATE(1970,1,1)+(Table1[[#This Row],[deadline]]/(24*60*60))</f>
        <v>42785.031469907408</v>
      </c>
      <c r="U3112">
        <f>_xlfn.DAYS(Table1[[#This Row],[Date Ended Conversion]],Table1[[#This Row],[Date Created Conversion]])</f>
        <v>40</v>
      </c>
    </row>
    <row r="3113" spans="1:21" ht="29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9">
        <f>IF(Table1[[#This Row],[goal]] &lt;= 0,0,Table1[[#This Row],[pledged]]/Table1[[#This Row],[goal]])</f>
        <v>0.26640000000000003</v>
      </c>
      <c r="P3113" s="7">
        <f>IF(Table1[[#This Row],[backers_count]] &lt;= 0,0,Table1[[#This Row],[pledged]]/Table1[[#This Row],[backers_count]])</f>
        <v>70.10526315789474</v>
      </c>
      <c r="Q3113" t="str">
        <f>TRIM(MID(Table1[[#This Row],[Category and Sub-Category]],1,SEARCH("/",Table1[[#This Row],[Category and Sub-Category]],1)-1))</f>
        <v>theater</v>
      </c>
      <c r="R3113" t="str">
        <f>TRIM(MID(Table1[[#This Row],[Category and Sub-Category]],SEARCH("/",Table1[[#This Row],[Category and Sub-Category]],1)+1,LEN(Table1[[#This Row],[Category and Sub-Category]])))</f>
        <v>spaces</v>
      </c>
      <c r="S3113" s="8">
        <f>DATE(1970,1,1)+(Table1[[#This Row],[launched_at]]/(24*60*60))</f>
        <v>41885.595138888893</v>
      </c>
      <c r="T3113" s="8">
        <f>DATE(1970,1,1)+(Table1[[#This Row],[deadline]]/(24*60*60))</f>
        <v>41916.595138888893</v>
      </c>
      <c r="U3113">
        <f>_xlfn.DAYS(Table1[[#This Row],[Date Ended Conversion]],Table1[[#This Row],[Date Created Conversion]])</f>
        <v>31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9">
        <f>IF(Table1[[#This Row],[goal]] &lt;= 0,0,Table1[[#This Row],[pledged]]/Table1[[#This Row],[goal]])</f>
        <v>4.7363636363636365E-2</v>
      </c>
      <c r="P3114" s="7">
        <f>IF(Table1[[#This Row],[backers_count]] &lt;= 0,0,Table1[[#This Row],[pledged]]/Table1[[#This Row],[backers_count]])</f>
        <v>57.888888888888886</v>
      </c>
      <c r="Q3114" t="str">
        <f>TRIM(MID(Table1[[#This Row],[Category and Sub-Category]],1,SEARCH("/",Table1[[#This Row],[Category and Sub-Category]],1)-1))</f>
        <v>theater</v>
      </c>
      <c r="R3114" t="str">
        <f>TRIM(MID(Table1[[#This Row],[Category and Sub-Category]],SEARCH("/",Table1[[#This Row],[Category and Sub-Category]],1)+1,LEN(Table1[[#This Row],[Category and Sub-Category]])))</f>
        <v>spaces</v>
      </c>
      <c r="S3114" s="8">
        <f>DATE(1970,1,1)+(Table1[[#This Row],[launched_at]]/(24*60*60))</f>
        <v>42615.121921296297</v>
      </c>
      <c r="T3114" s="8">
        <f>DATE(1970,1,1)+(Table1[[#This Row],[deadline]]/(24*60*60))</f>
        <v>42675.121921296297</v>
      </c>
      <c r="U3114">
        <f>_xlfn.DAYS(Table1[[#This Row],[Date Ended Conversion]],Table1[[#This Row],[Date Created Conversion]])</f>
        <v>60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9">
        <f>IF(Table1[[#This Row],[goal]] &lt;= 0,0,Table1[[#This Row],[pledged]]/Table1[[#This Row],[goal]])</f>
        <v>4.2435339894712751E-2</v>
      </c>
      <c r="P3115" s="7">
        <f>IF(Table1[[#This Row],[backers_count]] &lt;= 0,0,Table1[[#This Row],[pledged]]/Table1[[#This Row],[backers_count]])</f>
        <v>125.27027027027027</v>
      </c>
      <c r="Q3115" t="str">
        <f>TRIM(MID(Table1[[#This Row],[Category and Sub-Category]],1,SEARCH("/",Table1[[#This Row],[Category and Sub-Category]],1)-1))</f>
        <v>theater</v>
      </c>
      <c r="R3115" t="str">
        <f>TRIM(MID(Table1[[#This Row],[Category and Sub-Category]],SEARCH("/",Table1[[#This Row],[Category and Sub-Category]],1)+1,LEN(Table1[[#This Row],[Category and Sub-Category]])))</f>
        <v>spaces</v>
      </c>
      <c r="S3115" s="8">
        <f>DATE(1970,1,1)+(Table1[[#This Row],[launched_at]]/(24*60*60))</f>
        <v>42081.731273148151</v>
      </c>
      <c r="T3115" s="8">
        <f>DATE(1970,1,1)+(Table1[[#This Row],[deadline]]/(24*60*60))</f>
        <v>42111.731273148151</v>
      </c>
      <c r="U3115">
        <f>_xlfn.DAYS(Table1[[#This Row],[Date Ended Conversion]],Table1[[#This Row],[Date Created Conversion]])</f>
        <v>30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9">
        <f>IF(Table1[[#This Row],[goal]] &lt;= 0,0,Table1[[#This Row],[pledged]]/Table1[[#This Row],[goal]])</f>
        <v>0</v>
      </c>
      <c r="P3116" s="7">
        <f>IF(Table1[[#This Row],[backers_count]] &lt;= 0,0,Table1[[#This Row],[pledged]]/Table1[[#This Row],[backers_count]])</f>
        <v>0</v>
      </c>
      <c r="Q3116" t="str">
        <f>TRIM(MID(Table1[[#This Row],[Category and Sub-Category]],1,SEARCH("/",Table1[[#This Row],[Category and Sub-Category]],1)-1))</f>
        <v>theater</v>
      </c>
      <c r="R3116" t="str">
        <f>TRIM(MID(Table1[[#This Row],[Category and Sub-Category]],SEARCH("/",Table1[[#This Row],[Category and Sub-Category]],1)+1,LEN(Table1[[#This Row],[Category and Sub-Category]])))</f>
        <v>spaces</v>
      </c>
      <c r="S3116" s="8">
        <f>DATE(1970,1,1)+(Table1[[#This Row],[launched_at]]/(24*60*60))</f>
        <v>41843.632523148146</v>
      </c>
      <c r="T3116" s="8">
        <f>DATE(1970,1,1)+(Table1[[#This Row],[deadline]]/(24*60*60))</f>
        <v>41903.632523148146</v>
      </c>
      <c r="U3116">
        <f>_xlfn.DAYS(Table1[[#This Row],[Date Ended Conversion]],Table1[[#This Row],[Date Created Conversion]])</f>
        <v>60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9">
        <f>IF(Table1[[#This Row],[goal]] &lt;= 0,0,Table1[[#This Row],[pledged]]/Table1[[#This Row],[goal]])</f>
        <v>0.03</v>
      </c>
      <c r="P3117" s="7">
        <f>IF(Table1[[#This Row],[backers_count]] &lt;= 0,0,Table1[[#This Row],[pledged]]/Table1[[#This Row],[backers_count]])</f>
        <v>300</v>
      </c>
      <c r="Q3117" t="str">
        <f>TRIM(MID(Table1[[#This Row],[Category and Sub-Category]],1,SEARCH("/",Table1[[#This Row],[Category and Sub-Category]],1)-1))</f>
        <v>theater</v>
      </c>
      <c r="R3117" t="str">
        <f>TRIM(MID(Table1[[#This Row],[Category and Sub-Category]],SEARCH("/",Table1[[#This Row],[Category and Sub-Category]],1)+1,LEN(Table1[[#This Row],[Category and Sub-Category]])))</f>
        <v>spaces</v>
      </c>
      <c r="S3117" s="8">
        <f>DATE(1970,1,1)+(Table1[[#This Row],[launched_at]]/(24*60*60))</f>
        <v>42496.447071759263</v>
      </c>
      <c r="T3117" s="8">
        <f>DATE(1970,1,1)+(Table1[[#This Row],[deadline]]/(24*60*60))</f>
        <v>42526.447071759263</v>
      </c>
      <c r="U3117">
        <f>_xlfn.DAYS(Table1[[#This Row],[Date Ended Conversion]],Table1[[#This Row],[Date Created Conversion]])</f>
        <v>30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9">
        <f>IF(Table1[[#This Row],[goal]] &lt;= 0,0,Table1[[#This Row],[pledged]]/Table1[[#This Row],[goal]])</f>
        <v>0.57333333333333336</v>
      </c>
      <c r="P3118" s="7">
        <f>IF(Table1[[#This Row],[backers_count]] &lt;= 0,0,Table1[[#This Row],[pledged]]/Table1[[#This Row],[backers_count]])</f>
        <v>43</v>
      </c>
      <c r="Q3118" t="str">
        <f>TRIM(MID(Table1[[#This Row],[Category and Sub-Category]],1,SEARCH("/",Table1[[#This Row],[Category and Sub-Category]],1)-1))</f>
        <v>theater</v>
      </c>
      <c r="R3118" t="str">
        <f>TRIM(MID(Table1[[#This Row],[Category and Sub-Category]],SEARCH("/",Table1[[#This Row],[Category and Sub-Category]],1)+1,LEN(Table1[[#This Row],[Category and Sub-Category]])))</f>
        <v>spaces</v>
      </c>
      <c r="S3118" s="8">
        <f>DATE(1970,1,1)+(Table1[[#This Row],[launched_at]]/(24*60*60))</f>
        <v>42081.515335648146</v>
      </c>
      <c r="T3118" s="8">
        <f>DATE(1970,1,1)+(Table1[[#This Row],[deadline]]/(24*60*60))</f>
        <v>42095.515335648146</v>
      </c>
      <c r="U3118">
        <f>_xlfn.DAYS(Table1[[#This Row],[Date Ended Conversion]],Table1[[#This Row],[Date Created Conversion]])</f>
        <v>14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9">
        <f>IF(Table1[[#This Row],[goal]] &lt;= 0,0,Table1[[#This Row],[pledged]]/Table1[[#This Row],[goal]])</f>
        <v>1E-3</v>
      </c>
      <c r="P3119" s="7">
        <f>IF(Table1[[#This Row],[backers_count]] &lt;= 0,0,Table1[[#This Row],[pledged]]/Table1[[#This Row],[backers_count]])</f>
        <v>1</v>
      </c>
      <c r="Q3119" t="str">
        <f>TRIM(MID(Table1[[#This Row],[Category and Sub-Category]],1,SEARCH("/",Table1[[#This Row],[Category and Sub-Category]],1)-1))</f>
        <v>theater</v>
      </c>
      <c r="R3119" t="str">
        <f>TRIM(MID(Table1[[#This Row],[Category and Sub-Category]],SEARCH("/",Table1[[#This Row],[Category and Sub-Category]],1)+1,LEN(Table1[[#This Row],[Category and Sub-Category]])))</f>
        <v>spaces</v>
      </c>
      <c r="S3119" s="8">
        <f>DATE(1970,1,1)+(Table1[[#This Row],[launched_at]]/(24*60*60))</f>
        <v>42509.374537037038</v>
      </c>
      <c r="T3119" s="8">
        <f>DATE(1970,1,1)+(Table1[[#This Row],[deadline]]/(24*60*60))</f>
        <v>42517.55</v>
      </c>
      <c r="U3119">
        <f>_xlfn.DAYS(Table1[[#This Row],[Date Ended Conversion]],Table1[[#This Row],[Date Created Conversion]])</f>
        <v>8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9">
        <f>IF(Table1[[#This Row],[goal]] &lt;= 0,0,Table1[[#This Row],[pledged]]/Table1[[#This Row],[goal]])</f>
        <v>3.0999999999999999E-3</v>
      </c>
      <c r="P3120" s="7">
        <f>IF(Table1[[#This Row],[backers_count]] &lt;= 0,0,Table1[[#This Row],[pledged]]/Table1[[#This Row],[backers_count]])</f>
        <v>775</v>
      </c>
      <c r="Q3120" t="str">
        <f>TRIM(MID(Table1[[#This Row],[Category and Sub-Category]],1,SEARCH("/",Table1[[#This Row],[Category and Sub-Category]],1)-1))</f>
        <v>theater</v>
      </c>
      <c r="R3120" t="str">
        <f>TRIM(MID(Table1[[#This Row],[Category and Sub-Category]],SEARCH("/",Table1[[#This Row],[Category and Sub-Category]],1)+1,LEN(Table1[[#This Row],[Category and Sub-Category]])))</f>
        <v>spaces</v>
      </c>
      <c r="S3120" s="8">
        <f>DATE(1970,1,1)+(Table1[[#This Row],[launched_at]]/(24*60*60))</f>
        <v>42534.649571759262</v>
      </c>
      <c r="T3120" s="8">
        <f>DATE(1970,1,1)+(Table1[[#This Row],[deadline]]/(24*60*60))</f>
        <v>42553.649571759262</v>
      </c>
      <c r="U3120">
        <f>_xlfn.DAYS(Table1[[#This Row],[Date Ended Conversion]],Table1[[#This Row],[Date Created Conversion]])</f>
        <v>19</v>
      </c>
    </row>
    <row r="3121" spans="1:21" ht="43.5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9">
        <f>IF(Table1[[#This Row],[goal]] &lt;= 0,0,Table1[[#This Row],[pledged]]/Table1[[#This Row],[goal]])</f>
        <v>5.0000000000000001E-4</v>
      </c>
      <c r="P3121" s="7">
        <f>IF(Table1[[#This Row],[backers_count]] &lt;= 0,0,Table1[[#This Row],[pledged]]/Table1[[#This Row],[backers_count]])</f>
        <v>5</v>
      </c>
      <c r="Q3121" t="str">
        <f>TRIM(MID(Table1[[#This Row],[Category and Sub-Category]],1,SEARCH("/",Table1[[#This Row],[Category and Sub-Category]],1)-1))</f>
        <v>theater</v>
      </c>
      <c r="R3121" t="str">
        <f>TRIM(MID(Table1[[#This Row],[Category and Sub-Category]],SEARCH("/",Table1[[#This Row],[Category and Sub-Category]],1)+1,LEN(Table1[[#This Row],[Category and Sub-Category]])))</f>
        <v>spaces</v>
      </c>
      <c r="S3121" s="8">
        <f>DATE(1970,1,1)+(Table1[[#This Row],[launched_at]]/(24*60*60))</f>
        <v>42060.04550925926</v>
      </c>
      <c r="T3121" s="8">
        <f>DATE(1970,1,1)+(Table1[[#This Row],[deadline]]/(24*60*60))</f>
        <v>42090.003842592589</v>
      </c>
      <c r="U3121">
        <f>_xlfn.DAYS(Table1[[#This Row],[Date Ended Conversion]],Table1[[#This Row],[Date Created Conversion]])</f>
        <v>30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9">
        <f>IF(Table1[[#This Row],[goal]] &lt;= 0,0,Table1[[#This Row],[pledged]]/Table1[[#This Row],[goal]])</f>
        <v>9.8461538461538464E-5</v>
      </c>
      <c r="P3122" s="7">
        <f>IF(Table1[[#This Row],[backers_count]] &lt;= 0,0,Table1[[#This Row],[pledged]]/Table1[[#This Row],[backers_count]])</f>
        <v>12.8</v>
      </c>
      <c r="Q3122" t="str">
        <f>TRIM(MID(Table1[[#This Row],[Category and Sub-Category]],1,SEARCH("/",Table1[[#This Row],[Category and Sub-Category]],1)-1))</f>
        <v>theater</v>
      </c>
      <c r="R3122" t="str">
        <f>TRIM(MID(Table1[[#This Row],[Category and Sub-Category]],SEARCH("/",Table1[[#This Row],[Category and Sub-Category]],1)+1,LEN(Table1[[#This Row],[Category and Sub-Category]])))</f>
        <v>spaces</v>
      </c>
      <c r="S3122" s="8">
        <f>DATE(1970,1,1)+(Table1[[#This Row],[launched_at]]/(24*60*60))</f>
        <v>42435.942083333328</v>
      </c>
      <c r="T3122" s="8">
        <f>DATE(1970,1,1)+(Table1[[#This Row],[deadline]]/(24*60*60))</f>
        <v>42495.900416666671</v>
      </c>
      <c r="U3122">
        <f>_xlfn.DAYS(Table1[[#This Row],[Date Ended Conversion]],Table1[[#This Row],[Date Created Conversion]])</f>
        <v>60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9">
        <f>IF(Table1[[#This Row],[goal]] &lt;= 0,0,Table1[[#This Row],[pledged]]/Table1[[#This Row],[goal]])</f>
        <v>6.6666666666666671E-3</v>
      </c>
      <c r="P3123" s="7">
        <f>IF(Table1[[#This Row],[backers_count]] &lt;= 0,0,Table1[[#This Row],[pledged]]/Table1[[#This Row],[backers_count]])</f>
        <v>10</v>
      </c>
      <c r="Q3123" t="str">
        <f>TRIM(MID(Table1[[#This Row],[Category and Sub-Category]],1,SEARCH("/",Table1[[#This Row],[Category and Sub-Category]],1)-1))</f>
        <v>theater</v>
      </c>
      <c r="R3123" t="str">
        <f>TRIM(MID(Table1[[#This Row],[Category and Sub-Category]],SEARCH("/",Table1[[#This Row],[Category and Sub-Category]],1)+1,LEN(Table1[[#This Row],[Category and Sub-Category]])))</f>
        <v>spaces</v>
      </c>
      <c r="S3123" s="8">
        <f>DATE(1970,1,1)+(Table1[[#This Row],[launched_at]]/(24*60*60))</f>
        <v>41848.679803240739</v>
      </c>
      <c r="T3123" s="8">
        <f>DATE(1970,1,1)+(Table1[[#This Row],[deadline]]/(24*60*60))</f>
        <v>41908.679803240739</v>
      </c>
      <c r="U3123">
        <f>_xlfn.DAYS(Table1[[#This Row],[Date Ended Conversion]],Table1[[#This Row],[Date Created Conversion]])</f>
        <v>60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9">
        <f>IF(Table1[[#This Row],[goal]] &lt;= 0,0,Table1[[#This Row],[pledged]]/Table1[[#This Row],[goal]])</f>
        <v>0.58291457286432158</v>
      </c>
      <c r="P3124" s="7">
        <f>IF(Table1[[#This Row],[backers_count]] &lt;= 0,0,Table1[[#This Row],[pledged]]/Table1[[#This Row],[backers_count]])</f>
        <v>58</v>
      </c>
      <c r="Q3124" t="str">
        <f>TRIM(MID(Table1[[#This Row],[Category and Sub-Category]],1,SEARCH("/",Table1[[#This Row],[Category and Sub-Category]],1)-1))</f>
        <v>theater</v>
      </c>
      <c r="R3124" t="str">
        <f>TRIM(MID(Table1[[#This Row],[Category and Sub-Category]],SEARCH("/",Table1[[#This Row],[Category and Sub-Category]],1)+1,LEN(Table1[[#This Row],[Category and Sub-Category]])))</f>
        <v>spaces</v>
      </c>
      <c r="S3124" s="8">
        <f>DATE(1970,1,1)+(Table1[[#This Row],[launched_at]]/(24*60*60))</f>
        <v>42678.932083333333</v>
      </c>
      <c r="T3124" s="8">
        <f>DATE(1970,1,1)+(Table1[[#This Row],[deadline]]/(24*60*60))</f>
        <v>42683.973750000005</v>
      </c>
      <c r="U3124">
        <f>_xlfn.DAYS(Table1[[#This Row],[Date Ended Conversion]],Table1[[#This Row],[Date Created Conversion]])</f>
        <v>5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9">
        <f>IF(Table1[[#This Row],[goal]] &lt;= 0,0,Table1[[#This Row],[pledged]]/Table1[[#This Row],[goal]])</f>
        <v>0.68153600000000003</v>
      </c>
      <c r="P3125" s="7">
        <f>IF(Table1[[#This Row],[backers_count]] &lt;= 0,0,Table1[[#This Row],[pledged]]/Table1[[#This Row],[backers_count]])</f>
        <v>244.80459770114942</v>
      </c>
      <c r="Q3125" t="str">
        <f>TRIM(MID(Table1[[#This Row],[Category and Sub-Category]],1,SEARCH("/",Table1[[#This Row],[Category and Sub-Category]],1)-1))</f>
        <v>theater</v>
      </c>
      <c r="R3125" t="str">
        <f>TRIM(MID(Table1[[#This Row],[Category and Sub-Category]],SEARCH("/",Table1[[#This Row],[Category and Sub-Category]],1)+1,LEN(Table1[[#This Row],[Category and Sub-Category]])))</f>
        <v>spaces</v>
      </c>
      <c r="S3125" s="8">
        <f>DATE(1970,1,1)+(Table1[[#This Row],[launched_at]]/(24*60*60))</f>
        <v>42530.993032407408</v>
      </c>
      <c r="T3125" s="8">
        <f>DATE(1970,1,1)+(Table1[[#This Row],[deadline]]/(24*60*60))</f>
        <v>42560.993032407408</v>
      </c>
      <c r="U3125">
        <f>_xlfn.DAYS(Table1[[#This Row],[Date Ended Conversion]],Table1[[#This Row],[Date Created Conversion]])</f>
        <v>30</v>
      </c>
    </row>
    <row r="3126" spans="1:21" ht="29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9">
        <f>IF(Table1[[#This Row],[goal]] &lt;= 0,0,Table1[[#This Row],[pledged]]/Table1[[#This Row],[goal]])</f>
        <v>3.2499999999999997E-5</v>
      </c>
      <c r="P3126" s="7">
        <f>IF(Table1[[#This Row],[backers_count]] &lt;= 0,0,Table1[[#This Row],[pledged]]/Table1[[#This Row],[backers_count]])</f>
        <v>6.5</v>
      </c>
      <c r="Q3126" t="str">
        <f>TRIM(MID(Table1[[#This Row],[Category and Sub-Category]],1,SEARCH("/",Table1[[#This Row],[Category and Sub-Category]],1)-1))</f>
        <v>theater</v>
      </c>
      <c r="R3126" t="str">
        <f>TRIM(MID(Table1[[#This Row],[Category and Sub-Category]],SEARCH("/",Table1[[#This Row],[Category and Sub-Category]],1)+1,LEN(Table1[[#This Row],[Category and Sub-Category]])))</f>
        <v>spaces</v>
      </c>
      <c r="S3126" s="8">
        <f>DATE(1970,1,1)+(Table1[[#This Row],[launched_at]]/(24*60*60))</f>
        <v>41977.780104166668</v>
      </c>
      <c r="T3126" s="8">
        <f>DATE(1970,1,1)+(Table1[[#This Row],[deadline]]/(24*60*60))</f>
        <v>42037.780104166668</v>
      </c>
      <c r="U3126">
        <f>_xlfn.DAYS(Table1[[#This Row],[Date Ended Conversion]],Table1[[#This Row],[Date Created Conversion]])</f>
        <v>60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9">
        <f>IF(Table1[[#This Row],[goal]] &lt;= 0,0,Table1[[#This Row],[pledged]]/Table1[[#This Row],[goal]])</f>
        <v>0</v>
      </c>
      <c r="P3127" s="7">
        <f>IF(Table1[[#This Row],[backers_count]] &lt;= 0,0,Table1[[#This Row],[pledged]]/Table1[[#This Row],[backers_count]])</f>
        <v>0</v>
      </c>
      <c r="Q3127" t="str">
        <f>TRIM(MID(Table1[[#This Row],[Category and Sub-Category]],1,SEARCH("/",Table1[[#This Row],[Category and Sub-Category]],1)-1))</f>
        <v>theater</v>
      </c>
      <c r="R3127" t="str">
        <f>TRIM(MID(Table1[[#This Row],[Category and Sub-Category]],SEARCH("/",Table1[[#This Row],[Category and Sub-Category]],1)+1,LEN(Table1[[#This Row],[Category and Sub-Category]])))</f>
        <v>spaces</v>
      </c>
      <c r="S3127" s="8">
        <f>DATE(1970,1,1)+(Table1[[#This Row],[launched_at]]/(24*60*60))</f>
        <v>42346.20685185185</v>
      </c>
      <c r="T3127" s="8">
        <f>DATE(1970,1,1)+(Table1[[#This Row],[deadline]]/(24*60*60))</f>
        <v>42376.20685185185</v>
      </c>
      <c r="U3127">
        <f>_xlfn.DAYS(Table1[[#This Row],[Date Ended Conversion]],Table1[[#This Row],[Date Created Conversion]])</f>
        <v>30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9">
        <f>IF(Table1[[#This Row],[goal]] &lt;= 0,0,Table1[[#This Row],[pledged]]/Table1[[#This Row],[goal]])</f>
        <v>4.1599999999999998E-2</v>
      </c>
      <c r="P3128" s="7">
        <f>IF(Table1[[#This Row],[backers_count]] &lt;= 0,0,Table1[[#This Row],[pledged]]/Table1[[#This Row],[backers_count]])</f>
        <v>61.176470588235297</v>
      </c>
      <c r="Q3128" t="str">
        <f>TRIM(MID(Table1[[#This Row],[Category and Sub-Category]],1,SEARCH("/",Table1[[#This Row],[Category and Sub-Category]],1)-1))</f>
        <v>theater</v>
      </c>
      <c r="R3128" t="str">
        <f>TRIM(MID(Table1[[#This Row],[Category and Sub-Category]],SEARCH("/",Table1[[#This Row],[Category and Sub-Category]],1)+1,LEN(Table1[[#This Row],[Category and Sub-Category]])))</f>
        <v>spaces</v>
      </c>
      <c r="S3128" s="8">
        <f>DATE(1970,1,1)+(Table1[[#This Row],[launched_at]]/(24*60*60))</f>
        <v>42427.018078703702</v>
      </c>
      <c r="T3128" s="8">
        <f>DATE(1970,1,1)+(Table1[[#This Row],[deadline]]/(24*60*60))</f>
        <v>42456.976412037038</v>
      </c>
      <c r="U3128">
        <f>_xlfn.DAYS(Table1[[#This Row],[Date Ended Conversion]],Table1[[#This Row],[Date Created Conversion]])</f>
        <v>29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9">
        <f>IF(Table1[[#This Row],[goal]] &lt;= 0,0,Table1[[#This Row],[pledged]]/Table1[[#This Row],[goal]])</f>
        <v>0</v>
      </c>
      <c r="P3129" s="7">
        <f>IF(Table1[[#This Row],[backers_count]] &lt;= 0,0,Table1[[#This Row],[pledged]]/Table1[[#This Row],[backers_count]])</f>
        <v>0</v>
      </c>
      <c r="Q3129" t="str">
        <f>TRIM(MID(Table1[[#This Row],[Category and Sub-Category]],1,SEARCH("/",Table1[[#This Row],[Category and Sub-Category]],1)-1))</f>
        <v>theater</v>
      </c>
      <c r="R3129" t="str">
        <f>TRIM(MID(Table1[[#This Row],[Category and Sub-Category]],SEARCH("/",Table1[[#This Row],[Category and Sub-Category]],1)+1,LEN(Table1[[#This Row],[Category and Sub-Category]])))</f>
        <v>spaces</v>
      </c>
      <c r="S3129" s="8">
        <f>DATE(1970,1,1)+(Table1[[#This Row],[launched_at]]/(24*60*60))</f>
        <v>42034.856817129628</v>
      </c>
      <c r="T3129" s="8">
        <f>DATE(1970,1,1)+(Table1[[#This Row],[deadline]]/(24*60*60))</f>
        <v>42064.856817129628</v>
      </c>
      <c r="U3129">
        <f>_xlfn.DAYS(Table1[[#This Row],[Date Ended Conversion]],Table1[[#This Row],[Date Created Conversion]])</f>
        <v>30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9">
        <f>IF(Table1[[#This Row],[goal]] &lt;= 0,0,Table1[[#This Row],[pledged]]/Table1[[#This Row],[goal]])</f>
        <v>1.0860666666666667</v>
      </c>
      <c r="P3130" s="7">
        <f>IF(Table1[[#This Row],[backers_count]] &lt;= 0,0,Table1[[#This Row],[pledged]]/Table1[[#This Row],[backers_count]])</f>
        <v>139.23931623931625</v>
      </c>
      <c r="Q3130" t="str">
        <f>TRIM(MID(Table1[[#This Row],[Category and Sub-Category]],1,SEARCH("/",Table1[[#This Row],[Category and Sub-Category]],1)-1))</f>
        <v>theater</v>
      </c>
      <c r="R3130" t="str">
        <f>TRIM(MID(Table1[[#This Row],[Category and Sub-Category]],SEARCH("/",Table1[[#This Row],[Category and Sub-Category]],1)+1,LEN(Table1[[#This Row],[Category and Sub-Category]])))</f>
        <v>plays</v>
      </c>
      <c r="S3130" s="8">
        <f>DATE(1970,1,1)+(Table1[[#This Row],[launched_at]]/(24*60*60))</f>
        <v>42780.825706018513</v>
      </c>
      <c r="T3130" s="8">
        <f>DATE(1970,1,1)+(Table1[[#This Row],[deadline]]/(24*60*60))</f>
        <v>42810.784039351856</v>
      </c>
      <c r="U3130">
        <f>_xlfn.DAYS(Table1[[#This Row],[Date Ended Conversion]],Table1[[#This Row],[Date Created Conversion]])</f>
        <v>30</v>
      </c>
    </row>
    <row r="3131" spans="1:21" ht="43.5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9">
        <f>IF(Table1[[#This Row],[goal]] &lt;= 0,0,Table1[[#This Row],[pledged]]/Table1[[#This Row],[goal]])</f>
        <v>8.0000000000000002E-3</v>
      </c>
      <c r="P3131" s="7">
        <f>IF(Table1[[#This Row],[backers_count]] &lt;= 0,0,Table1[[#This Row],[pledged]]/Table1[[#This Row],[backers_count]])</f>
        <v>10</v>
      </c>
      <c r="Q3131" t="str">
        <f>TRIM(MID(Table1[[#This Row],[Category and Sub-Category]],1,SEARCH("/",Table1[[#This Row],[Category and Sub-Category]],1)-1))</f>
        <v>theater</v>
      </c>
      <c r="R3131" t="str">
        <f>TRIM(MID(Table1[[#This Row],[Category and Sub-Category]],SEARCH("/",Table1[[#This Row],[Category and Sub-Category]],1)+1,LEN(Table1[[#This Row],[Category and Sub-Category]])))</f>
        <v>plays</v>
      </c>
      <c r="S3131" s="8">
        <f>DATE(1970,1,1)+(Table1[[#This Row],[launched_at]]/(24*60*60))</f>
        <v>42803.842812499999</v>
      </c>
      <c r="T3131" s="8">
        <f>DATE(1970,1,1)+(Table1[[#This Row],[deadline]]/(24*60*60))</f>
        <v>42843.801145833335</v>
      </c>
      <c r="U3131">
        <f>_xlfn.DAYS(Table1[[#This Row],[Date Ended Conversion]],Table1[[#This Row],[Date Created Conversion]])</f>
        <v>40</v>
      </c>
    </row>
    <row r="3132" spans="1:21" ht="29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9">
        <f>IF(Table1[[#This Row],[goal]] &lt;= 0,0,Table1[[#This Row],[pledged]]/Table1[[#This Row],[goal]])</f>
        <v>3.7499999999999999E-2</v>
      </c>
      <c r="P3132" s="7">
        <f>IF(Table1[[#This Row],[backers_count]] &lt;= 0,0,Table1[[#This Row],[pledged]]/Table1[[#This Row],[backers_count]])</f>
        <v>93.75</v>
      </c>
      <c r="Q3132" t="str">
        <f>TRIM(MID(Table1[[#This Row],[Category and Sub-Category]],1,SEARCH("/",Table1[[#This Row],[Category and Sub-Category]],1)-1))</f>
        <v>theater</v>
      </c>
      <c r="R3132" t="str">
        <f>TRIM(MID(Table1[[#This Row],[Category and Sub-Category]],SEARCH("/",Table1[[#This Row],[Category and Sub-Category]],1)+1,LEN(Table1[[#This Row],[Category and Sub-Category]])))</f>
        <v>plays</v>
      </c>
      <c r="S3132" s="8">
        <f>DATE(1970,1,1)+(Table1[[#This Row],[launched_at]]/(24*60*60))</f>
        <v>42808.640231481477</v>
      </c>
      <c r="T3132" s="8">
        <f>DATE(1970,1,1)+(Table1[[#This Row],[deadline]]/(24*60*60))</f>
        <v>42839.207638888889</v>
      </c>
      <c r="U3132">
        <f>_xlfn.DAYS(Table1[[#This Row],[Date Ended Conversion]],Table1[[#This Row],[Date Created Conversion]])</f>
        <v>31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9">
        <f>IF(Table1[[#This Row],[goal]] &lt;= 0,0,Table1[[#This Row],[pledged]]/Table1[[#This Row],[goal]])</f>
        <v>0.15731707317073171</v>
      </c>
      <c r="P3133" s="7">
        <f>IF(Table1[[#This Row],[backers_count]] &lt;= 0,0,Table1[[#This Row],[pledged]]/Table1[[#This Row],[backers_count]])</f>
        <v>53.75</v>
      </c>
      <c r="Q3133" t="str">
        <f>TRIM(MID(Table1[[#This Row],[Category and Sub-Category]],1,SEARCH("/",Table1[[#This Row],[Category and Sub-Category]],1)-1))</f>
        <v>theater</v>
      </c>
      <c r="R3133" t="str">
        <f>TRIM(MID(Table1[[#This Row],[Category and Sub-Category]],SEARCH("/",Table1[[#This Row],[Category and Sub-Category]],1)+1,LEN(Table1[[#This Row],[Category and Sub-Category]])))</f>
        <v>plays</v>
      </c>
      <c r="S3133" s="8">
        <f>DATE(1970,1,1)+(Table1[[#This Row],[launched_at]]/(24*60*60))</f>
        <v>42803.579224537039</v>
      </c>
      <c r="T3133" s="8">
        <f>DATE(1970,1,1)+(Table1[[#This Row],[deadline]]/(24*60*60))</f>
        <v>42833.537557870368</v>
      </c>
      <c r="U3133">
        <f>_xlfn.DAYS(Table1[[#This Row],[Date Ended Conversion]],Table1[[#This Row],[Date Created Conversion]])</f>
        <v>30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9">
        <f>IF(Table1[[#This Row],[goal]] &lt;= 0,0,Table1[[#This Row],[pledged]]/Table1[[#This Row],[goal]])</f>
        <v>3.3333333333333332E-4</v>
      </c>
      <c r="P3134" s="7">
        <f>IF(Table1[[#This Row],[backers_count]] &lt;= 0,0,Table1[[#This Row],[pledged]]/Table1[[#This Row],[backers_count]])</f>
        <v>10</v>
      </c>
      <c r="Q3134" t="str">
        <f>TRIM(MID(Table1[[#This Row],[Category and Sub-Category]],1,SEARCH("/",Table1[[#This Row],[Category and Sub-Category]],1)-1))</f>
        <v>theater</v>
      </c>
      <c r="R3134" t="str">
        <f>TRIM(MID(Table1[[#This Row],[Category and Sub-Category]],SEARCH("/",Table1[[#This Row],[Category and Sub-Category]],1)+1,LEN(Table1[[#This Row],[Category and Sub-Category]])))</f>
        <v>plays</v>
      </c>
      <c r="S3134" s="8">
        <f>DATE(1970,1,1)+(Table1[[#This Row],[launched_at]]/(24*60*60))</f>
        <v>42786.350231481483</v>
      </c>
      <c r="T3134" s="8">
        <f>DATE(1970,1,1)+(Table1[[#This Row],[deadline]]/(24*60*60))</f>
        <v>42846.308564814812</v>
      </c>
      <c r="U3134">
        <f>_xlfn.DAYS(Table1[[#This Row],[Date Ended Conversion]],Table1[[#This Row],[Date Created Conversion]])</f>
        <v>60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9">
        <f>IF(Table1[[#This Row],[goal]] &lt;= 0,0,Table1[[#This Row],[pledged]]/Table1[[#This Row],[goal]])</f>
        <v>1.08</v>
      </c>
      <c r="P3135" s="7">
        <f>IF(Table1[[#This Row],[backers_count]] &lt;= 0,0,Table1[[#This Row],[pledged]]/Table1[[#This Row],[backers_count]])</f>
        <v>33.75</v>
      </c>
      <c r="Q3135" t="str">
        <f>TRIM(MID(Table1[[#This Row],[Category and Sub-Category]],1,SEARCH("/",Table1[[#This Row],[Category and Sub-Category]],1)-1))</f>
        <v>theater</v>
      </c>
      <c r="R3135" t="str">
        <f>TRIM(MID(Table1[[#This Row],[Category and Sub-Category]],SEARCH("/",Table1[[#This Row],[Category and Sub-Category]],1)+1,LEN(Table1[[#This Row],[Category and Sub-Category]])))</f>
        <v>plays</v>
      </c>
      <c r="S3135" s="8">
        <f>DATE(1970,1,1)+(Table1[[#This Row],[launched_at]]/(24*60*60))</f>
        <v>42788.565208333333</v>
      </c>
      <c r="T3135" s="8">
        <f>DATE(1970,1,1)+(Table1[[#This Row],[deadline]]/(24*60*60))</f>
        <v>42818.523541666669</v>
      </c>
      <c r="U3135">
        <f>_xlfn.DAYS(Table1[[#This Row],[Date Ended Conversion]],Table1[[#This Row],[Date Created Conversion]])</f>
        <v>30</v>
      </c>
    </row>
    <row r="3136" spans="1:21" ht="43.5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9">
        <f>IF(Table1[[#This Row],[goal]] &lt;= 0,0,Table1[[#This Row],[pledged]]/Table1[[#This Row],[goal]])</f>
        <v>0.22500000000000001</v>
      </c>
      <c r="P3136" s="7">
        <f>IF(Table1[[#This Row],[backers_count]] &lt;= 0,0,Table1[[#This Row],[pledged]]/Table1[[#This Row],[backers_count]])</f>
        <v>18.75</v>
      </c>
      <c r="Q3136" t="str">
        <f>TRIM(MID(Table1[[#This Row],[Category and Sub-Category]],1,SEARCH("/",Table1[[#This Row],[Category and Sub-Category]],1)-1))</f>
        <v>theater</v>
      </c>
      <c r="R3136" t="str">
        <f>TRIM(MID(Table1[[#This Row],[Category and Sub-Category]],SEARCH("/",Table1[[#This Row],[Category and Sub-Category]],1)+1,LEN(Table1[[#This Row],[Category and Sub-Category]])))</f>
        <v>plays</v>
      </c>
      <c r="S3136" s="8">
        <f>DATE(1970,1,1)+(Table1[[#This Row],[launched_at]]/(24*60*60))</f>
        <v>42800.720127314809</v>
      </c>
      <c r="T3136" s="8">
        <f>DATE(1970,1,1)+(Table1[[#This Row],[deadline]]/(24*60*60))</f>
        <v>42821.678460648152</v>
      </c>
      <c r="U3136">
        <f>_xlfn.DAYS(Table1[[#This Row],[Date Ended Conversion]],Table1[[#This Row],[Date Created Conversion]])</f>
        <v>21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9">
        <f>IF(Table1[[#This Row],[goal]] &lt;= 0,0,Table1[[#This Row],[pledged]]/Table1[[#This Row],[goal]])</f>
        <v>0.20849420849420849</v>
      </c>
      <c r="P3137" s="7">
        <f>IF(Table1[[#This Row],[backers_count]] &lt;= 0,0,Table1[[#This Row],[pledged]]/Table1[[#This Row],[backers_count]])</f>
        <v>23.142857142857142</v>
      </c>
      <c r="Q3137" t="str">
        <f>TRIM(MID(Table1[[#This Row],[Category and Sub-Category]],1,SEARCH("/",Table1[[#This Row],[Category and Sub-Category]],1)-1))</f>
        <v>theater</v>
      </c>
      <c r="R3137" t="str">
        <f>TRIM(MID(Table1[[#This Row],[Category and Sub-Category]],SEARCH("/",Table1[[#This Row],[Category and Sub-Category]],1)+1,LEN(Table1[[#This Row],[Category and Sub-Category]])))</f>
        <v>plays</v>
      </c>
      <c r="S3137" s="8">
        <f>DATE(1970,1,1)+(Table1[[#This Row],[launched_at]]/(24*60*60))</f>
        <v>42807.151863425926</v>
      </c>
      <c r="T3137" s="8">
        <f>DATE(1970,1,1)+(Table1[[#This Row],[deadline]]/(24*60*60))</f>
        <v>42829.151863425926</v>
      </c>
      <c r="U3137">
        <f>_xlfn.DAYS(Table1[[#This Row],[Date Ended Conversion]],Table1[[#This Row],[Date Created Conversion]])</f>
        <v>22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9">
        <f>IF(Table1[[#This Row],[goal]] &lt;= 0,0,Table1[[#This Row],[pledged]]/Table1[[#This Row],[goal]])</f>
        <v>1.278</v>
      </c>
      <c r="P3138" s="7">
        <f>IF(Table1[[#This Row],[backers_count]] &lt;= 0,0,Table1[[#This Row],[pledged]]/Table1[[#This Row],[backers_count]])</f>
        <v>29.045454545454547</v>
      </c>
      <c r="Q3138" t="str">
        <f>TRIM(MID(Table1[[#This Row],[Category and Sub-Category]],1,SEARCH("/",Table1[[#This Row],[Category and Sub-Category]],1)-1))</f>
        <v>theater</v>
      </c>
      <c r="R3138" t="str">
        <f>TRIM(MID(Table1[[#This Row],[Category and Sub-Category]],SEARCH("/",Table1[[#This Row],[Category and Sub-Category]],1)+1,LEN(Table1[[#This Row],[Category and Sub-Category]])))</f>
        <v>plays</v>
      </c>
      <c r="S3138" s="8">
        <f>DATE(1970,1,1)+(Table1[[#This Row],[launched_at]]/(24*60*60))</f>
        <v>42789.462430555555</v>
      </c>
      <c r="T3138" s="8">
        <f>DATE(1970,1,1)+(Table1[[#This Row],[deadline]]/(24*60*60))</f>
        <v>42825.957638888889</v>
      </c>
      <c r="U3138">
        <f>_xlfn.DAYS(Table1[[#This Row],[Date Ended Conversion]],Table1[[#This Row],[Date Created Conversion]])</f>
        <v>36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9">
        <f>IF(Table1[[#This Row],[goal]] &lt;= 0,0,Table1[[#This Row],[pledged]]/Table1[[#This Row],[goal]])</f>
        <v>3.3333333333333333E-2</v>
      </c>
      <c r="P3139" s="7">
        <f>IF(Table1[[#This Row],[backers_count]] &lt;= 0,0,Table1[[#This Row],[pledged]]/Table1[[#This Row],[backers_count]])</f>
        <v>50</v>
      </c>
      <c r="Q3139" t="str">
        <f>TRIM(MID(Table1[[#This Row],[Category and Sub-Category]],1,SEARCH("/",Table1[[#This Row],[Category and Sub-Category]],1)-1))</f>
        <v>theater</v>
      </c>
      <c r="R3139" t="str">
        <f>TRIM(MID(Table1[[#This Row],[Category and Sub-Category]],SEARCH("/",Table1[[#This Row],[Category and Sub-Category]],1)+1,LEN(Table1[[#This Row],[Category and Sub-Category]])))</f>
        <v>plays</v>
      </c>
      <c r="S3139" s="8">
        <f>DATE(1970,1,1)+(Table1[[#This Row],[launched_at]]/(24*60*60))</f>
        <v>42807.885057870371</v>
      </c>
      <c r="T3139" s="8">
        <f>DATE(1970,1,1)+(Table1[[#This Row],[deadline]]/(24*60*60))</f>
        <v>42858.8</v>
      </c>
      <c r="U3139">
        <f>_xlfn.DAYS(Table1[[#This Row],[Date Ended Conversion]],Table1[[#This Row],[Date Created Conversion]])</f>
        <v>51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9">
        <f>IF(Table1[[#This Row],[goal]] &lt;= 0,0,Table1[[#This Row],[pledged]]/Table1[[#This Row],[goal]])</f>
        <v>0</v>
      </c>
      <c r="P3140" s="7">
        <f>IF(Table1[[#This Row],[backers_count]] &lt;= 0,0,Table1[[#This Row],[pledged]]/Table1[[#This Row],[backers_count]])</f>
        <v>0</v>
      </c>
      <c r="Q3140" t="str">
        <f>TRIM(MID(Table1[[#This Row],[Category and Sub-Category]],1,SEARCH("/",Table1[[#This Row],[Category and Sub-Category]],1)-1))</f>
        <v>theater</v>
      </c>
      <c r="R3140" t="str">
        <f>TRIM(MID(Table1[[#This Row],[Category and Sub-Category]],SEARCH("/",Table1[[#This Row],[Category and Sub-Category]],1)+1,LEN(Table1[[#This Row],[Category and Sub-Category]])))</f>
        <v>plays</v>
      </c>
      <c r="S3140" s="8">
        <f>DATE(1970,1,1)+(Table1[[#This Row],[launched_at]]/(24*60*60))</f>
        <v>42809.645914351851</v>
      </c>
      <c r="T3140" s="8">
        <f>DATE(1970,1,1)+(Table1[[#This Row],[deadline]]/(24*60*60))</f>
        <v>42828.645914351851</v>
      </c>
      <c r="U3140">
        <f>_xlfn.DAYS(Table1[[#This Row],[Date Ended Conversion]],Table1[[#This Row],[Date Created Conversion]])</f>
        <v>19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9">
        <f>IF(Table1[[#This Row],[goal]] &lt;= 0,0,Table1[[#This Row],[pledged]]/Table1[[#This Row],[goal]])</f>
        <v>5.3999999999999999E-2</v>
      </c>
      <c r="P3141" s="7">
        <f>IF(Table1[[#This Row],[backers_count]] &lt;= 0,0,Table1[[#This Row],[pledged]]/Table1[[#This Row],[backers_count]])</f>
        <v>450</v>
      </c>
      <c r="Q3141" t="str">
        <f>TRIM(MID(Table1[[#This Row],[Category and Sub-Category]],1,SEARCH("/",Table1[[#This Row],[Category and Sub-Category]],1)-1))</f>
        <v>theater</v>
      </c>
      <c r="R3141" t="str">
        <f>TRIM(MID(Table1[[#This Row],[Category and Sub-Category]],SEARCH("/",Table1[[#This Row],[Category and Sub-Category]],1)+1,LEN(Table1[[#This Row],[Category and Sub-Category]])))</f>
        <v>plays</v>
      </c>
      <c r="S3141" s="8">
        <f>DATE(1970,1,1)+(Table1[[#This Row],[launched_at]]/(24*60*60))</f>
        <v>42785.270370370374</v>
      </c>
      <c r="T3141" s="8">
        <f>DATE(1970,1,1)+(Table1[[#This Row],[deadline]]/(24*60*60))</f>
        <v>42819.189583333333</v>
      </c>
      <c r="U3141">
        <f>_xlfn.DAYS(Table1[[#This Row],[Date Ended Conversion]],Table1[[#This Row],[Date Created Conversion]])</f>
        <v>34</v>
      </c>
    </row>
    <row r="3142" spans="1:21" ht="43.5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9">
        <f>IF(Table1[[#This Row],[goal]] &lt;= 0,0,Table1[[#This Row],[pledged]]/Table1[[#This Row],[goal]])</f>
        <v>9.5999999999999992E-3</v>
      </c>
      <c r="P3142" s="7">
        <f>IF(Table1[[#This Row],[backers_count]] &lt;= 0,0,Table1[[#This Row],[pledged]]/Table1[[#This Row],[backers_count]])</f>
        <v>24</v>
      </c>
      <c r="Q3142" t="str">
        <f>TRIM(MID(Table1[[#This Row],[Category and Sub-Category]],1,SEARCH("/",Table1[[#This Row],[Category and Sub-Category]],1)-1))</f>
        <v>theater</v>
      </c>
      <c r="R3142" t="str">
        <f>TRIM(MID(Table1[[#This Row],[Category and Sub-Category]],SEARCH("/",Table1[[#This Row],[Category and Sub-Category]],1)+1,LEN(Table1[[#This Row],[Category and Sub-Category]])))</f>
        <v>plays</v>
      </c>
      <c r="S3142" s="8">
        <f>DATE(1970,1,1)+(Table1[[#This Row],[launched_at]]/(24*60*60))</f>
        <v>42802.718784722223</v>
      </c>
      <c r="T3142" s="8">
        <f>DATE(1970,1,1)+(Table1[[#This Row],[deadline]]/(24*60*60))</f>
        <v>42832.677118055552</v>
      </c>
      <c r="U3142">
        <f>_xlfn.DAYS(Table1[[#This Row],[Date Ended Conversion]],Table1[[#This Row],[Date Created Conversion]])</f>
        <v>30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9">
        <f>IF(Table1[[#This Row],[goal]] &lt;= 0,0,Table1[[#This Row],[pledged]]/Table1[[#This Row],[goal]])</f>
        <v>0.51600000000000001</v>
      </c>
      <c r="P3143" s="7">
        <f>IF(Table1[[#This Row],[backers_count]] &lt;= 0,0,Table1[[#This Row],[pledged]]/Table1[[#This Row],[backers_count]])</f>
        <v>32.25</v>
      </c>
      <c r="Q3143" t="str">
        <f>TRIM(MID(Table1[[#This Row],[Category and Sub-Category]],1,SEARCH("/",Table1[[#This Row],[Category and Sub-Category]],1)-1))</f>
        <v>theater</v>
      </c>
      <c r="R3143" t="str">
        <f>TRIM(MID(Table1[[#This Row],[Category and Sub-Category]],SEARCH("/",Table1[[#This Row],[Category and Sub-Category]],1)+1,LEN(Table1[[#This Row],[Category and Sub-Category]])))</f>
        <v>plays</v>
      </c>
      <c r="S3143" s="8">
        <f>DATE(1970,1,1)+(Table1[[#This Row],[launched_at]]/(24*60*60))</f>
        <v>42800.753333333334</v>
      </c>
      <c r="T3143" s="8">
        <f>DATE(1970,1,1)+(Table1[[#This Row],[deadline]]/(24*60*60))</f>
        <v>42841.833333333328</v>
      </c>
      <c r="U3143">
        <f>_xlfn.DAYS(Table1[[#This Row],[Date Ended Conversion]],Table1[[#This Row],[Date Created Conversion]])</f>
        <v>41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9">
        <f>IF(Table1[[#This Row],[goal]] &lt;= 0,0,Table1[[#This Row],[pledged]]/Table1[[#This Row],[goal]])</f>
        <v>1.6363636363636365E-2</v>
      </c>
      <c r="P3144" s="7">
        <f>IF(Table1[[#This Row],[backers_count]] &lt;= 0,0,Table1[[#This Row],[pledged]]/Table1[[#This Row],[backers_count]])</f>
        <v>15</v>
      </c>
      <c r="Q3144" t="str">
        <f>TRIM(MID(Table1[[#This Row],[Category and Sub-Category]],1,SEARCH("/",Table1[[#This Row],[Category and Sub-Category]],1)-1))</f>
        <v>theater</v>
      </c>
      <c r="R3144" t="str">
        <f>TRIM(MID(Table1[[#This Row],[Category and Sub-Category]],SEARCH("/",Table1[[#This Row],[Category and Sub-Category]],1)+1,LEN(Table1[[#This Row],[Category and Sub-Category]])))</f>
        <v>plays</v>
      </c>
      <c r="S3144" s="8">
        <f>DATE(1970,1,1)+(Table1[[#This Row],[launched_at]]/(24*60*60))</f>
        <v>42783.513182870374</v>
      </c>
      <c r="T3144" s="8">
        <f>DATE(1970,1,1)+(Table1[[#This Row],[deadline]]/(24*60*60))</f>
        <v>42813.471516203703</v>
      </c>
      <c r="U3144">
        <f>_xlfn.DAYS(Table1[[#This Row],[Date Ended Conversion]],Table1[[#This Row],[Date Created Conversion]])</f>
        <v>30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9">
        <f>IF(Table1[[#This Row],[goal]] &lt;= 0,0,Table1[[#This Row],[pledged]]/Table1[[#This Row],[goal]])</f>
        <v>0</v>
      </c>
      <c r="P3145" s="7">
        <f>IF(Table1[[#This Row],[backers_count]] &lt;= 0,0,Table1[[#This Row],[pledged]]/Table1[[#This Row],[backers_count]])</f>
        <v>0</v>
      </c>
      <c r="Q3145" t="str">
        <f>TRIM(MID(Table1[[#This Row],[Category and Sub-Category]],1,SEARCH("/",Table1[[#This Row],[Category and Sub-Category]],1)-1))</f>
        <v>theater</v>
      </c>
      <c r="R3145" t="str">
        <f>TRIM(MID(Table1[[#This Row],[Category and Sub-Category]],SEARCH("/",Table1[[#This Row],[Category and Sub-Category]],1)+1,LEN(Table1[[#This Row],[Category and Sub-Category]])))</f>
        <v>plays</v>
      </c>
      <c r="S3145" s="8">
        <f>DATE(1970,1,1)+(Table1[[#This Row],[launched_at]]/(24*60*60))</f>
        <v>42808.358287037037</v>
      </c>
      <c r="T3145" s="8">
        <f>DATE(1970,1,1)+(Table1[[#This Row],[deadline]]/(24*60*60))</f>
        <v>42834.358287037037</v>
      </c>
      <c r="U3145">
        <f>_xlfn.DAYS(Table1[[#This Row],[Date Ended Conversion]],Table1[[#This Row],[Date Created Conversion]])</f>
        <v>26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9">
        <f>IF(Table1[[#This Row],[goal]] &lt;= 0,0,Table1[[#This Row],[pledged]]/Table1[[#This Row],[goal]])</f>
        <v>0.754</v>
      </c>
      <c r="P3146" s="7">
        <f>IF(Table1[[#This Row],[backers_count]] &lt;= 0,0,Table1[[#This Row],[pledged]]/Table1[[#This Row],[backers_count]])</f>
        <v>251.33333333333334</v>
      </c>
      <c r="Q3146" t="str">
        <f>TRIM(MID(Table1[[#This Row],[Category and Sub-Category]],1,SEARCH("/",Table1[[#This Row],[Category and Sub-Category]],1)-1))</f>
        <v>theater</v>
      </c>
      <c r="R3146" t="str">
        <f>TRIM(MID(Table1[[#This Row],[Category and Sub-Category]],SEARCH("/",Table1[[#This Row],[Category and Sub-Category]],1)+1,LEN(Table1[[#This Row],[Category and Sub-Category]])))</f>
        <v>plays</v>
      </c>
      <c r="S3146" s="8">
        <f>DATE(1970,1,1)+(Table1[[#This Row],[launched_at]]/(24*60*60))</f>
        <v>42796.538275462968</v>
      </c>
      <c r="T3146" s="8">
        <f>DATE(1970,1,1)+(Table1[[#This Row],[deadline]]/(24*60*60))</f>
        <v>42813.25</v>
      </c>
      <c r="U3146">
        <f>_xlfn.DAYS(Table1[[#This Row],[Date Ended Conversion]],Table1[[#This Row],[Date Created Conversion]])</f>
        <v>17</v>
      </c>
    </row>
    <row r="3147" spans="1:21" ht="29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9">
        <f>IF(Table1[[#This Row],[goal]] &lt;= 0,0,Table1[[#This Row],[pledged]]/Table1[[#This Row],[goal]])</f>
        <v>0</v>
      </c>
      <c r="P3147" s="7">
        <f>IF(Table1[[#This Row],[backers_count]] &lt;= 0,0,Table1[[#This Row],[pledged]]/Table1[[#This Row],[backers_count]])</f>
        <v>0</v>
      </c>
      <c r="Q3147" t="str">
        <f>TRIM(MID(Table1[[#This Row],[Category and Sub-Category]],1,SEARCH("/",Table1[[#This Row],[Category and Sub-Category]],1)-1))</f>
        <v>theater</v>
      </c>
      <c r="R3147" t="str">
        <f>TRIM(MID(Table1[[#This Row],[Category and Sub-Category]],SEARCH("/",Table1[[#This Row],[Category and Sub-Category]],1)+1,LEN(Table1[[#This Row],[Category and Sub-Category]])))</f>
        <v>plays</v>
      </c>
      <c r="S3147" s="8">
        <f>DATE(1970,1,1)+(Table1[[#This Row],[launched_at]]/(24*60*60))</f>
        <v>42762.040902777779</v>
      </c>
      <c r="T3147" s="8">
        <f>DATE(1970,1,1)+(Table1[[#This Row],[deadline]]/(24*60*60))</f>
        <v>42821.999236111107</v>
      </c>
      <c r="U3147">
        <f>_xlfn.DAYS(Table1[[#This Row],[Date Ended Conversion]],Table1[[#This Row],[Date Created Conversion]])</f>
        <v>59</v>
      </c>
    </row>
    <row r="3148" spans="1:21" ht="29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9">
        <f>IF(Table1[[#This Row],[goal]] &lt;= 0,0,Table1[[#This Row],[pledged]]/Table1[[#This Row],[goal]])</f>
        <v>0.105</v>
      </c>
      <c r="P3148" s="7">
        <f>IF(Table1[[#This Row],[backers_count]] &lt;= 0,0,Table1[[#This Row],[pledged]]/Table1[[#This Row],[backers_count]])</f>
        <v>437.5</v>
      </c>
      <c r="Q3148" t="str">
        <f>TRIM(MID(Table1[[#This Row],[Category and Sub-Category]],1,SEARCH("/",Table1[[#This Row],[Category and Sub-Category]],1)-1))</f>
        <v>theater</v>
      </c>
      <c r="R3148" t="str">
        <f>TRIM(MID(Table1[[#This Row],[Category and Sub-Category]],SEARCH("/",Table1[[#This Row],[Category and Sub-Category]],1)+1,LEN(Table1[[#This Row],[Category and Sub-Category]])))</f>
        <v>plays</v>
      </c>
      <c r="S3148" s="8">
        <f>DATE(1970,1,1)+(Table1[[#This Row],[launched_at]]/(24*60*60))</f>
        <v>42796.682476851856</v>
      </c>
      <c r="T3148" s="8">
        <f>DATE(1970,1,1)+(Table1[[#This Row],[deadline]]/(24*60*60))</f>
        <v>42841.640810185185</v>
      </c>
      <c r="U3148">
        <f>_xlfn.DAYS(Table1[[#This Row],[Date Ended Conversion]],Table1[[#This Row],[Date Created Conversion]])</f>
        <v>45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9">
        <f>IF(Table1[[#This Row],[goal]] &lt;= 0,0,Table1[[#This Row],[pledged]]/Table1[[#This Row],[goal]])</f>
        <v>1.1752499999999999</v>
      </c>
      <c r="P3149" s="7">
        <f>IF(Table1[[#This Row],[backers_count]] &lt;= 0,0,Table1[[#This Row],[pledged]]/Table1[[#This Row],[backers_count]])</f>
        <v>110.35211267605634</v>
      </c>
      <c r="Q3149" t="str">
        <f>TRIM(MID(Table1[[#This Row],[Category and Sub-Category]],1,SEARCH("/",Table1[[#This Row],[Category and Sub-Category]],1)-1))</f>
        <v>theater</v>
      </c>
      <c r="R3149" t="str">
        <f>TRIM(MID(Table1[[#This Row],[Category and Sub-Category]],SEARCH("/",Table1[[#This Row],[Category and Sub-Category]],1)+1,LEN(Table1[[#This Row],[Category and Sub-Category]])))</f>
        <v>plays</v>
      </c>
      <c r="S3149" s="8">
        <f>DATE(1970,1,1)+(Table1[[#This Row],[launched_at]]/(24*60*60))</f>
        <v>41909.96938657407</v>
      </c>
      <c r="T3149" s="8">
        <f>DATE(1970,1,1)+(Table1[[#This Row],[deadline]]/(24*60*60))</f>
        <v>41950.011053240742</v>
      </c>
      <c r="U3149">
        <f>_xlfn.DAYS(Table1[[#This Row],[Date Ended Conversion]],Table1[[#This Row],[Date Created Conversion]])</f>
        <v>41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9">
        <f>IF(Table1[[#This Row],[goal]] &lt;= 0,0,Table1[[#This Row],[pledged]]/Table1[[#This Row],[goal]])</f>
        <v>1.3116666666666668</v>
      </c>
      <c r="P3150" s="7">
        <f>IF(Table1[[#This Row],[backers_count]] &lt;= 0,0,Table1[[#This Row],[pledged]]/Table1[[#This Row],[backers_count]])</f>
        <v>41.421052631578945</v>
      </c>
      <c r="Q3150" t="str">
        <f>TRIM(MID(Table1[[#This Row],[Category and Sub-Category]],1,SEARCH("/",Table1[[#This Row],[Category and Sub-Category]],1)-1))</f>
        <v>theater</v>
      </c>
      <c r="R3150" t="str">
        <f>TRIM(MID(Table1[[#This Row],[Category and Sub-Category]],SEARCH("/",Table1[[#This Row],[Category and Sub-Category]],1)+1,LEN(Table1[[#This Row],[Category and Sub-Category]])))</f>
        <v>plays</v>
      </c>
      <c r="S3150" s="8">
        <f>DATE(1970,1,1)+(Table1[[#This Row],[launched_at]]/(24*60*60))</f>
        <v>41891.665324074071</v>
      </c>
      <c r="T3150" s="8">
        <f>DATE(1970,1,1)+(Table1[[#This Row],[deadline]]/(24*60*60))</f>
        <v>41913.166666666664</v>
      </c>
      <c r="U3150">
        <f>_xlfn.DAYS(Table1[[#This Row],[Date Ended Conversion]],Table1[[#This Row],[Date Created Conversion]])</f>
        <v>22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9">
        <f>IF(Table1[[#This Row],[goal]] &lt;= 0,0,Table1[[#This Row],[pledged]]/Table1[[#This Row],[goal]])</f>
        <v>1.04</v>
      </c>
      <c r="P3151" s="7">
        <f>IF(Table1[[#This Row],[backers_count]] &lt;= 0,0,Table1[[#This Row],[pledged]]/Table1[[#This Row],[backers_count]])</f>
        <v>52</v>
      </c>
      <c r="Q3151" t="str">
        <f>TRIM(MID(Table1[[#This Row],[Category and Sub-Category]],1,SEARCH("/",Table1[[#This Row],[Category and Sub-Category]],1)-1))</f>
        <v>theater</v>
      </c>
      <c r="R3151" t="str">
        <f>TRIM(MID(Table1[[#This Row],[Category and Sub-Category]],SEARCH("/",Table1[[#This Row],[Category and Sub-Category]],1)+1,LEN(Table1[[#This Row],[Category and Sub-Category]])))</f>
        <v>plays</v>
      </c>
      <c r="S3151" s="8">
        <f>DATE(1970,1,1)+(Table1[[#This Row],[launched_at]]/(24*60*60))</f>
        <v>41226.017361111109</v>
      </c>
      <c r="T3151" s="8">
        <f>DATE(1970,1,1)+(Table1[[#This Row],[deadline]]/(24*60*60))</f>
        <v>41250.083333333336</v>
      </c>
      <c r="U3151">
        <f>_xlfn.DAYS(Table1[[#This Row],[Date Ended Conversion]],Table1[[#This Row],[Date Created Conversion]])</f>
        <v>24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9">
        <f>IF(Table1[[#This Row],[goal]] &lt;= 0,0,Table1[[#This Row],[pledged]]/Table1[[#This Row],[goal]])</f>
        <v>1.01</v>
      </c>
      <c r="P3152" s="7">
        <f>IF(Table1[[#This Row],[backers_count]] &lt;= 0,0,Table1[[#This Row],[pledged]]/Table1[[#This Row],[backers_count]])</f>
        <v>33.990384615384613</v>
      </c>
      <c r="Q3152" t="str">
        <f>TRIM(MID(Table1[[#This Row],[Category and Sub-Category]],1,SEARCH("/",Table1[[#This Row],[Category and Sub-Category]],1)-1))</f>
        <v>theater</v>
      </c>
      <c r="R3152" t="str">
        <f>TRIM(MID(Table1[[#This Row],[Category and Sub-Category]],SEARCH("/",Table1[[#This Row],[Category and Sub-Category]],1)+1,LEN(Table1[[#This Row],[Category and Sub-Category]])))</f>
        <v>plays</v>
      </c>
      <c r="S3152" s="8">
        <f>DATE(1970,1,1)+(Table1[[#This Row],[launched_at]]/(24*60*60))</f>
        <v>40478.263923611114</v>
      </c>
      <c r="T3152" s="8">
        <f>DATE(1970,1,1)+(Table1[[#This Row],[deadline]]/(24*60*60))</f>
        <v>40568.166666666664</v>
      </c>
      <c r="U3152">
        <f>_xlfn.DAYS(Table1[[#This Row],[Date Ended Conversion]],Table1[[#This Row],[Date Created Conversion]])</f>
        <v>90</v>
      </c>
    </row>
    <row r="3153" spans="1:21" ht="29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9">
        <f>IF(Table1[[#This Row],[goal]] &lt;= 0,0,Table1[[#This Row],[pledged]]/Table1[[#This Row],[goal]])</f>
        <v>1.004</v>
      </c>
      <c r="P3153" s="7">
        <f>IF(Table1[[#This Row],[backers_count]] &lt;= 0,0,Table1[[#This Row],[pledged]]/Table1[[#This Row],[backers_count]])</f>
        <v>103.35294117647059</v>
      </c>
      <c r="Q3153" t="str">
        <f>TRIM(MID(Table1[[#This Row],[Category and Sub-Category]],1,SEARCH("/",Table1[[#This Row],[Category and Sub-Category]],1)-1))</f>
        <v>theater</v>
      </c>
      <c r="R3153" t="str">
        <f>TRIM(MID(Table1[[#This Row],[Category and Sub-Category]],SEARCH("/",Table1[[#This Row],[Category and Sub-Category]],1)+1,LEN(Table1[[#This Row],[Category and Sub-Category]])))</f>
        <v>plays</v>
      </c>
      <c r="S3153" s="8">
        <f>DATE(1970,1,1)+(Table1[[#This Row],[launched_at]]/(24*60*60))</f>
        <v>41862.83997685185</v>
      </c>
      <c r="T3153" s="8">
        <f>DATE(1970,1,1)+(Table1[[#This Row],[deadline]]/(24*60*60))</f>
        <v>41892.83997685185</v>
      </c>
      <c r="U3153">
        <f>_xlfn.DAYS(Table1[[#This Row],[Date Ended Conversion]],Table1[[#This Row],[Date Created Conversion]])</f>
        <v>30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9">
        <f>IF(Table1[[#This Row],[goal]] &lt;= 0,0,Table1[[#This Row],[pledged]]/Table1[[#This Row],[goal]])</f>
        <v>1.0595454545454546</v>
      </c>
      <c r="P3154" s="7">
        <f>IF(Table1[[#This Row],[backers_count]] &lt;= 0,0,Table1[[#This Row],[pledged]]/Table1[[#This Row],[backers_count]])</f>
        <v>34.791044776119406</v>
      </c>
      <c r="Q3154" t="str">
        <f>TRIM(MID(Table1[[#This Row],[Category and Sub-Category]],1,SEARCH("/",Table1[[#This Row],[Category and Sub-Category]],1)-1))</f>
        <v>theater</v>
      </c>
      <c r="R3154" t="str">
        <f>TRIM(MID(Table1[[#This Row],[Category and Sub-Category]],SEARCH("/",Table1[[#This Row],[Category and Sub-Category]],1)+1,LEN(Table1[[#This Row],[Category and Sub-Category]])))</f>
        <v>plays</v>
      </c>
      <c r="S3154" s="8">
        <f>DATE(1970,1,1)+(Table1[[#This Row],[launched_at]]/(24*60*60))</f>
        <v>41550.867673611108</v>
      </c>
      <c r="T3154" s="8">
        <f>DATE(1970,1,1)+(Table1[[#This Row],[deadline]]/(24*60*60))</f>
        <v>41580.867673611108</v>
      </c>
      <c r="U3154">
        <f>_xlfn.DAYS(Table1[[#This Row],[Date Ended Conversion]],Table1[[#This Row],[Date Created Conversion]])</f>
        <v>30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9">
        <f>IF(Table1[[#This Row],[goal]] &lt;= 0,0,Table1[[#This Row],[pledged]]/Table1[[#This Row],[goal]])</f>
        <v>3.3558333333333334</v>
      </c>
      <c r="P3155" s="7">
        <f>IF(Table1[[#This Row],[backers_count]] &lt;= 0,0,Table1[[#This Row],[pledged]]/Table1[[#This Row],[backers_count]])</f>
        <v>41.773858921161825</v>
      </c>
      <c r="Q3155" t="str">
        <f>TRIM(MID(Table1[[#This Row],[Category and Sub-Category]],1,SEARCH("/",Table1[[#This Row],[Category and Sub-Category]],1)-1))</f>
        <v>theater</v>
      </c>
      <c r="R3155" t="str">
        <f>TRIM(MID(Table1[[#This Row],[Category and Sub-Category]],SEARCH("/",Table1[[#This Row],[Category and Sub-Category]],1)+1,LEN(Table1[[#This Row],[Category and Sub-Category]])))</f>
        <v>plays</v>
      </c>
      <c r="S3155" s="8">
        <f>DATE(1970,1,1)+(Table1[[#This Row],[launched_at]]/(24*60*60))</f>
        <v>40633.154363425929</v>
      </c>
      <c r="T3155" s="8">
        <f>DATE(1970,1,1)+(Table1[[#This Row],[deadline]]/(24*60*60))</f>
        <v>40664.207638888889</v>
      </c>
      <c r="U3155">
        <f>_xlfn.DAYS(Table1[[#This Row],[Date Ended Conversion]],Table1[[#This Row],[Date Created Conversion]])</f>
        <v>31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9">
        <f>IF(Table1[[#This Row],[goal]] &lt;= 0,0,Table1[[#This Row],[pledged]]/Table1[[#This Row],[goal]])</f>
        <v>1.1292857142857142</v>
      </c>
      <c r="P3156" s="7">
        <f>IF(Table1[[#This Row],[backers_count]] &lt;= 0,0,Table1[[#This Row],[pledged]]/Table1[[#This Row],[backers_count]])</f>
        <v>64.268292682926827</v>
      </c>
      <c r="Q3156" t="str">
        <f>TRIM(MID(Table1[[#This Row],[Category and Sub-Category]],1,SEARCH("/",Table1[[#This Row],[Category and Sub-Category]],1)-1))</f>
        <v>theater</v>
      </c>
      <c r="R3156" t="str">
        <f>TRIM(MID(Table1[[#This Row],[Category and Sub-Category]],SEARCH("/",Table1[[#This Row],[Category and Sub-Category]],1)+1,LEN(Table1[[#This Row],[Category and Sub-Category]])))</f>
        <v>plays</v>
      </c>
      <c r="S3156" s="8">
        <f>DATE(1970,1,1)+(Table1[[#This Row],[launched_at]]/(24*60*60))</f>
        <v>40970.875671296293</v>
      </c>
      <c r="T3156" s="8">
        <f>DATE(1970,1,1)+(Table1[[#This Row],[deadline]]/(24*60*60))</f>
        <v>41000.834004629629</v>
      </c>
      <c r="U3156">
        <f>_xlfn.DAYS(Table1[[#This Row],[Date Ended Conversion]],Table1[[#This Row],[Date Created Conversion]])</f>
        <v>30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9">
        <f>IF(Table1[[#This Row],[goal]] &lt;= 0,0,Table1[[#This Row],[pledged]]/Table1[[#This Row],[goal]])</f>
        <v>1.885046</v>
      </c>
      <c r="P3157" s="7">
        <f>IF(Table1[[#This Row],[backers_count]] &lt;= 0,0,Table1[[#This Row],[pledged]]/Table1[[#This Row],[backers_count]])</f>
        <v>31.209370860927152</v>
      </c>
      <c r="Q3157" t="str">
        <f>TRIM(MID(Table1[[#This Row],[Category and Sub-Category]],1,SEARCH("/",Table1[[#This Row],[Category and Sub-Category]],1)-1))</f>
        <v>theater</v>
      </c>
      <c r="R3157" t="str">
        <f>TRIM(MID(Table1[[#This Row],[Category and Sub-Category]],SEARCH("/",Table1[[#This Row],[Category and Sub-Category]],1)+1,LEN(Table1[[#This Row],[Category and Sub-Category]])))</f>
        <v>plays</v>
      </c>
      <c r="S3157" s="8">
        <f>DATE(1970,1,1)+(Table1[[#This Row],[launched_at]]/(24*60*60))</f>
        <v>41233.499131944445</v>
      </c>
      <c r="T3157" s="8">
        <f>DATE(1970,1,1)+(Table1[[#This Row],[deadline]]/(24*60*60))</f>
        <v>41263.499131944445</v>
      </c>
      <c r="U3157">
        <f>_xlfn.DAYS(Table1[[#This Row],[Date Ended Conversion]],Table1[[#This Row],[Date Created Conversion]])</f>
        <v>30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9">
        <f>IF(Table1[[#This Row],[goal]] &lt;= 0,0,Table1[[#This Row],[pledged]]/Table1[[#This Row],[goal]])</f>
        <v>1.0181818181818181</v>
      </c>
      <c r="P3158" s="7">
        <f>IF(Table1[[#This Row],[backers_count]] &lt;= 0,0,Table1[[#This Row],[pledged]]/Table1[[#This Row],[backers_count]])</f>
        <v>62.921348314606739</v>
      </c>
      <c r="Q3158" t="str">
        <f>TRIM(MID(Table1[[#This Row],[Category and Sub-Category]],1,SEARCH("/",Table1[[#This Row],[Category and Sub-Category]],1)-1))</f>
        <v>theater</v>
      </c>
      <c r="R3158" t="str">
        <f>TRIM(MID(Table1[[#This Row],[Category and Sub-Category]],SEARCH("/",Table1[[#This Row],[Category and Sub-Category]],1)+1,LEN(Table1[[#This Row],[Category and Sub-Category]])))</f>
        <v>plays</v>
      </c>
      <c r="S3158" s="8">
        <f>DATE(1970,1,1)+(Table1[[#This Row],[launched_at]]/(24*60*60))</f>
        <v>41026.953055555554</v>
      </c>
      <c r="T3158" s="8">
        <f>DATE(1970,1,1)+(Table1[[#This Row],[deadline]]/(24*60*60))</f>
        <v>41061.953055555554</v>
      </c>
      <c r="U3158">
        <f>_xlfn.DAYS(Table1[[#This Row],[Date Ended Conversion]],Table1[[#This Row],[Date Created Conversion]])</f>
        <v>35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9">
        <f>IF(Table1[[#This Row],[goal]] &lt;= 0,0,Table1[[#This Row],[pledged]]/Table1[[#This Row],[goal]])</f>
        <v>1.01</v>
      </c>
      <c r="P3159" s="7">
        <f>IF(Table1[[#This Row],[backers_count]] &lt;= 0,0,Table1[[#This Row],[pledged]]/Table1[[#This Row],[backers_count]])</f>
        <v>98.536585365853654</v>
      </c>
      <c r="Q3159" t="str">
        <f>TRIM(MID(Table1[[#This Row],[Category and Sub-Category]],1,SEARCH("/",Table1[[#This Row],[Category and Sub-Category]],1)-1))</f>
        <v>theater</v>
      </c>
      <c r="R3159" t="str">
        <f>TRIM(MID(Table1[[#This Row],[Category and Sub-Category]],SEARCH("/",Table1[[#This Row],[Category and Sub-Category]],1)+1,LEN(Table1[[#This Row],[Category and Sub-Category]])))</f>
        <v>plays</v>
      </c>
      <c r="S3159" s="8">
        <f>DATE(1970,1,1)+(Table1[[#This Row],[launched_at]]/(24*60*60))</f>
        <v>41829.788252314815</v>
      </c>
      <c r="T3159" s="8">
        <f>DATE(1970,1,1)+(Table1[[#This Row],[deadline]]/(24*60*60))</f>
        <v>41839.208333333336</v>
      </c>
      <c r="U3159">
        <f>_xlfn.DAYS(Table1[[#This Row],[Date Ended Conversion]],Table1[[#This Row],[Date Created Conversion]])</f>
        <v>10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9">
        <f>IF(Table1[[#This Row],[goal]] &lt;= 0,0,Table1[[#This Row],[pledged]]/Table1[[#This Row],[goal]])</f>
        <v>1.1399999999999999</v>
      </c>
      <c r="P3160" s="7">
        <f>IF(Table1[[#This Row],[backers_count]] &lt;= 0,0,Table1[[#This Row],[pledged]]/Table1[[#This Row],[backers_count]])</f>
        <v>82.608695652173907</v>
      </c>
      <c r="Q3160" t="str">
        <f>TRIM(MID(Table1[[#This Row],[Category and Sub-Category]],1,SEARCH("/",Table1[[#This Row],[Category and Sub-Category]],1)-1))</f>
        <v>theater</v>
      </c>
      <c r="R3160" t="str">
        <f>TRIM(MID(Table1[[#This Row],[Category and Sub-Category]],SEARCH("/",Table1[[#This Row],[Category and Sub-Category]],1)+1,LEN(Table1[[#This Row],[Category and Sub-Category]])))</f>
        <v>plays</v>
      </c>
      <c r="S3160" s="8">
        <f>DATE(1970,1,1)+(Table1[[#This Row],[launched_at]]/(24*60*60))</f>
        <v>41447.839722222227</v>
      </c>
      <c r="T3160" s="8">
        <f>DATE(1970,1,1)+(Table1[[#This Row],[deadline]]/(24*60*60))</f>
        <v>41477.839722222227</v>
      </c>
      <c r="U3160">
        <f>_xlfn.DAYS(Table1[[#This Row],[Date Ended Conversion]],Table1[[#This Row],[Date Created Conversion]])</f>
        <v>30</v>
      </c>
    </row>
    <row r="3161" spans="1:21" ht="29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9">
        <f>IF(Table1[[#This Row],[goal]] &lt;= 0,0,Table1[[#This Row],[pledged]]/Table1[[#This Row],[goal]])</f>
        <v>1.3348133333333334</v>
      </c>
      <c r="P3161" s="7">
        <f>IF(Table1[[#This Row],[backers_count]] &lt;= 0,0,Table1[[#This Row],[pledged]]/Table1[[#This Row],[backers_count]])</f>
        <v>38.504230769230773</v>
      </c>
      <c r="Q3161" t="str">
        <f>TRIM(MID(Table1[[#This Row],[Category and Sub-Category]],1,SEARCH("/",Table1[[#This Row],[Category and Sub-Category]],1)-1))</f>
        <v>theater</v>
      </c>
      <c r="R3161" t="str">
        <f>TRIM(MID(Table1[[#This Row],[Category and Sub-Category]],SEARCH("/",Table1[[#This Row],[Category and Sub-Category]],1)+1,LEN(Table1[[#This Row],[Category and Sub-Category]])))</f>
        <v>plays</v>
      </c>
      <c r="S3161" s="8">
        <f>DATE(1970,1,1)+(Table1[[#This Row],[launched_at]]/(24*60*60))</f>
        <v>40884.066678240742</v>
      </c>
      <c r="T3161" s="8">
        <f>DATE(1970,1,1)+(Table1[[#This Row],[deadline]]/(24*60*60))</f>
        <v>40926.958333333336</v>
      </c>
      <c r="U3161">
        <f>_xlfn.DAYS(Table1[[#This Row],[Date Ended Conversion]],Table1[[#This Row],[Date Created Conversion]])</f>
        <v>42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9">
        <f>IF(Table1[[#This Row],[goal]] &lt;= 0,0,Table1[[#This Row],[pledged]]/Table1[[#This Row],[goal]])</f>
        <v>1.0153333333333334</v>
      </c>
      <c r="P3162" s="7">
        <f>IF(Table1[[#This Row],[backers_count]] &lt;= 0,0,Table1[[#This Row],[pledged]]/Table1[[#This Row],[backers_count]])</f>
        <v>80.15789473684211</v>
      </c>
      <c r="Q3162" t="str">
        <f>TRIM(MID(Table1[[#This Row],[Category and Sub-Category]],1,SEARCH("/",Table1[[#This Row],[Category and Sub-Category]],1)-1))</f>
        <v>theater</v>
      </c>
      <c r="R3162" t="str">
        <f>TRIM(MID(Table1[[#This Row],[Category and Sub-Category]],SEARCH("/",Table1[[#This Row],[Category and Sub-Category]],1)+1,LEN(Table1[[#This Row],[Category and Sub-Category]])))</f>
        <v>plays</v>
      </c>
      <c r="S3162" s="8">
        <f>DATE(1970,1,1)+(Table1[[#This Row],[launched_at]]/(24*60*60))</f>
        <v>41841.26489583333</v>
      </c>
      <c r="T3162" s="8">
        <f>DATE(1970,1,1)+(Table1[[#This Row],[deadline]]/(24*60*60))</f>
        <v>41864.207638888889</v>
      </c>
      <c r="U3162">
        <f>_xlfn.DAYS(Table1[[#This Row],[Date Ended Conversion]],Table1[[#This Row],[Date Created Conversion]])</f>
        <v>23</v>
      </c>
    </row>
    <row r="3163" spans="1:21" ht="43.5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9">
        <f>IF(Table1[[#This Row],[goal]] &lt;= 0,0,Table1[[#This Row],[pledged]]/Table1[[#This Row],[goal]])</f>
        <v>1.0509999999999999</v>
      </c>
      <c r="P3163" s="7">
        <f>IF(Table1[[#This Row],[backers_count]] &lt;= 0,0,Table1[[#This Row],[pledged]]/Table1[[#This Row],[backers_count]])</f>
        <v>28.405405405405407</v>
      </c>
      <c r="Q3163" t="str">
        <f>TRIM(MID(Table1[[#This Row],[Category and Sub-Category]],1,SEARCH("/",Table1[[#This Row],[Category and Sub-Category]],1)-1))</f>
        <v>theater</v>
      </c>
      <c r="R3163" t="str">
        <f>TRIM(MID(Table1[[#This Row],[Category and Sub-Category]],SEARCH("/",Table1[[#This Row],[Category and Sub-Category]],1)+1,LEN(Table1[[#This Row],[Category and Sub-Category]])))</f>
        <v>plays</v>
      </c>
      <c r="S3163" s="8">
        <f>DATE(1970,1,1)+(Table1[[#This Row],[launched_at]]/(24*60*60))</f>
        <v>41897.536134259259</v>
      </c>
      <c r="T3163" s="8">
        <f>DATE(1970,1,1)+(Table1[[#This Row],[deadline]]/(24*60*60))</f>
        <v>41927.536134259259</v>
      </c>
      <c r="U3163">
        <f>_xlfn.DAYS(Table1[[#This Row],[Date Ended Conversion]],Table1[[#This Row],[Date Created Conversion]])</f>
        <v>30</v>
      </c>
    </row>
    <row r="3164" spans="1:21" ht="43.5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9">
        <f>IF(Table1[[#This Row],[goal]] &lt;= 0,0,Table1[[#This Row],[pledged]]/Table1[[#This Row],[goal]])</f>
        <v>1.2715000000000001</v>
      </c>
      <c r="P3164" s="7">
        <f>IF(Table1[[#This Row],[backers_count]] &lt;= 0,0,Table1[[#This Row],[pledged]]/Table1[[#This Row],[backers_count]])</f>
        <v>80.730158730158735</v>
      </c>
      <c r="Q3164" t="str">
        <f>TRIM(MID(Table1[[#This Row],[Category and Sub-Category]],1,SEARCH("/",Table1[[#This Row],[Category and Sub-Category]],1)-1))</f>
        <v>theater</v>
      </c>
      <c r="R3164" t="str">
        <f>TRIM(MID(Table1[[#This Row],[Category and Sub-Category]],SEARCH("/",Table1[[#This Row],[Category and Sub-Category]],1)+1,LEN(Table1[[#This Row],[Category and Sub-Category]])))</f>
        <v>plays</v>
      </c>
      <c r="S3164" s="8">
        <f>DATE(1970,1,1)+(Table1[[#This Row],[launched_at]]/(24*60*60))</f>
        <v>41799.685902777775</v>
      </c>
      <c r="T3164" s="8">
        <f>DATE(1970,1,1)+(Table1[[#This Row],[deadline]]/(24*60*60))</f>
        <v>41827.083333333336</v>
      </c>
      <c r="U3164">
        <f>_xlfn.DAYS(Table1[[#This Row],[Date Ended Conversion]],Table1[[#This Row],[Date Created Conversion]])</f>
        <v>28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9">
        <f>IF(Table1[[#This Row],[goal]] &lt;= 0,0,Table1[[#This Row],[pledged]]/Table1[[#This Row],[goal]])</f>
        <v>1.1115384615384616</v>
      </c>
      <c r="P3165" s="7">
        <f>IF(Table1[[#This Row],[backers_count]] &lt;= 0,0,Table1[[#This Row],[pledged]]/Table1[[#This Row],[backers_count]])</f>
        <v>200.69444444444446</v>
      </c>
      <c r="Q3165" t="str">
        <f>TRIM(MID(Table1[[#This Row],[Category and Sub-Category]],1,SEARCH("/",Table1[[#This Row],[Category and Sub-Category]],1)-1))</f>
        <v>theater</v>
      </c>
      <c r="R3165" t="str">
        <f>TRIM(MID(Table1[[#This Row],[Category and Sub-Category]],SEARCH("/",Table1[[#This Row],[Category and Sub-Category]],1)+1,LEN(Table1[[#This Row],[Category and Sub-Category]])))</f>
        <v>plays</v>
      </c>
      <c r="S3165" s="8">
        <f>DATE(1970,1,1)+(Table1[[#This Row],[launched_at]]/(24*60*60))</f>
        <v>41775.753761574073</v>
      </c>
      <c r="T3165" s="8">
        <f>DATE(1970,1,1)+(Table1[[#This Row],[deadline]]/(24*60*60))</f>
        <v>41805.753761574073</v>
      </c>
      <c r="U3165">
        <f>_xlfn.DAYS(Table1[[#This Row],[Date Ended Conversion]],Table1[[#This Row],[Date Created Conversion]])</f>
        <v>30</v>
      </c>
    </row>
    <row r="3166" spans="1:21" ht="43.5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9">
        <f>IF(Table1[[#This Row],[goal]] &lt;= 0,0,Table1[[#This Row],[pledged]]/Table1[[#This Row],[goal]])</f>
        <v>1.0676000000000001</v>
      </c>
      <c r="P3166" s="7">
        <f>IF(Table1[[#This Row],[backers_count]] &lt;= 0,0,Table1[[#This Row],[pledged]]/Table1[[#This Row],[backers_count]])</f>
        <v>37.591549295774648</v>
      </c>
      <c r="Q3166" t="str">
        <f>TRIM(MID(Table1[[#This Row],[Category and Sub-Category]],1,SEARCH("/",Table1[[#This Row],[Category and Sub-Category]],1)-1))</f>
        <v>theater</v>
      </c>
      <c r="R3166" t="str">
        <f>TRIM(MID(Table1[[#This Row],[Category and Sub-Category]],SEARCH("/",Table1[[#This Row],[Category and Sub-Category]],1)+1,LEN(Table1[[#This Row],[Category and Sub-Category]])))</f>
        <v>plays</v>
      </c>
      <c r="S3166" s="8">
        <f>DATE(1970,1,1)+(Table1[[#This Row],[launched_at]]/(24*60*60))</f>
        <v>41766.805729166663</v>
      </c>
      <c r="T3166" s="8">
        <f>DATE(1970,1,1)+(Table1[[#This Row],[deadline]]/(24*60*60))</f>
        <v>41799.805729166663</v>
      </c>
      <c r="U3166">
        <f>_xlfn.DAYS(Table1[[#This Row],[Date Ended Conversion]],Table1[[#This Row],[Date Created Conversion]])</f>
        <v>33</v>
      </c>
    </row>
    <row r="3167" spans="1:21" ht="43.5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9">
        <f>IF(Table1[[#This Row],[goal]] &lt;= 0,0,Table1[[#This Row],[pledged]]/Table1[[#This Row],[goal]])</f>
        <v>1.6266666666666667</v>
      </c>
      <c r="P3167" s="7">
        <f>IF(Table1[[#This Row],[backers_count]] &lt;= 0,0,Table1[[#This Row],[pledged]]/Table1[[#This Row],[backers_count]])</f>
        <v>58.095238095238095</v>
      </c>
      <c r="Q3167" t="str">
        <f>TRIM(MID(Table1[[#This Row],[Category and Sub-Category]],1,SEARCH("/",Table1[[#This Row],[Category and Sub-Category]],1)-1))</f>
        <v>theater</v>
      </c>
      <c r="R3167" t="str">
        <f>TRIM(MID(Table1[[#This Row],[Category and Sub-Category]],SEARCH("/",Table1[[#This Row],[Category and Sub-Category]],1)+1,LEN(Table1[[#This Row],[Category and Sub-Category]])))</f>
        <v>plays</v>
      </c>
      <c r="S3167" s="8">
        <f>DATE(1970,1,1)+(Table1[[#This Row],[launched_at]]/(24*60*60))</f>
        <v>40644.159259259257</v>
      </c>
      <c r="T3167" s="8">
        <f>DATE(1970,1,1)+(Table1[[#This Row],[deadline]]/(24*60*60))</f>
        <v>40666.165972222225</v>
      </c>
      <c r="U3167">
        <f>_xlfn.DAYS(Table1[[#This Row],[Date Ended Conversion]],Table1[[#This Row],[Date Created Conversion]])</f>
        <v>22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9">
        <f>IF(Table1[[#This Row],[goal]] &lt;= 0,0,Table1[[#This Row],[pledged]]/Table1[[#This Row],[goal]])</f>
        <v>1.6022808571428573</v>
      </c>
      <c r="P3168" s="7">
        <f>IF(Table1[[#This Row],[backers_count]] &lt;= 0,0,Table1[[#This Row],[pledged]]/Table1[[#This Row],[backers_count]])</f>
        <v>60.300892473118282</v>
      </c>
      <c r="Q3168" t="str">
        <f>TRIM(MID(Table1[[#This Row],[Category and Sub-Category]],1,SEARCH("/",Table1[[#This Row],[Category and Sub-Category]],1)-1))</f>
        <v>theater</v>
      </c>
      <c r="R3168" t="str">
        <f>TRIM(MID(Table1[[#This Row],[Category and Sub-Category]],SEARCH("/",Table1[[#This Row],[Category and Sub-Category]],1)+1,LEN(Table1[[#This Row],[Category and Sub-Category]])))</f>
        <v>plays</v>
      </c>
      <c r="S3168" s="8">
        <f>DATE(1970,1,1)+(Table1[[#This Row],[launched_at]]/(24*60*60))</f>
        <v>41940.69158564815</v>
      </c>
      <c r="T3168" s="8">
        <f>DATE(1970,1,1)+(Table1[[#This Row],[deadline]]/(24*60*60))</f>
        <v>41969.332638888889</v>
      </c>
      <c r="U3168">
        <f>_xlfn.DAYS(Table1[[#This Row],[Date Ended Conversion]],Table1[[#This Row],[Date Created Conversion]])</f>
        <v>29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9">
        <f>IF(Table1[[#This Row],[goal]] &lt;= 0,0,Table1[[#This Row],[pledged]]/Table1[[#This Row],[goal]])</f>
        <v>1.1616666666666666</v>
      </c>
      <c r="P3169" s="7">
        <f>IF(Table1[[#This Row],[backers_count]] &lt;= 0,0,Table1[[#This Row],[pledged]]/Table1[[#This Row],[backers_count]])</f>
        <v>63.363636363636367</v>
      </c>
      <c r="Q3169" t="str">
        <f>TRIM(MID(Table1[[#This Row],[Category and Sub-Category]],1,SEARCH("/",Table1[[#This Row],[Category and Sub-Category]],1)-1))</f>
        <v>theater</v>
      </c>
      <c r="R3169" t="str">
        <f>TRIM(MID(Table1[[#This Row],[Category and Sub-Category]],SEARCH("/",Table1[[#This Row],[Category and Sub-Category]],1)+1,LEN(Table1[[#This Row],[Category and Sub-Category]])))</f>
        <v>plays</v>
      </c>
      <c r="S3169" s="8">
        <f>DATE(1970,1,1)+(Table1[[#This Row],[launched_at]]/(24*60*60))</f>
        <v>41839.175706018519</v>
      </c>
      <c r="T3169" s="8">
        <f>DATE(1970,1,1)+(Table1[[#This Row],[deadline]]/(24*60*60))</f>
        <v>41853.175706018519</v>
      </c>
      <c r="U3169">
        <f>_xlfn.DAYS(Table1[[#This Row],[Date Ended Conversion]],Table1[[#This Row],[Date Created Conversion]])</f>
        <v>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9">
        <f>IF(Table1[[#This Row],[goal]] &lt;= 0,0,Table1[[#This Row],[pledged]]/Table1[[#This Row],[goal]])</f>
        <v>1.242</v>
      </c>
      <c r="P3170" s="7">
        <f>IF(Table1[[#This Row],[backers_count]] &lt;= 0,0,Table1[[#This Row],[pledged]]/Table1[[#This Row],[backers_count]])</f>
        <v>50.901639344262293</v>
      </c>
      <c r="Q3170" t="str">
        <f>TRIM(MID(Table1[[#This Row],[Category and Sub-Category]],1,SEARCH("/",Table1[[#This Row],[Category and Sub-Category]],1)-1))</f>
        <v>theater</v>
      </c>
      <c r="R3170" t="str">
        <f>TRIM(MID(Table1[[#This Row],[Category and Sub-Category]],SEARCH("/",Table1[[#This Row],[Category and Sub-Category]],1)+1,LEN(Table1[[#This Row],[Category and Sub-Category]])))</f>
        <v>plays</v>
      </c>
      <c r="S3170" s="8">
        <f>DATE(1970,1,1)+(Table1[[#This Row],[launched_at]]/(24*60*60))</f>
        <v>41772.105937500004</v>
      </c>
      <c r="T3170" s="8">
        <f>DATE(1970,1,1)+(Table1[[#This Row],[deadline]]/(24*60*60))</f>
        <v>41803.916666666664</v>
      </c>
      <c r="U3170">
        <f>_xlfn.DAYS(Table1[[#This Row],[Date Ended Conversion]],Table1[[#This Row],[Date Created Conversion]])</f>
        <v>31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9">
        <f>IF(Table1[[#This Row],[goal]] &lt;= 0,0,Table1[[#This Row],[pledged]]/Table1[[#This Row],[goal]])</f>
        <v>1.030125</v>
      </c>
      <c r="P3171" s="7">
        <f>IF(Table1[[#This Row],[backers_count]] &lt;= 0,0,Table1[[#This Row],[pledged]]/Table1[[#This Row],[backers_count]])</f>
        <v>100.5</v>
      </c>
      <c r="Q3171" t="str">
        <f>TRIM(MID(Table1[[#This Row],[Category and Sub-Category]],1,SEARCH("/",Table1[[#This Row],[Category and Sub-Category]],1)-1))</f>
        <v>theater</v>
      </c>
      <c r="R3171" t="str">
        <f>TRIM(MID(Table1[[#This Row],[Category and Sub-Category]],SEARCH("/",Table1[[#This Row],[Category and Sub-Category]],1)+1,LEN(Table1[[#This Row],[Category and Sub-Category]])))</f>
        <v>plays</v>
      </c>
      <c r="S3171" s="8">
        <f>DATE(1970,1,1)+(Table1[[#This Row],[launched_at]]/(24*60*60))</f>
        <v>41591.737974537034</v>
      </c>
      <c r="T3171" s="8">
        <f>DATE(1970,1,1)+(Table1[[#This Row],[deadline]]/(24*60*60))</f>
        <v>41621.207638888889</v>
      </c>
      <c r="U3171">
        <f>_xlfn.DAYS(Table1[[#This Row],[Date Ended Conversion]],Table1[[#This Row],[Date Created Conversion]])</f>
        <v>30</v>
      </c>
    </row>
    <row r="3172" spans="1:21" ht="29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9">
        <f>IF(Table1[[#This Row],[goal]] &lt;= 0,0,Table1[[#This Row],[pledged]]/Table1[[#This Row],[goal]])</f>
        <v>1.1225000000000001</v>
      </c>
      <c r="P3172" s="7">
        <f>IF(Table1[[#This Row],[backers_count]] &lt;= 0,0,Table1[[#This Row],[pledged]]/Table1[[#This Row],[backers_count]])</f>
        <v>31.619718309859156</v>
      </c>
      <c r="Q3172" t="str">
        <f>TRIM(MID(Table1[[#This Row],[Category and Sub-Category]],1,SEARCH("/",Table1[[#This Row],[Category and Sub-Category]],1)-1))</f>
        <v>theater</v>
      </c>
      <c r="R3172" t="str">
        <f>TRIM(MID(Table1[[#This Row],[Category and Sub-Category]],SEARCH("/",Table1[[#This Row],[Category and Sub-Category]],1)+1,LEN(Table1[[#This Row],[Category and Sub-Category]])))</f>
        <v>plays</v>
      </c>
      <c r="S3172" s="8">
        <f>DATE(1970,1,1)+(Table1[[#This Row],[launched_at]]/(24*60*60))</f>
        <v>41789.080370370371</v>
      </c>
      <c r="T3172" s="8">
        <f>DATE(1970,1,1)+(Table1[[#This Row],[deadline]]/(24*60*60))</f>
        <v>41822.166666666664</v>
      </c>
      <c r="U3172">
        <f>_xlfn.DAYS(Table1[[#This Row],[Date Ended Conversion]],Table1[[#This Row],[Date Created Conversion]])</f>
        <v>33</v>
      </c>
    </row>
    <row r="3173" spans="1:21" ht="43.5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9">
        <f>IF(Table1[[#This Row],[goal]] &lt;= 0,0,Table1[[#This Row],[pledged]]/Table1[[#This Row],[goal]])</f>
        <v>1.0881428571428571</v>
      </c>
      <c r="P3173" s="7">
        <f>IF(Table1[[#This Row],[backers_count]] &lt;= 0,0,Table1[[#This Row],[pledged]]/Table1[[#This Row],[backers_count]])</f>
        <v>65.102564102564102</v>
      </c>
      <c r="Q3173" t="str">
        <f>TRIM(MID(Table1[[#This Row],[Category and Sub-Category]],1,SEARCH("/",Table1[[#This Row],[Category and Sub-Category]],1)-1))</f>
        <v>theater</v>
      </c>
      <c r="R3173" t="str">
        <f>TRIM(MID(Table1[[#This Row],[Category and Sub-Category]],SEARCH("/",Table1[[#This Row],[Category and Sub-Category]],1)+1,LEN(Table1[[#This Row],[Category and Sub-Category]])))</f>
        <v>plays</v>
      </c>
      <c r="S3173" s="8">
        <f>DATE(1970,1,1)+(Table1[[#This Row],[launched_at]]/(24*60*60))</f>
        <v>42466.608310185184</v>
      </c>
      <c r="T3173" s="8">
        <f>DATE(1970,1,1)+(Table1[[#This Row],[deadline]]/(24*60*60))</f>
        <v>42496.608310185184</v>
      </c>
      <c r="U3173">
        <f>_xlfn.DAYS(Table1[[#This Row],[Date Ended Conversion]],Table1[[#This Row],[Date Created Conversion]])</f>
        <v>30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9">
        <f>IF(Table1[[#This Row],[goal]] &lt;= 0,0,Table1[[#This Row],[pledged]]/Table1[[#This Row],[goal]])</f>
        <v>1.1499999999999999</v>
      </c>
      <c r="P3174" s="7">
        <f>IF(Table1[[#This Row],[backers_count]] &lt;= 0,0,Table1[[#This Row],[pledged]]/Table1[[#This Row],[backers_count]])</f>
        <v>79.310344827586206</v>
      </c>
      <c r="Q3174" t="str">
        <f>TRIM(MID(Table1[[#This Row],[Category and Sub-Category]],1,SEARCH("/",Table1[[#This Row],[Category and Sub-Category]],1)-1))</f>
        <v>theater</v>
      </c>
      <c r="R3174" t="str">
        <f>TRIM(MID(Table1[[#This Row],[Category and Sub-Category]],SEARCH("/",Table1[[#This Row],[Category and Sub-Category]],1)+1,LEN(Table1[[#This Row],[Category and Sub-Category]])))</f>
        <v>plays</v>
      </c>
      <c r="S3174" s="8">
        <f>DATE(1970,1,1)+(Table1[[#This Row],[launched_at]]/(24*60*60))</f>
        <v>40923.729953703703</v>
      </c>
      <c r="T3174" s="8">
        <f>DATE(1970,1,1)+(Table1[[#This Row],[deadline]]/(24*60*60))</f>
        <v>40953.729953703703</v>
      </c>
      <c r="U3174">
        <f>_xlfn.DAYS(Table1[[#This Row],[Date Ended Conversion]],Table1[[#This Row],[Date Created Conversion]])</f>
        <v>30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9">
        <f>IF(Table1[[#This Row],[goal]] &lt;= 0,0,Table1[[#This Row],[pledged]]/Table1[[#This Row],[goal]])</f>
        <v>1.03</v>
      </c>
      <c r="P3175" s="7">
        <f>IF(Table1[[#This Row],[backers_count]] &lt;= 0,0,Table1[[#This Row],[pledged]]/Table1[[#This Row],[backers_count]])</f>
        <v>139.18918918918919</v>
      </c>
      <c r="Q3175" t="str">
        <f>TRIM(MID(Table1[[#This Row],[Category and Sub-Category]],1,SEARCH("/",Table1[[#This Row],[Category and Sub-Category]],1)-1))</f>
        <v>theater</v>
      </c>
      <c r="R3175" t="str">
        <f>TRIM(MID(Table1[[#This Row],[Category and Sub-Category]],SEARCH("/",Table1[[#This Row],[Category and Sub-Category]],1)+1,LEN(Table1[[#This Row],[Category and Sub-Category]])))</f>
        <v>plays</v>
      </c>
      <c r="S3175" s="8">
        <f>DATE(1970,1,1)+(Table1[[#This Row],[launched_at]]/(24*60*60))</f>
        <v>41878.878379629634</v>
      </c>
      <c r="T3175" s="8">
        <f>DATE(1970,1,1)+(Table1[[#This Row],[deadline]]/(24*60*60))</f>
        <v>41908.878379629634</v>
      </c>
      <c r="U3175">
        <f>_xlfn.DAYS(Table1[[#This Row],[Date Ended Conversion]],Table1[[#This Row],[Date Created Conversion]])</f>
        <v>30</v>
      </c>
    </row>
    <row r="3176" spans="1:21" ht="43.5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9">
        <f>IF(Table1[[#This Row],[goal]] &lt;= 0,0,Table1[[#This Row],[pledged]]/Table1[[#This Row],[goal]])</f>
        <v>1.0113333333333334</v>
      </c>
      <c r="P3176" s="7">
        <f>IF(Table1[[#This Row],[backers_count]] &lt;= 0,0,Table1[[#This Row],[pledged]]/Table1[[#This Row],[backers_count]])</f>
        <v>131.91304347826087</v>
      </c>
      <c r="Q3176" t="str">
        <f>TRIM(MID(Table1[[#This Row],[Category and Sub-Category]],1,SEARCH("/",Table1[[#This Row],[Category and Sub-Category]],1)-1))</f>
        <v>theater</v>
      </c>
      <c r="R3176" t="str">
        <f>TRIM(MID(Table1[[#This Row],[Category and Sub-Category]],SEARCH("/",Table1[[#This Row],[Category and Sub-Category]],1)+1,LEN(Table1[[#This Row],[Category and Sub-Category]])))</f>
        <v>plays</v>
      </c>
      <c r="S3176" s="8">
        <f>DATE(1970,1,1)+(Table1[[#This Row],[launched_at]]/(24*60*60))</f>
        <v>41862.864675925928</v>
      </c>
      <c r="T3176" s="8">
        <f>DATE(1970,1,1)+(Table1[[#This Row],[deadline]]/(24*60*60))</f>
        <v>41876.864675925928</v>
      </c>
      <c r="U3176">
        <f>_xlfn.DAYS(Table1[[#This Row],[Date Ended Conversion]],Table1[[#This Row],[Date Created Conversion]])</f>
        <v>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9">
        <f>IF(Table1[[#This Row],[goal]] &lt;= 0,0,Table1[[#This Row],[pledged]]/Table1[[#This Row],[goal]])</f>
        <v>1.0955999999999999</v>
      </c>
      <c r="P3177" s="7">
        <f>IF(Table1[[#This Row],[backers_count]] &lt;= 0,0,Table1[[#This Row],[pledged]]/Table1[[#This Row],[backers_count]])</f>
        <v>91.3</v>
      </c>
      <c r="Q3177" t="str">
        <f>TRIM(MID(Table1[[#This Row],[Category and Sub-Category]],1,SEARCH("/",Table1[[#This Row],[Category and Sub-Category]],1)-1))</f>
        <v>theater</v>
      </c>
      <c r="R3177" t="str">
        <f>TRIM(MID(Table1[[#This Row],[Category and Sub-Category]],SEARCH("/",Table1[[#This Row],[Category and Sub-Category]],1)+1,LEN(Table1[[#This Row],[Category and Sub-Category]])))</f>
        <v>plays</v>
      </c>
      <c r="S3177" s="8">
        <f>DATE(1970,1,1)+(Table1[[#This Row],[launched_at]]/(24*60*60))</f>
        <v>40531.886886574073</v>
      </c>
      <c r="T3177" s="8">
        <f>DATE(1970,1,1)+(Table1[[#This Row],[deadline]]/(24*60*60))</f>
        <v>40591.886886574073</v>
      </c>
      <c r="U3177">
        <f>_xlfn.DAYS(Table1[[#This Row],[Date Ended Conversion]],Table1[[#This Row],[Date Created Conversion]])</f>
        <v>60</v>
      </c>
    </row>
    <row r="3178" spans="1:21" ht="43.5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9">
        <f>IF(Table1[[#This Row],[goal]] &lt;= 0,0,Table1[[#This Row],[pledged]]/Table1[[#This Row],[goal]])</f>
        <v>1.148421052631579</v>
      </c>
      <c r="P3178" s="7">
        <f>IF(Table1[[#This Row],[backers_count]] &lt;= 0,0,Table1[[#This Row],[pledged]]/Table1[[#This Row],[backers_count]])</f>
        <v>39.672727272727272</v>
      </c>
      <c r="Q3178" t="str">
        <f>TRIM(MID(Table1[[#This Row],[Category and Sub-Category]],1,SEARCH("/",Table1[[#This Row],[Category and Sub-Category]],1)-1))</f>
        <v>theater</v>
      </c>
      <c r="R3178" t="str">
        <f>TRIM(MID(Table1[[#This Row],[Category and Sub-Category]],SEARCH("/",Table1[[#This Row],[Category and Sub-Category]],1)+1,LEN(Table1[[#This Row],[Category and Sub-Category]])))</f>
        <v>plays</v>
      </c>
      <c r="S3178" s="8">
        <f>DATE(1970,1,1)+(Table1[[#This Row],[launched_at]]/(24*60*60))</f>
        <v>41477.930914351848</v>
      </c>
      <c r="T3178" s="8">
        <f>DATE(1970,1,1)+(Table1[[#This Row],[deadline]]/(24*60*60))</f>
        <v>41504.625</v>
      </c>
      <c r="U3178">
        <f>_xlfn.DAYS(Table1[[#This Row],[Date Ended Conversion]],Table1[[#This Row],[Date Created Conversion]])</f>
        <v>27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9">
        <f>IF(Table1[[#This Row],[goal]] &lt;= 0,0,Table1[[#This Row],[pledged]]/Table1[[#This Row],[goal]])</f>
        <v>1.1739999999999999</v>
      </c>
      <c r="P3179" s="7">
        <f>IF(Table1[[#This Row],[backers_count]] &lt;= 0,0,Table1[[#This Row],[pledged]]/Table1[[#This Row],[backers_count]])</f>
        <v>57.549019607843135</v>
      </c>
      <c r="Q3179" t="str">
        <f>TRIM(MID(Table1[[#This Row],[Category and Sub-Category]],1,SEARCH("/",Table1[[#This Row],[Category and Sub-Category]],1)-1))</f>
        <v>theater</v>
      </c>
      <c r="R3179" t="str">
        <f>TRIM(MID(Table1[[#This Row],[Category and Sub-Category]],SEARCH("/",Table1[[#This Row],[Category and Sub-Category]],1)+1,LEN(Table1[[#This Row],[Category and Sub-Category]])))</f>
        <v>plays</v>
      </c>
      <c r="S3179" s="8">
        <f>DATE(1970,1,1)+(Table1[[#This Row],[launched_at]]/(24*60*60))</f>
        <v>41781.666770833333</v>
      </c>
      <c r="T3179" s="8">
        <f>DATE(1970,1,1)+(Table1[[#This Row],[deadline]]/(24*60*60))</f>
        <v>41811.666770833333</v>
      </c>
      <c r="U3179">
        <f>_xlfn.DAYS(Table1[[#This Row],[Date Ended Conversion]],Table1[[#This Row],[Date Created Conversion]])</f>
        <v>30</v>
      </c>
    </row>
    <row r="3180" spans="1:21" ht="43.5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9">
        <f>IF(Table1[[#This Row],[goal]] &lt;= 0,0,Table1[[#This Row],[pledged]]/Table1[[#This Row],[goal]])</f>
        <v>1.7173333333333334</v>
      </c>
      <c r="P3180" s="7">
        <f>IF(Table1[[#This Row],[backers_count]] &lt;= 0,0,Table1[[#This Row],[pledged]]/Table1[[#This Row],[backers_count]])</f>
        <v>33.025641025641029</v>
      </c>
      <c r="Q3180" t="str">
        <f>TRIM(MID(Table1[[#This Row],[Category and Sub-Category]],1,SEARCH("/",Table1[[#This Row],[Category and Sub-Category]],1)-1))</f>
        <v>theater</v>
      </c>
      <c r="R3180" t="str">
        <f>TRIM(MID(Table1[[#This Row],[Category and Sub-Category]],SEARCH("/",Table1[[#This Row],[Category and Sub-Category]],1)+1,LEN(Table1[[#This Row],[Category and Sub-Category]])))</f>
        <v>plays</v>
      </c>
      <c r="S3180" s="8">
        <f>DATE(1970,1,1)+(Table1[[#This Row],[launched_at]]/(24*60*60))</f>
        <v>41806.605034722219</v>
      </c>
      <c r="T3180" s="8">
        <f>DATE(1970,1,1)+(Table1[[#This Row],[deadline]]/(24*60*60))</f>
        <v>41836.605034722219</v>
      </c>
      <c r="U3180">
        <f>_xlfn.DAYS(Table1[[#This Row],[Date Ended Conversion]],Table1[[#This Row],[Date Created Conversion]])</f>
        <v>30</v>
      </c>
    </row>
    <row r="3181" spans="1:21" ht="29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9">
        <f>IF(Table1[[#This Row],[goal]] &lt;= 0,0,Table1[[#This Row],[pledged]]/Table1[[#This Row],[goal]])</f>
        <v>1.1416238095238094</v>
      </c>
      <c r="P3181" s="7">
        <f>IF(Table1[[#This Row],[backers_count]] &lt;= 0,0,Table1[[#This Row],[pledged]]/Table1[[#This Row],[backers_count]])</f>
        <v>77.335806451612896</v>
      </c>
      <c r="Q3181" t="str">
        <f>TRIM(MID(Table1[[#This Row],[Category and Sub-Category]],1,SEARCH("/",Table1[[#This Row],[Category and Sub-Category]],1)-1))</f>
        <v>theater</v>
      </c>
      <c r="R3181" t="str">
        <f>TRIM(MID(Table1[[#This Row],[Category and Sub-Category]],SEARCH("/",Table1[[#This Row],[Category and Sub-Category]],1)+1,LEN(Table1[[#This Row],[Category and Sub-Category]])))</f>
        <v>plays</v>
      </c>
      <c r="S3181" s="8">
        <f>DATE(1970,1,1)+(Table1[[#This Row],[launched_at]]/(24*60*60))</f>
        <v>41375.702210648145</v>
      </c>
      <c r="T3181" s="8">
        <f>DATE(1970,1,1)+(Table1[[#This Row],[deadline]]/(24*60*60))</f>
        <v>41400.702210648145</v>
      </c>
      <c r="U3181">
        <f>_xlfn.DAYS(Table1[[#This Row],[Date Ended Conversion]],Table1[[#This Row],[Date Created Conversion]])</f>
        <v>25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9">
        <f>IF(Table1[[#This Row],[goal]] &lt;= 0,0,Table1[[#This Row],[pledged]]/Table1[[#This Row],[goal]])</f>
        <v>1.1975</v>
      </c>
      <c r="P3182" s="7">
        <f>IF(Table1[[#This Row],[backers_count]] &lt;= 0,0,Table1[[#This Row],[pledged]]/Table1[[#This Row],[backers_count]])</f>
        <v>31.933333333333334</v>
      </c>
      <c r="Q3182" t="str">
        <f>TRIM(MID(Table1[[#This Row],[Category and Sub-Category]],1,SEARCH("/",Table1[[#This Row],[Category and Sub-Category]],1)-1))</f>
        <v>theater</v>
      </c>
      <c r="R3182" t="str">
        <f>TRIM(MID(Table1[[#This Row],[Category and Sub-Category]],SEARCH("/",Table1[[#This Row],[Category and Sub-Category]],1)+1,LEN(Table1[[#This Row],[Category and Sub-Category]])))</f>
        <v>plays</v>
      </c>
      <c r="S3182" s="8">
        <f>DATE(1970,1,1)+(Table1[[#This Row],[launched_at]]/(24*60*60))</f>
        <v>41780.412604166668</v>
      </c>
      <c r="T3182" s="8">
        <f>DATE(1970,1,1)+(Table1[[#This Row],[deadline]]/(24*60*60))</f>
        <v>41810.412604166668</v>
      </c>
      <c r="U3182">
        <f>_xlfn.DAYS(Table1[[#This Row],[Date Ended Conversion]],Table1[[#This Row],[Date Created Conversion]])</f>
        <v>30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9">
        <f>IF(Table1[[#This Row],[goal]] &lt;= 0,0,Table1[[#This Row],[pledged]]/Table1[[#This Row],[goal]])</f>
        <v>1.0900000000000001</v>
      </c>
      <c r="P3183" s="7">
        <f>IF(Table1[[#This Row],[backers_count]] &lt;= 0,0,Table1[[#This Row],[pledged]]/Table1[[#This Row],[backers_count]])</f>
        <v>36.333333333333336</v>
      </c>
      <c r="Q3183" t="str">
        <f>TRIM(MID(Table1[[#This Row],[Category and Sub-Category]],1,SEARCH("/",Table1[[#This Row],[Category and Sub-Category]],1)-1))</f>
        <v>theater</v>
      </c>
      <c r="R3183" t="str">
        <f>TRIM(MID(Table1[[#This Row],[Category and Sub-Category]],SEARCH("/",Table1[[#This Row],[Category and Sub-Category]],1)+1,LEN(Table1[[#This Row],[Category and Sub-Category]])))</f>
        <v>plays</v>
      </c>
      <c r="S3183" s="8">
        <f>DATE(1970,1,1)+(Table1[[#This Row],[launched_at]]/(24*60*60))</f>
        <v>41779.310034722221</v>
      </c>
      <c r="T3183" s="8">
        <f>DATE(1970,1,1)+(Table1[[#This Row],[deadline]]/(24*60*60))</f>
        <v>41805.666666666664</v>
      </c>
      <c r="U3183">
        <f>_xlfn.DAYS(Table1[[#This Row],[Date Ended Conversion]],Table1[[#This Row],[Date Created Conversion]])</f>
        <v>26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9">
        <f>IF(Table1[[#This Row],[goal]] &lt;= 0,0,Table1[[#This Row],[pledged]]/Table1[[#This Row],[goal]])</f>
        <v>1.0088571428571429</v>
      </c>
      <c r="P3184" s="7">
        <f>IF(Table1[[#This Row],[backers_count]] &lt;= 0,0,Table1[[#This Row],[pledged]]/Table1[[#This Row],[backers_count]])</f>
        <v>46.768211920529801</v>
      </c>
      <c r="Q3184" t="str">
        <f>TRIM(MID(Table1[[#This Row],[Category and Sub-Category]],1,SEARCH("/",Table1[[#This Row],[Category and Sub-Category]],1)-1))</f>
        <v>theater</v>
      </c>
      <c r="R3184" t="str">
        <f>TRIM(MID(Table1[[#This Row],[Category and Sub-Category]],SEARCH("/",Table1[[#This Row],[Category and Sub-Category]],1)+1,LEN(Table1[[#This Row],[Category and Sub-Category]])))</f>
        <v>plays</v>
      </c>
      <c r="S3184" s="8">
        <f>DATE(1970,1,1)+(Table1[[#This Row],[launched_at]]/(24*60*60))</f>
        <v>40883.949317129627</v>
      </c>
      <c r="T3184" s="8">
        <f>DATE(1970,1,1)+(Table1[[#This Row],[deadline]]/(24*60*60))</f>
        <v>40939.708333333336</v>
      </c>
      <c r="U3184">
        <f>_xlfn.DAYS(Table1[[#This Row],[Date Ended Conversion]],Table1[[#This Row],[Date Created Conversion]])</f>
        <v>56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9">
        <f>IF(Table1[[#This Row],[goal]] &lt;= 0,0,Table1[[#This Row],[pledged]]/Table1[[#This Row],[goal]])</f>
        <v>1.0900000000000001</v>
      </c>
      <c r="P3185" s="7">
        <f>IF(Table1[[#This Row],[backers_count]] &lt;= 0,0,Table1[[#This Row],[pledged]]/Table1[[#This Row],[backers_count]])</f>
        <v>40.073529411764703</v>
      </c>
      <c r="Q3185" t="str">
        <f>TRIM(MID(Table1[[#This Row],[Category and Sub-Category]],1,SEARCH("/",Table1[[#This Row],[Category and Sub-Category]],1)-1))</f>
        <v>theater</v>
      </c>
      <c r="R3185" t="str">
        <f>TRIM(MID(Table1[[#This Row],[Category and Sub-Category]],SEARCH("/",Table1[[#This Row],[Category and Sub-Category]],1)+1,LEN(Table1[[#This Row],[Category and Sub-Category]])))</f>
        <v>plays</v>
      </c>
      <c r="S3185" s="8">
        <f>DATE(1970,1,1)+(Table1[[#This Row],[launched_at]]/(24*60*60))</f>
        <v>41491.79478009259</v>
      </c>
      <c r="T3185" s="8">
        <f>DATE(1970,1,1)+(Table1[[#This Row],[deadline]]/(24*60*60))</f>
        <v>41509.79478009259</v>
      </c>
      <c r="U3185">
        <f>_xlfn.DAYS(Table1[[#This Row],[Date Ended Conversion]],Table1[[#This Row],[Date Created Conversion]])</f>
        <v>18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9">
        <f>IF(Table1[[#This Row],[goal]] &lt;= 0,0,Table1[[#This Row],[pledged]]/Table1[[#This Row],[goal]])</f>
        <v>1.0720930232558139</v>
      </c>
      <c r="P3186" s="7">
        <f>IF(Table1[[#This Row],[backers_count]] &lt;= 0,0,Table1[[#This Row],[pledged]]/Table1[[#This Row],[backers_count]])</f>
        <v>100.21739130434783</v>
      </c>
      <c r="Q3186" t="str">
        <f>TRIM(MID(Table1[[#This Row],[Category and Sub-Category]],1,SEARCH("/",Table1[[#This Row],[Category and Sub-Category]],1)-1))</f>
        <v>theater</v>
      </c>
      <c r="R3186" t="str">
        <f>TRIM(MID(Table1[[#This Row],[Category and Sub-Category]],SEARCH("/",Table1[[#This Row],[Category and Sub-Category]],1)+1,LEN(Table1[[#This Row],[Category and Sub-Category]])))</f>
        <v>plays</v>
      </c>
      <c r="S3186" s="8">
        <f>DATE(1970,1,1)+(Table1[[#This Row],[launched_at]]/(24*60*60))</f>
        <v>41791.993414351848</v>
      </c>
      <c r="T3186" s="8">
        <f>DATE(1970,1,1)+(Table1[[#This Row],[deadline]]/(24*60*60))</f>
        <v>41821.993414351848</v>
      </c>
      <c r="U3186">
        <f>_xlfn.DAYS(Table1[[#This Row],[Date Ended Conversion]],Table1[[#This Row],[Date Created Conversion]])</f>
        <v>30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9">
        <f>IF(Table1[[#This Row],[goal]] &lt;= 0,0,Table1[[#This Row],[pledged]]/Table1[[#This Row],[goal]])</f>
        <v>1</v>
      </c>
      <c r="P3187" s="7">
        <f>IF(Table1[[#This Row],[backers_count]] &lt;= 0,0,Table1[[#This Row],[pledged]]/Table1[[#This Row],[backers_count]])</f>
        <v>41.666666666666664</v>
      </c>
      <c r="Q3187" t="str">
        <f>TRIM(MID(Table1[[#This Row],[Category and Sub-Category]],1,SEARCH("/",Table1[[#This Row],[Category and Sub-Category]],1)-1))</f>
        <v>theater</v>
      </c>
      <c r="R3187" t="str">
        <f>TRIM(MID(Table1[[#This Row],[Category and Sub-Category]],SEARCH("/",Table1[[#This Row],[Category and Sub-Category]],1)+1,LEN(Table1[[#This Row],[Category and Sub-Category]])))</f>
        <v>plays</v>
      </c>
      <c r="S3187" s="8">
        <f>DATE(1970,1,1)+(Table1[[#This Row],[launched_at]]/(24*60*60))</f>
        <v>41829.977326388893</v>
      </c>
      <c r="T3187" s="8">
        <f>DATE(1970,1,1)+(Table1[[#This Row],[deadline]]/(24*60*60))</f>
        <v>41836.977326388893</v>
      </c>
      <c r="U3187">
        <f>_xlfn.DAYS(Table1[[#This Row],[Date Ended Conversion]],Table1[[#This Row],[Date Created Conversion]])</f>
        <v>7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9">
        <f>IF(Table1[[#This Row],[goal]] &lt;= 0,0,Table1[[#This Row],[pledged]]/Table1[[#This Row],[goal]])</f>
        <v>1.0218750000000001</v>
      </c>
      <c r="P3188" s="7">
        <f>IF(Table1[[#This Row],[backers_count]] &lt;= 0,0,Table1[[#This Row],[pledged]]/Table1[[#This Row],[backers_count]])</f>
        <v>46.714285714285715</v>
      </c>
      <c r="Q3188" t="str">
        <f>TRIM(MID(Table1[[#This Row],[Category and Sub-Category]],1,SEARCH("/",Table1[[#This Row],[Category and Sub-Category]],1)-1))</f>
        <v>theater</v>
      </c>
      <c r="R3188" t="str">
        <f>TRIM(MID(Table1[[#This Row],[Category and Sub-Category]],SEARCH("/",Table1[[#This Row],[Category and Sub-Category]],1)+1,LEN(Table1[[#This Row],[Category and Sub-Category]])))</f>
        <v>plays</v>
      </c>
      <c r="S3188" s="8">
        <f>DATE(1970,1,1)+(Table1[[#This Row],[launched_at]]/(24*60*60))</f>
        <v>41868.924050925925</v>
      </c>
      <c r="T3188" s="8">
        <f>DATE(1970,1,1)+(Table1[[#This Row],[deadline]]/(24*60*60))</f>
        <v>41898.875</v>
      </c>
      <c r="U3188">
        <f>_xlfn.DAYS(Table1[[#This Row],[Date Ended Conversion]],Table1[[#This Row],[Date Created Conversion]])</f>
        <v>30</v>
      </c>
    </row>
    <row r="3189" spans="1:21" ht="43.5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9">
        <f>IF(Table1[[#This Row],[goal]] &lt;= 0,0,Table1[[#This Row],[pledged]]/Table1[[#This Row],[goal]])</f>
        <v>1.1629333333333334</v>
      </c>
      <c r="P3189" s="7">
        <f>IF(Table1[[#This Row],[backers_count]] &lt;= 0,0,Table1[[#This Row],[pledged]]/Table1[[#This Row],[backers_count]])</f>
        <v>71.491803278688522</v>
      </c>
      <c r="Q3189" t="str">
        <f>TRIM(MID(Table1[[#This Row],[Category and Sub-Category]],1,SEARCH("/",Table1[[#This Row],[Category and Sub-Category]],1)-1))</f>
        <v>theater</v>
      </c>
      <c r="R3189" t="str">
        <f>TRIM(MID(Table1[[#This Row],[Category and Sub-Category]],SEARCH("/",Table1[[#This Row],[Category and Sub-Category]],1)+1,LEN(Table1[[#This Row],[Category and Sub-Category]])))</f>
        <v>plays</v>
      </c>
      <c r="S3189" s="8">
        <f>DATE(1970,1,1)+(Table1[[#This Row],[launched_at]]/(24*60*60))</f>
        <v>41835.666354166664</v>
      </c>
      <c r="T3189" s="8">
        <f>DATE(1970,1,1)+(Table1[[#This Row],[deadline]]/(24*60*60))</f>
        <v>41855.666354166664</v>
      </c>
      <c r="U3189">
        <f>_xlfn.DAYS(Table1[[#This Row],[Date Ended Conversion]],Table1[[#This Row],[Date Created Conversion]])</f>
        <v>20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9">
        <f>IF(Table1[[#This Row],[goal]] &lt;= 0,0,Table1[[#This Row],[pledged]]/Table1[[#This Row],[goal]])</f>
        <v>0.65</v>
      </c>
      <c r="P3190" s="7">
        <f>IF(Table1[[#This Row],[backers_count]] &lt;= 0,0,Table1[[#This Row],[pledged]]/Table1[[#This Row],[backers_count]])</f>
        <v>14.444444444444445</v>
      </c>
      <c r="Q3190" t="str">
        <f>TRIM(MID(Table1[[#This Row],[Category and Sub-Category]],1,SEARCH("/",Table1[[#This Row],[Category and Sub-Category]],1)-1))</f>
        <v>theater</v>
      </c>
      <c r="R3190" t="str">
        <f>TRIM(MID(Table1[[#This Row],[Category and Sub-Category]],SEARCH("/",Table1[[#This Row],[Category and Sub-Category]],1)+1,LEN(Table1[[#This Row],[Category and Sub-Category]])))</f>
        <v>musical</v>
      </c>
      <c r="S3190" s="8">
        <f>DATE(1970,1,1)+(Table1[[#This Row],[launched_at]]/(24*60*60))</f>
        <v>42144.415532407409</v>
      </c>
      <c r="T3190" s="8">
        <f>DATE(1970,1,1)+(Table1[[#This Row],[deadline]]/(24*60*60))</f>
        <v>42165.415532407409</v>
      </c>
      <c r="U3190">
        <f>_xlfn.DAYS(Table1[[#This Row],[Date Ended Conversion]],Table1[[#This Row],[Date Created Conversion]])</f>
        <v>21</v>
      </c>
    </row>
    <row r="3191" spans="1:21" ht="43.5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9">
        <f>IF(Table1[[#This Row],[goal]] &lt;= 0,0,Table1[[#This Row],[pledged]]/Table1[[#This Row],[goal]])</f>
        <v>0.12327272727272727</v>
      </c>
      <c r="P3191" s="7">
        <f>IF(Table1[[#This Row],[backers_count]] &lt;= 0,0,Table1[[#This Row],[pledged]]/Table1[[#This Row],[backers_count]])</f>
        <v>356.84210526315792</v>
      </c>
      <c r="Q3191" t="str">
        <f>TRIM(MID(Table1[[#This Row],[Category and Sub-Category]],1,SEARCH("/",Table1[[#This Row],[Category and Sub-Category]],1)-1))</f>
        <v>theater</v>
      </c>
      <c r="R3191" t="str">
        <f>TRIM(MID(Table1[[#This Row],[Category and Sub-Category]],SEARCH("/",Table1[[#This Row],[Category and Sub-Category]],1)+1,LEN(Table1[[#This Row],[Category and Sub-Category]])))</f>
        <v>musical</v>
      </c>
      <c r="S3191" s="8">
        <f>DATE(1970,1,1)+(Table1[[#This Row],[launched_at]]/(24*60*60))</f>
        <v>42118.346435185187</v>
      </c>
      <c r="T3191" s="8">
        <f>DATE(1970,1,1)+(Table1[[#This Row],[deadline]]/(24*60*60))</f>
        <v>42148.346435185187</v>
      </c>
      <c r="U3191">
        <f>_xlfn.DAYS(Table1[[#This Row],[Date Ended Conversion]],Table1[[#This Row],[Date Created Conversion]])</f>
        <v>30</v>
      </c>
    </row>
    <row r="3192" spans="1:21" ht="29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9">
        <f>IF(Table1[[#This Row],[goal]] &lt;= 0,0,Table1[[#This Row],[pledged]]/Table1[[#This Row],[goal]])</f>
        <v>0</v>
      </c>
      <c r="P3192" s="7">
        <f>IF(Table1[[#This Row],[backers_count]] &lt;= 0,0,Table1[[#This Row],[pledged]]/Table1[[#This Row],[backers_count]])</f>
        <v>0</v>
      </c>
      <c r="Q3192" t="str">
        <f>TRIM(MID(Table1[[#This Row],[Category and Sub-Category]],1,SEARCH("/",Table1[[#This Row],[Category and Sub-Category]],1)-1))</f>
        <v>theater</v>
      </c>
      <c r="R3192" t="str">
        <f>TRIM(MID(Table1[[#This Row],[Category and Sub-Category]],SEARCH("/",Table1[[#This Row],[Category and Sub-Category]],1)+1,LEN(Table1[[#This Row],[Category and Sub-Category]])))</f>
        <v>musical</v>
      </c>
      <c r="S3192" s="8">
        <f>DATE(1970,1,1)+(Table1[[#This Row],[launched_at]]/(24*60*60))</f>
        <v>42683.151331018518</v>
      </c>
      <c r="T3192" s="8">
        <f>DATE(1970,1,1)+(Table1[[#This Row],[deadline]]/(24*60*60))</f>
        <v>42713.192997685182</v>
      </c>
      <c r="U3192">
        <f>_xlfn.DAYS(Table1[[#This Row],[Date Ended Conversion]],Table1[[#This Row],[Date Created Conversion]])</f>
        <v>30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9">
        <f>IF(Table1[[#This Row],[goal]] &lt;= 0,0,Table1[[#This Row],[pledged]]/Table1[[#This Row],[goal]])</f>
        <v>4.0266666666666666E-2</v>
      </c>
      <c r="P3193" s="7">
        <f>IF(Table1[[#This Row],[backers_count]] &lt;= 0,0,Table1[[#This Row],[pledged]]/Table1[[#This Row],[backers_count]])</f>
        <v>37.75</v>
      </c>
      <c r="Q3193" t="str">
        <f>TRIM(MID(Table1[[#This Row],[Category and Sub-Category]],1,SEARCH("/",Table1[[#This Row],[Category and Sub-Category]],1)-1))</f>
        <v>theater</v>
      </c>
      <c r="R3193" t="str">
        <f>TRIM(MID(Table1[[#This Row],[Category and Sub-Category]],SEARCH("/",Table1[[#This Row],[Category and Sub-Category]],1)+1,LEN(Table1[[#This Row],[Category and Sub-Category]])))</f>
        <v>musical</v>
      </c>
      <c r="S3193" s="8">
        <f>DATE(1970,1,1)+(Table1[[#This Row],[launched_at]]/(24*60*60))</f>
        <v>42538.755428240736</v>
      </c>
      <c r="T3193" s="8">
        <f>DATE(1970,1,1)+(Table1[[#This Row],[deadline]]/(24*60*60))</f>
        <v>42598.755428240736</v>
      </c>
      <c r="U3193">
        <f>_xlfn.DAYS(Table1[[#This Row],[Date Ended Conversion]],Table1[[#This Row],[Date Created Conversion]])</f>
        <v>60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9">
        <f>IF(Table1[[#This Row],[goal]] &lt;= 0,0,Table1[[#This Row],[pledged]]/Table1[[#This Row],[goal]])</f>
        <v>1.0200000000000001E-2</v>
      </c>
      <c r="P3194" s="7">
        <f>IF(Table1[[#This Row],[backers_count]] &lt;= 0,0,Table1[[#This Row],[pledged]]/Table1[[#This Row],[backers_count]])</f>
        <v>12.75</v>
      </c>
      <c r="Q3194" t="str">
        <f>TRIM(MID(Table1[[#This Row],[Category and Sub-Category]],1,SEARCH("/",Table1[[#This Row],[Category and Sub-Category]],1)-1))</f>
        <v>theater</v>
      </c>
      <c r="R3194" t="str">
        <f>TRIM(MID(Table1[[#This Row],[Category and Sub-Category]],SEARCH("/",Table1[[#This Row],[Category and Sub-Category]],1)+1,LEN(Table1[[#This Row],[Category and Sub-Category]])))</f>
        <v>musical</v>
      </c>
      <c r="S3194" s="8">
        <f>DATE(1970,1,1)+(Table1[[#This Row],[launched_at]]/(24*60*60))</f>
        <v>42018.94049768518</v>
      </c>
      <c r="T3194" s="8">
        <f>DATE(1970,1,1)+(Table1[[#This Row],[deadline]]/(24*60*60))</f>
        <v>42063.916666666672</v>
      </c>
      <c r="U3194">
        <f>_xlfn.DAYS(Table1[[#This Row],[Date Ended Conversion]],Table1[[#This Row],[Date Created Conversion]])</f>
        <v>45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9">
        <f>IF(Table1[[#This Row],[goal]] &lt;= 0,0,Table1[[#This Row],[pledged]]/Table1[[#This Row],[goal]])</f>
        <v>0.1174</v>
      </c>
      <c r="P3195" s="7">
        <f>IF(Table1[[#This Row],[backers_count]] &lt;= 0,0,Table1[[#This Row],[pledged]]/Table1[[#This Row],[backers_count]])</f>
        <v>24.458333333333332</v>
      </c>
      <c r="Q3195" t="str">
        <f>TRIM(MID(Table1[[#This Row],[Category and Sub-Category]],1,SEARCH("/",Table1[[#This Row],[Category and Sub-Category]],1)-1))</f>
        <v>theater</v>
      </c>
      <c r="R3195" t="str">
        <f>TRIM(MID(Table1[[#This Row],[Category and Sub-Category]],SEARCH("/",Table1[[#This Row],[Category and Sub-Category]],1)+1,LEN(Table1[[#This Row],[Category and Sub-Category]])))</f>
        <v>musical</v>
      </c>
      <c r="S3195" s="8">
        <f>DATE(1970,1,1)+(Table1[[#This Row],[launched_at]]/(24*60*60))</f>
        <v>42010.968240740738</v>
      </c>
      <c r="T3195" s="8">
        <f>DATE(1970,1,1)+(Table1[[#This Row],[deadline]]/(24*60*60))</f>
        <v>42055.968240740738</v>
      </c>
      <c r="U3195">
        <f>_xlfn.DAYS(Table1[[#This Row],[Date Ended Conversion]],Table1[[#This Row],[Date Created Conversion]])</f>
        <v>45</v>
      </c>
    </row>
    <row r="3196" spans="1:21" ht="43.5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9">
        <f>IF(Table1[[#This Row],[goal]] &lt;= 0,0,Table1[[#This Row],[pledged]]/Table1[[#This Row],[goal]])</f>
        <v>0</v>
      </c>
      <c r="P3196" s="7">
        <f>IF(Table1[[#This Row],[backers_count]] &lt;= 0,0,Table1[[#This Row],[pledged]]/Table1[[#This Row],[backers_count]])</f>
        <v>0</v>
      </c>
      <c r="Q3196" t="str">
        <f>TRIM(MID(Table1[[#This Row],[Category and Sub-Category]],1,SEARCH("/",Table1[[#This Row],[Category and Sub-Category]],1)-1))</f>
        <v>theater</v>
      </c>
      <c r="R3196" t="str">
        <f>TRIM(MID(Table1[[#This Row],[Category and Sub-Category]],SEARCH("/",Table1[[#This Row],[Category and Sub-Category]],1)+1,LEN(Table1[[#This Row],[Category and Sub-Category]])))</f>
        <v>musical</v>
      </c>
      <c r="S3196" s="8">
        <f>DATE(1970,1,1)+(Table1[[#This Row],[launched_at]]/(24*60*60))</f>
        <v>42182.062476851846</v>
      </c>
      <c r="T3196" s="8">
        <f>DATE(1970,1,1)+(Table1[[#This Row],[deadline]]/(24*60*60))</f>
        <v>42212.062476851846</v>
      </c>
      <c r="U3196">
        <f>_xlfn.DAYS(Table1[[#This Row],[Date Ended Conversion]],Table1[[#This Row],[Date Created Conversion]])</f>
        <v>30</v>
      </c>
    </row>
    <row r="3197" spans="1:21" ht="43.5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9">
        <f>IF(Table1[[#This Row],[goal]] &lt;= 0,0,Table1[[#This Row],[pledged]]/Table1[[#This Row],[goal]])</f>
        <v>0.59142857142857141</v>
      </c>
      <c r="P3197" s="7">
        <f>IF(Table1[[#This Row],[backers_count]] &lt;= 0,0,Table1[[#This Row],[pledged]]/Table1[[#This Row],[backers_count]])</f>
        <v>53.07692307692308</v>
      </c>
      <c r="Q3197" t="str">
        <f>TRIM(MID(Table1[[#This Row],[Category and Sub-Category]],1,SEARCH("/",Table1[[#This Row],[Category and Sub-Category]],1)-1))</f>
        <v>theater</v>
      </c>
      <c r="R3197" t="str">
        <f>TRIM(MID(Table1[[#This Row],[Category and Sub-Category]],SEARCH("/",Table1[[#This Row],[Category and Sub-Category]],1)+1,LEN(Table1[[#This Row],[Category and Sub-Category]])))</f>
        <v>musical</v>
      </c>
      <c r="S3197" s="8">
        <f>DATE(1970,1,1)+(Table1[[#This Row],[launched_at]]/(24*60*60))</f>
        <v>42017.594236111108</v>
      </c>
      <c r="T3197" s="8">
        <f>DATE(1970,1,1)+(Table1[[#This Row],[deadline]]/(24*60*60))</f>
        <v>42047.594236111108</v>
      </c>
      <c r="U3197">
        <f>_xlfn.DAYS(Table1[[#This Row],[Date Ended Conversion]],Table1[[#This Row],[Date Created Conversion]])</f>
        <v>30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9">
        <f>IF(Table1[[#This Row],[goal]] &lt;= 0,0,Table1[[#This Row],[pledged]]/Table1[[#This Row],[goal]])</f>
        <v>5.9999999999999995E-4</v>
      </c>
      <c r="P3198" s="7">
        <f>IF(Table1[[#This Row],[backers_count]] &lt;= 0,0,Table1[[#This Row],[pledged]]/Table1[[#This Row],[backers_count]])</f>
        <v>300</v>
      </c>
      <c r="Q3198" t="str">
        <f>TRIM(MID(Table1[[#This Row],[Category and Sub-Category]],1,SEARCH("/",Table1[[#This Row],[Category and Sub-Category]],1)-1))</f>
        <v>theater</v>
      </c>
      <c r="R3198" t="str">
        <f>TRIM(MID(Table1[[#This Row],[Category and Sub-Category]],SEARCH("/",Table1[[#This Row],[Category and Sub-Category]],1)+1,LEN(Table1[[#This Row],[Category and Sub-Category]])))</f>
        <v>musical</v>
      </c>
      <c r="S3198" s="8">
        <f>DATE(1970,1,1)+(Table1[[#This Row],[launched_at]]/(24*60*60))</f>
        <v>42157.598090277781</v>
      </c>
      <c r="T3198" s="8">
        <f>DATE(1970,1,1)+(Table1[[#This Row],[deadline]]/(24*60*60))</f>
        <v>42217.583333333328</v>
      </c>
      <c r="U3198">
        <f>_xlfn.DAYS(Table1[[#This Row],[Date Ended Conversion]],Table1[[#This Row],[Date Created Conversion]])</f>
        <v>60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9">
        <f>IF(Table1[[#This Row],[goal]] &lt;= 0,0,Table1[[#This Row],[pledged]]/Table1[[#This Row],[goal]])</f>
        <v>0.1145</v>
      </c>
      <c r="P3199" s="7">
        <f>IF(Table1[[#This Row],[backers_count]] &lt;= 0,0,Table1[[#This Row],[pledged]]/Table1[[#This Row],[backers_count]])</f>
        <v>286.25</v>
      </c>
      <c r="Q3199" t="str">
        <f>TRIM(MID(Table1[[#This Row],[Category and Sub-Category]],1,SEARCH("/",Table1[[#This Row],[Category and Sub-Category]],1)-1))</f>
        <v>theater</v>
      </c>
      <c r="R3199" t="str">
        <f>TRIM(MID(Table1[[#This Row],[Category and Sub-Category]],SEARCH("/",Table1[[#This Row],[Category and Sub-Category]],1)+1,LEN(Table1[[#This Row],[Category and Sub-Category]])))</f>
        <v>musical</v>
      </c>
      <c r="S3199" s="8">
        <f>DATE(1970,1,1)+(Table1[[#This Row],[launched_at]]/(24*60*60))</f>
        <v>42009.493263888886</v>
      </c>
      <c r="T3199" s="8">
        <f>DATE(1970,1,1)+(Table1[[#This Row],[deadline]]/(24*60*60))</f>
        <v>42039.493263888886</v>
      </c>
      <c r="U3199">
        <f>_xlfn.DAYS(Table1[[#This Row],[Date Ended Conversion]],Table1[[#This Row],[Date Created Conversion]])</f>
        <v>30</v>
      </c>
    </row>
    <row r="3200" spans="1:21" ht="43.5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9">
        <f>IF(Table1[[#This Row],[goal]] &lt;= 0,0,Table1[[#This Row],[pledged]]/Table1[[#This Row],[goal]])</f>
        <v>3.6666666666666666E-3</v>
      </c>
      <c r="P3200" s="7">
        <f>IF(Table1[[#This Row],[backers_count]] &lt;= 0,0,Table1[[#This Row],[pledged]]/Table1[[#This Row],[backers_count]])</f>
        <v>36.666666666666664</v>
      </c>
      <c r="Q3200" t="str">
        <f>TRIM(MID(Table1[[#This Row],[Category and Sub-Category]],1,SEARCH("/",Table1[[#This Row],[Category and Sub-Category]],1)-1))</f>
        <v>theater</v>
      </c>
      <c r="R3200" t="str">
        <f>TRIM(MID(Table1[[#This Row],[Category and Sub-Category]],SEARCH("/",Table1[[#This Row],[Category and Sub-Category]],1)+1,LEN(Table1[[#This Row],[Category and Sub-Category]])))</f>
        <v>musical</v>
      </c>
      <c r="S3200" s="8">
        <f>DATE(1970,1,1)+(Table1[[#This Row],[launched_at]]/(24*60*60))</f>
        <v>42013.424502314811</v>
      </c>
      <c r="T3200" s="8">
        <f>DATE(1970,1,1)+(Table1[[#This Row],[deadline]]/(24*60*60))</f>
        <v>42051.424502314811</v>
      </c>
      <c r="U3200">
        <f>_xlfn.DAYS(Table1[[#This Row],[Date Ended Conversion]],Table1[[#This Row],[Date Created Conversion]])</f>
        <v>38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9">
        <f>IF(Table1[[#This Row],[goal]] &lt;= 0,0,Table1[[#This Row],[pledged]]/Table1[[#This Row],[goal]])</f>
        <v>0.52159999999999995</v>
      </c>
      <c r="P3201" s="7">
        <f>IF(Table1[[#This Row],[backers_count]] &lt;= 0,0,Table1[[#This Row],[pledged]]/Table1[[#This Row],[backers_count]])</f>
        <v>49.20754716981132</v>
      </c>
      <c r="Q3201" t="str">
        <f>TRIM(MID(Table1[[#This Row],[Category and Sub-Category]],1,SEARCH("/",Table1[[#This Row],[Category and Sub-Category]],1)-1))</f>
        <v>theater</v>
      </c>
      <c r="R3201" t="str">
        <f>TRIM(MID(Table1[[#This Row],[Category and Sub-Category]],SEARCH("/",Table1[[#This Row],[Category and Sub-Category]],1)+1,LEN(Table1[[#This Row],[Category and Sub-Category]])))</f>
        <v>musical</v>
      </c>
      <c r="S3201" s="8">
        <f>DATE(1970,1,1)+(Table1[[#This Row],[launched_at]]/(24*60*60))</f>
        <v>41858.761782407411</v>
      </c>
      <c r="T3201" s="8">
        <f>DATE(1970,1,1)+(Table1[[#This Row],[deadline]]/(24*60*60))</f>
        <v>41888.875</v>
      </c>
      <c r="U3201">
        <f>_xlfn.DAYS(Table1[[#This Row],[Date Ended Conversion]],Table1[[#This Row],[Date Created Conversion]])</f>
        <v>30</v>
      </c>
    </row>
    <row r="3202" spans="1:21" ht="43.5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9">
        <f>IF(Table1[[#This Row],[goal]] &lt;= 0,0,Table1[[#This Row],[pledged]]/Table1[[#This Row],[goal]])</f>
        <v>2.0000000000000002E-5</v>
      </c>
      <c r="P3202" s="7">
        <f>IF(Table1[[#This Row],[backers_count]] &lt;= 0,0,Table1[[#This Row],[pledged]]/Table1[[#This Row],[backers_count]])</f>
        <v>1</v>
      </c>
      <c r="Q3202" t="str">
        <f>TRIM(MID(Table1[[#This Row],[Category and Sub-Category]],1,SEARCH("/",Table1[[#This Row],[Category and Sub-Category]],1)-1))</f>
        <v>theater</v>
      </c>
      <c r="R3202" t="str">
        <f>TRIM(MID(Table1[[#This Row],[Category and Sub-Category]],SEARCH("/",Table1[[#This Row],[Category and Sub-Category]],1)+1,LEN(Table1[[#This Row],[Category and Sub-Category]])))</f>
        <v>musical</v>
      </c>
      <c r="S3202" s="8">
        <f>DATE(1970,1,1)+(Table1[[#This Row],[launched_at]]/(24*60*60))</f>
        <v>42460.320613425924</v>
      </c>
      <c r="T3202" s="8">
        <f>DATE(1970,1,1)+(Table1[[#This Row],[deadline]]/(24*60*60))</f>
        <v>42490.231944444444</v>
      </c>
      <c r="U3202">
        <f>_xlfn.DAYS(Table1[[#This Row],[Date Ended Conversion]],Table1[[#This Row],[Date Created Conversion]])</f>
        <v>30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9">
        <f>IF(Table1[[#This Row],[goal]] &lt;= 0,0,Table1[[#This Row],[pledged]]/Table1[[#This Row],[goal]])</f>
        <v>1.2500000000000001E-2</v>
      </c>
      <c r="P3203" s="7">
        <f>IF(Table1[[#This Row],[backers_count]] &lt;= 0,0,Table1[[#This Row],[pledged]]/Table1[[#This Row],[backers_count]])</f>
        <v>12.5</v>
      </c>
      <c r="Q3203" t="str">
        <f>TRIM(MID(Table1[[#This Row],[Category and Sub-Category]],1,SEARCH("/",Table1[[#This Row],[Category and Sub-Category]],1)-1))</f>
        <v>theater</v>
      </c>
      <c r="R3203" t="str">
        <f>TRIM(MID(Table1[[#This Row],[Category and Sub-Category]],SEARCH("/",Table1[[#This Row],[Category and Sub-Category]],1)+1,LEN(Table1[[#This Row],[Category and Sub-Category]])))</f>
        <v>musical</v>
      </c>
      <c r="S3203" s="8">
        <f>DATE(1970,1,1)+(Table1[[#This Row],[launched_at]]/(24*60*60))</f>
        <v>41861.767094907409</v>
      </c>
      <c r="T3203" s="8">
        <f>DATE(1970,1,1)+(Table1[[#This Row],[deadline]]/(24*60*60))</f>
        <v>41882.767094907409</v>
      </c>
      <c r="U3203">
        <f>_xlfn.DAYS(Table1[[#This Row],[Date Ended Conversion]],Table1[[#This Row],[Date Created Conversion]])</f>
        <v>21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9">
        <f>IF(Table1[[#This Row],[goal]] &lt;= 0,0,Table1[[#This Row],[pledged]]/Table1[[#This Row],[goal]])</f>
        <v>0.54520000000000002</v>
      </c>
      <c r="P3204" s="7">
        <f>IF(Table1[[#This Row],[backers_count]] &lt;= 0,0,Table1[[#This Row],[pledged]]/Table1[[#This Row],[backers_count]])</f>
        <v>109.04</v>
      </c>
      <c r="Q3204" t="str">
        <f>TRIM(MID(Table1[[#This Row],[Category and Sub-Category]],1,SEARCH("/",Table1[[#This Row],[Category and Sub-Category]],1)-1))</f>
        <v>theater</v>
      </c>
      <c r="R3204" t="str">
        <f>TRIM(MID(Table1[[#This Row],[Category and Sub-Category]],SEARCH("/",Table1[[#This Row],[Category and Sub-Category]],1)+1,LEN(Table1[[#This Row],[Category and Sub-Category]])))</f>
        <v>musical</v>
      </c>
      <c r="S3204" s="8">
        <f>DATE(1970,1,1)+(Table1[[#This Row],[launched_at]]/(24*60*60))</f>
        <v>42293.853541666671</v>
      </c>
      <c r="T3204" s="8">
        <f>DATE(1970,1,1)+(Table1[[#This Row],[deadline]]/(24*60*60))</f>
        <v>42352.249305555553</v>
      </c>
      <c r="U3204">
        <f>_xlfn.DAYS(Table1[[#This Row],[Date Ended Conversion]],Table1[[#This Row],[Date Created Conversion]])</f>
        <v>59</v>
      </c>
    </row>
    <row r="3205" spans="1:21" ht="29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9">
        <f>IF(Table1[[#This Row],[goal]] &lt;= 0,0,Table1[[#This Row],[pledged]]/Table1[[#This Row],[goal]])</f>
        <v>0.25</v>
      </c>
      <c r="P3205" s="7">
        <f>IF(Table1[[#This Row],[backers_count]] &lt;= 0,0,Table1[[#This Row],[pledged]]/Table1[[#This Row],[backers_count]])</f>
        <v>41.666666666666664</v>
      </c>
      <c r="Q3205" t="str">
        <f>TRIM(MID(Table1[[#This Row],[Category and Sub-Category]],1,SEARCH("/",Table1[[#This Row],[Category and Sub-Category]],1)-1))</f>
        <v>theater</v>
      </c>
      <c r="R3205" t="str">
        <f>TRIM(MID(Table1[[#This Row],[Category and Sub-Category]],SEARCH("/",Table1[[#This Row],[Category and Sub-Category]],1)+1,LEN(Table1[[#This Row],[Category and Sub-Category]])))</f>
        <v>musical</v>
      </c>
      <c r="S3205" s="8">
        <f>DATE(1970,1,1)+(Table1[[#This Row],[launched_at]]/(24*60*60))</f>
        <v>42242.988680555558</v>
      </c>
      <c r="T3205" s="8">
        <f>DATE(1970,1,1)+(Table1[[#This Row],[deadline]]/(24*60*60))</f>
        <v>42272.988680555558</v>
      </c>
      <c r="U3205">
        <f>_xlfn.DAYS(Table1[[#This Row],[Date Ended Conversion]],Table1[[#This Row],[Date Created Conversion]])</f>
        <v>30</v>
      </c>
    </row>
    <row r="3206" spans="1:21" ht="43.5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9">
        <f>IF(Table1[[#This Row],[goal]] &lt;= 0,0,Table1[[#This Row],[pledged]]/Table1[[#This Row],[goal]])</f>
        <v>0</v>
      </c>
      <c r="P3206" s="7">
        <f>IF(Table1[[#This Row],[backers_count]] &lt;= 0,0,Table1[[#This Row],[pledged]]/Table1[[#This Row],[backers_count]])</f>
        <v>0</v>
      </c>
      <c r="Q3206" t="str">
        <f>TRIM(MID(Table1[[#This Row],[Category and Sub-Category]],1,SEARCH("/",Table1[[#This Row],[Category and Sub-Category]],1)-1))</f>
        <v>theater</v>
      </c>
      <c r="R3206" t="str">
        <f>TRIM(MID(Table1[[#This Row],[Category and Sub-Category]],SEARCH("/",Table1[[#This Row],[Category and Sub-Category]],1)+1,LEN(Table1[[#This Row],[Category and Sub-Category]])))</f>
        <v>musical</v>
      </c>
      <c r="S3206" s="8">
        <f>DATE(1970,1,1)+(Table1[[#This Row],[launched_at]]/(24*60*60))</f>
        <v>42172.686099537037</v>
      </c>
      <c r="T3206" s="8">
        <f>DATE(1970,1,1)+(Table1[[#This Row],[deadline]]/(24*60*60))</f>
        <v>42202.676388888889</v>
      </c>
      <c r="U3206">
        <f>_xlfn.DAYS(Table1[[#This Row],[Date Ended Conversion]],Table1[[#This Row],[Date Created Conversion]])</f>
        <v>30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9">
        <f>IF(Table1[[#This Row],[goal]] &lt;= 0,0,Table1[[#This Row],[pledged]]/Table1[[#This Row],[goal]])</f>
        <v>3.4125000000000003E-2</v>
      </c>
      <c r="P3207" s="7">
        <f>IF(Table1[[#This Row],[backers_count]] &lt;= 0,0,Table1[[#This Row],[pledged]]/Table1[[#This Row],[backers_count]])</f>
        <v>22.75</v>
      </c>
      <c r="Q3207" t="str">
        <f>TRIM(MID(Table1[[#This Row],[Category and Sub-Category]],1,SEARCH("/",Table1[[#This Row],[Category and Sub-Category]],1)-1))</f>
        <v>theater</v>
      </c>
      <c r="R3207" t="str">
        <f>TRIM(MID(Table1[[#This Row],[Category and Sub-Category]],SEARCH("/",Table1[[#This Row],[Category and Sub-Category]],1)+1,LEN(Table1[[#This Row],[Category and Sub-Category]])))</f>
        <v>musical</v>
      </c>
      <c r="S3207" s="8">
        <f>DATE(1970,1,1)+(Table1[[#This Row],[launched_at]]/(24*60*60))</f>
        <v>42095.374675925923</v>
      </c>
      <c r="T3207" s="8">
        <f>DATE(1970,1,1)+(Table1[[#This Row],[deadline]]/(24*60*60))</f>
        <v>42125.374675925923</v>
      </c>
      <c r="U3207">
        <f>_xlfn.DAYS(Table1[[#This Row],[Date Ended Conversion]],Table1[[#This Row],[Date Created Conversion]])</f>
        <v>30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9">
        <f>IF(Table1[[#This Row],[goal]] &lt;= 0,0,Table1[[#This Row],[pledged]]/Table1[[#This Row],[goal]])</f>
        <v>0</v>
      </c>
      <c r="P3208" s="7">
        <f>IF(Table1[[#This Row],[backers_count]] &lt;= 0,0,Table1[[#This Row],[pledged]]/Table1[[#This Row],[backers_count]])</f>
        <v>0</v>
      </c>
      <c r="Q3208" t="str">
        <f>TRIM(MID(Table1[[#This Row],[Category and Sub-Category]],1,SEARCH("/",Table1[[#This Row],[Category and Sub-Category]],1)-1))</f>
        <v>theater</v>
      </c>
      <c r="R3208" t="str">
        <f>TRIM(MID(Table1[[#This Row],[Category and Sub-Category]],SEARCH("/",Table1[[#This Row],[Category and Sub-Category]],1)+1,LEN(Table1[[#This Row],[Category and Sub-Category]])))</f>
        <v>musical</v>
      </c>
      <c r="S3208" s="8">
        <f>DATE(1970,1,1)+(Table1[[#This Row],[launched_at]]/(24*60*60))</f>
        <v>42236.276053240741</v>
      </c>
      <c r="T3208" s="8">
        <f>DATE(1970,1,1)+(Table1[[#This Row],[deadline]]/(24*60*60))</f>
        <v>42266.276053240741</v>
      </c>
      <c r="U3208">
        <f>_xlfn.DAYS(Table1[[#This Row],[Date Ended Conversion]],Table1[[#This Row],[Date Created Conversion]])</f>
        <v>30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9">
        <f>IF(Table1[[#This Row],[goal]] &lt;= 0,0,Table1[[#This Row],[pledged]]/Table1[[#This Row],[goal]])</f>
        <v>0.46363636363636362</v>
      </c>
      <c r="P3209" s="7">
        <f>IF(Table1[[#This Row],[backers_count]] &lt;= 0,0,Table1[[#This Row],[pledged]]/Table1[[#This Row],[backers_count]])</f>
        <v>70.833333333333329</v>
      </c>
      <c r="Q3209" t="str">
        <f>TRIM(MID(Table1[[#This Row],[Category and Sub-Category]],1,SEARCH("/",Table1[[#This Row],[Category and Sub-Category]],1)-1))</f>
        <v>theater</v>
      </c>
      <c r="R3209" t="str">
        <f>TRIM(MID(Table1[[#This Row],[Category and Sub-Category]],SEARCH("/",Table1[[#This Row],[Category and Sub-Category]],1)+1,LEN(Table1[[#This Row],[Category and Sub-Category]])))</f>
        <v>musical</v>
      </c>
      <c r="S3209" s="8">
        <f>DATE(1970,1,1)+(Table1[[#This Row],[launched_at]]/(24*60*60))</f>
        <v>42057.277858796297</v>
      </c>
      <c r="T3209" s="8">
        <f>DATE(1970,1,1)+(Table1[[#This Row],[deadline]]/(24*60*60))</f>
        <v>42117.236192129625</v>
      </c>
      <c r="U3209">
        <f>_xlfn.DAYS(Table1[[#This Row],[Date Ended Conversion]],Table1[[#This Row],[Date Created Conversion]])</f>
        <v>60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9">
        <f>IF(Table1[[#This Row],[goal]] &lt;= 0,0,Table1[[#This Row],[pledged]]/Table1[[#This Row],[goal]])</f>
        <v>1.0349999999999999</v>
      </c>
      <c r="P3210" s="7">
        <f>IF(Table1[[#This Row],[backers_count]] &lt;= 0,0,Table1[[#This Row],[pledged]]/Table1[[#This Row],[backers_count]])</f>
        <v>63.109756097560975</v>
      </c>
      <c r="Q3210" t="str">
        <f>TRIM(MID(Table1[[#This Row],[Category and Sub-Category]],1,SEARCH("/",Table1[[#This Row],[Category and Sub-Category]],1)-1))</f>
        <v>theater</v>
      </c>
      <c r="R3210" t="str">
        <f>TRIM(MID(Table1[[#This Row],[Category and Sub-Category]],SEARCH("/",Table1[[#This Row],[Category and Sub-Category]],1)+1,LEN(Table1[[#This Row],[Category and Sub-Category]])))</f>
        <v>plays</v>
      </c>
      <c r="S3210" s="8">
        <f>DATE(1970,1,1)+(Table1[[#This Row],[launched_at]]/(24*60*60))</f>
        <v>41827.605057870373</v>
      </c>
      <c r="T3210" s="8">
        <f>DATE(1970,1,1)+(Table1[[#This Row],[deadline]]/(24*60*60))</f>
        <v>41848.605057870373</v>
      </c>
      <c r="U3210">
        <f>_xlfn.DAYS(Table1[[#This Row],[Date Ended Conversion]],Table1[[#This Row],[Date Created Conversion]])</f>
        <v>21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9">
        <f>IF(Table1[[#This Row],[goal]] &lt;= 0,0,Table1[[#This Row],[pledged]]/Table1[[#This Row],[goal]])</f>
        <v>1.1932315789473684</v>
      </c>
      <c r="P3211" s="7">
        <f>IF(Table1[[#This Row],[backers_count]] &lt;= 0,0,Table1[[#This Row],[pledged]]/Table1[[#This Row],[backers_count]])</f>
        <v>50.157964601769912</v>
      </c>
      <c r="Q3211" t="str">
        <f>TRIM(MID(Table1[[#This Row],[Category and Sub-Category]],1,SEARCH("/",Table1[[#This Row],[Category and Sub-Category]],1)-1))</f>
        <v>theater</v>
      </c>
      <c r="R3211" t="str">
        <f>TRIM(MID(Table1[[#This Row],[Category and Sub-Category]],SEARCH("/",Table1[[#This Row],[Category and Sub-Category]],1)+1,LEN(Table1[[#This Row],[Category and Sub-Category]])))</f>
        <v>plays</v>
      </c>
      <c r="S3211" s="8">
        <f>DATE(1970,1,1)+(Table1[[#This Row],[launched_at]]/(24*60*60))</f>
        <v>41778.637245370366</v>
      </c>
      <c r="T3211" s="8">
        <f>DATE(1970,1,1)+(Table1[[#This Row],[deadline]]/(24*60*60))</f>
        <v>41810.958333333336</v>
      </c>
      <c r="U3211">
        <f>_xlfn.DAYS(Table1[[#This Row],[Date Ended Conversion]],Table1[[#This Row],[Date Created Conversion]])</f>
        <v>32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9">
        <f>IF(Table1[[#This Row],[goal]] &lt;= 0,0,Table1[[#This Row],[pledged]]/Table1[[#This Row],[goal]])</f>
        <v>1.2576666666666667</v>
      </c>
      <c r="P3212" s="7">
        <f>IF(Table1[[#This Row],[backers_count]] &lt;= 0,0,Table1[[#This Row],[pledged]]/Table1[[#This Row],[backers_count]])</f>
        <v>62.883333333333333</v>
      </c>
      <c r="Q3212" t="str">
        <f>TRIM(MID(Table1[[#This Row],[Category and Sub-Category]],1,SEARCH("/",Table1[[#This Row],[Category and Sub-Category]],1)-1))</f>
        <v>theater</v>
      </c>
      <c r="R3212" t="str">
        <f>TRIM(MID(Table1[[#This Row],[Category and Sub-Category]],SEARCH("/",Table1[[#This Row],[Category and Sub-Category]],1)+1,LEN(Table1[[#This Row],[Category and Sub-Category]])))</f>
        <v>plays</v>
      </c>
      <c r="S3212" s="8">
        <f>DATE(1970,1,1)+(Table1[[#This Row],[launched_at]]/(24*60*60))</f>
        <v>41013.936562499999</v>
      </c>
      <c r="T3212" s="8">
        <f>DATE(1970,1,1)+(Table1[[#This Row],[deadline]]/(24*60*60))</f>
        <v>41061.165972222225</v>
      </c>
      <c r="U3212">
        <f>_xlfn.DAYS(Table1[[#This Row],[Date Ended Conversion]],Table1[[#This Row],[Date Created Conversion]])</f>
        <v>48</v>
      </c>
    </row>
    <row r="3213" spans="1:21" ht="43.5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9">
        <f>IF(Table1[[#This Row],[goal]] &lt;= 0,0,Table1[[#This Row],[pledged]]/Table1[[#This Row],[goal]])</f>
        <v>1.1974347826086957</v>
      </c>
      <c r="P3213" s="7">
        <f>IF(Table1[[#This Row],[backers_count]] &lt;= 0,0,Table1[[#This Row],[pledged]]/Table1[[#This Row],[backers_count]])</f>
        <v>85.531055900621112</v>
      </c>
      <c r="Q3213" t="str">
        <f>TRIM(MID(Table1[[#This Row],[Category and Sub-Category]],1,SEARCH("/",Table1[[#This Row],[Category and Sub-Category]],1)-1))</f>
        <v>theater</v>
      </c>
      <c r="R3213" t="str">
        <f>TRIM(MID(Table1[[#This Row],[Category and Sub-Category]],SEARCH("/",Table1[[#This Row],[Category and Sub-Category]],1)+1,LEN(Table1[[#This Row],[Category and Sub-Category]])))</f>
        <v>plays</v>
      </c>
      <c r="S3213" s="8">
        <f>DATE(1970,1,1)+(Table1[[#This Row],[launched_at]]/(24*60*60))</f>
        <v>41834.58657407407</v>
      </c>
      <c r="T3213" s="8">
        <f>DATE(1970,1,1)+(Table1[[#This Row],[deadline]]/(24*60*60))</f>
        <v>41866.083333333336</v>
      </c>
      <c r="U3213">
        <f>_xlfn.DAYS(Table1[[#This Row],[Date Ended Conversion]],Table1[[#This Row],[Date Created Conversion]])</f>
        <v>32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9">
        <f>IF(Table1[[#This Row],[goal]] &lt;= 0,0,Table1[[#This Row],[pledged]]/Table1[[#This Row],[goal]])</f>
        <v>1.2625</v>
      </c>
      <c r="P3214" s="7">
        <f>IF(Table1[[#This Row],[backers_count]] &lt;= 0,0,Table1[[#This Row],[pledged]]/Table1[[#This Row],[backers_count]])</f>
        <v>53.723404255319146</v>
      </c>
      <c r="Q3214" t="str">
        <f>TRIM(MID(Table1[[#This Row],[Category and Sub-Category]],1,SEARCH("/",Table1[[#This Row],[Category and Sub-Category]],1)-1))</f>
        <v>theater</v>
      </c>
      <c r="R3214" t="str">
        <f>TRIM(MID(Table1[[#This Row],[Category and Sub-Category]],SEARCH("/",Table1[[#This Row],[Category and Sub-Category]],1)+1,LEN(Table1[[#This Row],[Category and Sub-Category]])))</f>
        <v>plays</v>
      </c>
      <c r="S3214" s="8">
        <f>DATE(1970,1,1)+(Table1[[#This Row],[launched_at]]/(24*60*60))</f>
        <v>41829.795729166668</v>
      </c>
      <c r="T3214" s="8">
        <f>DATE(1970,1,1)+(Table1[[#This Row],[deadline]]/(24*60*60))</f>
        <v>41859.795729166668</v>
      </c>
      <c r="U3214">
        <f>_xlfn.DAYS(Table1[[#This Row],[Date Ended Conversion]],Table1[[#This Row],[Date Created Conversion]])</f>
        <v>30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9">
        <f>IF(Table1[[#This Row],[goal]] &lt;= 0,0,Table1[[#This Row],[pledged]]/Table1[[#This Row],[goal]])</f>
        <v>1.0011666666666668</v>
      </c>
      <c r="P3215" s="7">
        <f>IF(Table1[[#This Row],[backers_count]] &lt;= 0,0,Table1[[#This Row],[pledged]]/Table1[[#This Row],[backers_count]])</f>
        <v>127.80851063829788</v>
      </c>
      <c r="Q3215" t="str">
        <f>TRIM(MID(Table1[[#This Row],[Category and Sub-Category]],1,SEARCH("/",Table1[[#This Row],[Category and Sub-Category]],1)-1))</f>
        <v>theater</v>
      </c>
      <c r="R3215" t="str">
        <f>TRIM(MID(Table1[[#This Row],[Category and Sub-Category]],SEARCH("/",Table1[[#This Row],[Category and Sub-Category]],1)+1,LEN(Table1[[#This Row],[Category and Sub-Category]])))</f>
        <v>plays</v>
      </c>
      <c r="S3215" s="8">
        <f>DATE(1970,1,1)+(Table1[[#This Row],[launched_at]]/(24*60*60))</f>
        <v>42171.763414351852</v>
      </c>
      <c r="T3215" s="8">
        <f>DATE(1970,1,1)+(Table1[[#This Row],[deadline]]/(24*60*60))</f>
        <v>42211.763414351852</v>
      </c>
      <c r="U3215">
        <f>_xlfn.DAYS(Table1[[#This Row],[Date Ended Conversion]],Table1[[#This Row],[Date Created Conversion]])</f>
        <v>40</v>
      </c>
    </row>
    <row r="3216" spans="1:21" ht="43.5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9">
        <f>IF(Table1[[#This Row],[goal]] &lt;= 0,0,Table1[[#This Row],[pledged]]/Table1[[#This Row],[goal]])</f>
        <v>1.0213333333333334</v>
      </c>
      <c r="P3216" s="7">
        <f>IF(Table1[[#This Row],[backers_count]] &lt;= 0,0,Table1[[#This Row],[pledged]]/Table1[[#This Row],[backers_count]])</f>
        <v>106.57391304347826</v>
      </c>
      <c r="Q3216" t="str">
        <f>TRIM(MID(Table1[[#This Row],[Category and Sub-Category]],1,SEARCH("/",Table1[[#This Row],[Category and Sub-Category]],1)-1))</f>
        <v>theater</v>
      </c>
      <c r="R3216" t="str">
        <f>TRIM(MID(Table1[[#This Row],[Category and Sub-Category]],SEARCH("/",Table1[[#This Row],[Category and Sub-Category]],1)+1,LEN(Table1[[#This Row],[Category and Sub-Category]])))</f>
        <v>plays</v>
      </c>
      <c r="S3216" s="8">
        <f>DATE(1970,1,1)+(Table1[[#This Row],[launched_at]]/(24*60*60))</f>
        <v>42337.792511574073</v>
      </c>
      <c r="T3216" s="8">
        <f>DATE(1970,1,1)+(Table1[[#This Row],[deadline]]/(24*60*60))</f>
        <v>42374.996527777781</v>
      </c>
      <c r="U3216">
        <f>_xlfn.DAYS(Table1[[#This Row],[Date Ended Conversion]],Table1[[#This Row],[Date Created Conversion]])</f>
        <v>37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9">
        <f>IF(Table1[[#This Row],[goal]] &lt;= 0,0,Table1[[#This Row],[pledged]]/Table1[[#This Row],[goal]])</f>
        <v>1.0035142857142858</v>
      </c>
      <c r="P3217" s="7">
        <f>IF(Table1[[#This Row],[backers_count]] &lt;= 0,0,Table1[[#This Row],[pledged]]/Table1[[#This Row],[backers_count]])</f>
        <v>262.11194029850748</v>
      </c>
      <c r="Q3217" t="str">
        <f>TRIM(MID(Table1[[#This Row],[Category and Sub-Category]],1,SEARCH("/",Table1[[#This Row],[Category and Sub-Category]],1)-1))</f>
        <v>theater</v>
      </c>
      <c r="R3217" t="str">
        <f>TRIM(MID(Table1[[#This Row],[Category and Sub-Category]],SEARCH("/",Table1[[#This Row],[Category and Sub-Category]],1)+1,LEN(Table1[[#This Row],[Category and Sub-Category]])))</f>
        <v>plays</v>
      </c>
      <c r="S3217" s="8">
        <f>DATE(1970,1,1)+(Table1[[#This Row],[launched_at]]/(24*60*60))</f>
        <v>42219.665173611109</v>
      </c>
      <c r="T3217" s="8">
        <f>DATE(1970,1,1)+(Table1[[#This Row],[deadline]]/(24*60*60))</f>
        <v>42257.165972222225</v>
      </c>
      <c r="U3217">
        <f>_xlfn.DAYS(Table1[[#This Row],[Date Ended Conversion]],Table1[[#This Row],[Date Created Conversion]])</f>
        <v>38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9">
        <f>IF(Table1[[#This Row],[goal]] &lt;= 0,0,Table1[[#This Row],[pledged]]/Table1[[#This Row],[goal]])</f>
        <v>1.0004999999999999</v>
      </c>
      <c r="P3218" s="7">
        <f>IF(Table1[[#This Row],[backers_count]] &lt;= 0,0,Table1[[#This Row],[pledged]]/Table1[[#This Row],[backers_count]])</f>
        <v>57.171428571428571</v>
      </c>
      <c r="Q3218" t="str">
        <f>TRIM(MID(Table1[[#This Row],[Category and Sub-Category]],1,SEARCH("/",Table1[[#This Row],[Category and Sub-Category]],1)-1))</f>
        <v>theater</v>
      </c>
      <c r="R3218" t="str">
        <f>TRIM(MID(Table1[[#This Row],[Category and Sub-Category]],SEARCH("/",Table1[[#This Row],[Category and Sub-Category]],1)+1,LEN(Table1[[#This Row],[Category and Sub-Category]])))</f>
        <v>plays</v>
      </c>
      <c r="S3218" s="8">
        <f>DATE(1970,1,1)+(Table1[[#This Row],[launched_at]]/(24*60*60))</f>
        <v>42165.462627314817</v>
      </c>
      <c r="T3218" s="8">
        <f>DATE(1970,1,1)+(Table1[[#This Row],[deadline]]/(24*60*60))</f>
        <v>42196.604166666672</v>
      </c>
      <c r="U3218">
        <f>_xlfn.DAYS(Table1[[#This Row],[Date Ended Conversion]],Table1[[#This Row],[Date Created Conversion]])</f>
        <v>31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9">
        <f>IF(Table1[[#This Row],[goal]] &lt;= 0,0,Table1[[#This Row],[pledged]]/Table1[[#This Row],[goal]])</f>
        <v>1.1602222222222223</v>
      </c>
      <c r="P3219" s="7">
        <f>IF(Table1[[#This Row],[backers_count]] &lt;= 0,0,Table1[[#This Row],[pledged]]/Table1[[#This Row],[backers_count]])</f>
        <v>50.20192307692308</v>
      </c>
      <c r="Q3219" t="str">
        <f>TRIM(MID(Table1[[#This Row],[Category and Sub-Category]],1,SEARCH("/",Table1[[#This Row],[Category and Sub-Category]],1)-1))</f>
        <v>theater</v>
      </c>
      <c r="R3219" t="str">
        <f>TRIM(MID(Table1[[#This Row],[Category and Sub-Category]],SEARCH("/",Table1[[#This Row],[Category and Sub-Category]],1)+1,LEN(Table1[[#This Row],[Category and Sub-Category]])))</f>
        <v>plays</v>
      </c>
      <c r="S3219" s="8">
        <f>DATE(1970,1,1)+(Table1[[#This Row],[launched_at]]/(24*60*60))</f>
        <v>42648.546111111107</v>
      </c>
      <c r="T3219" s="8">
        <f>DATE(1970,1,1)+(Table1[[#This Row],[deadline]]/(24*60*60))</f>
        <v>42678.546111111107</v>
      </c>
      <c r="U3219">
        <f>_xlfn.DAYS(Table1[[#This Row],[Date Ended Conversion]],Table1[[#This Row],[Date Created Conversion]])</f>
        <v>30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9">
        <f>IF(Table1[[#This Row],[goal]] &lt;= 0,0,Table1[[#This Row],[pledged]]/Table1[[#This Row],[goal]])</f>
        <v>1.0209999999999999</v>
      </c>
      <c r="P3220" s="7">
        <f>IF(Table1[[#This Row],[backers_count]] &lt;= 0,0,Table1[[#This Row],[pledged]]/Table1[[#This Row],[backers_count]])</f>
        <v>66.586956521739125</v>
      </c>
      <c r="Q3220" t="str">
        <f>TRIM(MID(Table1[[#This Row],[Category and Sub-Category]],1,SEARCH("/",Table1[[#This Row],[Category and Sub-Category]],1)-1))</f>
        <v>theater</v>
      </c>
      <c r="R3220" t="str">
        <f>TRIM(MID(Table1[[#This Row],[Category and Sub-Category]],SEARCH("/",Table1[[#This Row],[Category and Sub-Category]],1)+1,LEN(Table1[[#This Row],[Category and Sub-Category]])))</f>
        <v>plays</v>
      </c>
      <c r="S3220" s="8">
        <f>DATE(1970,1,1)+(Table1[[#This Row],[launched_at]]/(24*60*60))</f>
        <v>41971.002152777779</v>
      </c>
      <c r="T3220" s="8">
        <f>DATE(1970,1,1)+(Table1[[#This Row],[deadline]]/(24*60*60))</f>
        <v>42004</v>
      </c>
      <c r="U3220">
        <f>_xlfn.DAYS(Table1[[#This Row],[Date Ended Conversion]],Table1[[#This Row],[Date Created Conversion]])</f>
        <v>33</v>
      </c>
    </row>
    <row r="3221" spans="1:21" ht="29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9">
        <f>IF(Table1[[#This Row],[goal]] &lt;= 0,0,Table1[[#This Row],[pledged]]/Table1[[#This Row],[goal]])</f>
        <v>1.0011000000000001</v>
      </c>
      <c r="P3221" s="7">
        <f>IF(Table1[[#This Row],[backers_count]] &lt;= 0,0,Table1[[#This Row],[pledged]]/Table1[[#This Row],[backers_count]])</f>
        <v>168.25210084033614</v>
      </c>
      <c r="Q3221" t="str">
        <f>TRIM(MID(Table1[[#This Row],[Category and Sub-Category]],1,SEARCH("/",Table1[[#This Row],[Category and Sub-Category]],1)-1))</f>
        <v>theater</v>
      </c>
      <c r="R3221" t="str">
        <f>TRIM(MID(Table1[[#This Row],[Category and Sub-Category]],SEARCH("/",Table1[[#This Row],[Category and Sub-Category]],1)+1,LEN(Table1[[#This Row],[Category and Sub-Category]])))</f>
        <v>plays</v>
      </c>
      <c r="S3221" s="8">
        <f>DATE(1970,1,1)+(Table1[[#This Row],[launched_at]]/(24*60*60))</f>
        <v>42050.983182870375</v>
      </c>
      <c r="T3221" s="8">
        <f>DATE(1970,1,1)+(Table1[[#This Row],[deadline]]/(24*60*60))</f>
        <v>42085.941516203704</v>
      </c>
      <c r="U3221">
        <f>_xlfn.DAYS(Table1[[#This Row],[Date Ended Conversion]],Table1[[#This Row],[Date Created Conversion]])</f>
        <v>35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9">
        <f>IF(Table1[[#This Row],[goal]] &lt;= 0,0,Table1[[#This Row],[pledged]]/Table1[[#This Row],[goal]])</f>
        <v>1.0084</v>
      </c>
      <c r="P3222" s="7">
        <f>IF(Table1[[#This Row],[backers_count]] &lt;= 0,0,Table1[[#This Row],[pledged]]/Table1[[#This Row],[backers_count]])</f>
        <v>256.37288135593218</v>
      </c>
      <c r="Q3222" t="str">
        <f>TRIM(MID(Table1[[#This Row],[Category and Sub-Category]],1,SEARCH("/",Table1[[#This Row],[Category and Sub-Category]],1)-1))</f>
        <v>theater</v>
      </c>
      <c r="R3222" t="str">
        <f>TRIM(MID(Table1[[#This Row],[Category and Sub-Category]],SEARCH("/",Table1[[#This Row],[Category and Sub-Category]],1)+1,LEN(Table1[[#This Row],[Category and Sub-Category]])))</f>
        <v>plays</v>
      </c>
      <c r="S3222" s="8">
        <f>DATE(1970,1,1)+(Table1[[#This Row],[launched_at]]/(24*60*60))</f>
        <v>42772.833379629628</v>
      </c>
      <c r="T3222" s="8">
        <f>DATE(1970,1,1)+(Table1[[#This Row],[deadline]]/(24*60*60))</f>
        <v>42806.875</v>
      </c>
      <c r="U3222">
        <f>_xlfn.DAYS(Table1[[#This Row],[Date Ended Conversion]],Table1[[#This Row],[Date Created Conversion]])</f>
        <v>34</v>
      </c>
    </row>
    <row r="3223" spans="1:21" ht="43.5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9">
        <f>IF(Table1[[#This Row],[goal]] &lt;= 0,0,Table1[[#This Row],[pledged]]/Table1[[#This Row],[goal]])</f>
        <v>1.0342499999999999</v>
      </c>
      <c r="P3223" s="7">
        <f>IF(Table1[[#This Row],[backers_count]] &lt;= 0,0,Table1[[#This Row],[pledged]]/Table1[[#This Row],[backers_count]])</f>
        <v>36.610619469026545</v>
      </c>
      <c r="Q3223" t="str">
        <f>TRIM(MID(Table1[[#This Row],[Category and Sub-Category]],1,SEARCH("/",Table1[[#This Row],[Category and Sub-Category]],1)-1))</f>
        <v>theater</v>
      </c>
      <c r="R3223" t="str">
        <f>TRIM(MID(Table1[[#This Row],[Category and Sub-Category]],SEARCH("/",Table1[[#This Row],[Category and Sub-Category]],1)+1,LEN(Table1[[#This Row],[Category and Sub-Category]])))</f>
        <v>plays</v>
      </c>
      <c r="S3223" s="8">
        <f>DATE(1970,1,1)+(Table1[[#This Row],[launched_at]]/(24*60*60))</f>
        <v>42155.696793981479</v>
      </c>
      <c r="T3223" s="8">
        <f>DATE(1970,1,1)+(Table1[[#This Row],[deadline]]/(24*60*60))</f>
        <v>42190.696793981479</v>
      </c>
      <c r="U3223">
        <f>_xlfn.DAYS(Table1[[#This Row],[Date Ended Conversion]],Table1[[#This Row],[Date Created Conversion]])</f>
        <v>35</v>
      </c>
    </row>
    <row r="3224" spans="1:21" ht="29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9">
        <f>IF(Table1[[#This Row],[goal]] &lt;= 0,0,Table1[[#This Row],[pledged]]/Table1[[#This Row],[goal]])</f>
        <v>1.248</v>
      </c>
      <c r="P3224" s="7">
        <f>IF(Table1[[#This Row],[backers_count]] &lt;= 0,0,Table1[[#This Row],[pledged]]/Table1[[#This Row],[backers_count]])</f>
        <v>37.142857142857146</v>
      </c>
      <c r="Q3224" t="str">
        <f>TRIM(MID(Table1[[#This Row],[Category and Sub-Category]],1,SEARCH("/",Table1[[#This Row],[Category and Sub-Category]],1)-1))</f>
        <v>theater</v>
      </c>
      <c r="R3224" t="str">
        <f>TRIM(MID(Table1[[#This Row],[Category and Sub-Category]],SEARCH("/",Table1[[#This Row],[Category and Sub-Category]],1)+1,LEN(Table1[[#This Row],[Category and Sub-Category]])))</f>
        <v>plays</v>
      </c>
      <c r="S3224" s="8">
        <f>DATE(1970,1,1)+(Table1[[#This Row],[launched_at]]/(24*60*60))</f>
        <v>42270.582141203704</v>
      </c>
      <c r="T3224" s="8">
        <f>DATE(1970,1,1)+(Table1[[#This Row],[deadline]]/(24*60*60))</f>
        <v>42301.895138888889</v>
      </c>
      <c r="U3224">
        <f>_xlfn.DAYS(Table1[[#This Row],[Date Ended Conversion]],Table1[[#This Row],[Date Created Conversion]])</f>
        <v>31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9">
        <f>IF(Table1[[#This Row],[goal]] &lt;= 0,0,Table1[[#This Row],[pledged]]/Table1[[#This Row],[goal]])</f>
        <v>1.0951612903225807</v>
      </c>
      <c r="P3225" s="7">
        <f>IF(Table1[[#This Row],[backers_count]] &lt;= 0,0,Table1[[#This Row],[pledged]]/Table1[[#This Row],[backers_count]])</f>
        <v>45.878378378378379</v>
      </c>
      <c r="Q3225" t="str">
        <f>TRIM(MID(Table1[[#This Row],[Category and Sub-Category]],1,SEARCH("/",Table1[[#This Row],[Category and Sub-Category]],1)-1))</f>
        <v>theater</v>
      </c>
      <c r="R3225" t="str">
        <f>TRIM(MID(Table1[[#This Row],[Category and Sub-Category]],SEARCH("/",Table1[[#This Row],[Category and Sub-Category]],1)+1,LEN(Table1[[#This Row],[Category and Sub-Category]])))</f>
        <v>plays</v>
      </c>
      <c r="S3225" s="8">
        <f>DATE(1970,1,1)+(Table1[[#This Row],[launched_at]]/(24*60*60))</f>
        <v>42206.835370370369</v>
      </c>
      <c r="T3225" s="8">
        <f>DATE(1970,1,1)+(Table1[[#This Row],[deadline]]/(24*60*60))</f>
        <v>42236.835370370369</v>
      </c>
      <c r="U3225">
        <f>_xlfn.DAYS(Table1[[#This Row],[Date Ended Conversion]],Table1[[#This Row],[Date Created Conversion]])</f>
        <v>30</v>
      </c>
    </row>
    <row r="3226" spans="1:21" ht="43.5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9">
        <f>IF(Table1[[#This Row],[goal]] &lt;= 0,0,Table1[[#This Row],[pledged]]/Table1[[#This Row],[goal]])</f>
        <v>1.0203333333333333</v>
      </c>
      <c r="P3226" s="7">
        <f>IF(Table1[[#This Row],[backers_count]] &lt;= 0,0,Table1[[#This Row],[pledged]]/Table1[[#This Row],[backers_count]])</f>
        <v>141.71296296296296</v>
      </c>
      <c r="Q3226" t="str">
        <f>TRIM(MID(Table1[[#This Row],[Category and Sub-Category]],1,SEARCH("/",Table1[[#This Row],[Category and Sub-Category]],1)-1))</f>
        <v>theater</v>
      </c>
      <c r="R3226" t="str">
        <f>TRIM(MID(Table1[[#This Row],[Category and Sub-Category]],SEARCH("/",Table1[[#This Row],[Category and Sub-Category]],1)+1,LEN(Table1[[#This Row],[Category and Sub-Category]])))</f>
        <v>plays</v>
      </c>
      <c r="S3226" s="8">
        <f>DATE(1970,1,1)+(Table1[[#This Row],[launched_at]]/(24*60*60))</f>
        <v>42697.850844907407</v>
      </c>
      <c r="T3226" s="8">
        <f>DATE(1970,1,1)+(Table1[[#This Row],[deadline]]/(24*60*60))</f>
        <v>42745.208333333328</v>
      </c>
      <c r="U3226">
        <f>_xlfn.DAYS(Table1[[#This Row],[Date Ended Conversion]],Table1[[#This Row],[Date Created Conversion]])</f>
        <v>48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9">
        <f>IF(Table1[[#This Row],[goal]] &lt;= 0,0,Table1[[#This Row],[pledged]]/Table1[[#This Row],[goal]])</f>
        <v>1.0235000000000001</v>
      </c>
      <c r="P3227" s="7">
        <f>IF(Table1[[#This Row],[backers_count]] &lt;= 0,0,Table1[[#This Row],[pledged]]/Table1[[#This Row],[backers_count]])</f>
        <v>52.487179487179489</v>
      </c>
      <c r="Q3227" t="str">
        <f>TRIM(MID(Table1[[#This Row],[Category and Sub-Category]],1,SEARCH("/",Table1[[#This Row],[Category and Sub-Category]],1)-1))</f>
        <v>theater</v>
      </c>
      <c r="R3227" t="str">
        <f>TRIM(MID(Table1[[#This Row],[Category and Sub-Category]],SEARCH("/",Table1[[#This Row],[Category and Sub-Category]],1)+1,LEN(Table1[[#This Row],[Category and Sub-Category]])))</f>
        <v>plays</v>
      </c>
      <c r="S3227" s="8">
        <f>DATE(1970,1,1)+(Table1[[#This Row],[launched_at]]/(24*60*60))</f>
        <v>42503.559467592597</v>
      </c>
      <c r="T3227" s="8">
        <f>DATE(1970,1,1)+(Table1[[#This Row],[deadline]]/(24*60*60))</f>
        <v>42524.875</v>
      </c>
      <c r="U3227">
        <f>_xlfn.DAYS(Table1[[#This Row],[Date Ended Conversion]],Table1[[#This Row],[Date Created Conversion]])</f>
        <v>21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9">
        <f>IF(Table1[[#This Row],[goal]] &lt;= 0,0,Table1[[#This Row],[pledged]]/Table1[[#This Row],[goal]])</f>
        <v>1.0416666666666667</v>
      </c>
      <c r="P3228" s="7">
        <f>IF(Table1[[#This Row],[backers_count]] &lt;= 0,0,Table1[[#This Row],[pledged]]/Table1[[#This Row],[backers_count]])</f>
        <v>59.523809523809526</v>
      </c>
      <c r="Q3228" t="str">
        <f>TRIM(MID(Table1[[#This Row],[Category and Sub-Category]],1,SEARCH("/",Table1[[#This Row],[Category and Sub-Category]],1)-1))</f>
        <v>theater</v>
      </c>
      <c r="R3228" t="str">
        <f>TRIM(MID(Table1[[#This Row],[Category and Sub-Category]],SEARCH("/",Table1[[#This Row],[Category and Sub-Category]],1)+1,LEN(Table1[[#This Row],[Category and Sub-Category]])))</f>
        <v>plays</v>
      </c>
      <c r="S3228" s="8">
        <f>DATE(1970,1,1)+(Table1[[#This Row],[launched_at]]/(24*60*60))</f>
        <v>42277.583472222221</v>
      </c>
      <c r="T3228" s="8">
        <f>DATE(1970,1,1)+(Table1[[#This Row],[deadline]]/(24*60*60))</f>
        <v>42307.583472222221</v>
      </c>
      <c r="U3228">
        <f>_xlfn.DAYS(Table1[[#This Row],[Date Ended Conversion]],Table1[[#This Row],[Date Created Conversion]])</f>
        <v>30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9">
        <f>IF(Table1[[#This Row],[goal]] &lt;= 0,0,Table1[[#This Row],[pledged]]/Table1[[#This Row],[goal]])</f>
        <v>1.25</v>
      </c>
      <c r="P3229" s="7">
        <f>IF(Table1[[#This Row],[backers_count]] &lt;= 0,0,Table1[[#This Row],[pledged]]/Table1[[#This Row],[backers_count]])</f>
        <v>50</v>
      </c>
      <c r="Q3229" t="str">
        <f>TRIM(MID(Table1[[#This Row],[Category and Sub-Category]],1,SEARCH("/",Table1[[#This Row],[Category and Sub-Category]],1)-1))</f>
        <v>theater</v>
      </c>
      <c r="R3229" t="str">
        <f>TRIM(MID(Table1[[#This Row],[Category and Sub-Category]],SEARCH("/",Table1[[#This Row],[Category and Sub-Category]],1)+1,LEN(Table1[[#This Row],[Category and Sub-Category]])))</f>
        <v>plays</v>
      </c>
      <c r="S3229" s="8">
        <f>DATE(1970,1,1)+(Table1[[#This Row],[launched_at]]/(24*60*60))</f>
        <v>42722.882361111115</v>
      </c>
      <c r="T3229" s="8">
        <f>DATE(1970,1,1)+(Table1[[#This Row],[deadline]]/(24*60*60))</f>
        <v>42752.882361111115</v>
      </c>
      <c r="U3229">
        <f>_xlfn.DAYS(Table1[[#This Row],[Date Ended Conversion]],Table1[[#This Row],[Date Created Conversion]])</f>
        <v>30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9">
        <f>IF(Table1[[#This Row],[goal]] &lt;= 0,0,Table1[[#This Row],[pledged]]/Table1[[#This Row],[goal]])</f>
        <v>1.0234285714285714</v>
      </c>
      <c r="P3230" s="7">
        <f>IF(Table1[[#This Row],[backers_count]] &lt;= 0,0,Table1[[#This Row],[pledged]]/Table1[[#This Row],[backers_count]])</f>
        <v>193.62162162162161</v>
      </c>
      <c r="Q3230" t="str">
        <f>TRIM(MID(Table1[[#This Row],[Category and Sub-Category]],1,SEARCH("/",Table1[[#This Row],[Category and Sub-Category]],1)-1))</f>
        <v>theater</v>
      </c>
      <c r="R3230" t="str">
        <f>TRIM(MID(Table1[[#This Row],[Category and Sub-Category]],SEARCH("/",Table1[[#This Row],[Category and Sub-Category]],1)+1,LEN(Table1[[#This Row],[Category and Sub-Category]])))</f>
        <v>plays</v>
      </c>
      <c r="S3230" s="8">
        <f>DATE(1970,1,1)+(Table1[[#This Row],[launched_at]]/(24*60*60))</f>
        <v>42323.70930555556</v>
      </c>
      <c r="T3230" s="8">
        <f>DATE(1970,1,1)+(Table1[[#This Row],[deadline]]/(24*60*60))</f>
        <v>42355.207638888889</v>
      </c>
      <c r="U3230">
        <f>_xlfn.DAYS(Table1[[#This Row],[Date Ended Conversion]],Table1[[#This Row],[Date Created Conversion]])</f>
        <v>32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9">
        <f>IF(Table1[[#This Row],[goal]] &lt;= 0,0,Table1[[#This Row],[pledged]]/Table1[[#This Row],[goal]])</f>
        <v>1.0786500000000001</v>
      </c>
      <c r="P3231" s="7">
        <f>IF(Table1[[#This Row],[backers_count]] &lt;= 0,0,Table1[[#This Row],[pledged]]/Table1[[#This Row],[backers_count]])</f>
        <v>106.79702970297029</v>
      </c>
      <c r="Q3231" t="str">
        <f>TRIM(MID(Table1[[#This Row],[Category and Sub-Category]],1,SEARCH("/",Table1[[#This Row],[Category and Sub-Category]],1)-1))</f>
        <v>theater</v>
      </c>
      <c r="R3231" t="str">
        <f>TRIM(MID(Table1[[#This Row],[Category and Sub-Category]],SEARCH("/",Table1[[#This Row],[Category and Sub-Category]],1)+1,LEN(Table1[[#This Row],[Category and Sub-Category]])))</f>
        <v>plays</v>
      </c>
      <c r="S3231" s="8">
        <f>DATE(1970,1,1)+(Table1[[#This Row],[launched_at]]/(24*60*60))</f>
        <v>41933.291643518518</v>
      </c>
      <c r="T3231" s="8">
        <f>DATE(1970,1,1)+(Table1[[#This Row],[deadline]]/(24*60*60))</f>
        <v>41963.333310185189</v>
      </c>
      <c r="U3231">
        <f>_xlfn.DAYS(Table1[[#This Row],[Date Ended Conversion]],Table1[[#This Row],[Date Created Conversion]])</f>
        <v>30</v>
      </c>
    </row>
    <row r="3232" spans="1:21" ht="43.5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9">
        <f>IF(Table1[[#This Row],[goal]] &lt;= 0,0,Table1[[#This Row],[pledged]]/Table1[[#This Row],[goal]])</f>
        <v>1.0988461538461538</v>
      </c>
      <c r="P3232" s="7">
        <f>IF(Table1[[#This Row],[backers_count]] &lt;= 0,0,Table1[[#This Row],[pledged]]/Table1[[#This Row],[backers_count]])</f>
        <v>77.21621621621621</v>
      </c>
      <c r="Q3232" t="str">
        <f>TRIM(MID(Table1[[#This Row],[Category and Sub-Category]],1,SEARCH("/",Table1[[#This Row],[Category and Sub-Category]],1)-1))</f>
        <v>theater</v>
      </c>
      <c r="R3232" t="str">
        <f>TRIM(MID(Table1[[#This Row],[Category and Sub-Category]],SEARCH("/",Table1[[#This Row],[Category and Sub-Category]],1)+1,LEN(Table1[[#This Row],[Category and Sub-Category]])))</f>
        <v>plays</v>
      </c>
      <c r="S3232" s="8">
        <f>DATE(1970,1,1)+(Table1[[#This Row],[launched_at]]/(24*60*60))</f>
        <v>41898.168124999997</v>
      </c>
      <c r="T3232" s="8">
        <f>DATE(1970,1,1)+(Table1[[#This Row],[deadline]]/(24*60*60))</f>
        <v>41913.165972222225</v>
      </c>
      <c r="U3232">
        <f>_xlfn.DAYS(Table1[[#This Row],[Date Ended Conversion]],Table1[[#This Row],[Date Created Conversion]])</f>
        <v>15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9">
        <f>IF(Table1[[#This Row],[goal]] &lt;= 0,0,Table1[[#This Row],[pledged]]/Table1[[#This Row],[goal]])</f>
        <v>1.61</v>
      </c>
      <c r="P3233" s="7">
        <f>IF(Table1[[#This Row],[backers_count]] &lt;= 0,0,Table1[[#This Row],[pledged]]/Table1[[#This Row],[backers_count]])</f>
        <v>57.5</v>
      </c>
      <c r="Q3233" t="str">
        <f>TRIM(MID(Table1[[#This Row],[Category and Sub-Category]],1,SEARCH("/",Table1[[#This Row],[Category and Sub-Category]],1)-1))</f>
        <v>theater</v>
      </c>
      <c r="R3233" t="str">
        <f>TRIM(MID(Table1[[#This Row],[Category and Sub-Category]],SEARCH("/",Table1[[#This Row],[Category and Sub-Category]],1)+1,LEN(Table1[[#This Row],[Category and Sub-Category]])))</f>
        <v>plays</v>
      </c>
      <c r="S3233" s="8">
        <f>DATE(1970,1,1)+(Table1[[#This Row],[launched_at]]/(24*60*60))</f>
        <v>42446.943831018521</v>
      </c>
      <c r="T3233" s="8">
        <f>DATE(1970,1,1)+(Table1[[#This Row],[deadline]]/(24*60*60))</f>
        <v>42476.943831018521</v>
      </c>
      <c r="U3233">
        <f>_xlfn.DAYS(Table1[[#This Row],[Date Ended Conversion]],Table1[[#This Row],[Date Created Conversion]])</f>
        <v>30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9">
        <f>IF(Table1[[#This Row],[goal]] &lt;= 0,0,Table1[[#This Row],[pledged]]/Table1[[#This Row],[goal]])</f>
        <v>1.3120000000000001</v>
      </c>
      <c r="P3234" s="7">
        <f>IF(Table1[[#This Row],[backers_count]] &lt;= 0,0,Table1[[#This Row],[pledged]]/Table1[[#This Row],[backers_count]])</f>
        <v>50.46153846153846</v>
      </c>
      <c r="Q3234" t="str">
        <f>TRIM(MID(Table1[[#This Row],[Category and Sub-Category]],1,SEARCH("/",Table1[[#This Row],[Category and Sub-Category]],1)-1))</f>
        <v>theater</v>
      </c>
      <c r="R3234" t="str">
        <f>TRIM(MID(Table1[[#This Row],[Category and Sub-Category]],SEARCH("/",Table1[[#This Row],[Category and Sub-Category]],1)+1,LEN(Table1[[#This Row],[Category and Sub-Category]])))</f>
        <v>plays</v>
      </c>
      <c r="S3234" s="8">
        <f>DATE(1970,1,1)+(Table1[[#This Row],[launched_at]]/(24*60*60))</f>
        <v>42463.81385416667</v>
      </c>
      <c r="T3234" s="8">
        <f>DATE(1970,1,1)+(Table1[[#This Row],[deadline]]/(24*60*60))</f>
        <v>42494.165972222225</v>
      </c>
      <c r="U3234">
        <f>_xlfn.DAYS(Table1[[#This Row],[Date Ended Conversion]],Table1[[#This Row],[Date Created Conversion]])</f>
        <v>31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9">
        <f>IF(Table1[[#This Row],[goal]] &lt;= 0,0,Table1[[#This Row],[pledged]]/Table1[[#This Row],[goal]])</f>
        <v>1.1879999999999999</v>
      </c>
      <c r="P3235" s="7">
        <f>IF(Table1[[#This Row],[backers_count]] &lt;= 0,0,Table1[[#This Row],[pledged]]/Table1[[#This Row],[backers_count]])</f>
        <v>97.377049180327873</v>
      </c>
      <c r="Q3235" t="str">
        <f>TRIM(MID(Table1[[#This Row],[Category and Sub-Category]],1,SEARCH("/",Table1[[#This Row],[Category and Sub-Category]],1)-1))</f>
        <v>theater</v>
      </c>
      <c r="R3235" t="str">
        <f>TRIM(MID(Table1[[#This Row],[Category and Sub-Category]],SEARCH("/",Table1[[#This Row],[Category and Sub-Category]],1)+1,LEN(Table1[[#This Row],[Category and Sub-Category]])))</f>
        <v>plays</v>
      </c>
      <c r="S3235" s="8">
        <f>DATE(1970,1,1)+(Table1[[#This Row],[launched_at]]/(24*60*60))</f>
        <v>42766.805034722223</v>
      </c>
      <c r="T3235" s="8">
        <f>DATE(1970,1,1)+(Table1[[#This Row],[deadline]]/(24*60*60))</f>
        <v>42796.805034722223</v>
      </c>
      <c r="U3235">
        <f>_xlfn.DAYS(Table1[[#This Row],[Date Ended Conversion]],Table1[[#This Row],[Date Created Conversion]])</f>
        <v>30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9">
        <f>IF(Table1[[#This Row],[goal]] &lt;= 0,0,Table1[[#This Row],[pledged]]/Table1[[#This Row],[goal]])</f>
        <v>1.0039275000000001</v>
      </c>
      <c r="P3236" s="7">
        <f>IF(Table1[[#This Row],[backers_count]] &lt;= 0,0,Table1[[#This Row],[pledged]]/Table1[[#This Row],[backers_count]])</f>
        <v>34.91921739130435</v>
      </c>
      <c r="Q3236" t="str">
        <f>TRIM(MID(Table1[[#This Row],[Category and Sub-Category]],1,SEARCH("/",Table1[[#This Row],[Category and Sub-Category]],1)-1))</f>
        <v>theater</v>
      </c>
      <c r="R3236" t="str">
        <f>TRIM(MID(Table1[[#This Row],[Category and Sub-Category]],SEARCH("/",Table1[[#This Row],[Category and Sub-Category]],1)+1,LEN(Table1[[#This Row],[Category and Sub-Category]])))</f>
        <v>plays</v>
      </c>
      <c r="S3236" s="8">
        <f>DATE(1970,1,1)+(Table1[[#This Row],[launched_at]]/(24*60*60))</f>
        <v>42734.789444444439</v>
      </c>
      <c r="T3236" s="8">
        <f>DATE(1970,1,1)+(Table1[[#This Row],[deadline]]/(24*60*60))</f>
        <v>42767.979861111111</v>
      </c>
      <c r="U3236">
        <f>_xlfn.DAYS(Table1[[#This Row],[Date Ended Conversion]],Table1[[#This Row],[Date Created Conversion]])</f>
        <v>33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9">
        <f>IF(Table1[[#This Row],[goal]] &lt;= 0,0,Table1[[#This Row],[pledged]]/Table1[[#This Row],[goal]])</f>
        <v>1.0320666666666667</v>
      </c>
      <c r="P3237" s="7">
        <f>IF(Table1[[#This Row],[backers_count]] &lt;= 0,0,Table1[[#This Row],[pledged]]/Table1[[#This Row],[backers_count]])</f>
        <v>85.530386740331494</v>
      </c>
      <c r="Q3237" t="str">
        <f>TRIM(MID(Table1[[#This Row],[Category and Sub-Category]],1,SEARCH("/",Table1[[#This Row],[Category and Sub-Category]],1)-1))</f>
        <v>theater</v>
      </c>
      <c r="R3237" t="str">
        <f>TRIM(MID(Table1[[#This Row],[Category and Sub-Category]],SEARCH("/",Table1[[#This Row],[Category and Sub-Category]],1)+1,LEN(Table1[[#This Row],[Category and Sub-Category]])))</f>
        <v>plays</v>
      </c>
      <c r="S3237" s="8">
        <f>DATE(1970,1,1)+(Table1[[#This Row],[launched_at]]/(24*60*60))</f>
        <v>42522.347812499997</v>
      </c>
      <c r="T3237" s="8">
        <f>DATE(1970,1,1)+(Table1[[#This Row],[deadline]]/(24*60*60))</f>
        <v>42552.347812499997</v>
      </c>
      <c r="U3237">
        <f>_xlfn.DAYS(Table1[[#This Row],[Date Ended Conversion]],Table1[[#This Row],[Date Created Conversion]])</f>
        <v>30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9">
        <f>IF(Table1[[#This Row],[goal]] &lt;= 0,0,Table1[[#This Row],[pledged]]/Table1[[#This Row],[goal]])</f>
        <v>1.006</v>
      </c>
      <c r="P3238" s="7">
        <f>IF(Table1[[#This Row],[backers_count]] &lt;= 0,0,Table1[[#This Row],[pledged]]/Table1[[#This Row],[backers_count]])</f>
        <v>182.90909090909091</v>
      </c>
      <c r="Q3238" t="str">
        <f>TRIM(MID(Table1[[#This Row],[Category and Sub-Category]],1,SEARCH("/",Table1[[#This Row],[Category and Sub-Category]],1)-1))</f>
        <v>theater</v>
      </c>
      <c r="R3238" t="str">
        <f>TRIM(MID(Table1[[#This Row],[Category and Sub-Category]],SEARCH("/",Table1[[#This Row],[Category and Sub-Category]],1)+1,LEN(Table1[[#This Row],[Category and Sub-Category]])))</f>
        <v>plays</v>
      </c>
      <c r="S3238" s="8">
        <f>DATE(1970,1,1)+(Table1[[#This Row],[launched_at]]/(24*60*60))</f>
        <v>42702.917048611111</v>
      </c>
      <c r="T3238" s="8">
        <f>DATE(1970,1,1)+(Table1[[#This Row],[deadline]]/(24*60*60))</f>
        <v>42732.917048611111</v>
      </c>
      <c r="U3238">
        <f>_xlfn.DAYS(Table1[[#This Row],[Date Ended Conversion]],Table1[[#This Row],[Date Created Conversion]])</f>
        <v>30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9">
        <f>IF(Table1[[#This Row],[goal]] &lt;= 0,0,Table1[[#This Row],[pledged]]/Table1[[#This Row],[goal]])</f>
        <v>1.0078754285714286</v>
      </c>
      <c r="P3239" s="7">
        <f>IF(Table1[[#This Row],[backers_count]] &lt;= 0,0,Table1[[#This Row],[pledged]]/Table1[[#This Row],[backers_count]])</f>
        <v>131.13620817843866</v>
      </c>
      <c r="Q3239" t="str">
        <f>TRIM(MID(Table1[[#This Row],[Category and Sub-Category]],1,SEARCH("/",Table1[[#This Row],[Category and Sub-Category]],1)-1))</f>
        <v>theater</v>
      </c>
      <c r="R3239" t="str">
        <f>TRIM(MID(Table1[[#This Row],[Category and Sub-Category]],SEARCH("/",Table1[[#This Row],[Category and Sub-Category]],1)+1,LEN(Table1[[#This Row],[Category and Sub-Category]])))</f>
        <v>plays</v>
      </c>
      <c r="S3239" s="8">
        <f>DATE(1970,1,1)+(Table1[[#This Row],[launched_at]]/(24*60*60))</f>
        <v>42252.474351851852</v>
      </c>
      <c r="T3239" s="8">
        <f>DATE(1970,1,1)+(Table1[[#This Row],[deadline]]/(24*60*60))</f>
        <v>42276.165972222225</v>
      </c>
      <c r="U3239">
        <f>_xlfn.DAYS(Table1[[#This Row],[Date Ended Conversion]],Table1[[#This Row],[Date Created Conversion]])</f>
        <v>24</v>
      </c>
    </row>
    <row r="3240" spans="1:21" ht="43.5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9">
        <f>IF(Table1[[#This Row],[goal]] &lt;= 0,0,Table1[[#This Row],[pledged]]/Table1[[#This Row],[goal]])</f>
        <v>1.1232142857142857</v>
      </c>
      <c r="P3240" s="7">
        <f>IF(Table1[[#This Row],[backers_count]] &lt;= 0,0,Table1[[#This Row],[pledged]]/Table1[[#This Row],[backers_count]])</f>
        <v>39.810126582278478</v>
      </c>
      <c r="Q3240" t="str">
        <f>TRIM(MID(Table1[[#This Row],[Category and Sub-Category]],1,SEARCH("/",Table1[[#This Row],[Category and Sub-Category]],1)-1))</f>
        <v>theater</v>
      </c>
      <c r="R3240" t="str">
        <f>TRIM(MID(Table1[[#This Row],[Category and Sub-Category]],SEARCH("/",Table1[[#This Row],[Category and Sub-Category]],1)+1,LEN(Table1[[#This Row],[Category and Sub-Category]])))</f>
        <v>plays</v>
      </c>
      <c r="S3240" s="8">
        <f>DATE(1970,1,1)+(Table1[[#This Row],[launched_at]]/(24*60*60))</f>
        <v>42156.510393518518</v>
      </c>
      <c r="T3240" s="8">
        <f>DATE(1970,1,1)+(Table1[[#This Row],[deadline]]/(24*60*60))</f>
        <v>42186.510393518518</v>
      </c>
      <c r="U3240">
        <f>_xlfn.DAYS(Table1[[#This Row],[Date Ended Conversion]],Table1[[#This Row],[Date Created Conversion]])</f>
        <v>30</v>
      </c>
    </row>
    <row r="3241" spans="1:21" ht="43.5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9">
        <f>IF(Table1[[#This Row],[goal]] &lt;= 0,0,Table1[[#This Row],[pledged]]/Table1[[#This Row],[goal]])</f>
        <v>1.0591914022517912</v>
      </c>
      <c r="P3241" s="7">
        <f>IF(Table1[[#This Row],[backers_count]] &lt;= 0,0,Table1[[#This Row],[pledged]]/Table1[[#This Row],[backers_count]])</f>
        <v>59.701730769230764</v>
      </c>
      <c r="Q3241" t="str">
        <f>TRIM(MID(Table1[[#This Row],[Category and Sub-Category]],1,SEARCH("/",Table1[[#This Row],[Category and Sub-Category]],1)-1))</f>
        <v>theater</v>
      </c>
      <c r="R3241" t="str">
        <f>TRIM(MID(Table1[[#This Row],[Category and Sub-Category]],SEARCH("/",Table1[[#This Row],[Category and Sub-Category]],1)+1,LEN(Table1[[#This Row],[Category and Sub-Category]])))</f>
        <v>plays</v>
      </c>
      <c r="S3241" s="8">
        <f>DATE(1970,1,1)+(Table1[[#This Row],[launched_at]]/(24*60*60))</f>
        <v>42278.089039351849</v>
      </c>
      <c r="T3241" s="8">
        <f>DATE(1970,1,1)+(Table1[[#This Row],[deadline]]/(24*60*60))</f>
        <v>42302.999305555553</v>
      </c>
      <c r="U3241">
        <f>_xlfn.DAYS(Table1[[#This Row],[Date Ended Conversion]],Table1[[#This Row],[Date Created Conversion]])</f>
        <v>24</v>
      </c>
    </row>
    <row r="3242" spans="1:21" ht="43.5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9">
        <f>IF(Table1[[#This Row],[goal]] &lt;= 0,0,Table1[[#This Row],[pledged]]/Table1[[#This Row],[goal]])</f>
        <v>1.0056666666666667</v>
      </c>
      <c r="P3242" s="7">
        <f>IF(Table1[[#This Row],[backers_count]] &lt;= 0,0,Table1[[#This Row],[pledged]]/Table1[[#This Row],[backers_count]])</f>
        <v>88.735294117647058</v>
      </c>
      <c r="Q3242" t="str">
        <f>TRIM(MID(Table1[[#This Row],[Category and Sub-Category]],1,SEARCH("/",Table1[[#This Row],[Category and Sub-Category]],1)-1))</f>
        <v>theater</v>
      </c>
      <c r="R3242" t="str">
        <f>TRIM(MID(Table1[[#This Row],[Category and Sub-Category]],SEARCH("/",Table1[[#This Row],[Category and Sub-Category]],1)+1,LEN(Table1[[#This Row],[Category and Sub-Category]])))</f>
        <v>plays</v>
      </c>
      <c r="S3242" s="8">
        <f>DATE(1970,1,1)+(Table1[[#This Row],[launched_at]]/(24*60*60))</f>
        <v>42754.693842592591</v>
      </c>
      <c r="T3242" s="8">
        <f>DATE(1970,1,1)+(Table1[[#This Row],[deadline]]/(24*60*60))</f>
        <v>42782.958333333328</v>
      </c>
      <c r="U3242">
        <f>_xlfn.DAYS(Table1[[#This Row],[Date Ended Conversion]],Table1[[#This Row],[Date Created Conversion]])</f>
        <v>28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9">
        <f>IF(Table1[[#This Row],[goal]] &lt;= 0,0,Table1[[#This Row],[pledged]]/Table1[[#This Row],[goal]])</f>
        <v>1.1530588235294117</v>
      </c>
      <c r="P3243" s="7">
        <f>IF(Table1[[#This Row],[backers_count]] &lt;= 0,0,Table1[[#This Row],[pledged]]/Table1[[#This Row],[backers_count]])</f>
        <v>58.688622754491021</v>
      </c>
      <c r="Q3243" t="str">
        <f>TRIM(MID(Table1[[#This Row],[Category and Sub-Category]],1,SEARCH("/",Table1[[#This Row],[Category and Sub-Category]],1)-1))</f>
        <v>theater</v>
      </c>
      <c r="R3243" t="str">
        <f>TRIM(MID(Table1[[#This Row],[Category and Sub-Category]],SEARCH("/",Table1[[#This Row],[Category and Sub-Category]],1)+1,LEN(Table1[[#This Row],[Category and Sub-Category]])))</f>
        <v>plays</v>
      </c>
      <c r="S3243" s="8">
        <f>DATE(1970,1,1)+(Table1[[#This Row],[launched_at]]/(24*60*60))</f>
        <v>41893.324884259258</v>
      </c>
      <c r="T3243" s="8">
        <f>DATE(1970,1,1)+(Table1[[#This Row],[deadline]]/(24*60*60))</f>
        <v>41926.290972222225</v>
      </c>
      <c r="U3243">
        <f>_xlfn.DAYS(Table1[[#This Row],[Date Ended Conversion]],Table1[[#This Row],[Date Created Conversion]])</f>
        <v>33</v>
      </c>
    </row>
    <row r="3244" spans="1:21" ht="29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9">
        <f>IF(Table1[[#This Row],[goal]] &lt;= 0,0,Table1[[#This Row],[pledged]]/Table1[[#This Row],[goal]])</f>
        <v>1.273042</v>
      </c>
      <c r="P3244" s="7">
        <f>IF(Table1[[#This Row],[backers_count]] &lt;= 0,0,Table1[[#This Row],[pledged]]/Table1[[#This Row],[backers_count]])</f>
        <v>69.56513661202186</v>
      </c>
      <c r="Q3244" t="str">
        <f>TRIM(MID(Table1[[#This Row],[Category and Sub-Category]],1,SEARCH("/",Table1[[#This Row],[Category and Sub-Category]],1)-1))</f>
        <v>theater</v>
      </c>
      <c r="R3244" t="str">
        <f>TRIM(MID(Table1[[#This Row],[Category and Sub-Category]],SEARCH("/",Table1[[#This Row],[Category and Sub-Category]],1)+1,LEN(Table1[[#This Row],[Category and Sub-Category]])))</f>
        <v>plays</v>
      </c>
      <c r="S3244" s="8">
        <f>DATE(1970,1,1)+(Table1[[#This Row],[launched_at]]/(24*60*60))</f>
        <v>41871.755694444444</v>
      </c>
      <c r="T3244" s="8">
        <f>DATE(1970,1,1)+(Table1[[#This Row],[deadline]]/(24*60*60))</f>
        <v>41901.755694444444</v>
      </c>
      <c r="U3244">
        <f>_xlfn.DAYS(Table1[[#This Row],[Date Ended Conversion]],Table1[[#This Row],[Date Created Conversion]])</f>
        <v>30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9">
        <f>IF(Table1[[#This Row],[goal]] &lt;= 0,0,Table1[[#This Row],[pledged]]/Table1[[#This Row],[goal]])</f>
        <v>1.028375</v>
      </c>
      <c r="P3245" s="7">
        <f>IF(Table1[[#This Row],[backers_count]] &lt;= 0,0,Table1[[#This Row],[pledged]]/Table1[[#This Row],[backers_count]])</f>
        <v>115.87323943661971</v>
      </c>
      <c r="Q3245" t="str">
        <f>TRIM(MID(Table1[[#This Row],[Category and Sub-Category]],1,SEARCH("/",Table1[[#This Row],[Category and Sub-Category]],1)-1))</f>
        <v>theater</v>
      </c>
      <c r="R3245" t="str">
        <f>TRIM(MID(Table1[[#This Row],[Category and Sub-Category]],SEARCH("/",Table1[[#This Row],[Category and Sub-Category]],1)+1,LEN(Table1[[#This Row],[Category and Sub-Category]])))</f>
        <v>plays</v>
      </c>
      <c r="S3245" s="8">
        <f>DATE(1970,1,1)+(Table1[[#This Row],[launched_at]]/(24*60*60))</f>
        <v>42262.096782407403</v>
      </c>
      <c r="T3245" s="8">
        <f>DATE(1970,1,1)+(Table1[[#This Row],[deadline]]/(24*60*60))</f>
        <v>42286</v>
      </c>
      <c r="U3245">
        <f>_xlfn.DAYS(Table1[[#This Row],[Date Ended Conversion]],Table1[[#This Row],[Date Created Conversion]])</f>
        <v>24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9">
        <f>IF(Table1[[#This Row],[goal]] &lt;= 0,0,Table1[[#This Row],[pledged]]/Table1[[#This Row],[goal]])</f>
        <v>1.0293749999999999</v>
      </c>
      <c r="P3246" s="7">
        <f>IF(Table1[[#This Row],[backers_count]] &lt;= 0,0,Table1[[#This Row],[pledged]]/Table1[[#This Row],[backers_count]])</f>
        <v>23.869565217391305</v>
      </c>
      <c r="Q3246" t="str">
        <f>TRIM(MID(Table1[[#This Row],[Category and Sub-Category]],1,SEARCH("/",Table1[[#This Row],[Category and Sub-Category]],1)-1))</f>
        <v>theater</v>
      </c>
      <c r="R3246" t="str">
        <f>TRIM(MID(Table1[[#This Row],[Category and Sub-Category]],SEARCH("/",Table1[[#This Row],[Category and Sub-Category]],1)+1,LEN(Table1[[#This Row],[Category and Sub-Category]])))</f>
        <v>plays</v>
      </c>
      <c r="S3246" s="8">
        <f>DATE(1970,1,1)+(Table1[[#This Row],[launched_at]]/(24*60*60))</f>
        <v>42675.694236111114</v>
      </c>
      <c r="T3246" s="8">
        <f>DATE(1970,1,1)+(Table1[[#This Row],[deadline]]/(24*60*60))</f>
        <v>42705.735902777778</v>
      </c>
      <c r="U3246">
        <f>_xlfn.DAYS(Table1[[#This Row],[Date Ended Conversion]],Table1[[#This Row],[Date Created Conversion]])</f>
        <v>30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9">
        <f>IF(Table1[[#This Row],[goal]] &lt;= 0,0,Table1[[#This Row],[pledged]]/Table1[[#This Row],[goal]])</f>
        <v>1.043047619047619</v>
      </c>
      <c r="P3247" s="7">
        <f>IF(Table1[[#This Row],[backers_count]] &lt;= 0,0,Table1[[#This Row],[pledged]]/Table1[[#This Row],[backers_count]])</f>
        <v>81.125925925925927</v>
      </c>
      <c r="Q3247" t="str">
        <f>TRIM(MID(Table1[[#This Row],[Category and Sub-Category]],1,SEARCH("/",Table1[[#This Row],[Category and Sub-Category]],1)-1))</f>
        <v>theater</v>
      </c>
      <c r="R3247" t="str">
        <f>TRIM(MID(Table1[[#This Row],[Category and Sub-Category]],SEARCH("/",Table1[[#This Row],[Category and Sub-Category]],1)+1,LEN(Table1[[#This Row],[Category and Sub-Category]])))</f>
        <v>plays</v>
      </c>
      <c r="S3247" s="8">
        <f>DATE(1970,1,1)+(Table1[[#This Row],[launched_at]]/(24*60*60))</f>
        <v>42135.60020833333</v>
      </c>
      <c r="T3247" s="8">
        <f>DATE(1970,1,1)+(Table1[[#This Row],[deadline]]/(24*60*60))</f>
        <v>42167.083333333328</v>
      </c>
      <c r="U3247">
        <f>_xlfn.DAYS(Table1[[#This Row],[Date Ended Conversion]],Table1[[#This Row],[Date Created Conversion]])</f>
        <v>32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9">
        <f>IF(Table1[[#This Row],[goal]] &lt;= 0,0,Table1[[#This Row],[pledged]]/Table1[[#This Row],[goal]])</f>
        <v>1.1122000000000001</v>
      </c>
      <c r="P3248" s="7">
        <f>IF(Table1[[#This Row],[backers_count]] &lt;= 0,0,Table1[[#This Row],[pledged]]/Table1[[#This Row],[backers_count]])</f>
        <v>57.626943005181346</v>
      </c>
      <c r="Q3248" t="str">
        <f>TRIM(MID(Table1[[#This Row],[Category and Sub-Category]],1,SEARCH("/",Table1[[#This Row],[Category and Sub-Category]],1)-1))</f>
        <v>theater</v>
      </c>
      <c r="R3248" t="str">
        <f>TRIM(MID(Table1[[#This Row],[Category and Sub-Category]],SEARCH("/",Table1[[#This Row],[Category and Sub-Category]],1)+1,LEN(Table1[[#This Row],[Category and Sub-Category]])))</f>
        <v>plays</v>
      </c>
      <c r="S3248" s="8">
        <f>DATE(1970,1,1)+(Table1[[#This Row],[launched_at]]/(24*60*60))</f>
        <v>42230.472222222219</v>
      </c>
      <c r="T3248" s="8">
        <f>DATE(1970,1,1)+(Table1[[#This Row],[deadline]]/(24*60*60))</f>
        <v>42259.165972222225</v>
      </c>
      <c r="U3248">
        <f>_xlfn.DAYS(Table1[[#This Row],[Date Ended Conversion]],Table1[[#This Row],[Date Created Conversion]])</f>
        <v>29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9">
        <f>IF(Table1[[#This Row],[goal]] &lt;= 0,0,Table1[[#This Row],[pledged]]/Table1[[#This Row],[goal]])</f>
        <v>1.0586</v>
      </c>
      <c r="P3249" s="7">
        <f>IF(Table1[[#This Row],[backers_count]] &lt;= 0,0,Table1[[#This Row],[pledged]]/Table1[[#This Row],[backers_count]])</f>
        <v>46.429824561403507</v>
      </c>
      <c r="Q3249" t="str">
        <f>TRIM(MID(Table1[[#This Row],[Category and Sub-Category]],1,SEARCH("/",Table1[[#This Row],[Category and Sub-Category]],1)-1))</f>
        <v>theater</v>
      </c>
      <c r="R3249" t="str">
        <f>TRIM(MID(Table1[[#This Row],[Category and Sub-Category]],SEARCH("/",Table1[[#This Row],[Category and Sub-Category]],1)+1,LEN(Table1[[#This Row],[Category and Sub-Category]])))</f>
        <v>plays</v>
      </c>
      <c r="S3249" s="8">
        <f>DATE(1970,1,1)+(Table1[[#This Row],[launched_at]]/(24*60*60))</f>
        <v>42167.434166666666</v>
      </c>
      <c r="T3249" s="8">
        <f>DATE(1970,1,1)+(Table1[[#This Row],[deadline]]/(24*60*60))</f>
        <v>42197.434166666666</v>
      </c>
      <c r="U3249">
        <f>_xlfn.DAYS(Table1[[#This Row],[Date Ended Conversion]],Table1[[#This Row],[Date Created Conversion]])</f>
        <v>30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9">
        <f>IF(Table1[[#This Row],[goal]] &lt;= 0,0,Table1[[#This Row],[pledged]]/Table1[[#This Row],[goal]])</f>
        <v>1.0079166666666666</v>
      </c>
      <c r="P3250" s="7">
        <f>IF(Table1[[#This Row],[backers_count]] &lt;= 0,0,Table1[[#This Row],[pledged]]/Table1[[#This Row],[backers_count]])</f>
        <v>60.475000000000001</v>
      </c>
      <c r="Q3250" t="str">
        <f>TRIM(MID(Table1[[#This Row],[Category and Sub-Category]],1,SEARCH("/",Table1[[#This Row],[Category and Sub-Category]],1)-1))</f>
        <v>theater</v>
      </c>
      <c r="R3250" t="str">
        <f>TRIM(MID(Table1[[#This Row],[Category and Sub-Category]],SEARCH("/",Table1[[#This Row],[Category and Sub-Category]],1)+1,LEN(Table1[[#This Row],[Category and Sub-Category]])))</f>
        <v>plays</v>
      </c>
      <c r="S3250" s="8">
        <f>DATE(1970,1,1)+(Table1[[#This Row],[launched_at]]/(24*60*60))</f>
        <v>42068.888391203705</v>
      </c>
      <c r="T3250" s="8">
        <f>DATE(1970,1,1)+(Table1[[#This Row],[deadline]]/(24*60*60))</f>
        <v>42098.846724537041</v>
      </c>
      <c r="U3250">
        <f>_xlfn.DAYS(Table1[[#This Row],[Date Ended Conversion]],Table1[[#This Row],[Date Created Conversion]])</f>
        <v>30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9">
        <f>IF(Table1[[#This Row],[goal]] &lt;= 0,0,Table1[[#This Row],[pledged]]/Table1[[#This Row],[goal]])</f>
        <v>1.0492727272727274</v>
      </c>
      <c r="P3251" s="7">
        <f>IF(Table1[[#This Row],[backers_count]] &lt;= 0,0,Table1[[#This Row],[pledged]]/Table1[[#This Row],[backers_count]])</f>
        <v>65.579545454545453</v>
      </c>
      <c r="Q3251" t="str">
        <f>TRIM(MID(Table1[[#This Row],[Category and Sub-Category]],1,SEARCH("/",Table1[[#This Row],[Category and Sub-Category]],1)-1))</f>
        <v>theater</v>
      </c>
      <c r="R3251" t="str">
        <f>TRIM(MID(Table1[[#This Row],[Category and Sub-Category]],SEARCH("/",Table1[[#This Row],[Category and Sub-Category]],1)+1,LEN(Table1[[#This Row],[Category and Sub-Category]])))</f>
        <v>plays</v>
      </c>
      <c r="S3251" s="8">
        <f>DATE(1970,1,1)+(Table1[[#This Row],[launched_at]]/(24*60*60))</f>
        <v>42145.746689814812</v>
      </c>
      <c r="T3251" s="8">
        <f>DATE(1970,1,1)+(Table1[[#This Row],[deadline]]/(24*60*60))</f>
        <v>42175.746689814812</v>
      </c>
      <c r="U3251">
        <f>_xlfn.DAYS(Table1[[#This Row],[Date Ended Conversion]],Table1[[#This Row],[Date Created Conversion]])</f>
        <v>30</v>
      </c>
    </row>
    <row r="3252" spans="1:21" ht="43.5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9">
        <f>IF(Table1[[#This Row],[goal]] &lt;= 0,0,Table1[[#This Row],[pledged]]/Table1[[#This Row],[goal]])</f>
        <v>1.01552</v>
      </c>
      <c r="P3252" s="7">
        <f>IF(Table1[[#This Row],[backers_count]] &lt;= 0,0,Table1[[#This Row],[pledged]]/Table1[[#This Row],[backers_count]])</f>
        <v>119.1924882629108</v>
      </c>
      <c r="Q3252" t="str">
        <f>TRIM(MID(Table1[[#This Row],[Category and Sub-Category]],1,SEARCH("/",Table1[[#This Row],[Category and Sub-Category]],1)-1))</f>
        <v>theater</v>
      </c>
      <c r="R3252" t="str">
        <f>TRIM(MID(Table1[[#This Row],[Category and Sub-Category]],SEARCH("/",Table1[[#This Row],[Category and Sub-Category]],1)+1,LEN(Table1[[#This Row],[Category and Sub-Category]])))</f>
        <v>plays</v>
      </c>
      <c r="S3252" s="8">
        <f>DATE(1970,1,1)+(Table1[[#This Row],[launched_at]]/(24*60*60))</f>
        <v>41918.742175925923</v>
      </c>
      <c r="T3252" s="8">
        <f>DATE(1970,1,1)+(Table1[[#This Row],[deadline]]/(24*60*60))</f>
        <v>41948.783842592595</v>
      </c>
      <c r="U3252">
        <f>_xlfn.DAYS(Table1[[#This Row],[Date Ended Conversion]],Table1[[#This Row],[Date Created Conversion]])</f>
        <v>30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9">
        <f>IF(Table1[[#This Row],[goal]] &lt;= 0,0,Table1[[#This Row],[pledged]]/Table1[[#This Row],[goal]])</f>
        <v>1.1073333333333333</v>
      </c>
      <c r="P3253" s="7">
        <f>IF(Table1[[#This Row],[backers_count]] &lt;= 0,0,Table1[[#This Row],[pledged]]/Table1[[#This Row],[backers_count]])</f>
        <v>83.05</v>
      </c>
      <c r="Q3253" t="str">
        <f>TRIM(MID(Table1[[#This Row],[Category and Sub-Category]],1,SEARCH("/",Table1[[#This Row],[Category and Sub-Category]],1)-1))</f>
        <v>theater</v>
      </c>
      <c r="R3253" t="str">
        <f>TRIM(MID(Table1[[#This Row],[Category and Sub-Category]],SEARCH("/",Table1[[#This Row],[Category and Sub-Category]],1)+1,LEN(Table1[[#This Row],[Category and Sub-Category]])))</f>
        <v>plays</v>
      </c>
      <c r="S3253" s="8">
        <f>DATE(1970,1,1)+(Table1[[#This Row],[launched_at]]/(24*60*60))</f>
        <v>42146.731087962966</v>
      </c>
      <c r="T3253" s="8">
        <f>DATE(1970,1,1)+(Table1[[#This Row],[deadline]]/(24*60*60))</f>
        <v>42176.731087962966</v>
      </c>
      <c r="U3253">
        <f>_xlfn.DAYS(Table1[[#This Row],[Date Ended Conversion]],Table1[[#This Row],[Date Created Conversion]])</f>
        <v>30</v>
      </c>
    </row>
    <row r="3254" spans="1:21" ht="29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9">
        <f>IF(Table1[[#This Row],[goal]] &lt;= 0,0,Table1[[#This Row],[pledged]]/Table1[[#This Row],[goal]])</f>
        <v>1.2782222222222221</v>
      </c>
      <c r="P3254" s="7">
        <f>IF(Table1[[#This Row],[backers_count]] &lt;= 0,0,Table1[[#This Row],[pledged]]/Table1[[#This Row],[backers_count]])</f>
        <v>57.52</v>
      </c>
      <c r="Q3254" t="str">
        <f>TRIM(MID(Table1[[#This Row],[Category and Sub-Category]],1,SEARCH("/",Table1[[#This Row],[Category and Sub-Category]],1)-1))</f>
        <v>theater</v>
      </c>
      <c r="R3254" t="str">
        <f>TRIM(MID(Table1[[#This Row],[Category and Sub-Category]],SEARCH("/",Table1[[#This Row],[Category and Sub-Category]],1)+1,LEN(Table1[[#This Row],[Category and Sub-Category]])))</f>
        <v>plays</v>
      </c>
      <c r="S3254" s="8">
        <f>DATE(1970,1,1)+(Table1[[#This Row],[launched_at]]/(24*60*60))</f>
        <v>42590.472685185188</v>
      </c>
      <c r="T3254" s="8">
        <f>DATE(1970,1,1)+(Table1[[#This Row],[deadline]]/(24*60*60))</f>
        <v>42620.472685185188</v>
      </c>
      <c r="U3254">
        <f>_xlfn.DAYS(Table1[[#This Row],[Date Ended Conversion]],Table1[[#This Row],[Date Created Conversion]])</f>
        <v>30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9">
        <f>IF(Table1[[#This Row],[goal]] &lt;= 0,0,Table1[[#This Row],[pledged]]/Table1[[#This Row],[goal]])</f>
        <v>1.0182500000000001</v>
      </c>
      <c r="P3255" s="7">
        <f>IF(Table1[[#This Row],[backers_count]] &lt;= 0,0,Table1[[#This Row],[pledged]]/Table1[[#This Row],[backers_count]])</f>
        <v>177.08695652173913</v>
      </c>
      <c r="Q3255" t="str">
        <f>TRIM(MID(Table1[[#This Row],[Category and Sub-Category]],1,SEARCH("/",Table1[[#This Row],[Category and Sub-Category]],1)-1))</f>
        <v>theater</v>
      </c>
      <c r="R3255" t="str">
        <f>TRIM(MID(Table1[[#This Row],[Category and Sub-Category]],SEARCH("/",Table1[[#This Row],[Category and Sub-Category]],1)+1,LEN(Table1[[#This Row],[Category and Sub-Category]])))</f>
        <v>plays</v>
      </c>
      <c r="S3255" s="8">
        <f>DATE(1970,1,1)+(Table1[[#This Row],[launched_at]]/(24*60*60))</f>
        <v>42602.576712962968</v>
      </c>
      <c r="T3255" s="8">
        <f>DATE(1970,1,1)+(Table1[[#This Row],[deadline]]/(24*60*60))</f>
        <v>42621.15625</v>
      </c>
      <c r="U3255">
        <f>_xlfn.DAYS(Table1[[#This Row],[Date Ended Conversion]],Table1[[#This Row],[Date Created Conversion]])</f>
        <v>19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9">
        <f>IF(Table1[[#This Row],[goal]] &lt;= 0,0,Table1[[#This Row],[pledged]]/Table1[[#This Row],[goal]])</f>
        <v>1.012576923076923</v>
      </c>
      <c r="P3256" s="7">
        <f>IF(Table1[[#This Row],[backers_count]] &lt;= 0,0,Table1[[#This Row],[pledged]]/Table1[[#This Row],[backers_count]])</f>
        <v>70.771505376344081</v>
      </c>
      <c r="Q3256" t="str">
        <f>TRIM(MID(Table1[[#This Row],[Category and Sub-Category]],1,SEARCH("/",Table1[[#This Row],[Category and Sub-Category]],1)-1))</f>
        <v>theater</v>
      </c>
      <c r="R3256" t="str">
        <f>TRIM(MID(Table1[[#This Row],[Category and Sub-Category]],SEARCH("/",Table1[[#This Row],[Category and Sub-Category]],1)+1,LEN(Table1[[#This Row],[Category and Sub-Category]])))</f>
        <v>plays</v>
      </c>
      <c r="S3256" s="8">
        <f>DATE(1970,1,1)+(Table1[[#This Row],[launched_at]]/(24*60*60))</f>
        <v>42059.085752314815</v>
      </c>
      <c r="T3256" s="8">
        <f>DATE(1970,1,1)+(Table1[[#This Row],[deadline]]/(24*60*60))</f>
        <v>42089.044085648144</v>
      </c>
      <c r="U3256">
        <f>_xlfn.DAYS(Table1[[#This Row],[Date Ended Conversion]],Table1[[#This Row],[Date Created Conversion]])</f>
        <v>30</v>
      </c>
    </row>
    <row r="3257" spans="1:21" ht="43.5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9">
        <f>IF(Table1[[#This Row],[goal]] &lt;= 0,0,Table1[[#This Row],[pledged]]/Table1[[#This Row],[goal]])</f>
        <v>1.75</v>
      </c>
      <c r="P3257" s="7">
        <f>IF(Table1[[#This Row],[backers_count]] &lt;= 0,0,Table1[[#This Row],[pledged]]/Table1[[#This Row],[backers_count]])</f>
        <v>29.166666666666668</v>
      </c>
      <c r="Q3257" t="str">
        <f>TRIM(MID(Table1[[#This Row],[Category and Sub-Category]],1,SEARCH("/",Table1[[#This Row],[Category and Sub-Category]],1)-1))</f>
        <v>theater</v>
      </c>
      <c r="R3257" t="str">
        <f>TRIM(MID(Table1[[#This Row],[Category and Sub-Category]],SEARCH("/",Table1[[#This Row],[Category and Sub-Category]],1)+1,LEN(Table1[[#This Row],[Category and Sub-Category]])))</f>
        <v>plays</v>
      </c>
      <c r="S3257" s="8">
        <f>DATE(1970,1,1)+(Table1[[#This Row],[launched_at]]/(24*60*60))</f>
        <v>41889.768229166664</v>
      </c>
      <c r="T3257" s="8">
        <f>DATE(1970,1,1)+(Table1[[#This Row],[deadline]]/(24*60*60))</f>
        <v>41919.768229166664</v>
      </c>
      <c r="U3257">
        <f>_xlfn.DAYS(Table1[[#This Row],[Date Ended Conversion]],Table1[[#This Row],[Date Created Conversion]])</f>
        <v>30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9">
        <f>IF(Table1[[#This Row],[goal]] &lt;= 0,0,Table1[[#This Row],[pledged]]/Table1[[#This Row],[goal]])</f>
        <v>1.2806</v>
      </c>
      <c r="P3258" s="7">
        <f>IF(Table1[[#This Row],[backers_count]] &lt;= 0,0,Table1[[#This Row],[pledged]]/Table1[[#This Row],[backers_count]])</f>
        <v>72.76136363636364</v>
      </c>
      <c r="Q3258" t="str">
        <f>TRIM(MID(Table1[[#This Row],[Category and Sub-Category]],1,SEARCH("/",Table1[[#This Row],[Category and Sub-Category]],1)-1))</f>
        <v>theater</v>
      </c>
      <c r="R3258" t="str">
        <f>TRIM(MID(Table1[[#This Row],[Category and Sub-Category]],SEARCH("/",Table1[[#This Row],[Category and Sub-Category]],1)+1,LEN(Table1[[#This Row],[Category and Sub-Category]])))</f>
        <v>plays</v>
      </c>
      <c r="S3258" s="8">
        <f>DATE(1970,1,1)+(Table1[[#This Row],[launched_at]]/(24*60*60))</f>
        <v>42144.573807870373</v>
      </c>
      <c r="T3258" s="8">
        <f>DATE(1970,1,1)+(Table1[[#This Row],[deadline]]/(24*60*60))</f>
        <v>42166.165972222225</v>
      </c>
      <c r="U3258">
        <f>_xlfn.DAYS(Table1[[#This Row],[Date Ended Conversion]],Table1[[#This Row],[Date Created Conversion]])</f>
        <v>22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9">
        <f>IF(Table1[[#This Row],[goal]] &lt;= 0,0,Table1[[#This Row],[pledged]]/Table1[[#This Row],[goal]])</f>
        <v>1.0629949999999999</v>
      </c>
      <c r="P3259" s="7">
        <f>IF(Table1[[#This Row],[backers_count]] &lt;= 0,0,Table1[[#This Row],[pledged]]/Table1[[#This Row],[backers_count]])</f>
        <v>51.853414634146333</v>
      </c>
      <c r="Q3259" t="str">
        <f>TRIM(MID(Table1[[#This Row],[Category and Sub-Category]],1,SEARCH("/",Table1[[#This Row],[Category and Sub-Category]],1)-1))</f>
        <v>theater</v>
      </c>
      <c r="R3259" t="str">
        <f>TRIM(MID(Table1[[#This Row],[Category and Sub-Category]],SEARCH("/",Table1[[#This Row],[Category and Sub-Category]],1)+1,LEN(Table1[[#This Row],[Category and Sub-Category]])))</f>
        <v>plays</v>
      </c>
      <c r="S3259" s="8">
        <f>DATE(1970,1,1)+(Table1[[#This Row],[launched_at]]/(24*60*60))</f>
        <v>42758.559629629628</v>
      </c>
      <c r="T3259" s="8">
        <f>DATE(1970,1,1)+(Table1[[#This Row],[deadline]]/(24*60*60))</f>
        <v>42788.559629629628</v>
      </c>
      <c r="U3259">
        <f>_xlfn.DAYS(Table1[[#This Row],[Date Ended Conversion]],Table1[[#This Row],[Date Created Conversion]])</f>
        <v>30</v>
      </c>
    </row>
    <row r="3260" spans="1:21" ht="29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9">
        <f>IF(Table1[[#This Row],[goal]] &lt;= 0,0,Table1[[#This Row],[pledged]]/Table1[[#This Row],[goal]])</f>
        <v>1.052142857142857</v>
      </c>
      <c r="P3260" s="7">
        <f>IF(Table1[[#This Row],[backers_count]] &lt;= 0,0,Table1[[#This Row],[pledged]]/Table1[[#This Row],[backers_count]])</f>
        <v>98.2</v>
      </c>
      <c r="Q3260" t="str">
        <f>TRIM(MID(Table1[[#This Row],[Category and Sub-Category]],1,SEARCH("/",Table1[[#This Row],[Category and Sub-Category]],1)-1))</f>
        <v>theater</v>
      </c>
      <c r="R3260" t="str">
        <f>TRIM(MID(Table1[[#This Row],[Category and Sub-Category]],SEARCH("/",Table1[[#This Row],[Category and Sub-Category]],1)+1,LEN(Table1[[#This Row],[Category and Sub-Category]])))</f>
        <v>plays</v>
      </c>
      <c r="S3260" s="8">
        <f>DATE(1970,1,1)+(Table1[[#This Row],[launched_at]]/(24*60*60))</f>
        <v>41982.887280092589</v>
      </c>
      <c r="T3260" s="8">
        <f>DATE(1970,1,1)+(Table1[[#This Row],[deadline]]/(24*60*60))</f>
        <v>42012.887280092589</v>
      </c>
      <c r="U3260">
        <f>_xlfn.DAYS(Table1[[#This Row],[Date Ended Conversion]],Table1[[#This Row],[Date Created Conversion]])</f>
        <v>30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9">
        <f>IF(Table1[[#This Row],[goal]] &lt;= 0,0,Table1[[#This Row],[pledged]]/Table1[[#This Row],[goal]])</f>
        <v>1.0616782608695652</v>
      </c>
      <c r="P3261" s="7">
        <f>IF(Table1[[#This Row],[backers_count]] &lt;= 0,0,Table1[[#This Row],[pledged]]/Table1[[#This Row],[backers_count]])</f>
        <v>251.7381443298969</v>
      </c>
      <c r="Q3261" t="str">
        <f>TRIM(MID(Table1[[#This Row],[Category and Sub-Category]],1,SEARCH("/",Table1[[#This Row],[Category and Sub-Category]],1)-1))</f>
        <v>theater</v>
      </c>
      <c r="R3261" t="str">
        <f>TRIM(MID(Table1[[#This Row],[Category and Sub-Category]],SEARCH("/",Table1[[#This Row],[Category and Sub-Category]],1)+1,LEN(Table1[[#This Row],[Category and Sub-Category]])))</f>
        <v>plays</v>
      </c>
      <c r="S3261" s="8">
        <f>DATE(1970,1,1)+(Table1[[#This Row],[launched_at]]/(24*60*60))</f>
        <v>42614.760937500003</v>
      </c>
      <c r="T3261" s="8">
        <f>DATE(1970,1,1)+(Table1[[#This Row],[deadline]]/(24*60*60))</f>
        <v>42644.165972222225</v>
      </c>
      <c r="U3261">
        <f>_xlfn.DAYS(Table1[[#This Row],[Date Ended Conversion]],Table1[[#This Row],[Date Created Conversion]])</f>
        <v>30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9">
        <f>IF(Table1[[#This Row],[goal]] &lt;= 0,0,Table1[[#This Row],[pledged]]/Table1[[#This Row],[goal]])</f>
        <v>1.0924</v>
      </c>
      <c r="P3262" s="7">
        <f>IF(Table1[[#This Row],[backers_count]] &lt;= 0,0,Table1[[#This Row],[pledged]]/Table1[[#This Row],[backers_count]])</f>
        <v>74.821917808219183</v>
      </c>
      <c r="Q3262" t="str">
        <f>TRIM(MID(Table1[[#This Row],[Category and Sub-Category]],1,SEARCH("/",Table1[[#This Row],[Category and Sub-Category]],1)-1))</f>
        <v>theater</v>
      </c>
      <c r="R3262" t="str">
        <f>TRIM(MID(Table1[[#This Row],[Category and Sub-Category]],SEARCH("/",Table1[[#This Row],[Category and Sub-Category]],1)+1,LEN(Table1[[#This Row],[Category and Sub-Category]])))</f>
        <v>plays</v>
      </c>
      <c r="S3262" s="8">
        <f>DATE(1970,1,1)+(Table1[[#This Row],[launched_at]]/(24*60*60))</f>
        <v>42303.672662037032</v>
      </c>
      <c r="T3262" s="8">
        <f>DATE(1970,1,1)+(Table1[[#This Row],[deadline]]/(24*60*60))</f>
        <v>42338.714328703703</v>
      </c>
      <c r="U3262">
        <f>_xlfn.DAYS(Table1[[#This Row],[Date Ended Conversion]],Table1[[#This Row],[Date Created Conversion]])</f>
        <v>35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9">
        <f>IF(Table1[[#This Row],[goal]] &lt;= 0,0,Table1[[#This Row],[pledged]]/Table1[[#This Row],[goal]])</f>
        <v>1.0045454545454546</v>
      </c>
      <c r="P3263" s="7">
        <f>IF(Table1[[#This Row],[backers_count]] &lt;= 0,0,Table1[[#This Row],[pledged]]/Table1[[#This Row],[backers_count]])</f>
        <v>67.65306122448979</v>
      </c>
      <c r="Q3263" t="str">
        <f>TRIM(MID(Table1[[#This Row],[Category and Sub-Category]],1,SEARCH("/",Table1[[#This Row],[Category and Sub-Category]],1)-1))</f>
        <v>theater</v>
      </c>
      <c r="R3263" t="str">
        <f>TRIM(MID(Table1[[#This Row],[Category and Sub-Category]],SEARCH("/",Table1[[#This Row],[Category and Sub-Category]],1)+1,LEN(Table1[[#This Row],[Category and Sub-Category]])))</f>
        <v>plays</v>
      </c>
      <c r="S3263" s="8">
        <f>DATE(1970,1,1)+(Table1[[#This Row],[launched_at]]/(24*60*60))</f>
        <v>42171.725416666668</v>
      </c>
      <c r="T3263" s="8">
        <f>DATE(1970,1,1)+(Table1[[#This Row],[deadline]]/(24*60*60))</f>
        <v>42201.725416666668</v>
      </c>
      <c r="U3263">
        <f>_xlfn.DAYS(Table1[[#This Row],[Date Ended Conversion]],Table1[[#This Row],[Date Created Conversion]])</f>
        <v>30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9">
        <f>IF(Table1[[#This Row],[goal]] &lt;= 0,0,Table1[[#This Row],[pledged]]/Table1[[#This Row],[goal]])</f>
        <v>1.0304098360655738</v>
      </c>
      <c r="P3264" s="7">
        <f>IF(Table1[[#This Row],[backers_count]] &lt;= 0,0,Table1[[#This Row],[pledged]]/Table1[[#This Row],[backers_count]])</f>
        <v>93.81343283582089</v>
      </c>
      <c r="Q3264" t="str">
        <f>TRIM(MID(Table1[[#This Row],[Category and Sub-Category]],1,SEARCH("/",Table1[[#This Row],[Category and Sub-Category]],1)-1))</f>
        <v>theater</v>
      </c>
      <c r="R3264" t="str">
        <f>TRIM(MID(Table1[[#This Row],[Category and Sub-Category]],SEARCH("/",Table1[[#This Row],[Category and Sub-Category]],1)+1,LEN(Table1[[#This Row],[Category and Sub-Category]])))</f>
        <v>plays</v>
      </c>
      <c r="S3264" s="8">
        <f>DATE(1970,1,1)+(Table1[[#This Row],[launched_at]]/(24*60*60))</f>
        <v>41964.315532407403</v>
      </c>
      <c r="T3264" s="8">
        <f>DATE(1970,1,1)+(Table1[[#This Row],[deadline]]/(24*60*60))</f>
        <v>41995.166666666672</v>
      </c>
      <c r="U3264">
        <f>_xlfn.DAYS(Table1[[#This Row],[Date Ended Conversion]],Table1[[#This Row],[Date Created Conversion]])</f>
        <v>31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9">
        <f>IF(Table1[[#This Row],[goal]] &lt;= 0,0,Table1[[#This Row],[pledged]]/Table1[[#This Row],[goal]])</f>
        <v>1.121664</v>
      </c>
      <c r="P3265" s="7">
        <f>IF(Table1[[#This Row],[backers_count]] &lt;= 0,0,Table1[[#This Row],[pledged]]/Table1[[#This Row],[backers_count]])</f>
        <v>41.237647058823526</v>
      </c>
      <c r="Q3265" t="str">
        <f>TRIM(MID(Table1[[#This Row],[Category and Sub-Category]],1,SEARCH("/",Table1[[#This Row],[Category and Sub-Category]],1)-1))</f>
        <v>theater</v>
      </c>
      <c r="R3265" t="str">
        <f>TRIM(MID(Table1[[#This Row],[Category and Sub-Category]],SEARCH("/",Table1[[#This Row],[Category and Sub-Category]],1)+1,LEN(Table1[[#This Row],[Category and Sub-Category]])))</f>
        <v>plays</v>
      </c>
      <c r="S3265" s="8">
        <f>DATE(1970,1,1)+(Table1[[#This Row],[launched_at]]/(24*60*60))</f>
        <v>42284.516064814816</v>
      </c>
      <c r="T3265" s="8">
        <f>DATE(1970,1,1)+(Table1[[#This Row],[deadline]]/(24*60*60))</f>
        <v>42307.875</v>
      </c>
      <c r="U3265">
        <f>_xlfn.DAYS(Table1[[#This Row],[Date Ended Conversion]],Table1[[#This Row],[Date Created Conversion]])</f>
        <v>23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9">
        <f>IF(Table1[[#This Row],[goal]] &lt;= 0,0,Table1[[#This Row],[pledged]]/Table1[[#This Row],[goal]])</f>
        <v>1.03</v>
      </c>
      <c r="P3266" s="7">
        <f>IF(Table1[[#This Row],[backers_count]] &lt;= 0,0,Table1[[#This Row],[pledged]]/Table1[[#This Row],[backers_count]])</f>
        <v>52.551020408163268</v>
      </c>
      <c r="Q3266" t="str">
        <f>TRIM(MID(Table1[[#This Row],[Category and Sub-Category]],1,SEARCH("/",Table1[[#This Row],[Category and Sub-Category]],1)-1))</f>
        <v>theater</v>
      </c>
      <c r="R3266" t="str">
        <f>TRIM(MID(Table1[[#This Row],[Category and Sub-Category]],SEARCH("/",Table1[[#This Row],[Category and Sub-Category]],1)+1,LEN(Table1[[#This Row],[Category and Sub-Category]])))</f>
        <v>plays</v>
      </c>
      <c r="S3266" s="8">
        <f>DATE(1970,1,1)+(Table1[[#This Row],[launched_at]]/(24*60*60))</f>
        <v>42016.800208333334</v>
      </c>
      <c r="T3266" s="8">
        <f>DATE(1970,1,1)+(Table1[[#This Row],[deadline]]/(24*60*60))</f>
        <v>42032.916666666672</v>
      </c>
      <c r="U3266">
        <f>_xlfn.DAYS(Table1[[#This Row],[Date Ended Conversion]],Table1[[#This Row],[Date Created Conversion]])</f>
        <v>16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9">
        <f>IF(Table1[[#This Row],[goal]] &lt;= 0,0,Table1[[#This Row],[pledged]]/Table1[[#This Row],[goal]])</f>
        <v>1.64</v>
      </c>
      <c r="P3267" s="7">
        <f>IF(Table1[[#This Row],[backers_count]] &lt;= 0,0,Table1[[#This Row],[pledged]]/Table1[[#This Row],[backers_count]])</f>
        <v>70.285714285714292</v>
      </c>
      <c r="Q3267" t="str">
        <f>TRIM(MID(Table1[[#This Row],[Category and Sub-Category]],1,SEARCH("/",Table1[[#This Row],[Category and Sub-Category]],1)-1))</f>
        <v>theater</v>
      </c>
      <c r="R3267" t="str">
        <f>TRIM(MID(Table1[[#This Row],[Category and Sub-Category]],SEARCH("/",Table1[[#This Row],[Category and Sub-Category]],1)+1,LEN(Table1[[#This Row],[Category and Sub-Category]])))</f>
        <v>plays</v>
      </c>
      <c r="S3267" s="8">
        <f>DATE(1970,1,1)+(Table1[[#This Row],[launched_at]]/(24*60*60))</f>
        <v>42311.711979166663</v>
      </c>
      <c r="T3267" s="8">
        <f>DATE(1970,1,1)+(Table1[[#This Row],[deadline]]/(24*60*60))</f>
        <v>42341.708333333328</v>
      </c>
      <c r="U3267">
        <f>_xlfn.DAYS(Table1[[#This Row],[Date Ended Conversion]],Table1[[#This Row],[Date Created Conversion]])</f>
        <v>30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9">
        <f>IF(Table1[[#This Row],[goal]] &lt;= 0,0,Table1[[#This Row],[pledged]]/Table1[[#This Row],[goal]])</f>
        <v>1.3128333333333333</v>
      </c>
      <c r="P3268" s="7">
        <f>IF(Table1[[#This Row],[backers_count]] &lt;= 0,0,Table1[[#This Row],[pledged]]/Table1[[#This Row],[backers_count]])</f>
        <v>48.325153374233132</v>
      </c>
      <c r="Q3268" t="str">
        <f>TRIM(MID(Table1[[#This Row],[Category and Sub-Category]],1,SEARCH("/",Table1[[#This Row],[Category and Sub-Category]],1)-1))</f>
        <v>theater</v>
      </c>
      <c r="R3268" t="str">
        <f>TRIM(MID(Table1[[#This Row],[Category and Sub-Category]],SEARCH("/",Table1[[#This Row],[Category and Sub-Category]],1)+1,LEN(Table1[[#This Row],[Category and Sub-Category]])))</f>
        <v>plays</v>
      </c>
      <c r="S3268" s="8">
        <f>DATE(1970,1,1)+(Table1[[#This Row],[launched_at]]/(24*60*60))</f>
        <v>42136.536134259259</v>
      </c>
      <c r="T3268" s="8">
        <f>DATE(1970,1,1)+(Table1[[#This Row],[deadline]]/(24*60*60))</f>
        <v>42167.875</v>
      </c>
      <c r="U3268">
        <f>_xlfn.DAYS(Table1[[#This Row],[Date Ended Conversion]],Table1[[#This Row],[Date Created Conversion]])</f>
        <v>31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9">
        <f>IF(Table1[[#This Row],[goal]] &lt;= 0,0,Table1[[#This Row],[pledged]]/Table1[[#This Row],[goal]])</f>
        <v>1.0209999999999999</v>
      </c>
      <c r="P3269" s="7">
        <f>IF(Table1[[#This Row],[backers_count]] &lt;= 0,0,Table1[[#This Row],[pledged]]/Table1[[#This Row],[backers_count]])</f>
        <v>53.177083333333336</v>
      </c>
      <c r="Q3269" t="str">
        <f>TRIM(MID(Table1[[#This Row],[Category and Sub-Category]],1,SEARCH("/",Table1[[#This Row],[Category and Sub-Category]],1)-1))</f>
        <v>theater</v>
      </c>
      <c r="R3269" t="str">
        <f>TRIM(MID(Table1[[#This Row],[Category and Sub-Category]],SEARCH("/",Table1[[#This Row],[Category and Sub-Category]],1)+1,LEN(Table1[[#This Row],[Category and Sub-Category]])))</f>
        <v>plays</v>
      </c>
      <c r="S3269" s="8">
        <f>DATE(1970,1,1)+(Table1[[#This Row],[launched_at]]/(24*60*60))</f>
        <v>42172.757638888885</v>
      </c>
      <c r="T3269" s="8">
        <f>DATE(1970,1,1)+(Table1[[#This Row],[deadline]]/(24*60*60))</f>
        <v>42202.757638888885</v>
      </c>
      <c r="U3269">
        <f>_xlfn.DAYS(Table1[[#This Row],[Date Ended Conversion]],Table1[[#This Row],[Date Created Conversion]])</f>
        <v>30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9">
        <f>IF(Table1[[#This Row],[goal]] &lt;= 0,0,Table1[[#This Row],[pledged]]/Table1[[#This Row],[goal]])</f>
        <v>1.28</v>
      </c>
      <c r="P3270" s="7">
        <f>IF(Table1[[#This Row],[backers_count]] &lt;= 0,0,Table1[[#This Row],[pledged]]/Table1[[#This Row],[backers_count]])</f>
        <v>60.952380952380949</v>
      </c>
      <c r="Q3270" t="str">
        <f>TRIM(MID(Table1[[#This Row],[Category and Sub-Category]],1,SEARCH("/",Table1[[#This Row],[Category and Sub-Category]],1)-1))</f>
        <v>theater</v>
      </c>
      <c r="R3270" t="str">
        <f>TRIM(MID(Table1[[#This Row],[Category and Sub-Category]],SEARCH("/",Table1[[#This Row],[Category and Sub-Category]],1)+1,LEN(Table1[[#This Row],[Category and Sub-Category]])))</f>
        <v>plays</v>
      </c>
      <c r="S3270" s="8">
        <f>DATE(1970,1,1)+(Table1[[#This Row],[launched_at]]/(24*60*60))</f>
        <v>42590.90425925926</v>
      </c>
      <c r="T3270" s="8">
        <f>DATE(1970,1,1)+(Table1[[#This Row],[deadline]]/(24*60*60))</f>
        <v>42606.90425925926</v>
      </c>
      <c r="U3270">
        <f>_xlfn.DAYS(Table1[[#This Row],[Date Ended Conversion]],Table1[[#This Row],[Date Created Conversion]])</f>
        <v>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9">
        <f>IF(Table1[[#This Row],[goal]] &lt;= 0,0,Table1[[#This Row],[pledged]]/Table1[[#This Row],[goal]])</f>
        <v>1.0149999999999999</v>
      </c>
      <c r="P3271" s="7">
        <f>IF(Table1[[#This Row],[backers_count]] &lt;= 0,0,Table1[[#This Row],[pledged]]/Table1[[#This Row],[backers_count]])</f>
        <v>116</v>
      </c>
      <c r="Q3271" t="str">
        <f>TRIM(MID(Table1[[#This Row],[Category and Sub-Category]],1,SEARCH("/",Table1[[#This Row],[Category and Sub-Category]],1)-1))</f>
        <v>theater</v>
      </c>
      <c r="R3271" t="str">
        <f>TRIM(MID(Table1[[#This Row],[Category and Sub-Category]],SEARCH("/",Table1[[#This Row],[Category and Sub-Category]],1)+1,LEN(Table1[[#This Row],[Category and Sub-Category]])))</f>
        <v>plays</v>
      </c>
      <c r="S3271" s="8">
        <f>DATE(1970,1,1)+(Table1[[#This Row],[launched_at]]/(24*60*60))</f>
        <v>42137.395798611113</v>
      </c>
      <c r="T3271" s="8">
        <f>DATE(1970,1,1)+(Table1[[#This Row],[deadline]]/(24*60*60))</f>
        <v>42171.458333333328</v>
      </c>
      <c r="U3271">
        <f>_xlfn.DAYS(Table1[[#This Row],[Date Ended Conversion]],Table1[[#This Row],[Date Created Conversion]])</f>
        <v>34</v>
      </c>
    </row>
    <row r="3272" spans="1:21" ht="43.5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9">
        <f>IF(Table1[[#This Row],[goal]] &lt;= 0,0,Table1[[#This Row],[pledged]]/Table1[[#This Row],[goal]])</f>
        <v>1.0166666666666666</v>
      </c>
      <c r="P3272" s="7">
        <f>IF(Table1[[#This Row],[backers_count]] &lt;= 0,0,Table1[[#This Row],[pledged]]/Table1[[#This Row],[backers_count]])</f>
        <v>61</v>
      </c>
      <c r="Q3272" t="str">
        <f>TRIM(MID(Table1[[#This Row],[Category and Sub-Category]],1,SEARCH("/",Table1[[#This Row],[Category and Sub-Category]],1)-1))</f>
        <v>theater</v>
      </c>
      <c r="R3272" t="str">
        <f>TRIM(MID(Table1[[#This Row],[Category and Sub-Category]],SEARCH("/",Table1[[#This Row],[Category and Sub-Category]],1)+1,LEN(Table1[[#This Row],[Category and Sub-Category]])))</f>
        <v>plays</v>
      </c>
      <c r="S3272" s="8">
        <f>DATE(1970,1,1)+(Table1[[#This Row],[launched_at]]/(24*60*60))</f>
        <v>42167.533159722225</v>
      </c>
      <c r="T3272" s="8">
        <f>DATE(1970,1,1)+(Table1[[#This Row],[deadline]]/(24*60*60))</f>
        <v>42197.533159722225</v>
      </c>
      <c r="U3272">
        <f>_xlfn.DAYS(Table1[[#This Row],[Date Ended Conversion]],Table1[[#This Row],[Date Created Conversion]])</f>
        <v>30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9">
        <f>IF(Table1[[#This Row],[goal]] &lt;= 0,0,Table1[[#This Row],[pledged]]/Table1[[#This Row],[goal]])</f>
        <v>1.3</v>
      </c>
      <c r="P3273" s="7">
        <f>IF(Table1[[#This Row],[backers_count]] &lt;= 0,0,Table1[[#This Row],[pledged]]/Table1[[#This Row],[backers_count]])</f>
        <v>38.235294117647058</v>
      </c>
      <c r="Q3273" t="str">
        <f>TRIM(MID(Table1[[#This Row],[Category and Sub-Category]],1,SEARCH("/",Table1[[#This Row],[Category and Sub-Category]],1)-1))</f>
        <v>theater</v>
      </c>
      <c r="R3273" t="str">
        <f>TRIM(MID(Table1[[#This Row],[Category and Sub-Category]],SEARCH("/",Table1[[#This Row],[Category and Sub-Category]],1)+1,LEN(Table1[[#This Row],[Category and Sub-Category]])))</f>
        <v>plays</v>
      </c>
      <c r="S3273" s="8">
        <f>DATE(1970,1,1)+(Table1[[#This Row],[launched_at]]/(24*60*60))</f>
        <v>41915.437210648146</v>
      </c>
      <c r="T3273" s="8">
        <f>DATE(1970,1,1)+(Table1[[#This Row],[deadline]]/(24*60*60))</f>
        <v>41945.478877314818</v>
      </c>
      <c r="U3273">
        <f>_xlfn.DAYS(Table1[[#This Row],[Date Ended Conversion]],Table1[[#This Row],[Date Created Conversion]])</f>
        <v>30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9">
        <f>IF(Table1[[#This Row],[goal]] &lt;= 0,0,Table1[[#This Row],[pledged]]/Table1[[#This Row],[goal]])</f>
        <v>1.5443</v>
      </c>
      <c r="P3274" s="7">
        <f>IF(Table1[[#This Row],[backers_count]] &lt;= 0,0,Table1[[#This Row],[pledged]]/Table1[[#This Row],[backers_count]])</f>
        <v>106.50344827586207</v>
      </c>
      <c r="Q3274" t="str">
        <f>TRIM(MID(Table1[[#This Row],[Category and Sub-Category]],1,SEARCH("/",Table1[[#This Row],[Category and Sub-Category]],1)-1))</f>
        <v>theater</v>
      </c>
      <c r="R3274" t="str">
        <f>TRIM(MID(Table1[[#This Row],[Category and Sub-Category]],SEARCH("/",Table1[[#This Row],[Category and Sub-Category]],1)+1,LEN(Table1[[#This Row],[Category and Sub-Category]])))</f>
        <v>plays</v>
      </c>
      <c r="S3274" s="8">
        <f>DATE(1970,1,1)+(Table1[[#This Row],[launched_at]]/(24*60*60))</f>
        <v>42284.500104166669</v>
      </c>
      <c r="T3274" s="8">
        <f>DATE(1970,1,1)+(Table1[[#This Row],[deadline]]/(24*60*60))</f>
        <v>42314.541770833333</v>
      </c>
      <c r="U3274">
        <f>_xlfn.DAYS(Table1[[#This Row],[Date Ended Conversion]],Table1[[#This Row],[Date Created Conversion]])</f>
        <v>30</v>
      </c>
    </row>
    <row r="3275" spans="1:21" ht="43.5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9">
        <f>IF(Table1[[#This Row],[goal]] &lt;= 0,0,Table1[[#This Row],[pledged]]/Table1[[#This Row],[goal]])</f>
        <v>1.0740000000000001</v>
      </c>
      <c r="P3275" s="7">
        <f>IF(Table1[[#This Row],[backers_count]] &lt;= 0,0,Table1[[#This Row],[pledged]]/Table1[[#This Row],[backers_count]])</f>
        <v>204.57142857142858</v>
      </c>
      <c r="Q3275" t="str">
        <f>TRIM(MID(Table1[[#This Row],[Category and Sub-Category]],1,SEARCH("/",Table1[[#This Row],[Category and Sub-Category]],1)-1))</f>
        <v>theater</v>
      </c>
      <c r="R3275" t="str">
        <f>TRIM(MID(Table1[[#This Row],[Category and Sub-Category]],SEARCH("/",Table1[[#This Row],[Category and Sub-Category]],1)+1,LEN(Table1[[#This Row],[Category and Sub-Category]])))</f>
        <v>plays</v>
      </c>
      <c r="S3275" s="8">
        <f>DATE(1970,1,1)+(Table1[[#This Row],[launched_at]]/(24*60*60))</f>
        <v>42611.801412037035</v>
      </c>
      <c r="T3275" s="8">
        <f>DATE(1970,1,1)+(Table1[[#This Row],[deadline]]/(24*60*60))</f>
        <v>42627.791666666672</v>
      </c>
      <c r="U3275">
        <f>_xlfn.DAYS(Table1[[#This Row],[Date Ended Conversion]],Table1[[#This Row],[Date Created Conversion]])</f>
        <v>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9">
        <f>IF(Table1[[#This Row],[goal]] &lt;= 0,0,Table1[[#This Row],[pledged]]/Table1[[#This Row],[goal]])</f>
        <v>1.0132258064516129</v>
      </c>
      <c r="P3276" s="7">
        <f>IF(Table1[[#This Row],[backers_count]] &lt;= 0,0,Table1[[#This Row],[pledged]]/Table1[[#This Row],[backers_count]])</f>
        <v>54.912587412587413</v>
      </c>
      <c r="Q3276" t="str">
        <f>TRIM(MID(Table1[[#This Row],[Category and Sub-Category]],1,SEARCH("/",Table1[[#This Row],[Category and Sub-Category]],1)-1))</f>
        <v>theater</v>
      </c>
      <c r="R3276" t="str">
        <f>TRIM(MID(Table1[[#This Row],[Category and Sub-Category]],SEARCH("/",Table1[[#This Row],[Category and Sub-Category]],1)+1,LEN(Table1[[#This Row],[Category and Sub-Category]])))</f>
        <v>plays</v>
      </c>
      <c r="S3276" s="8">
        <f>DATE(1970,1,1)+(Table1[[#This Row],[launched_at]]/(24*60*60))</f>
        <v>42400.704537037032</v>
      </c>
      <c r="T3276" s="8">
        <f>DATE(1970,1,1)+(Table1[[#This Row],[deadline]]/(24*60*60))</f>
        <v>42444.875</v>
      </c>
      <c r="U3276">
        <f>_xlfn.DAYS(Table1[[#This Row],[Date Ended Conversion]],Table1[[#This Row],[Date Created Conversion]])</f>
        <v>44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9">
        <f>IF(Table1[[#This Row],[goal]] &lt;= 0,0,Table1[[#This Row],[pledged]]/Table1[[#This Row],[goal]])</f>
        <v>1.0027777777777778</v>
      </c>
      <c r="P3277" s="7">
        <f>IF(Table1[[#This Row],[backers_count]] &lt;= 0,0,Table1[[#This Row],[pledged]]/Table1[[#This Row],[backers_count]])</f>
        <v>150.41666666666666</v>
      </c>
      <c r="Q3277" t="str">
        <f>TRIM(MID(Table1[[#This Row],[Category and Sub-Category]],1,SEARCH("/",Table1[[#This Row],[Category and Sub-Category]],1)-1))</f>
        <v>theater</v>
      </c>
      <c r="R3277" t="str">
        <f>TRIM(MID(Table1[[#This Row],[Category and Sub-Category]],SEARCH("/",Table1[[#This Row],[Category and Sub-Category]],1)+1,LEN(Table1[[#This Row],[Category and Sub-Category]])))</f>
        <v>plays</v>
      </c>
      <c r="S3277" s="8">
        <f>DATE(1970,1,1)+(Table1[[#This Row],[launched_at]]/(24*60*60))</f>
        <v>42017.88045138889</v>
      </c>
      <c r="T3277" s="8">
        <f>DATE(1970,1,1)+(Table1[[#This Row],[deadline]]/(24*60*60))</f>
        <v>42044.1875</v>
      </c>
      <c r="U3277">
        <f>_xlfn.DAYS(Table1[[#This Row],[Date Ended Conversion]],Table1[[#This Row],[Date Created Conversion]])</f>
        <v>27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9">
        <f>IF(Table1[[#This Row],[goal]] &lt;= 0,0,Table1[[#This Row],[pledged]]/Table1[[#This Row],[goal]])</f>
        <v>1.1684444444444444</v>
      </c>
      <c r="P3278" s="7">
        <f>IF(Table1[[#This Row],[backers_count]] &lt;= 0,0,Table1[[#This Row],[pledged]]/Table1[[#This Row],[backers_count]])</f>
        <v>52.58</v>
      </c>
      <c r="Q3278" t="str">
        <f>TRIM(MID(Table1[[#This Row],[Category and Sub-Category]],1,SEARCH("/",Table1[[#This Row],[Category and Sub-Category]],1)-1))</f>
        <v>theater</v>
      </c>
      <c r="R3278" t="str">
        <f>TRIM(MID(Table1[[#This Row],[Category and Sub-Category]],SEARCH("/",Table1[[#This Row],[Category and Sub-Category]],1)+1,LEN(Table1[[#This Row],[Category and Sub-Category]])))</f>
        <v>plays</v>
      </c>
      <c r="S3278" s="8">
        <f>DATE(1970,1,1)+(Table1[[#This Row],[launched_at]]/(24*60*60))</f>
        <v>42426.949988425928</v>
      </c>
      <c r="T3278" s="8">
        <f>DATE(1970,1,1)+(Table1[[#This Row],[deadline]]/(24*60*60))</f>
        <v>42461.165972222225</v>
      </c>
      <c r="U3278">
        <f>_xlfn.DAYS(Table1[[#This Row],[Date Ended Conversion]],Table1[[#This Row],[Date Created Conversion]])</f>
        <v>35</v>
      </c>
    </row>
    <row r="3279" spans="1:21" ht="43.5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9">
        <f>IF(Table1[[#This Row],[goal]] &lt;= 0,0,Table1[[#This Row],[pledged]]/Table1[[#This Row],[goal]])</f>
        <v>1.0860000000000001</v>
      </c>
      <c r="P3279" s="7">
        <f>IF(Table1[[#This Row],[backers_count]] &lt;= 0,0,Table1[[#This Row],[pledged]]/Table1[[#This Row],[backers_count]])</f>
        <v>54.3</v>
      </c>
      <c r="Q3279" t="str">
        <f>TRIM(MID(Table1[[#This Row],[Category and Sub-Category]],1,SEARCH("/",Table1[[#This Row],[Category and Sub-Category]],1)-1))</f>
        <v>theater</v>
      </c>
      <c r="R3279" t="str">
        <f>TRIM(MID(Table1[[#This Row],[Category and Sub-Category]],SEARCH("/",Table1[[#This Row],[Category and Sub-Category]],1)+1,LEN(Table1[[#This Row],[Category and Sub-Category]])))</f>
        <v>plays</v>
      </c>
      <c r="S3279" s="8">
        <f>DATE(1970,1,1)+(Table1[[#This Row],[launched_at]]/(24*60*60))</f>
        <v>41931.682939814811</v>
      </c>
      <c r="T3279" s="8">
        <f>DATE(1970,1,1)+(Table1[[#This Row],[deadline]]/(24*60*60))</f>
        <v>41961.724606481483</v>
      </c>
      <c r="U3279">
        <f>_xlfn.DAYS(Table1[[#This Row],[Date Ended Conversion]],Table1[[#This Row],[Date Created Conversion]])</f>
        <v>30</v>
      </c>
    </row>
    <row r="3280" spans="1:21" ht="43.5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9">
        <f>IF(Table1[[#This Row],[goal]] &lt;= 0,0,Table1[[#This Row],[pledged]]/Table1[[#This Row],[goal]])</f>
        <v>1.034</v>
      </c>
      <c r="P3280" s="7">
        <f>IF(Table1[[#This Row],[backers_count]] &lt;= 0,0,Table1[[#This Row],[pledged]]/Table1[[#This Row],[backers_count]])</f>
        <v>76.029411764705884</v>
      </c>
      <c r="Q3280" t="str">
        <f>TRIM(MID(Table1[[#This Row],[Category and Sub-Category]],1,SEARCH("/",Table1[[#This Row],[Category and Sub-Category]],1)-1))</f>
        <v>theater</v>
      </c>
      <c r="R3280" t="str">
        <f>TRIM(MID(Table1[[#This Row],[Category and Sub-Category]],SEARCH("/",Table1[[#This Row],[Category and Sub-Category]],1)+1,LEN(Table1[[#This Row],[Category and Sub-Category]])))</f>
        <v>plays</v>
      </c>
      <c r="S3280" s="8">
        <f>DATE(1970,1,1)+(Table1[[#This Row],[launched_at]]/(24*60*60))</f>
        <v>42124.848414351851</v>
      </c>
      <c r="T3280" s="8">
        <f>DATE(1970,1,1)+(Table1[[#This Row],[deadline]]/(24*60*60))</f>
        <v>42154.848414351851</v>
      </c>
      <c r="U3280">
        <f>_xlfn.DAYS(Table1[[#This Row],[Date Ended Conversion]],Table1[[#This Row],[Date Created Conversion]])</f>
        <v>30</v>
      </c>
    </row>
    <row r="3281" spans="1:21" ht="43.5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9">
        <f>IF(Table1[[#This Row],[goal]] &lt;= 0,0,Table1[[#This Row],[pledged]]/Table1[[#This Row],[goal]])</f>
        <v>1.1427586206896552</v>
      </c>
      <c r="P3281" s="7">
        <f>IF(Table1[[#This Row],[backers_count]] &lt;= 0,0,Table1[[#This Row],[pledged]]/Table1[[#This Row],[backers_count]])</f>
        <v>105.2063492063492</v>
      </c>
      <c r="Q3281" t="str">
        <f>TRIM(MID(Table1[[#This Row],[Category and Sub-Category]],1,SEARCH("/",Table1[[#This Row],[Category and Sub-Category]],1)-1))</f>
        <v>theater</v>
      </c>
      <c r="R3281" t="str">
        <f>TRIM(MID(Table1[[#This Row],[Category and Sub-Category]],SEARCH("/",Table1[[#This Row],[Category and Sub-Category]],1)+1,LEN(Table1[[#This Row],[Category and Sub-Category]])))</f>
        <v>plays</v>
      </c>
      <c r="S3281" s="8">
        <f>DATE(1970,1,1)+(Table1[[#This Row],[launched_at]]/(24*60*60))</f>
        <v>42431.102534722224</v>
      </c>
      <c r="T3281" s="8">
        <f>DATE(1970,1,1)+(Table1[[#This Row],[deadline]]/(24*60*60))</f>
        <v>42461.06086805556</v>
      </c>
      <c r="U3281">
        <f>_xlfn.DAYS(Table1[[#This Row],[Date Ended Conversion]],Table1[[#This Row],[Date Created Conversion]])</f>
        <v>30</v>
      </c>
    </row>
    <row r="3282" spans="1:21" ht="43.5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9">
        <f>IF(Table1[[#This Row],[goal]] &lt;= 0,0,Table1[[#This Row],[pledged]]/Table1[[#This Row],[goal]])</f>
        <v>1.03</v>
      </c>
      <c r="P3282" s="7">
        <f>IF(Table1[[#This Row],[backers_count]] &lt;= 0,0,Table1[[#This Row],[pledged]]/Table1[[#This Row],[backers_count]])</f>
        <v>68.666666666666671</v>
      </c>
      <c r="Q3282" t="str">
        <f>TRIM(MID(Table1[[#This Row],[Category and Sub-Category]],1,SEARCH("/",Table1[[#This Row],[Category and Sub-Category]],1)-1))</f>
        <v>theater</v>
      </c>
      <c r="R3282" t="str">
        <f>TRIM(MID(Table1[[#This Row],[Category and Sub-Category]],SEARCH("/",Table1[[#This Row],[Category and Sub-Category]],1)+1,LEN(Table1[[#This Row],[Category and Sub-Category]])))</f>
        <v>plays</v>
      </c>
      <c r="S3282" s="8">
        <f>DATE(1970,1,1)+(Table1[[#This Row],[launched_at]]/(24*60*60))</f>
        <v>42121.756921296299</v>
      </c>
      <c r="T3282" s="8">
        <f>DATE(1970,1,1)+(Table1[[#This Row],[deadline]]/(24*60*60))</f>
        <v>42156.208333333328</v>
      </c>
      <c r="U3282">
        <f>_xlfn.DAYS(Table1[[#This Row],[Date Ended Conversion]],Table1[[#This Row],[Date Created Conversion]])</f>
        <v>35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9">
        <f>IF(Table1[[#This Row],[goal]] &lt;= 0,0,Table1[[#This Row],[pledged]]/Table1[[#This Row],[goal]])</f>
        <v>1.216</v>
      </c>
      <c r="P3283" s="7">
        <f>IF(Table1[[#This Row],[backers_count]] &lt;= 0,0,Table1[[#This Row],[pledged]]/Table1[[#This Row],[backers_count]])</f>
        <v>129.36170212765958</v>
      </c>
      <c r="Q3283" t="str">
        <f>TRIM(MID(Table1[[#This Row],[Category and Sub-Category]],1,SEARCH("/",Table1[[#This Row],[Category and Sub-Category]],1)-1))</f>
        <v>theater</v>
      </c>
      <c r="R3283" t="str">
        <f>TRIM(MID(Table1[[#This Row],[Category and Sub-Category]],SEARCH("/",Table1[[#This Row],[Category and Sub-Category]],1)+1,LEN(Table1[[#This Row],[Category and Sub-Category]])))</f>
        <v>plays</v>
      </c>
      <c r="S3283" s="8">
        <f>DATE(1970,1,1)+(Table1[[#This Row],[launched_at]]/(24*60*60))</f>
        <v>42219.019733796296</v>
      </c>
      <c r="T3283" s="8">
        <f>DATE(1970,1,1)+(Table1[[#This Row],[deadline]]/(24*60*60))</f>
        <v>42249.019733796296</v>
      </c>
      <c r="U3283">
        <f>_xlfn.DAYS(Table1[[#This Row],[Date Ended Conversion]],Table1[[#This Row],[Date Created Conversion]])</f>
        <v>30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9">
        <f>IF(Table1[[#This Row],[goal]] &lt;= 0,0,Table1[[#This Row],[pledged]]/Table1[[#This Row],[goal]])</f>
        <v>1.026467741935484</v>
      </c>
      <c r="P3284" s="7">
        <f>IF(Table1[[#This Row],[backers_count]] &lt;= 0,0,Table1[[#This Row],[pledged]]/Table1[[#This Row],[backers_count]])</f>
        <v>134.26371308016877</v>
      </c>
      <c r="Q3284" t="str">
        <f>TRIM(MID(Table1[[#This Row],[Category and Sub-Category]],1,SEARCH("/",Table1[[#This Row],[Category and Sub-Category]],1)-1))</f>
        <v>theater</v>
      </c>
      <c r="R3284" t="str">
        <f>TRIM(MID(Table1[[#This Row],[Category and Sub-Category]],SEARCH("/",Table1[[#This Row],[Category and Sub-Category]],1)+1,LEN(Table1[[#This Row],[Category and Sub-Category]])))</f>
        <v>plays</v>
      </c>
      <c r="S3284" s="8">
        <f>DATE(1970,1,1)+(Table1[[#This Row],[launched_at]]/(24*60*60))</f>
        <v>42445.19430555556</v>
      </c>
      <c r="T3284" s="8">
        <f>DATE(1970,1,1)+(Table1[[#This Row],[deadline]]/(24*60*60))</f>
        <v>42489.19430555556</v>
      </c>
      <c r="U3284">
        <f>_xlfn.DAYS(Table1[[#This Row],[Date Ended Conversion]],Table1[[#This Row],[Date Created Conversion]])</f>
        <v>44</v>
      </c>
    </row>
    <row r="3285" spans="1:21" ht="43.5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9">
        <f>IF(Table1[[#This Row],[goal]] &lt;= 0,0,Table1[[#This Row],[pledged]]/Table1[[#This Row],[goal]])</f>
        <v>1.0475000000000001</v>
      </c>
      <c r="P3285" s="7">
        <f>IF(Table1[[#This Row],[backers_count]] &lt;= 0,0,Table1[[#This Row],[pledged]]/Table1[[#This Row],[backers_count]])</f>
        <v>17.829787234042552</v>
      </c>
      <c r="Q3285" t="str">
        <f>TRIM(MID(Table1[[#This Row],[Category and Sub-Category]],1,SEARCH("/",Table1[[#This Row],[Category and Sub-Category]],1)-1))</f>
        <v>theater</v>
      </c>
      <c r="R3285" t="str">
        <f>TRIM(MID(Table1[[#This Row],[Category and Sub-Category]],SEARCH("/",Table1[[#This Row],[Category and Sub-Category]],1)+1,LEN(Table1[[#This Row],[Category and Sub-Category]])))</f>
        <v>plays</v>
      </c>
      <c r="S3285" s="8">
        <f>DATE(1970,1,1)+(Table1[[#This Row],[launched_at]]/(24*60*60))</f>
        <v>42379.74418981481</v>
      </c>
      <c r="T3285" s="8">
        <f>DATE(1970,1,1)+(Table1[[#This Row],[deadline]]/(24*60*60))</f>
        <v>42410.875</v>
      </c>
      <c r="U3285">
        <f>_xlfn.DAYS(Table1[[#This Row],[Date Ended Conversion]],Table1[[#This Row],[Date Created Conversion]])</f>
        <v>31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9">
        <f>IF(Table1[[#This Row],[goal]] &lt;= 0,0,Table1[[#This Row],[pledged]]/Table1[[#This Row],[goal]])</f>
        <v>1.016</v>
      </c>
      <c r="P3286" s="7">
        <f>IF(Table1[[#This Row],[backers_count]] &lt;= 0,0,Table1[[#This Row],[pledged]]/Table1[[#This Row],[backers_count]])</f>
        <v>203.2</v>
      </c>
      <c r="Q3286" t="str">
        <f>TRIM(MID(Table1[[#This Row],[Category and Sub-Category]],1,SEARCH("/",Table1[[#This Row],[Category and Sub-Category]],1)-1))</f>
        <v>theater</v>
      </c>
      <c r="R3286" t="str">
        <f>TRIM(MID(Table1[[#This Row],[Category and Sub-Category]],SEARCH("/",Table1[[#This Row],[Category and Sub-Category]],1)+1,LEN(Table1[[#This Row],[Category and Sub-Category]])))</f>
        <v>plays</v>
      </c>
      <c r="S3286" s="8">
        <f>DATE(1970,1,1)+(Table1[[#This Row],[launched_at]]/(24*60*60))</f>
        <v>42380.884872685187</v>
      </c>
      <c r="T3286" s="8">
        <f>DATE(1970,1,1)+(Table1[[#This Row],[deadline]]/(24*60*60))</f>
        <v>42398.249305555553</v>
      </c>
      <c r="U3286">
        <f>_xlfn.DAYS(Table1[[#This Row],[Date Ended Conversion]],Table1[[#This Row],[Date Created Conversion]])</f>
        <v>18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9">
        <f>IF(Table1[[#This Row],[goal]] &lt;= 0,0,Table1[[#This Row],[pledged]]/Table1[[#This Row],[goal]])</f>
        <v>1.1210242048409682</v>
      </c>
      <c r="P3287" s="7">
        <f>IF(Table1[[#This Row],[backers_count]] &lt;= 0,0,Table1[[#This Row],[pledged]]/Table1[[#This Row],[backers_count]])</f>
        <v>69.18518518518519</v>
      </c>
      <c r="Q3287" t="str">
        <f>TRIM(MID(Table1[[#This Row],[Category and Sub-Category]],1,SEARCH("/",Table1[[#This Row],[Category and Sub-Category]],1)-1))</f>
        <v>theater</v>
      </c>
      <c r="R3287" t="str">
        <f>TRIM(MID(Table1[[#This Row],[Category and Sub-Category]],SEARCH("/",Table1[[#This Row],[Category and Sub-Category]],1)+1,LEN(Table1[[#This Row],[Category and Sub-Category]])))</f>
        <v>plays</v>
      </c>
      <c r="S3287" s="8">
        <f>DATE(1970,1,1)+(Table1[[#This Row],[launched_at]]/(24*60*60))</f>
        <v>42762.942430555559</v>
      </c>
      <c r="T3287" s="8">
        <f>DATE(1970,1,1)+(Table1[[#This Row],[deadline]]/(24*60*60))</f>
        <v>42794.208333333328</v>
      </c>
      <c r="U3287">
        <f>_xlfn.DAYS(Table1[[#This Row],[Date Ended Conversion]],Table1[[#This Row],[Date Created Conversion]])</f>
        <v>32</v>
      </c>
    </row>
    <row r="3288" spans="1:21" ht="43.5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9">
        <f>IF(Table1[[#This Row],[goal]] &lt;= 0,0,Table1[[#This Row],[pledged]]/Table1[[#This Row],[goal]])</f>
        <v>1.0176666666666667</v>
      </c>
      <c r="P3288" s="7">
        <f>IF(Table1[[#This Row],[backers_count]] &lt;= 0,0,Table1[[#This Row],[pledged]]/Table1[[#This Row],[backers_count]])</f>
        <v>125.12295081967213</v>
      </c>
      <c r="Q3288" t="str">
        <f>TRIM(MID(Table1[[#This Row],[Category and Sub-Category]],1,SEARCH("/",Table1[[#This Row],[Category and Sub-Category]],1)-1))</f>
        <v>theater</v>
      </c>
      <c r="R3288" t="str">
        <f>TRIM(MID(Table1[[#This Row],[Category and Sub-Category]],SEARCH("/",Table1[[#This Row],[Category and Sub-Category]],1)+1,LEN(Table1[[#This Row],[Category and Sub-Category]])))</f>
        <v>plays</v>
      </c>
      <c r="S3288" s="8">
        <f>DATE(1970,1,1)+(Table1[[#This Row],[launched_at]]/(24*60*60))</f>
        <v>42567.840069444443</v>
      </c>
      <c r="T3288" s="8">
        <f>DATE(1970,1,1)+(Table1[[#This Row],[deadline]]/(24*60*60))</f>
        <v>42597.840069444443</v>
      </c>
      <c r="U3288">
        <f>_xlfn.DAYS(Table1[[#This Row],[Date Ended Conversion]],Table1[[#This Row],[Date Created Conversion]])</f>
        <v>30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9">
        <f>IF(Table1[[#This Row],[goal]] &lt;= 0,0,Table1[[#This Row],[pledged]]/Table1[[#This Row],[goal]])</f>
        <v>1</v>
      </c>
      <c r="P3289" s="7">
        <f>IF(Table1[[#This Row],[backers_count]] &lt;= 0,0,Table1[[#This Row],[pledged]]/Table1[[#This Row],[backers_count]])</f>
        <v>73.529411764705884</v>
      </c>
      <c r="Q3289" t="str">
        <f>TRIM(MID(Table1[[#This Row],[Category and Sub-Category]],1,SEARCH("/",Table1[[#This Row],[Category and Sub-Category]],1)-1))</f>
        <v>theater</v>
      </c>
      <c r="R3289" t="str">
        <f>TRIM(MID(Table1[[#This Row],[Category and Sub-Category]],SEARCH("/",Table1[[#This Row],[Category and Sub-Category]],1)+1,LEN(Table1[[#This Row],[Category and Sub-Category]])))</f>
        <v>plays</v>
      </c>
      <c r="S3289" s="8">
        <f>DATE(1970,1,1)+(Table1[[#This Row],[launched_at]]/(24*60*60))</f>
        <v>42311.750324074077</v>
      </c>
      <c r="T3289" s="8">
        <f>DATE(1970,1,1)+(Table1[[#This Row],[deadline]]/(24*60*60))</f>
        <v>42336.750324074077</v>
      </c>
      <c r="U3289">
        <f>_xlfn.DAYS(Table1[[#This Row],[Date Ended Conversion]],Table1[[#This Row],[Date Created Conversion]])</f>
        <v>25</v>
      </c>
    </row>
    <row r="3290" spans="1:21" ht="43.5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9">
        <f>IF(Table1[[#This Row],[goal]] &lt;= 0,0,Table1[[#This Row],[pledged]]/Table1[[#This Row],[goal]])</f>
        <v>1.0026489999999999</v>
      </c>
      <c r="P3290" s="7">
        <f>IF(Table1[[#This Row],[backers_count]] &lt;= 0,0,Table1[[#This Row],[pledged]]/Table1[[#This Row],[backers_count]])</f>
        <v>48.437149758454105</v>
      </c>
      <c r="Q3290" t="str">
        <f>TRIM(MID(Table1[[#This Row],[Category and Sub-Category]],1,SEARCH("/",Table1[[#This Row],[Category and Sub-Category]],1)-1))</f>
        <v>theater</v>
      </c>
      <c r="R3290" t="str">
        <f>TRIM(MID(Table1[[#This Row],[Category and Sub-Category]],SEARCH("/",Table1[[#This Row],[Category and Sub-Category]],1)+1,LEN(Table1[[#This Row],[Category and Sub-Category]])))</f>
        <v>plays</v>
      </c>
      <c r="S3290" s="8">
        <f>DATE(1970,1,1)+(Table1[[#This Row],[launched_at]]/(24*60*60))</f>
        <v>42505.774479166663</v>
      </c>
      <c r="T3290" s="8">
        <f>DATE(1970,1,1)+(Table1[[#This Row],[deadline]]/(24*60*60))</f>
        <v>42541.958333333328</v>
      </c>
      <c r="U3290">
        <f>_xlfn.DAYS(Table1[[#This Row],[Date Ended Conversion]],Table1[[#This Row],[Date Created Conversion]])</f>
        <v>36</v>
      </c>
    </row>
    <row r="3291" spans="1:21" ht="43.5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9">
        <f>IF(Table1[[#This Row],[goal]] &lt;= 0,0,Table1[[#This Row],[pledged]]/Table1[[#This Row],[goal]])</f>
        <v>1.3304200000000002</v>
      </c>
      <c r="P3291" s="7">
        <f>IF(Table1[[#This Row],[backers_count]] &lt;= 0,0,Table1[[#This Row],[pledged]]/Table1[[#This Row],[backers_count]])</f>
        <v>26.608400000000003</v>
      </c>
      <c r="Q3291" t="str">
        <f>TRIM(MID(Table1[[#This Row],[Category and Sub-Category]],1,SEARCH("/",Table1[[#This Row],[Category and Sub-Category]],1)-1))</f>
        <v>theater</v>
      </c>
      <c r="R3291" t="str">
        <f>TRIM(MID(Table1[[#This Row],[Category and Sub-Category]],SEARCH("/",Table1[[#This Row],[Category and Sub-Category]],1)+1,LEN(Table1[[#This Row],[Category and Sub-Category]])))</f>
        <v>plays</v>
      </c>
      <c r="S3291" s="8">
        <f>DATE(1970,1,1)+(Table1[[#This Row],[launched_at]]/(24*60*60))</f>
        <v>42758.368078703701</v>
      </c>
      <c r="T3291" s="8">
        <f>DATE(1970,1,1)+(Table1[[#This Row],[deadline]]/(24*60*60))</f>
        <v>42786.368078703701</v>
      </c>
      <c r="U3291">
        <f>_xlfn.DAYS(Table1[[#This Row],[Date Ended Conversion]],Table1[[#This Row],[Date Created Conversion]])</f>
        <v>28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9">
        <f>IF(Table1[[#This Row],[goal]] &lt;= 0,0,Table1[[#This Row],[pledged]]/Table1[[#This Row],[goal]])</f>
        <v>1.212</v>
      </c>
      <c r="P3292" s="7">
        <f>IF(Table1[[#This Row],[backers_count]] &lt;= 0,0,Table1[[#This Row],[pledged]]/Table1[[#This Row],[backers_count]])</f>
        <v>33.666666666666664</v>
      </c>
      <c r="Q3292" t="str">
        <f>TRIM(MID(Table1[[#This Row],[Category and Sub-Category]],1,SEARCH("/",Table1[[#This Row],[Category and Sub-Category]],1)-1))</f>
        <v>theater</v>
      </c>
      <c r="R3292" t="str">
        <f>TRIM(MID(Table1[[#This Row],[Category and Sub-Category]],SEARCH("/",Table1[[#This Row],[Category and Sub-Category]],1)+1,LEN(Table1[[#This Row],[Category and Sub-Category]])))</f>
        <v>plays</v>
      </c>
      <c r="S3292" s="8">
        <f>DATE(1970,1,1)+(Table1[[#This Row],[launched_at]]/(24*60*60))</f>
        <v>42775.51494212963</v>
      </c>
      <c r="T3292" s="8">
        <f>DATE(1970,1,1)+(Table1[[#This Row],[deadline]]/(24*60*60))</f>
        <v>42805.51494212963</v>
      </c>
      <c r="U3292">
        <f>_xlfn.DAYS(Table1[[#This Row],[Date Ended Conversion]],Table1[[#This Row],[Date Created Conversion]])</f>
        <v>30</v>
      </c>
    </row>
    <row r="3293" spans="1:21" ht="43.5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9">
        <f>IF(Table1[[#This Row],[goal]] &lt;= 0,0,Table1[[#This Row],[pledged]]/Table1[[#This Row],[goal]])</f>
        <v>1.1399999999999999</v>
      </c>
      <c r="P3293" s="7">
        <f>IF(Table1[[#This Row],[backers_count]] &lt;= 0,0,Table1[[#This Row],[pledged]]/Table1[[#This Row],[backers_count]])</f>
        <v>40.714285714285715</v>
      </c>
      <c r="Q3293" t="str">
        <f>TRIM(MID(Table1[[#This Row],[Category and Sub-Category]],1,SEARCH("/",Table1[[#This Row],[Category and Sub-Category]],1)-1))</f>
        <v>theater</v>
      </c>
      <c r="R3293" t="str">
        <f>TRIM(MID(Table1[[#This Row],[Category and Sub-Category]],SEARCH("/",Table1[[#This Row],[Category and Sub-Category]],1)+1,LEN(Table1[[#This Row],[Category and Sub-Category]])))</f>
        <v>plays</v>
      </c>
      <c r="S3293" s="8">
        <f>DATE(1970,1,1)+(Table1[[#This Row],[launched_at]]/(24*60*60))</f>
        <v>42232.702546296292</v>
      </c>
      <c r="T3293" s="8">
        <f>DATE(1970,1,1)+(Table1[[#This Row],[deadline]]/(24*60*60))</f>
        <v>42264.165972222225</v>
      </c>
      <c r="U3293">
        <f>_xlfn.DAYS(Table1[[#This Row],[Date Ended Conversion]],Table1[[#This Row],[Date Created Conversion]])</f>
        <v>32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9">
        <f>IF(Table1[[#This Row],[goal]] &lt;= 0,0,Table1[[#This Row],[pledged]]/Table1[[#This Row],[goal]])</f>
        <v>2.8613861386138613</v>
      </c>
      <c r="P3294" s="7">
        <f>IF(Table1[[#This Row],[backers_count]] &lt;= 0,0,Table1[[#This Row],[pledged]]/Table1[[#This Row],[backers_count]])</f>
        <v>19.266666666666666</v>
      </c>
      <c r="Q3294" t="str">
        <f>TRIM(MID(Table1[[#This Row],[Category and Sub-Category]],1,SEARCH("/",Table1[[#This Row],[Category and Sub-Category]],1)-1))</f>
        <v>theater</v>
      </c>
      <c r="R3294" t="str">
        <f>TRIM(MID(Table1[[#This Row],[Category and Sub-Category]],SEARCH("/",Table1[[#This Row],[Category and Sub-Category]],1)+1,LEN(Table1[[#This Row],[Category and Sub-Category]])))</f>
        <v>plays</v>
      </c>
      <c r="S3294" s="8">
        <f>DATE(1970,1,1)+(Table1[[#This Row],[launched_at]]/(24*60*60))</f>
        <v>42282.770231481481</v>
      </c>
      <c r="T3294" s="8">
        <f>DATE(1970,1,1)+(Table1[[#This Row],[deadline]]/(24*60*60))</f>
        <v>42342.811898148153</v>
      </c>
      <c r="U3294">
        <f>_xlfn.DAYS(Table1[[#This Row],[Date Ended Conversion]],Table1[[#This Row],[Date Created Conversion]])</f>
        <v>60</v>
      </c>
    </row>
    <row r="3295" spans="1:21" ht="43.5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9">
        <f>IF(Table1[[#This Row],[goal]] &lt;= 0,0,Table1[[#This Row],[pledged]]/Table1[[#This Row],[goal]])</f>
        <v>1.7044444444444444</v>
      </c>
      <c r="P3295" s="7">
        <f>IF(Table1[[#This Row],[backers_count]] &lt;= 0,0,Table1[[#This Row],[pledged]]/Table1[[#This Row],[backers_count]])</f>
        <v>84.285714285714292</v>
      </c>
      <c r="Q3295" t="str">
        <f>TRIM(MID(Table1[[#This Row],[Category and Sub-Category]],1,SEARCH("/",Table1[[#This Row],[Category and Sub-Category]],1)-1))</f>
        <v>theater</v>
      </c>
      <c r="R3295" t="str">
        <f>TRIM(MID(Table1[[#This Row],[Category and Sub-Category]],SEARCH("/",Table1[[#This Row],[Category and Sub-Category]],1)+1,LEN(Table1[[#This Row],[Category and Sub-Category]])))</f>
        <v>plays</v>
      </c>
      <c r="S3295" s="8">
        <f>DATE(1970,1,1)+(Table1[[#This Row],[launched_at]]/(24*60*60))</f>
        <v>42768.425370370373</v>
      </c>
      <c r="T3295" s="8">
        <f>DATE(1970,1,1)+(Table1[[#This Row],[deadline]]/(24*60*60))</f>
        <v>42798.425370370373</v>
      </c>
      <c r="U3295">
        <f>_xlfn.DAYS(Table1[[#This Row],[Date Ended Conversion]],Table1[[#This Row],[Date Created Conversion]])</f>
        <v>30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9">
        <f>IF(Table1[[#This Row],[goal]] &lt;= 0,0,Table1[[#This Row],[pledged]]/Table1[[#This Row],[goal]])</f>
        <v>1.1833333333333333</v>
      </c>
      <c r="P3296" s="7">
        <f>IF(Table1[[#This Row],[backers_count]] &lt;= 0,0,Table1[[#This Row],[pledged]]/Table1[[#This Row],[backers_count]])</f>
        <v>29.583333333333332</v>
      </c>
      <c r="Q3296" t="str">
        <f>TRIM(MID(Table1[[#This Row],[Category and Sub-Category]],1,SEARCH("/",Table1[[#This Row],[Category and Sub-Category]],1)-1))</f>
        <v>theater</v>
      </c>
      <c r="R3296" t="str">
        <f>TRIM(MID(Table1[[#This Row],[Category and Sub-Category]],SEARCH("/",Table1[[#This Row],[Category and Sub-Category]],1)+1,LEN(Table1[[#This Row],[Category and Sub-Category]])))</f>
        <v>plays</v>
      </c>
      <c r="S3296" s="8">
        <f>DATE(1970,1,1)+(Table1[[#This Row],[launched_at]]/(24*60*60))</f>
        <v>42141.541134259256</v>
      </c>
      <c r="T3296" s="8">
        <f>DATE(1970,1,1)+(Table1[[#This Row],[deadline]]/(24*60*60))</f>
        <v>42171.541134259256</v>
      </c>
      <c r="U3296">
        <f>_xlfn.DAYS(Table1[[#This Row],[Date Ended Conversion]],Table1[[#This Row],[Date Created Conversion]])</f>
        <v>30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9">
        <f>IF(Table1[[#This Row],[goal]] &lt;= 0,0,Table1[[#This Row],[pledged]]/Table1[[#This Row],[goal]])</f>
        <v>1.0285857142857142</v>
      </c>
      <c r="P3297" s="7">
        <f>IF(Table1[[#This Row],[backers_count]] &lt;= 0,0,Table1[[#This Row],[pledged]]/Table1[[#This Row],[backers_count]])</f>
        <v>26.667037037037037</v>
      </c>
      <c r="Q3297" t="str">
        <f>TRIM(MID(Table1[[#This Row],[Category and Sub-Category]],1,SEARCH("/",Table1[[#This Row],[Category and Sub-Category]],1)-1))</f>
        <v>theater</v>
      </c>
      <c r="R3297" t="str">
        <f>TRIM(MID(Table1[[#This Row],[Category and Sub-Category]],SEARCH("/",Table1[[#This Row],[Category and Sub-Category]],1)+1,LEN(Table1[[#This Row],[Category and Sub-Category]])))</f>
        <v>plays</v>
      </c>
      <c r="S3297" s="8">
        <f>DATE(1970,1,1)+(Table1[[#This Row],[launched_at]]/(24*60*60))</f>
        <v>42609.442465277782</v>
      </c>
      <c r="T3297" s="8">
        <f>DATE(1970,1,1)+(Table1[[#This Row],[deadline]]/(24*60*60))</f>
        <v>42639.442465277782</v>
      </c>
      <c r="U3297">
        <f>_xlfn.DAYS(Table1[[#This Row],[Date Ended Conversion]],Table1[[#This Row],[Date Created Conversion]])</f>
        <v>30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9">
        <f>IF(Table1[[#This Row],[goal]] &lt;= 0,0,Table1[[#This Row],[pledged]]/Table1[[#This Row],[goal]])</f>
        <v>1.4406666666666668</v>
      </c>
      <c r="P3298" s="7">
        <f>IF(Table1[[#This Row],[backers_count]] &lt;= 0,0,Table1[[#This Row],[pledged]]/Table1[[#This Row],[backers_count]])</f>
        <v>45.978723404255319</v>
      </c>
      <c r="Q3298" t="str">
        <f>TRIM(MID(Table1[[#This Row],[Category and Sub-Category]],1,SEARCH("/",Table1[[#This Row],[Category and Sub-Category]],1)-1))</f>
        <v>theater</v>
      </c>
      <c r="R3298" t="str">
        <f>TRIM(MID(Table1[[#This Row],[Category and Sub-Category]],SEARCH("/",Table1[[#This Row],[Category and Sub-Category]],1)+1,LEN(Table1[[#This Row],[Category and Sub-Category]])))</f>
        <v>plays</v>
      </c>
      <c r="S3298" s="8">
        <f>DATE(1970,1,1)+(Table1[[#This Row],[launched_at]]/(24*60*60))</f>
        <v>42309.756620370375</v>
      </c>
      <c r="T3298" s="8">
        <f>DATE(1970,1,1)+(Table1[[#This Row],[deadline]]/(24*60*60))</f>
        <v>42330.916666666672</v>
      </c>
      <c r="U3298">
        <f>_xlfn.DAYS(Table1[[#This Row],[Date Ended Conversion]],Table1[[#This Row],[Date Created Conversion]])</f>
        <v>21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9">
        <f>IF(Table1[[#This Row],[goal]] &lt;= 0,0,Table1[[#This Row],[pledged]]/Table1[[#This Row],[goal]])</f>
        <v>1.0007272727272727</v>
      </c>
      <c r="P3299" s="7">
        <f>IF(Table1[[#This Row],[backers_count]] &lt;= 0,0,Table1[[#This Row],[pledged]]/Table1[[#This Row],[backers_count]])</f>
        <v>125.09090909090909</v>
      </c>
      <c r="Q3299" t="str">
        <f>TRIM(MID(Table1[[#This Row],[Category and Sub-Category]],1,SEARCH("/",Table1[[#This Row],[Category and Sub-Category]],1)-1))</f>
        <v>theater</v>
      </c>
      <c r="R3299" t="str">
        <f>TRIM(MID(Table1[[#This Row],[Category and Sub-Category]],SEARCH("/",Table1[[#This Row],[Category and Sub-Category]],1)+1,LEN(Table1[[#This Row],[Category and Sub-Category]])))</f>
        <v>plays</v>
      </c>
      <c r="S3299" s="8">
        <f>DATE(1970,1,1)+(Table1[[#This Row],[launched_at]]/(24*60*60))</f>
        <v>42193.771481481483</v>
      </c>
      <c r="T3299" s="8">
        <f>DATE(1970,1,1)+(Table1[[#This Row],[deadline]]/(24*60*60))</f>
        <v>42212.957638888889</v>
      </c>
      <c r="U3299">
        <f>_xlfn.DAYS(Table1[[#This Row],[Date Ended Conversion]],Table1[[#This Row],[Date Created Conversion]])</f>
        <v>19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9">
        <f>IF(Table1[[#This Row],[goal]] &lt;= 0,0,Table1[[#This Row],[pledged]]/Table1[[#This Row],[goal]])</f>
        <v>1.0173000000000001</v>
      </c>
      <c r="P3300" s="7">
        <f>IF(Table1[[#This Row],[backers_count]] &lt;= 0,0,Table1[[#This Row],[pledged]]/Table1[[#This Row],[backers_count]])</f>
        <v>141.29166666666666</v>
      </c>
      <c r="Q3300" t="str">
        <f>TRIM(MID(Table1[[#This Row],[Category and Sub-Category]],1,SEARCH("/",Table1[[#This Row],[Category and Sub-Category]],1)-1))</f>
        <v>theater</v>
      </c>
      <c r="R3300" t="str">
        <f>TRIM(MID(Table1[[#This Row],[Category and Sub-Category]],SEARCH("/",Table1[[#This Row],[Category and Sub-Category]],1)+1,LEN(Table1[[#This Row],[Category and Sub-Category]])))</f>
        <v>plays</v>
      </c>
      <c r="S3300" s="8">
        <f>DATE(1970,1,1)+(Table1[[#This Row],[launched_at]]/(24*60*60))</f>
        <v>42239.957962962959</v>
      </c>
      <c r="T3300" s="8">
        <f>DATE(1970,1,1)+(Table1[[#This Row],[deadline]]/(24*60*60))</f>
        <v>42260</v>
      </c>
      <c r="U3300">
        <f>_xlfn.DAYS(Table1[[#This Row],[Date Ended Conversion]],Table1[[#This Row],[Date Created Conversion]])</f>
        <v>21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9">
        <f>IF(Table1[[#This Row],[goal]] &lt;= 0,0,Table1[[#This Row],[pledged]]/Table1[[#This Row],[goal]])</f>
        <v>1.1619999999999999</v>
      </c>
      <c r="P3301" s="7">
        <f>IF(Table1[[#This Row],[backers_count]] &lt;= 0,0,Table1[[#This Row],[pledged]]/Table1[[#This Row],[backers_count]])</f>
        <v>55.333333333333336</v>
      </c>
      <c r="Q3301" t="str">
        <f>TRIM(MID(Table1[[#This Row],[Category and Sub-Category]],1,SEARCH("/",Table1[[#This Row],[Category and Sub-Category]],1)-1))</f>
        <v>theater</v>
      </c>
      <c r="R3301" t="str">
        <f>TRIM(MID(Table1[[#This Row],[Category and Sub-Category]],SEARCH("/",Table1[[#This Row],[Category and Sub-Category]],1)+1,LEN(Table1[[#This Row],[Category and Sub-Category]])))</f>
        <v>plays</v>
      </c>
      <c r="S3301" s="8">
        <f>DATE(1970,1,1)+(Table1[[#This Row],[launched_at]]/(24*60*60))</f>
        <v>42261.917395833334</v>
      </c>
      <c r="T3301" s="8">
        <f>DATE(1970,1,1)+(Table1[[#This Row],[deadline]]/(24*60*60))</f>
        <v>42291.917395833334</v>
      </c>
      <c r="U3301">
        <f>_xlfn.DAYS(Table1[[#This Row],[Date Ended Conversion]],Table1[[#This Row],[Date Created Conversion]])</f>
        <v>30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9">
        <f>IF(Table1[[#This Row],[goal]] &lt;= 0,0,Table1[[#This Row],[pledged]]/Table1[[#This Row],[goal]])</f>
        <v>1.3616666666666666</v>
      </c>
      <c r="P3302" s="7">
        <f>IF(Table1[[#This Row],[backers_count]] &lt;= 0,0,Table1[[#This Row],[pledged]]/Table1[[#This Row],[backers_count]])</f>
        <v>46.420454545454547</v>
      </c>
      <c r="Q3302" t="str">
        <f>TRIM(MID(Table1[[#This Row],[Category and Sub-Category]],1,SEARCH("/",Table1[[#This Row],[Category and Sub-Category]],1)-1))</f>
        <v>theater</v>
      </c>
      <c r="R3302" t="str">
        <f>TRIM(MID(Table1[[#This Row],[Category and Sub-Category]],SEARCH("/",Table1[[#This Row],[Category and Sub-Category]],1)+1,LEN(Table1[[#This Row],[Category and Sub-Category]])))</f>
        <v>plays</v>
      </c>
      <c r="S3302" s="8">
        <f>DATE(1970,1,1)+(Table1[[#This Row],[launched_at]]/(24*60*60))</f>
        <v>42102.743773148148</v>
      </c>
      <c r="T3302" s="8">
        <f>DATE(1970,1,1)+(Table1[[#This Row],[deadline]]/(24*60*60))</f>
        <v>42123.743773148148</v>
      </c>
      <c r="U3302">
        <f>_xlfn.DAYS(Table1[[#This Row],[Date Ended Conversion]],Table1[[#This Row],[Date Created Conversion]])</f>
        <v>21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9">
        <f>IF(Table1[[#This Row],[goal]] &lt;= 0,0,Table1[[#This Row],[pledged]]/Table1[[#This Row],[goal]])</f>
        <v>1.3346666666666667</v>
      </c>
      <c r="P3303" s="7">
        <f>IF(Table1[[#This Row],[backers_count]] &lt;= 0,0,Table1[[#This Row],[pledged]]/Table1[[#This Row],[backers_count]])</f>
        <v>57.2</v>
      </c>
      <c r="Q3303" t="str">
        <f>TRIM(MID(Table1[[#This Row],[Category and Sub-Category]],1,SEARCH("/",Table1[[#This Row],[Category and Sub-Category]],1)-1))</f>
        <v>theater</v>
      </c>
      <c r="R3303" t="str">
        <f>TRIM(MID(Table1[[#This Row],[Category and Sub-Category]],SEARCH("/",Table1[[#This Row],[Category and Sub-Category]],1)+1,LEN(Table1[[#This Row],[Category and Sub-Category]])))</f>
        <v>plays</v>
      </c>
      <c r="S3303" s="8">
        <f>DATE(1970,1,1)+(Table1[[#This Row],[launched_at]]/(24*60*60))</f>
        <v>42538.735833333332</v>
      </c>
      <c r="T3303" s="8">
        <f>DATE(1970,1,1)+(Table1[[#This Row],[deadline]]/(24*60*60))</f>
        <v>42583.290972222225</v>
      </c>
      <c r="U3303">
        <f>_xlfn.DAYS(Table1[[#This Row],[Date Ended Conversion]],Table1[[#This Row],[Date Created Conversion]])</f>
        <v>45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9">
        <f>IF(Table1[[#This Row],[goal]] &lt;= 0,0,Table1[[#This Row],[pledged]]/Table1[[#This Row],[goal]])</f>
        <v>1.0339285714285715</v>
      </c>
      <c r="P3304" s="7">
        <f>IF(Table1[[#This Row],[backers_count]] &lt;= 0,0,Table1[[#This Row],[pledged]]/Table1[[#This Row],[backers_count]])</f>
        <v>173.7</v>
      </c>
      <c r="Q3304" t="str">
        <f>TRIM(MID(Table1[[#This Row],[Category and Sub-Category]],1,SEARCH("/",Table1[[#This Row],[Category and Sub-Category]],1)-1))</f>
        <v>theater</v>
      </c>
      <c r="R3304" t="str">
        <f>TRIM(MID(Table1[[#This Row],[Category and Sub-Category]],SEARCH("/",Table1[[#This Row],[Category and Sub-Category]],1)+1,LEN(Table1[[#This Row],[Category and Sub-Category]])))</f>
        <v>plays</v>
      </c>
      <c r="S3304" s="8">
        <f>DATE(1970,1,1)+(Table1[[#This Row],[launched_at]]/(24*60*60))</f>
        <v>42681.35157407407</v>
      </c>
      <c r="T3304" s="8">
        <f>DATE(1970,1,1)+(Table1[[#This Row],[deadline]]/(24*60*60))</f>
        <v>42711.35157407407</v>
      </c>
      <c r="U3304">
        <f>_xlfn.DAYS(Table1[[#This Row],[Date Ended Conversion]],Table1[[#This Row],[Date Created Conversion]])</f>
        <v>30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9">
        <f>IF(Table1[[#This Row],[goal]] &lt;= 0,0,Table1[[#This Row],[pledged]]/Table1[[#This Row],[goal]])</f>
        <v>1.1588888888888889</v>
      </c>
      <c r="P3305" s="7">
        <f>IF(Table1[[#This Row],[backers_count]] &lt;= 0,0,Table1[[#This Row],[pledged]]/Table1[[#This Row],[backers_count]])</f>
        <v>59.6</v>
      </c>
      <c r="Q3305" t="str">
        <f>TRIM(MID(Table1[[#This Row],[Category and Sub-Category]],1,SEARCH("/",Table1[[#This Row],[Category and Sub-Category]],1)-1))</f>
        <v>theater</v>
      </c>
      <c r="R3305" t="str">
        <f>TRIM(MID(Table1[[#This Row],[Category and Sub-Category]],SEARCH("/",Table1[[#This Row],[Category and Sub-Category]],1)+1,LEN(Table1[[#This Row],[Category and Sub-Category]])))</f>
        <v>plays</v>
      </c>
      <c r="S3305" s="8">
        <f>DATE(1970,1,1)+(Table1[[#This Row],[launched_at]]/(24*60*60))</f>
        <v>42056.65143518518</v>
      </c>
      <c r="T3305" s="8">
        <f>DATE(1970,1,1)+(Table1[[#This Row],[deadline]]/(24*60*60))</f>
        <v>42091.609768518523</v>
      </c>
      <c r="U3305">
        <f>_xlfn.DAYS(Table1[[#This Row],[Date Ended Conversion]],Table1[[#This Row],[Date Created Conversion]])</f>
        <v>35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9">
        <f>IF(Table1[[#This Row],[goal]] &lt;= 0,0,Table1[[#This Row],[pledged]]/Table1[[#This Row],[goal]])</f>
        <v>1.0451666666666666</v>
      </c>
      <c r="P3306" s="7">
        <f>IF(Table1[[#This Row],[backers_count]] &lt;= 0,0,Table1[[#This Row],[pledged]]/Table1[[#This Row],[backers_count]])</f>
        <v>89.585714285714289</v>
      </c>
      <c r="Q3306" t="str">
        <f>TRIM(MID(Table1[[#This Row],[Category and Sub-Category]],1,SEARCH("/",Table1[[#This Row],[Category and Sub-Category]],1)-1))</f>
        <v>theater</v>
      </c>
      <c r="R3306" t="str">
        <f>TRIM(MID(Table1[[#This Row],[Category and Sub-Category]],SEARCH("/",Table1[[#This Row],[Category and Sub-Category]],1)+1,LEN(Table1[[#This Row],[Category and Sub-Category]])))</f>
        <v>plays</v>
      </c>
      <c r="S3306" s="8">
        <f>DATE(1970,1,1)+(Table1[[#This Row],[launched_at]]/(24*60*60))</f>
        <v>42696.624444444446</v>
      </c>
      <c r="T3306" s="8">
        <f>DATE(1970,1,1)+(Table1[[#This Row],[deadline]]/(24*60*60))</f>
        <v>42726.624444444446</v>
      </c>
      <c r="U3306">
        <f>_xlfn.DAYS(Table1[[#This Row],[Date Ended Conversion]],Table1[[#This Row],[Date Created Conversion]])</f>
        <v>30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9">
        <f>IF(Table1[[#This Row],[goal]] &lt;= 0,0,Table1[[#This Row],[pledged]]/Table1[[#This Row],[goal]])</f>
        <v>1.0202500000000001</v>
      </c>
      <c r="P3307" s="7">
        <f>IF(Table1[[#This Row],[backers_count]] &lt;= 0,0,Table1[[#This Row],[pledged]]/Table1[[#This Row],[backers_count]])</f>
        <v>204.05</v>
      </c>
      <c r="Q3307" t="str">
        <f>TRIM(MID(Table1[[#This Row],[Category and Sub-Category]],1,SEARCH("/",Table1[[#This Row],[Category and Sub-Category]],1)-1))</f>
        <v>theater</v>
      </c>
      <c r="R3307" t="str">
        <f>TRIM(MID(Table1[[#This Row],[Category and Sub-Category]],SEARCH("/",Table1[[#This Row],[Category and Sub-Category]],1)+1,LEN(Table1[[#This Row],[Category and Sub-Category]])))</f>
        <v>plays</v>
      </c>
      <c r="S3307" s="8">
        <f>DATE(1970,1,1)+(Table1[[#This Row],[launched_at]]/(24*60*60))</f>
        <v>42186.855879629627</v>
      </c>
      <c r="T3307" s="8">
        <f>DATE(1970,1,1)+(Table1[[#This Row],[deadline]]/(24*60*60))</f>
        <v>42216.855879629627</v>
      </c>
      <c r="U3307">
        <f>_xlfn.DAYS(Table1[[#This Row],[Date Ended Conversion]],Table1[[#This Row],[Date Created Conversion]])</f>
        <v>30</v>
      </c>
    </row>
    <row r="3308" spans="1:21" ht="43.5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9">
        <f>IF(Table1[[#This Row],[goal]] &lt;= 0,0,Table1[[#This Row],[pledged]]/Table1[[#This Row],[goal]])</f>
        <v>1.7533333333333334</v>
      </c>
      <c r="P3308" s="7">
        <f>IF(Table1[[#This Row],[backers_count]] &lt;= 0,0,Table1[[#This Row],[pledged]]/Table1[[#This Row],[backers_count]])</f>
        <v>48.703703703703702</v>
      </c>
      <c r="Q3308" t="str">
        <f>TRIM(MID(Table1[[#This Row],[Category and Sub-Category]],1,SEARCH("/",Table1[[#This Row],[Category and Sub-Category]],1)-1))</f>
        <v>theater</v>
      </c>
      <c r="R3308" t="str">
        <f>TRIM(MID(Table1[[#This Row],[Category and Sub-Category]],SEARCH("/",Table1[[#This Row],[Category and Sub-Category]],1)+1,LEN(Table1[[#This Row],[Category and Sub-Category]])))</f>
        <v>plays</v>
      </c>
      <c r="S3308" s="8">
        <f>DATE(1970,1,1)+(Table1[[#This Row],[launched_at]]/(24*60*60))</f>
        <v>42493.219236111108</v>
      </c>
      <c r="T3308" s="8">
        <f>DATE(1970,1,1)+(Table1[[#This Row],[deadline]]/(24*60*60))</f>
        <v>42531.125</v>
      </c>
      <c r="U3308">
        <f>_xlfn.DAYS(Table1[[#This Row],[Date Ended Conversion]],Table1[[#This Row],[Date Created Conversion]])</f>
        <v>38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9">
        <f>IF(Table1[[#This Row],[goal]] &lt;= 0,0,Table1[[#This Row],[pledged]]/Table1[[#This Row],[goal]])</f>
        <v>1.0668</v>
      </c>
      <c r="P3309" s="7">
        <f>IF(Table1[[#This Row],[backers_count]] &lt;= 0,0,Table1[[#This Row],[pledged]]/Table1[[#This Row],[backers_count]])</f>
        <v>53.339999999999996</v>
      </c>
      <c r="Q3309" t="str">
        <f>TRIM(MID(Table1[[#This Row],[Category and Sub-Category]],1,SEARCH("/",Table1[[#This Row],[Category and Sub-Category]],1)-1))</f>
        <v>theater</v>
      </c>
      <c r="R3309" t="str">
        <f>TRIM(MID(Table1[[#This Row],[Category and Sub-Category]],SEARCH("/",Table1[[#This Row],[Category and Sub-Category]],1)+1,LEN(Table1[[#This Row],[Category and Sub-Category]])))</f>
        <v>plays</v>
      </c>
      <c r="S3309" s="8">
        <f>DATE(1970,1,1)+(Table1[[#This Row],[launched_at]]/(24*60*60))</f>
        <v>42475.057164351849</v>
      </c>
      <c r="T3309" s="8">
        <f>DATE(1970,1,1)+(Table1[[#This Row],[deadline]]/(24*60*60))</f>
        <v>42505.057164351849</v>
      </c>
      <c r="U3309">
        <f>_xlfn.DAYS(Table1[[#This Row],[Date Ended Conversion]],Table1[[#This Row],[Date Created Conversion]])</f>
        <v>30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9">
        <f>IF(Table1[[#This Row],[goal]] &lt;= 0,0,Table1[[#This Row],[pledged]]/Table1[[#This Row],[goal]])</f>
        <v>1.2228571428571429</v>
      </c>
      <c r="P3310" s="7">
        <f>IF(Table1[[#This Row],[backers_count]] &lt;= 0,0,Table1[[#This Row],[pledged]]/Table1[[#This Row],[backers_count]])</f>
        <v>75.087719298245617</v>
      </c>
      <c r="Q3310" t="str">
        <f>TRIM(MID(Table1[[#This Row],[Category and Sub-Category]],1,SEARCH("/",Table1[[#This Row],[Category and Sub-Category]],1)-1))</f>
        <v>theater</v>
      </c>
      <c r="R3310" t="str">
        <f>TRIM(MID(Table1[[#This Row],[Category and Sub-Category]],SEARCH("/",Table1[[#This Row],[Category and Sub-Category]],1)+1,LEN(Table1[[#This Row],[Category and Sub-Category]])))</f>
        <v>plays</v>
      </c>
      <c r="S3310" s="8">
        <f>DATE(1970,1,1)+(Table1[[#This Row],[launched_at]]/(24*60*60))</f>
        <v>42452.876909722225</v>
      </c>
      <c r="T3310" s="8">
        <f>DATE(1970,1,1)+(Table1[[#This Row],[deadline]]/(24*60*60))</f>
        <v>42473.876909722225</v>
      </c>
      <c r="U3310">
        <f>_xlfn.DAYS(Table1[[#This Row],[Date Ended Conversion]],Table1[[#This Row],[Date Created Conversion]])</f>
        <v>21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9">
        <f>IF(Table1[[#This Row],[goal]] &lt;= 0,0,Table1[[#This Row],[pledged]]/Table1[[#This Row],[goal]])</f>
        <v>1.5942857142857143</v>
      </c>
      <c r="P3311" s="7">
        <f>IF(Table1[[#This Row],[backers_count]] &lt;= 0,0,Table1[[#This Row],[pledged]]/Table1[[#This Row],[backers_count]])</f>
        <v>18</v>
      </c>
      <c r="Q3311" t="str">
        <f>TRIM(MID(Table1[[#This Row],[Category and Sub-Category]],1,SEARCH("/",Table1[[#This Row],[Category and Sub-Category]],1)-1))</f>
        <v>theater</v>
      </c>
      <c r="R3311" t="str">
        <f>TRIM(MID(Table1[[#This Row],[Category and Sub-Category]],SEARCH("/",Table1[[#This Row],[Category and Sub-Category]],1)+1,LEN(Table1[[#This Row],[Category and Sub-Category]])))</f>
        <v>plays</v>
      </c>
      <c r="S3311" s="8">
        <f>DATE(1970,1,1)+(Table1[[#This Row],[launched_at]]/(24*60*60))</f>
        <v>42628.650208333333</v>
      </c>
      <c r="T3311" s="8">
        <f>DATE(1970,1,1)+(Table1[[#This Row],[deadline]]/(24*60*60))</f>
        <v>42659.650208333333</v>
      </c>
      <c r="U3311">
        <f>_xlfn.DAYS(Table1[[#This Row],[Date Ended Conversion]],Table1[[#This Row],[Date Created Conversion]])</f>
        <v>31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9">
        <f>IF(Table1[[#This Row],[goal]] &lt;= 0,0,Table1[[#This Row],[pledged]]/Table1[[#This Row],[goal]])</f>
        <v>1.0007692307692309</v>
      </c>
      <c r="P3312" s="7">
        <f>IF(Table1[[#This Row],[backers_count]] &lt;= 0,0,Table1[[#This Row],[pledged]]/Table1[[#This Row],[backers_count]])</f>
        <v>209.83870967741936</v>
      </c>
      <c r="Q3312" t="str">
        <f>TRIM(MID(Table1[[#This Row],[Category and Sub-Category]],1,SEARCH("/",Table1[[#This Row],[Category and Sub-Category]],1)-1))</f>
        <v>theater</v>
      </c>
      <c r="R3312" t="str">
        <f>TRIM(MID(Table1[[#This Row],[Category and Sub-Category]],SEARCH("/",Table1[[#This Row],[Category and Sub-Category]],1)+1,LEN(Table1[[#This Row],[Category and Sub-Category]])))</f>
        <v>plays</v>
      </c>
      <c r="S3312" s="8">
        <f>DATE(1970,1,1)+(Table1[[#This Row],[launched_at]]/(24*60*60))</f>
        <v>42253.928530092591</v>
      </c>
      <c r="T3312" s="8">
        <f>DATE(1970,1,1)+(Table1[[#This Row],[deadline]]/(24*60*60))</f>
        <v>42283.928530092591</v>
      </c>
      <c r="U3312">
        <f>_xlfn.DAYS(Table1[[#This Row],[Date Ended Conversion]],Table1[[#This Row],[Date Created Conversion]])</f>
        <v>30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9">
        <f>IF(Table1[[#This Row],[goal]] &lt;= 0,0,Table1[[#This Row],[pledged]]/Table1[[#This Row],[goal]])</f>
        <v>1.0984</v>
      </c>
      <c r="P3313" s="7">
        <f>IF(Table1[[#This Row],[backers_count]] &lt;= 0,0,Table1[[#This Row],[pledged]]/Table1[[#This Row],[backers_count]])</f>
        <v>61.022222222222226</v>
      </c>
      <c r="Q3313" t="str">
        <f>TRIM(MID(Table1[[#This Row],[Category and Sub-Category]],1,SEARCH("/",Table1[[#This Row],[Category and Sub-Category]],1)-1))</f>
        <v>theater</v>
      </c>
      <c r="R3313" t="str">
        <f>TRIM(MID(Table1[[#This Row],[Category and Sub-Category]],SEARCH("/",Table1[[#This Row],[Category and Sub-Category]],1)+1,LEN(Table1[[#This Row],[Category and Sub-Category]])))</f>
        <v>plays</v>
      </c>
      <c r="S3313" s="8">
        <f>DATE(1970,1,1)+(Table1[[#This Row],[launched_at]]/(24*60*60))</f>
        <v>42264.29178240741</v>
      </c>
      <c r="T3313" s="8">
        <f>DATE(1970,1,1)+(Table1[[#This Row],[deadline]]/(24*60*60))</f>
        <v>42294.29178240741</v>
      </c>
      <c r="U3313">
        <f>_xlfn.DAYS(Table1[[#This Row],[Date Ended Conversion]],Table1[[#This Row],[Date Created Conversion]])</f>
        <v>30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9">
        <f>IF(Table1[[#This Row],[goal]] &lt;= 0,0,Table1[[#This Row],[pledged]]/Table1[[#This Row],[goal]])</f>
        <v>1.0004</v>
      </c>
      <c r="P3314" s="7">
        <f>IF(Table1[[#This Row],[backers_count]] &lt;= 0,0,Table1[[#This Row],[pledged]]/Table1[[#This Row],[backers_count]])</f>
        <v>61</v>
      </c>
      <c r="Q3314" t="str">
        <f>TRIM(MID(Table1[[#This Row],[Category and Sub-Category]],1,SEARCH("/",Table1[[#This Row],[Category and Sub-Category]],1)-1))</f>
        <v>theater</v>
      </c>
      <c r="R3314" t="str">
        <f>TRIM(MID(Table1[[#This Row],[Category and Sub-Category]],SEARCH("/",Table1[[#This Row],[Category and Sub-Category]],1)+1,LEN(Table1[[#This Row],[Category and Sub-Category]])))</f>
        <v>plays</v>
      </c>
      <c r="S3314" s="8">
        <f>DATE(1970,1,1)+(Table1[[#This Row],[launched_at]]/(24*60*60))</f>
        <v>42664.809560185182</v>
      </c>
      <c r="T3314" s="8">
        <f>DATE(1970,1,1)+(Table1[[#This Row],[deadline]]/(24*60*60))</f>
        <v>42685.916666666672</v>
      </c>
      <c r="U3314">
        <f>_xlfn.DAYS(Table1[[#This Row],[Date Ended Conversion]],Table1[[#This Row],[Date Created Conversion]])</f>
        <v>21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9">
        <f>IF(Table1[[#This Row],[goal]] &lt;= 0,0,Table1[[#This Row],[pledged]]/Table1[[#This Row],[goal]])</f>
        <v>1.1605000000000001</v>
      </c>
      <c r="P3315" s="7">
        <f>IF(Table1[[#This Row],[backers_count]] &lt;= 0,0,Table1[[#This Row],[pledged]]/Table1[[#This Row],[backers_count]])</f>
        <v>80.034482758620683</v>
      </c>
      <c r="Q3315" t="str">
        <f>TRIM(MID(Table1[[#This Row],[Category and Sub-Category]],1,SEARCH("/",Table1[[#This Row],[Category and Sub-Category]],1)-1))</f>
        <v>theater</v>
      </c>
      <c r="R3315" t="str">
        <f>TRIM(MID(Table1[[#This Row],[Category and Sub-Category]],SEARCH("/",Table1[[#This Row],[Category and Sub-Category]],1)+1,LEN(Table1[[#This Row],[Category and Sub-Category]])))</f>
        <v>plays</v>
      </c>
      <c r="S3315" s="8">
        <f>DATE(1970,1,1)+(Table1[[#This Row],[launched_at]]/(24*60*60))</f>
        <v>42382.244409722218</v>
      </c>
      <c r="T3315" s="8">
        <f>DATE(1970,1,1)+(Table1[[#This Row],[deadline]]/(24*60*60))</f>
        <v>42396.041666666672</v>
      </c>
      <c r="U3315">
        <f>_xlfn.DAYS(Table1[[#This Row],[Date Ended Conversion]],Table1[[#This Row],[Date Created Conversion]])</f>
        <v>14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9">
        <f>IF(Table1[[#This Row],[goal]] &lt;= 0,0,Table1[[#This Row],[pledged]]/Table1[[#This Row],[goal]])</f>
        <v>2.1074999999999999</v>
      </c>
      <c r="P3316" s="7">
        <f>IF(Table1[[#This Row],[backers_count]] &lt;= 0,0,Table1[[#This Row],[pledged]]/Table1[[#This Row],[backers_count]])</f>
        <v>29.068965517241381</v>
      </c>
      <c r="Q3316" t="str">
        <f>TRIM(MID(Table1[[#This Row],[Category and Sub-Category]],1,SEARCH("/",Table1[[#This Row],[Category and Sub-Category]],1)-1))</f>
        <v>theater</v>
      </c>
      <c r="R3316" t="str">
        <f>TRIM(MID(Table1[[#This Row],[Category and Sub-Category]],SEARCH("/",Table1[[#This Row],[Category and Sub-Category]],1)+1,LEN(Table1[[#This Row],[Category and Sub-Category]])))</f>
        <v>plays</v>
      </c>
      <c r="S3316" s="8">
        <f>DATE(1970,1,1)+(Table1[[#This Row],[launched_at]]/(24*60*60))</f>
        <v>42105.267488425925</v>
      </c>
      <c r="T3316" s="8">
        <f>DATE(1970,1,1)+(Table1[[#This Row],[deadline]]/(24*60*60))</f>
        <v>42132.836805555555</v>
      </c>
      <c r="U3316">
        <f>_xlfn.DAYS(Table1[[#This Row],[Date Ended Conversion]],Table1[[#This Row],[Date Created Conversion]])</f>
        <v>27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9">
        <f>IF(Table1[[#This Row],[goal]] &lt;= 0,0,Table1[[#This Row],[pledged]]/Table1[[#This Row],[goal]])</f>
        <v>1.1000000000000001</v>
      </c>
      <c r="P3317" s="7">
        <f>IF(Table1[[#This Row],[backers_count]] &lt;= 0,0,Table1[[#This Row],[pledged]]/Table1[[#This Row],[backers_count]])</f>
        <v>49.438202247191015</v>
      </c>
      <c r="Q3317" t="str">
        <f>TRIM(MID(Table1[[#This Row],[Category and Sub-Category]],1,SEARCH("/",Table1[[#This Row],[Category and Sub-Category]],1)-1))</f>
        <v>theater</v>
      </c>
      <c r="R3317" t="str">
        <f>TRIM(MID(Table1[[#This Row],[Category and Sub-Category]],SEARCH("/",Table1[[#This Row],[Category and Sub-Category]],1)+1,LEN(Table1[[#This Row],[Category and Sub-Category]])))</f>
        <v>plays</v>
      </c>
      <c r="S3317" s="8">
        <f>DATE(1970,1,1)+(Table1[[#This Row],[launched_at]]/(24*60*60))</f>
        <v>42466.303715277776</v>
      </c>
      <c r="T3317" s="8">
        <f>DATE(1970,1,1)+(Table1[[#This Row],[deadline]]/(24*60*60))</f>
        <v>42496.303715277776</v>
      </c>
      <c r="U3317">
        <f>_xlfn.DAYS(Table1[[#This Row],[Date Ended Conversion]],Table1[[#This Row],[Date Created Conversion]])</f>
        <v>30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9">
        <f>IF(Table1[[#This Row],[goal]] &lt;= 0,0,Table1[[#This Row],[pledged]]/Table1[[#This Row],[goal]])</f>
        <v>1.0008673425918038</v>
      </c>
      <c r="P3318" s="7">
        <f>IF(Table1[[#This Row],[backers_count]] &lt;= 0,0,Table1[[#This Row],[pledged]]/Table1[[#This Row],[backers_count]])</f>
        <v>93.977440000000001</v>
      </c>
      <c r="Q3318" t="str">
        <f>TRIM(MID(Table1[[#This Row],[Category and Sub-Category]],1,SEARCH("/",Table1[[#This Row],[Category and Sub-Category]],1)-1))</f>
        <v>theater</v>
      </c>
      <c r="R3318" t="str">
        <f>TRIM(MID(Table1[[#This Row],[Category and Sub-Category]],SEARCH("/",Table1[[#This Row],[Category and Sub-Category]],1)+1,LEN(Table1[[#This Row],[Category and Sub-Category]])))</f>
        <v>plays</v>
      </c>
      <c r="S3318" s="8">
        <f>DATE(1970,1,1)+(Table1[[#This Row],[launched_at]]/(24*60*60))</f>
        <v>41826.871238425927</v>
      </c>
      <c r="T3318" s="8">
        <f>DATE(1970,1,1)+(Table1[[#This Row],[deadline]]/(24*60*60))</f>
        <v>41859.579166666663</v>
      </c>
      <c r="U3318">
        <f>_xlfn.DAYS(Table1[[#This Row],[Date Ended Conversion]],Table1[[#This Row],[Date Created Conversion]])</f>
        <v>33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9">
        <f>IF(Table1[[#This Row],[goal]] &lt;= 0,0,Table1[[#This Row],[pledged]]/Table1[[#This Row],[goal]])</f>
        <v>1.0619047619047619</v>
      </c>
      <c r="P3319" s="7">
        <f>IF(Table1[[#This Row],[backers_count]] &lt;= 0,0,Table1[[#This Row],[pledged]]/Table1[[#This Row],[backers_count]])</f>
        <v>61.944444444444443</v>
      </c>
      <c r="Q3319" t="str">
        <f>TRIM(MID(Table1[[#This Row],[Category and Sub-Category]],1,SEARCH("/",Table1[[#This Row],[Category and Sub-Category]],1)-1))</f>
        <v>theater</v>
      </c>
      <c r="R3319" t="str">
        <f>TRIM(MID(Table1[[#This Row],[Category and Sub-Category]],SEARCH("/",Table1[[#This Row],[Category and Sub-Category]],1)+1,LEN(Table1[[#This Row],[Category and Sub-Category]])))</f>
        <v>plays</v>
      </c>
      <c r="S3319" s="8">
        <f>DATE(1970,1,1)+(Table1[[#This Row],[launched_at]]/(24*60*60))</f>
        <v>42499.039629629631</v>
      </c>
      <c r="T3319" s="8">
        <f>DATE(1970,1,1)+(Table1[[#This Row],[deadline]]/(24*60*60))</f>
        <v>42529.039629629631</v>
      </c>
      <c r="U3319">
        <f>_xlfn.DAYS(Table1[[#This Row],[Date Ended Conversion]],Table1[[#This Row],[Date Created Conversion]])</f>
        <v>30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9">
        <f>IF(Table1[[#This Row],[goal]] &lt;= 0,0,Table1[[#This Row],[pledged]]/Table1[[#This Row],[goal]])</f>
        <v>1.256</v>
      </c>
      <c r="P3320" s="7">
        <f>IF(Table1[[#This Row],[backers_count]] &lt;= 0,0,Table1[[#This Row],[pledged]]/Table1[[#This Row],[backers_count]])</f>
        <v>78.5</v>
      </c>
      <c r="Q3320" t="str">
        <f>TRIM(MID(Table1[[#This Row],[Category and Sub-Category]],1,SEARCH("/",Table1[[#This Row],[Category and Sub-Category]],1)-1))</f>
        <v>theater</v>
      </c>
      <c r="R3320" t="str">
        <f>TRIM(MID(Table1[[#This Row],[Category and Sub-Category]],SEARCH("/",Table1[[#This Row],[Category and Sub-Category]],1)+1,LEN(Table1[[#This Row],[Category and Sub-Category]])))</f>
        <v>plays</v>
      </c>
      <c r="S3320" s="8">
        <f>DATE(1970,1,1)+(Table1[[#This Row],[launched_at]]/(24*60*60))</f>
        <v>42431.302002314813</v>
      </c>
      <c r="T3320" s="8">
        <f>DATE(1970,1,1)+(Table1[[#This Row],[deadline]]/(24*60*60))</f>
        <v>42471.104166666672</v>
      </c>
      <c r="U3320">
        <f>_xlfn.DAYS(Table1[[#This Row],[Date Ended Conversion]],Table1[[#This Row],[Date Created Conversion]])</f>
        <v>40</v>
      </c>
    </row>
    <row r="3321" spans="1:21" ht="43.5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9">
        <f>IF(Table1[[#This Row],[goal]] &lt;= 0,0,Table1[[#This Row],[pledged]]/Table1[[#This Row],[goal]])</f>
        <v>1.08</v>
      </c>
      <c r="P3321" s="7">
        <f>IF(Table1[[#This Row],[backers_count]] &lt;= 0,0,Table1[[#This Row],[pledged]]/Table1[[#This Row],[backers_count]])</f>
        <v>33.75</v>
      </c>
      <c r="Q3321" t="str">
        <f>TRIM(MID(Table1[[#This Row],[Category and Sub-Category]],1,SEARCH("/",Table1[[#This Row],[Category and Sub-Category]],1)-1))</f>
        <v>theater</v>
      </c>
      <c r="R3321" t="str">
        <f>TRIM(MID(Table1[[#This Row],[Category and Sub-Category]],SEARCH("/",Table1[[#This Row],[Category and Sub-Category]],1)+1,LEN(Table1[[#This Row],[Category and Sub-Category]])))</f>
        <v>plays</v>
      </c>
      <c r="S3321" s="8">
        <f>DATE(1970,1,1)+(Table1[[#This Row],[launched_at]]/(24*60*60))</f>
        <v>41990.585486111115</v>
      </c>
      <c r="T3321" s="8">
        <f>DATE(1970,1,1)+(Table1[[#This Row],[deadline]]/(24*60*60))</f>
        <v>42035.585486111115</v>
      </c>
      <c r="U3321">
        <f>_xlfn.DAYS(Table1[[#This Row],[Date Ended Conversion]],Table1[[#This Row],[Date Created Conversion]])</f>
        <v>45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9">
        <f>IF(Table1[[#This Row],[goal]] &lt;= 0,0,Table1[[#This Row],[pledged]]/Table1[[#This Row],[goal]])</f>
        <v>1.01</v>
      </c>
      <c r="P3322" s="7">
        <f>IF(Table1[[#This Row],[backers_count]] &lt;= 0,0,Table1[[#This Row],[pledged]]/Table1[[#This Row],[backers_count]])</f>
        <v>66.44736842105263</v>
      </c>
      <c r="Q3322" t="str">
        <f>TRIM(MID(Table1[[#This Row],[Category and Sub-Category]],1,SEARCH("/",Table1[[#This Row],[Category and Sub-Category]],1)-1))</f>
        <v>theater</v>
      </c>
      <c r="R3322" t="str">
        <f>TRIM(MID(Table1[[#This Row],[Category and Sub-Category]],SEARCH("/",Table1[[#This Row],[Category and Sub-Category]],1)+1,LEN(Table1[[#This Row],[Category and Sub-Category]])))</f>
        <v>plays</v>
      </c>
      <c r="S3322" s="8">
        <f>DATE(1970,1,1)+(Table1[[#This Row],[launched_at]]/(24*60*60))</f>
        <v>42513.045798611114</v>
      </c>
      <c r="T3322" s="8">
        <f>DATE(1970,1,1)+(Table1[[#This Row],[deadline]]/(24*60*60))</f>
        <v>42543.045798611114</v>
      </c>
      <c r="U3322">
        <f>_xlfn.DAYS(Table1[[#This Row],[Date Ended Conversion]],Table1[[#This Row],[Date Created Conversion]])</f>
        <v>30</v>
      </c>
    </row>
    <row r="3323" spans="1:21" ht="43.5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9">
        <f>IF(Table1[[#This Row],[goal]] &lt;= 0,0,Table1[[#This Row],[pledged]]/Table1[[#This Row],[goal]])</f>
        <v>1.0740000000000001</v>
      </c>
      <c r="P3323" s="7">
        <f>IF(Table1[[#This Row],[backers_count]] &lt;= 0,0,Table1[[#This Row],[pledged]]/Table1[[#This Row],[backers_count]])</f>
        <v>35.799999999999997</v>
      </c>
      <c r="Q3323" t="str">
        <f>TRIM(MID(Table1[[#This Row],[Category and Sub-Category]],1,SEARCH("/",Table1[[#This Row],[Category and Sub-Category]],1)-1))</f>
        <v>theater</v>
      </c>
      <c r="R3323" t="str">
        <f>TRIM(MID(Table1[[#This Row],[Category and Sub-Category]],SEARCH("/",Table1[[#This Row],[Category and Sub-Category]],1)+1,LEN(Table1[[#This Row],[Category and Sub-Category]])))</f>
        <v>plays</v>
      </c>
      <c r="S3323" s="8">
        <f>DATE(1970,1,1)+(Table1[[#This Row],[launched_at]]/(24*60*60))</f>
        <v>41914.100289351853</v>
      </c>
      <c r="T3323" s="8">
        <f>DATE(1970,1,1)+(Table1[[#This Row],[deadline]]/(24*60*60))</f>
        <v>41928.165972222225</v>
      </c>
      <c r="U3323">
        <f>_xlfn.DAYS(Table1[[#This Row],[Date Ended Conversion]],Table1[[#This Row],[Date Created Conversion]])</f>
        <v>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9">
        <f>IF(Table1[[#This Row],[goal]] &lt;= 0,0,Table1[[#This Row],[pledged]]/Table1[[#This Row],[goal]])</f>
        <v>1.0151515151515151</v>
      </c>
      <c r="P3324" s="7">
        <f>IF(Table1[[#This Row],[backers_count]] &lt;= 0,0,Table1[[#This Row],[pledged]]/Table1[[#This Row],[backers_count]])</f>
        <v>145.65217391304347</v>
      </c>
      <c r="Q3324" t="str">
        <f>TRIM(MID(Table1[[#This Row],[Category and Sub-Category]],1,SEARCH("/",Table1[[#This Row],[Category and Sub-Category]],1)-1))</f>
        <v>theater</v>
      </c>
      <c r="R3324" t="str">
        <f>TRIM(MID(Table1[[#This Row],[Category and Sub-Category]],SEARCH("/",Table1[[#This Row],[Category and Sub-Category]],1)+1,LEN(Table1[[#This Row],[Category and Sub-Category]])))</f>
        <v>plays</v>
      </c>
      <c r="S3324" s="8">
        <f>DATE(1970,1,1)+(Table1[[#This Row],[launched_at]]/(24*60*60))</f>
        <v>42521.010370370372</v>
      </c>
      <c r="T3324" s="8">
        <f>DATE(1970,1,1)+(Table1[[#This Row],[deadline]]/(24*60*60))</f>
        <v>42543.163194444445</v>
      </c>
      <c r="U3324">
        <f>_xlfn.DAYS(Table1[[#This Row],[Date Ended Conversion]],Table1[[#This Row],[Date Created Conversion]])</f>
        <v>22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9">
        <f>IF(Table1[[#This Row],[goal]] &lt;= 0,0,Table1[[#This Row],[pledged]]/Table1[[#This Row],[goal]])</f>
        <v>1.2589999999999999</v>
      </c>
      <c r="P3325" s="7">
        <f>IF(Table1[[#This Row],[backers_count]] &lt;= 0,0,Table1[[#This Row],[pledged]]/Table1[[#This Row],[backers_count]])</f>
        <v>25.693877551020407</v>
      </c>
      <c r="Q3325" t="str">
        <f>TRIM(MID(Table1[[#This Row],[Category and Sub-Category]],1,SEARCH("/",Table1[[#This Row],[Category and Sub-Category]],1)-1))</f>
        <v>theater</v>
      </c>
      <c r="R3325" t="str">
        <f>TRIM(MID(Table1[[#This Row],[Category and Sub-Category]],SEARCH("/",Table1[[#This Row],[Category and Sub-Category]],1)+1,LEN(Table1[[#This Row],[Category and Sub-Category]])))</f>
        <v>plays</v>
      </c>
      <c r="S3325" s="8">
        <f>DATE(1970,1,1)+(Table1[[#This Row],[launched_at]]/(24*60*60))</f>
        <v>42608.36583333333</v>
      </c>
      <c r="T3325" s="8">
        <f>DATE(1970,1,1)+(Table1[[#This Row],[deadline]]/(24*60*60))</f>
        <v>42638.36583333333</v>
      </c>
      <c r="U3325">
        <f>_xlfn.DAYS(Table1[[#This Row],[Date Ended Conversion]],Table1[[#This Row],[Date Created Conversion]])</f>
        <v>30</v>
      </c>
    </row>
    <row r="3326" spans="1:21" ht="29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9">
        <f>IF(Table1[[#This Row],[goal]] &lt;= 0,0,Table1[[#This Row],[pledged]]/Table1[[#This Row],[goal]])</f>
        <v>1.0166666666666666</v>
      </c>
      <c r="P3326" s="7">
        <f>IF(Table1[[#This Row],[backers_count]] &lt;= 0,0,Table1[[#This Row],[pledged]]/Table1[[#This Row],[backers_count]])</f>
        <v>152.5</v>
      </c>
      <c r="Q3326" t="str">
        <f>TRIM(MID(Table1[[#This Row],[Category and Sub-Category]],1,SEARCH("/",Table1[[#This Row],[Category and Sub-Category]],1)-1))</f>
        <v>theater</v>
      </c>
      <c r="R3326" t="str">
        <f>TRIM(MID(Table1[[#This Row],[Category and Sub-Category]],SEARCH("/",Table1[[#This Row],[Category and Sub-Category]],1)+1,LEN(Table1[[#This Row],[Category and Sub-Category]])))</f>
        <v>plays</v>
      </c>
      <c r="S3326" s="8">
        <f>DATE(1970,1,1)+(Table1[[#This Row],[launched_at]]/(24*60*60))</f>
        <v>42512.58321759259</v>
      </c>
      <c r="T3326" s="8">
        <f>DATE(1970,1,1)+(Table1[[#This Row],[deadline]]/(24*60*60))</f>
        <v>42526.58321759259</v>
      </c>
      <c r="U3326">
        <f>_xlfn.DAYS(Table1[[#This Row],[Date Ended Conversion]],Table1[[#This Row],[Date Created Conversion]])</f>
        <v>14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9">
        <f>IF(Table1[[#This Row],[goal]] &lt;= 0,0,Table1[[#This Row],[pledged]]/Table1[[#This Row],[goal]])</f>
        <v>1.125</v>
      </c>
      <c r="P3327" s="7">
        <f>IF(Table1[[#This Row],[backers_count]] &lt;= 0,0,Table1[[#This Row],[pledged]]/Table1[[#This Row],[backers_count]])</f>
        <v>30</v>
      </c>
      <c r="Q3327" t="str">
        <f>TRIM(MID(Table1[[#This Row],[Category and Sub-Category]],1,SEARCH("/",Table1[[#This Row],[Category and Sub-Category]],1)-1))</f>
        <v>theater</v>
      </c>
      <c r="R3327" t="str">
        <f>TRIM(MID(Table1[[#This Row],[Category and Sub-Category]],SEARCH("/",Table1[[#This Row],[Category and Sub-Category]],1)+1,LEN(Table1[[#This Row],[Category and Sub-Category]])))</f>
        <v>plays</v>
      </c>
      <c r="S3327" s="8">
        <f>DATE(1970,1,1)+(Table1[[#This Row],[launched_at]]/(24*60*60))</f>
        <v>42064.785613425927</v>
      </c>
      <c r="T3327" s="8">
        <f>DATE(1970,1,1)+(Table1[[#This Row],[deadline]]/(24*60*60))</f>
        <v>42099.743946759263</v>
      </c>
      <c r="U3327">
        <f>_xlfn.DAYS(Table1[[#This Row],[Date Ended Conversion]],Table1[[#This Row],[Date Created Conversion]])</f>
        <v>35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9">
        <f>IF(Table1[[#This Row],[goal]] &lt;= 0,0,Table1[[#This Row],[pledged]]/Table1[[#This Row],[goal]])</f>
        <v>1.0137499999999999</v>
      </c>
      <c r="P3328" s="7">
        <f>IF(Table1[[#This Row],[backers_count]] &lt;= 0,0,Table1[[#This Row],[pledged]]/Table1[[#This Row],[backers_count]])</f>
        <v>142.28070175438597</v>
      </c>
      <c r="Q3328" t="str">
        <f>TRIM(MID(Table1[[#This Row],[Category and Sub-Category]],1,SEARCH("/",Table1[[#This Row],[Category and Sub-Category]],1)-1))</f>
        <v>theater</v>
      </c>
      <c r="R3328" t="str">
        <f>TRIM(MID(Table1[[#This Row],[Category and Sub-Category]],SEARCH("/",Table1[[#This Row],[Category and Sub-Category]],1)+1,LEN(Table1[[#This Row],[Category and Sub-Category]])))</f>
        <v>plays</v>
      </c>
      <c r="S3328" s="8">
        <f>DATE(1970,1,1)+(Table1[[#This Row],[launched_at]]/(24*60*60))</f>
        <v>42041.714178240742</v>
      </c>
      <c r="T3328" s="8">
        <f>DATE(1970,1,1)+(Table1[[#This Row],[deadline]]/(24*60*60))</f>
        <v>42071.67251157407</v>
      </c>
      <c r="U3328">
        <f>_xlfn.DAYS(Table1[[#This Row],[Date Ended Conversion]],Table1[[#This Row],[Date Created Conversion]])</f>
        <v>30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9">
        <f>IF(Table1[[#This Row],[goal]] &lt;= 0,0,Table1[[#This Row],[pledged]]/Table1[[#This Row],[goal]])</f>
        <v>1.0125</v>
      </c>
      <c r="P3329" s="7">
        <f>IF(Table1[[#This Row],[backers_count]] &lt;= 0,0,Table1[[#This Row],[pledged]]/Table1[[#This Row],[backers_count]])</f>
        <v>24.545454545454547</v>
      </c>
      <c r="Q3329" t="str">
        <f>TRIM(MID(Table1[[#This Row],[Category and Sub-Category]],1,SEARCH("/",Table1[[#This Row],[Category and Sub-Category]],1)-1))</f>
        <v>theater</v>
      </c>
      <c r="R3329" t="str">
        <f>TRIM(MID(Table1[[#This Row],[Category and Sub-Category]],SEARCH("/",Table1[[#This Row],[Category and Sub-Category]],1)+1,LEN(Table1[[#This Row],[Category and Sub-Category]])))</f>
        <v>plays</v>
      </c>
      <c r="S3329" s="8">
        <f>DATE(1970,1,1)+(Table1[[#This Row],[launched_at]]/(24*60*60))</f>
        <v>42468.374606481477</v>
      </c>
      <c r="T3329" s="8">
        <f>DATE(1970,1,1)+(Table1[[#This Row],[deadline]]/(24*60*60))</f>
        <v>42498.374606481477</v>
      </c>
      <c r="U3329">
        <f>_xlfn.DAYS(Table1[[#This Row],[Date Ended Conversion]],Table1[[#This Row],[Date Created Conversion]])</f>
        <v>30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9">
        <f>IF(Table1[[#This Row],[goal]] &lt;= 0,0,Table1[[#This Row],[pledged]]/Table1[[#This Row],[goal]])</f>
        <v>1.4638888888888888</v>
      </c>
      <c r="P3330" s="7">
        <f>IF(Table1[[#This Row],[backers_count]] &lt;= 0,0,Table1[[#This Row],[pledged]]/Table1[[#This Row],[backers_count]])</f>
        <v>292.77777777777777</v>
      </c>
      <c r="Q3330" t="str">
        <f>TRIM(MID(Table1[[#This Row],[Category and Sub-Category]],1,SEARCH("/",Table1[[#This Row],[Category and Sub-Category]],1)-1))</f>
        <v>theater</v>
      </c>
      <c r="R3330" t="str">
        <f>TRIM(MID(Table1[[#This Row],[Category and Sub-Category]],SEARCH("/",Table1[[#This Row],[Category and Sub-Category]],1)+1,LEN(Table1[[#This Row],[Category and Sub-Category]])))</f>
        <v>plays</v>
      </c>
      <c r="S3330" s="8">
        <f>DATE(1970,1,1)+(Table1[[#This Row],[launched_at]]/(24*60*60))</f>
        <v>41822.57503472222</v>
      </c>
      <c r="T3330" s="8">
        <f>DATE(1970,1,1)+(Table1[[#This Row],[deadline]]/(24*60*60))</f>
        <v>41825.041666666664</v>
      </c>
      <c r="U3330">
        <f>_xlfn.DAYS(Table1[[#This Row],[Date Ended Conversion]],Table1[[#This Row],[Date Created Conversion]])</f>
        <v>3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9">
        <f>IF(Table1[[#This Row],[goal]] &lt;= 0,0,Table1[[#This Row],[pledged]]/Table1[[#This Row],[goal]])</f>
        <v>1.1679999999999999</v>
      </c>
      <c r="P3331" s="7">
        <f>IF(Table1[[#This Row],[backers_count]] &lt;= 0,0,Table1[[#This Row],[pledged]]/Table1[[#This Row],[backers_count]])</f>
        <v>44.92307692307692</v>
      </c>
      <c r="Q3331" t="str">
        <f>TRIM(MID(Table1[[#This Row],[Category and Sub-Category]],1,SEARCH("/",Table1[[#This Row],[Category and Sub-Category]],1)-1))</f>
        <v>theater</v>
      </c>
      <c r="R3331" t="str">
        <f>TRIM(MID(Table1[[#This Row],[Category and Sub-Category]],SEARCH("/",Table1[[#This Row],[Category and Sub-Category]],1)+1,LEN(Table1[[#This Row],[Category and Sub-Category]])))</f>
        <v>plays</v>
      </c>
      <c r="S3331" s="8">
        <f>DATE(1970,1,1)+(Table1[[#This Row],[launched_at]]/(24*60*60))</f>
        <v>41837.323009259257</v>
      </c>
      <c r="T3331" s="8">
        <f>DATE(1970,1,1)+(Table1[[#This Row],[deadline]]/(24*60*60))</f>
        <v>41847.958333333336</v>
      </c>
      <c r="U3331">
        <f>_xlfn.DAYS(Table1[[#This Row],[Date Ended Conversion]],Table1[[#This Row],[Date Created Conversion]])</f>
        <v>10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9">
        <f>IF(Table1[[#This Row],[goal]] &lt;= 0,0,Table1[[#This Row],[pledged]]/Table1[[#This Row],[goal]])</f>
        <v>1.0626666666666666</v>
      </c>
      <c r="P3332" s="7">
        <f>IF(Table1[[#This Row],[backers_count]] &lt;= 0,0,Table1[[#This Row],[pledged]]/Table1[[#This Row],[backers_count]])</f>
        <v>23.10144927536232</v>
      </c>
      <c r="Q3332" t="str">
        <f>TRIM(MID(Table1[[#This Row],[Category and Sub-Category]],1,SEARCH("/",Table1[[#This Row],[Category and Sub-Category]],1)-1))</f>
        <v>theater</v>
      </c>
      <c r="R3332" t="str">
        <f>TRIM(MID(Table1[[#This Row],[Category and Sub-Category]],SEARCH("/",Table1[[#This Row],[Category and Sub-Category]],1)+1,LEN(Table1[[#This Row],[Category and Sub-Category]])))</f>
        <v>plays</v>
      </c>
      <c r="S3332" s="8">
        <f>DATE(1970,1,1)+(Table1[[#This Row],[launched_at]]/(24*60*60))</f>
        <v>42065.887361111112</v>
      </c>
      <c r="T3332" s="8">
        <f>DATE(1970,1,1)+(Table1[[#This Row],[deadline]]/(24*60*60))</f>
        <v>42095.845694444448</v>
      </c>
      <c r="U3332">
        <f>_xlfn.DAYS(Table1[[#This Row],[Date Ended Conversion]],Table1[[#This Row],[Date Created Conversion]])</f>
        <v>30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9">
        <f>IF(Table1[[#This Row],[goal]] &lt;= 0,0,Table1[[#This Row],[pledged]]/Table1[[#This Row],[goal]])</f>
        <v>1.0451999999999999</v>
      </c>
      <c r="P3333" s="7">
        <f>IF(Table1[[#This Row],[backers_count]] &lt;= 0,0,Table1[[#This Row],[pledged]]/Table1[[#This Row],[backers_count]])</f>
        <v>80.400000000000006</v>
      </c>
      <c r="Q3333" t="str">
        <f>TRIM(MID(Table1[[#This Row],[Category and Sub-Category]],1,SEARCH("/",Table1[[#This Row],[Category and Sub-Category]],1)-1))</f>
        <v>theater</v>
      </c>
      <c r="R3333" t="str">
        <f>TRIM(MID(Table1[[#This Row],[Category and Sub-Category]],SEARCH("/",Table1[[#This Row],[Category and Sub-Category]],1)+1,LEN(Table1[[#This Row],[Category and Sub-Category]])))</f>
        <v>plays</v>
      </c>
      <c r="S3333" s="8">
        <f>DATE(1970,1,1)+(Table1[[#This Row],[launched_at]]/(24*60*60))</f>
        <v>42248.697754629626</v>
      </c>
      <c r="T3333" s="8">
        <f>DATE(1970,1,1)+(Table1[[#This Row],[deadline]]/(24*60*60))</f>
        <v>42283.697754629626</v>
      </c>
      <c r="U3333">
        <f>_xlfn.DAYS(Table1[[#This Row],[Date Ended Conversion]],Table1[[#This Row],[Date Created Conversion]])</f>
        <v>35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9">
        <f>IF(Table1[[#This Row],[goal]] &lt;= 0,0,Table1[[#This Row],[pledged]]/Table1[[#This Row],[goal]])</f>
        <v>1</v>
      </c>
      <c r="P3334" s="7">
        <f>IF(Table1[[#This Row],[backers_count]] &lt;= 0,0,Table1[[#This Row],[pledged]]/Table1[[#This Row],[backers_count]])</f>
        <v>72.289156626506028</v>
      </c>
      <c r="Q3334" t="str">
        <f>TRIM(MID(Table1[[#This Row],[Category and Sub-Category]],1,SEARCH("/",Table1[[#This Row],[Category and Sub-Category]],1)-1))</f>
        <v>theater</v>
      </c>
      <c r="R3334" t="str">
        <f>TRIM(MID(Table1[[#This Row],[Category and Sub-Category]],SEARCH("/",Table1[[#This Row],[Category and Sub-Category]],1)+1,LEN(Table1[[#This Row],[Category and Sub-Category]])))</f>
        <v>plays</v>
      </c>
      <c r="S3334" s="8">
        <f>DATE(1970,1,1)+(Table1[[#This Row],[launched_at]]/(24*60*60))</f>
        <v>41809.860300925924</v>
      </c>
      <c r="T3334" s="8">
        <f>DATE(1970,1,1)+(Table1[[#This Row],[deadline]]/(24*60*60))</f>
        <v>41839.860300925924</v>
      </c>
      <c r="U3334">
        <f>_xlfn.DAYS(Table1[[#This Row],[Date Ended Conversion]],Table1[[#This Row],[Date Created Conversion]])</f>
        <v>30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9">
        <f>IF(Table1[[#This Row],[goal]] &lt;= 0,0,Table1[[#This Row],[pledged]]/Table1[[#This Row],[goal]])</f>
        <v>1.0457142857142858</v>
      </c>
      <c r="P3335" s="7">
        <f>IF(Table1[[#This Row],[backers_count]] &lt;= 0,0,Table1[[#This Row],[pledged]]/Table1[[#This Row],[backers_count]])</f>
        <v>32.972972972972975</v>
      </c>
      <c r="Q3335" t="str">
        <f>TRIM(MID(Table1[[#This Row],[Category and Sub-Category]],1,SEARCH("/",Table1[[#This Row],[Category and Sub-Category]],1)-1))</f>
        <v>theater</v>
      </c>
      <c r="R3335" t="str">
        <f>TRIM(MID(Table1[[#This Row],[Category and Sub-Category]],SEARCH("/",Table1[[#This Row],[Category and Sub-Category]],1)+1,LEN(Table1[[#This Row],[Category and Sub-Category]])))</f>
        <v>plays</v>
      </c>
      <c r="S3335" s="8">
        <f>DATE(1970,1,1)+(Table1[[#This Row],[launched_at]]/(24*60*60))</f>
        <v>42148.676851851851</v>
      </c>
      <c r="T3335" s="8">
        <f>DATE(1970,1,1)+(Table1[[#This Row],[deadline]]/(24*60*60))</f>
        <v>42170.676851851851</v>
      </c>
      <c r="U3335">
        <f>_xlfn.DAYS(Table1[[#This Row],[Date Ended Conversion]],Table1[[#This Row],[Date Created Conversion]])</f>
        <v>22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9">
        <f>IF(Table1[[#This Row],[goal]] &lt;= 0,0,Table1[[#This Row],[pledged]]/Table1[[#This Row],[goal]])</f>
        <v>1.3862051149573753</v>
      </c>
      <c r="P3336" s="7">
        <f>IF(Table1[[#This Row],[backers_count]] &lt;= 0,0,Table1[[#This Row],[pledged]]/Table1[[#This Row],[backers_count]])</f>
        <v>116.65217391304348</v>
      </c>
      <c r="Q3336" t="str">
        <f>TRIM(MID(Table1[[#This Row],[Category and Sub-Category]],1,SEARCH("/",Table1[[#This Row],[Category and Sub-Category]],1)-1))</f>
        <v>theater</v>
      </c>
      <c r="R3336" t="str">
        <f>TRIM(MID(Table1[[#This Row],[Category and Sub-Category]],SEARCH("/",Table1[[#This Row],[Category and Sub-Category]],1)+1,LEN(Table1[[#This Row],[Category and Sub-Category]])))</f>
        <v>plays</v>
      </c>
      <c r="S3336" s="8">
        <f>DATE(1970,1,1)+(Table1[[#This Row],[launched_at]]/(24*60*60))</f>
        <v>42185.521087962959</v>
      </c>
      <c r="T3336" s="8">
        <f>DATE(1970,1,1)+(Table1[[#This Row],[deadline]]/(24*60*60))</f>
        <v>42215.521087962959</v>
      </c>
      <c r="U3336">
        <f>_xlfn.DAYS(Table1[[#This Row],[Date Ended Conversion]],Table1[[#This Row],[Date Created Conversion]])</f>
        <v>30</v>
      </c>
    </row>
    <row r="3337" spans="1:21" ht="43.5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9">
        <f>IF(Table1[[#This Row],[goal]] &lt;= 0,0,Table1[[#This Row],[pledged]]/Table1[[#This Row],[goal]])</f>
        <v>1.0032000000000001</v>
      </c>
      <c r="P3337" s="7">
        <f>IF(Table1[[#This Row],[backers_count]] &lt;= 0,0,Table1[[#This Row],[pledged]]/Table1[[#This Row],[backers_count]])</f>
        <v>79.61904761904762</v>
      </c>
      <c r="Q3337" t="str">
        <f>TRIM(MID(Table1[[#This Row],[Category and Sub-Category]],1,SEARCH("/",Table1[[#This Row],[Category and Sub-Category]],1)-1))</f>
        <v>theater</v>
      </c>
      <c r="R3337" t="str">
        <f>TRIM(MID(Table1[[#This Row],[Category and Sub-Category]],SEARCH("/",Table1[[#This Row],[Category and Sub-Category]],1)+1,LEN(Table1[[#This Row],[Category and Sub-Category]])))</f>
        <v>plays</v>
      </c>
      <c r="S3337" s="8">
        <f>DATE(1970,1,1)+(Table1[[#This Row],[launched_at]]/(24*60*60))</f>
        <v>41827.674143518518</v>
      </c>
      <c r="T3337" s="8">
        <f>DATE(1970,1,1)+(Table1[[#This Row],[deadline]]/(24*60*60))</f>
        <v>41854.958333333336</v>
      </c>
      <c r="U3337">
        <f>_xlfn.DAYS(Table1[[#This Row],[Date Ended Conversion]],Table1[[#This Row],[Date Created Conversion]])</f>
        <v>27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9">
        <f>IF(Table1[[#This Row],[goal]] &lt;= 0,0,Table1[[#This Row],[pledged]]/Table1[[#This Row],[goal]])</f>
        <v>1</v>
      </c>
      <c r="P3338" s="7">
        <f>IF(Table1[[#This Row],[backers_count]] &lt;= 0,0,Table1[[#This Row],[pledged]]/Table1[[#This Row],[backers_count]])</f>
        <v>27.777777777777779</v>
      </c>
      <c r="Q3338" t="str">
        <f>TRIM(MID(Table1[[#This Row],[Category and Sub-Category]],1,SEARCH("/",Table1[[#This Row],[Category and Sub-Category]],1)-1))</f>
        <v>theater</v>
      </c>
      <c r="R3338" t="str">
        <f>TRIM(MID(Table1[[#This Row],[Category and Sub-Category]],SEARCH("/",Table1[[#This Row],[Category and Sub-Category]],1)+1,LEN(Table1[[#This Row],[Category and Sub-Category]])))</f>
        <v>plays</v>
      </c>
      <c r="S3338" s="8">
        <f>DATE(1970,1,1)+(Table1[[#This Row],[launched_at]]/(24*60*60))</f>
        <v>42437.398680555554</v>
      </c>
      <c r="T3338" s="8">
        <f>DATE(1970,1,1)+(Table1[[#This Row],[deadline]]/(24*60*60))</f>
        <v>42465.35701388889</v>
      </c>
      <c r="U3338">
        <f>_xlfn.DAYS(Table1[[#This Row],[Date Ended Conversion]],Table1[[#This Row],[Date Created Conversion]])</f>
        <v>28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9">
        <f>IF(Table1[[#This Row],[goal]] &lt;= 0,0,Table1[[#This Row],[pledged]]/Table1[[#This Row],[goal]])</f>
        <v>1.1020000000000001</v>
      </c>
      <c r="P3339" s="7">
        <f>IF(Table1[[#This Row],[backers_count]] &lt;= 0,0,Table1[[#This Row],[pledged]]/Table1[[#This Row],[backers_count]])</f>
        <v>81.029411764705884</v>
      </c>
      <c r="Q3339" t="str">
        <f>TRIM(MID(Table1[[#This Row],[Category and Sub-Category]],1,SEARCH("/",Table1[[#This Row],[Category and Sub-Category]],1)-1))</f>
        <v>theater</v>
      </c>
      <c r="R3339" t="str">
        <f>TRIM(MID(Table1[[#This Row],[Category and Sub-Category]],SEARCH("/",Table1[[#This Row],[Category and Sub-Category]],1)+1,LEN(Table1[[#This Row],[Category and Sub-Category]])))</f>
        <v>plays</v>
      </c>
      <c r="S3339" s="8">
        <f>DATE(1970,1,1)+(Table1[[#This Row],[launched_at]]/(24*60*60))</f>
        <v>41901.282025462962</v>
      </c>
      <c r="T3339" s="8">
        <f>DATE(1970,1,1)+(Table1[[#This Row],[deadline]]/(24*60*60))</f>
        <v>41922.875</v>
      </c>
      <c r="U3339">
        <f>_xlfn.DAYS(Table1[[#This Row],[Date Ended Conversion]],Table1[[#This Row],[Date Created Conversion]])</f>
        <v>21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9">
        <f>IF(Table1[[#This Row],[goal]] &lt;= 0,0,Table1[[#This Row],[pledged]]/Table1[[#This Row],[goal]])</f>
        <v>1.0218</v>
      </c>
      <c r="P3340" s="7">
        <f>IF(Table1[[#This Row],[backers_count]] &lt;= 0,0,Table1[[#This Row],[pledged]]/Table1[[#This Row],[backers_count]])</f>
        <v>136.84821428571428</v>
      </c>
      <c r="Q3340" t="str">
        <f>TRIM(MID(Table1[[#This Row],[Category and Sub-Category]],1,SEARCH("/",Table1[[#This Row],[Category and Sub-Category]],1)-1))</f>
        <v>theater</v>
      </c>
      <c r="R3340" t="str">
        <f>TRIM(MID(Table1[[#This Row],[Category and Sub-Category]],SEARCH("/",Table1[[#This Row],[Category and Sub-Category]],1)+1,LEN(Table1[[#This Row],[Category and Sub-Category]])))</f>
        <v>plays</v>
      </c>
      <c r="S3340" s="8">
        <f>DATE(1970,1,1)+(Table1[[#This Row],[launched_at]]/(24*60*60))</f>
        <v>42769.574999999997</v>
      </c>
      <c r="T3340" s="8">
        <f>DATE(1970,1,1)+(Table1[[#This Row],[deadline]]/(24*60*60))</f>
        <v>42790.574999999997</v>
      </c>
      <c r="U3340">
        <f>_xlfn.DAYS(Table1[[#This Row],[Date Ended Conversion]],Table1[[#This Row],[Date Created Conversion]])</f>
        <v>21</v>
      </c>
    </row>
    <row r="3341" spans="1:21" ht="29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9">
        <f>IF(Table1[[#This Row],[goal]] &lt;= 0,0,Table1[[#This Row],[pledged]]/Table1[[#This Row],[goal]])</f>
        <v>1.0435000000000001</v>
      </c>
      <c r="P3341" s="7">
        <f>IF(Table1[[#This Row],[backers_count]] &lt;= 0,0,Table1[[#This Row],[pledged]]/Table1[[#This Row],[backers_count]])</f>
        <v>177.61702127659575</v>
      </c>
      <c r="Q3341" t="str">
        <f>TRIM(MID(Table1[[#This Row],[Category and Sub-Category]],1,SEARCH("/",Table1[[#This Row],[Category and Sub-Category]],1)-1))</f>
        <v>theater</v>
      </c>
      <c r="R3341" t="str">
        <f>TRIM(MID(Table1[[#This Row],[Category and Sub-Category]],SEARCH("/",Table1[[#This Row],[Category and Sub-Category]],1)+1,LEN(Table1[[#This Row],[Category and Sub-Category]])))</f>
        <v>plays</v>
      </c>
      <c r="S3341" s="8">
        <f>DATE(1970,1,1)+(Table1[[#This Row],[launched_at]]/(24*60*60))</f>
        <v>42549.665717592594</v>
      </c>
      <c r="T3341" s="8">
        <f>DATE(1970,1,1)+(Table1[[#This Row],[deadline]]/(24*60*60))</f>
        <v>42579.665717592594</v>
      </c>
      <c r="U3341">
        <f>_xlfn.DAYS(Table1[[#This Row],[Date Ended Conversion]],Table1[[#This Row],[Date Created Conversion]])</f>
        <v>30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9">
        <f>IF(Table1[[#This Row],[goal]] &lt;= 0,0,Table1[[#This Row],[pledged]]/Table1[[#This Row],[goal]])</f>
        <v>1.3816666666666666</v>
      </c>
      <c r="P3342" s="7">
        <f>IF(Table1[[#This Row],[backers_count]] &lt;= 0,0,Table1[[#This Row],[pledged]]/Table1[[#This Row],[backers_count]])</f>
        <v>109.07894736842105</v>
      </c>
      <c r="Q3342" t="str">
        <f>TRIM(MID(Table1[[#This Row],[Category and Sub-Category]],1,SEARCH("/",Table1[[#This Row],[Category and Sub-Category]],1)-1))</f>
        <v>theater</v>
      </c>
      <c r="R3342" t="str">
        <f>TRIM(MID(Table1[[#This Row],[Category and Sub-Category]],SEARCH("/",Table1[[#This Row],[Category and Sub-Category]],1)+1,LEN(Table1[[#This Row],[Category and Sub-Category]])))</f>
        <v>plays</v>
      </c>
      <c r="S3342" s="8">
        <f>DATE(1970,1,1)+(Table1[[#This Row],[launched_at]]/(24*60*60))</f>
        <v>42685.974004629628</v>
      </c>
      <c r="T3342" s="8">
        <f>DATE(1970,1,1)+(Table1[[#This Row],[deadline]]/(24*60*60))</f>
        <v>42710.974004629628</v>
      </c>
      <c r="U3342">
        <f>_xlfn.DAYS(Table1[[#This Row],[Date Ended Conversion]],Table1[[#This Row],[Date Created Conversion]])</f>
        <v>25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9">
        <f>IF(Table1[[#This Row],[goal]] &lt;= 0,0,Table1[[#This Row],[pledged]]/Table1[[#This Row],[goal]])</f>
        <v>1</v>
      </c>
      <c r="P3343" s="7">
        <f>IF(Table1[[#This Row],[backers_count]] &lt;= 0,0,Table1[[#This Row],[pledged]]/Table1[[#This Row],[backers_count]])</f>
        <v>119.64285714285714</v>
      </c>
      <c r="Q3343" t="str">
        <f>TRIM(MID(Table1[[#This Row],[Category and Sub-Category]],1,SEARCH("/",Table1[[#This Row],[Category and Sub-Category]],1)-1))</f>
        <v>theater</v>
      </c>
      <c r="R3343" t="str">
        <f>TRIM(MID(Table1[[#This Row],[Category and Sub-Category]],SEARCH("/",Table1[[#This Row],[Category and Sub-Category]],1)+1,LEN(Table1[[#This Row],[Category and Sub-Category]])))</f>
        <v>plays</v>
      </c>
      <c r="S3343" s="8">
        <f>DATE(1970,1,1)+(Table1[[#This Row],[launched_at]]/(24*60*60))</f>
        <v>42510.798854166671</v>
      </c>
      <c r="T3343" s="8">
        <f>DATE(1970,1,1)+(Table1[[#This Row],[deadline]]/(24*60*60))</f>
        <v>42533.708333333328</v>
      </c>
      <c r="U3343">
        <f>_xlfn.DAYS(Table1[[#This Row],[Date Ended Conversion]],Table1[[#This Row],[Date Created Conversion]])</f>
        <v>23</v>
      </c>
    </row>
    <row r="3344" spans="1:21" ht="29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9">
        <f>IF(Table1[[#This Row],[goal]] &lt;= 0,0,Table1[[#This Row],[pledged]]/Table1[[#This Row],[goal]])</f>
        <v>1.0166666666666666</v>
      </c>
      <c r="P3344" s="7">
        <f>IF(Table1[[#This Row],[backers_count]] &lt;= 0,0,Table1[[#This Row],[pledged]]/Table1[[#This Row],[backers_count]])</f>
        <v>78.205128205128204</v>
      </c>
      <c r="Q3344" t="str">
        <f>TRIM(MID(Table1[[#This Row],[Category and Sub-Category]],1,SEARCH("/",Table1[[#This Row],[Category and Sub-Category]],1)-1))</f>
        <v>theater</v>
      </c>
      <c r="R3344" t="str">
        <f>TRIM(MID(Table1[[#This Row],[Category and Sub-Category]],SEARCH("/",Table1[[#This Row],[Category and Sub-Category]],1)+1,LEN(Table1[[#This Row],[Category and Sub-Category]])))</f>
        <v>plays</v>
      </c>
      <c r="S3344" s="8">
        <f>DATE(1970,1,1)+(Table1[[#This Row],[launched_at]]/(24*60*60))</f>
        <v>42062.296412037038</v>
      </c>
      <c r="T3344" s="8">
        <f>DATE(1970,1,1)+(Table1[[#This Row],[deadline]]/(24*60*60))</f>
        <v>42095.207638888889</v>
      </c>
      <c r="U3344">
        <f>_xlfn.DAYS(Table1[[#This Row],[Date Ended Conversion]],Table1[[#This Row],[Date Created Conversion]])</f>
        <v>33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9">
        <f>IF(Table1[[#This Row],[goal]] &lt;= 0,0,Table1[[#This Row],[pledged]]/Table1[[#This Row],[goal]])</f>
        <v>1.7142857142857142</v>
      </c>
      <c r="P3345" s="7">
        <f>IF(Table1[[#This Row],[backers_count]] &lt;= 0,0,Table1[[#This Row],[pledged]]/Table1[[#This Row],[backers_count]])</f>
        <v>52.173913043478258</v>
      </c>
      <c r="Q3345" t="str">
        <f>TRIM(MID(Table1[[#This Row],[Category and Sub-Category]],1,SEARCH("/",Table1[[#This Row],[Category and Sub-Category]],1)-1))</f>
        <v>theater</v>
      </c>
      <c r="R3345" t="str">
        <f>TRIM(MID(Table1[[#This Row],[Category and Sub-Category]],SEARCH("/",Table1[[#This Row],[Category and Sub-Category]],1)+1,LEN(Table1[[#This Row],[Category and Sub-Category]])))</f>
        <v>plays</v>
      </c>
      <c r="S3345" s="8">
        <f>DATE(1970,1,1)+(Table1[[#This Row],[launched_at]]/(24*60*60))</f>
        <v>42452.916481481487</v>
      </c>
      <c r="T3345" s="8">
        <f>DATE(1970,1,1)+(Table1[[#This Row],[deadline]]/(24*60*60))</f>
        <v>42473.554166666669</v>
      </c>
      <c r="U3345">
        <f>_xlfn.DAYS(Table1[[#This Row],[Date Ended Conversion]],Table1[[#This Row],[Date Created Conversion]])</f>
        <v>21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9">
        <f>IF(Table1[[#This Row],[goal]] &lt;= 0,0,Table1[[#This Row],[pledged]]/Table1[[#This Row],[goal]])</f>
        <v>1.0144444444444445</v>
      </c>
      <c r="P3346" s="7">
        <f>IF(Table1[[#This Row],[backers_count]] &lt;= 0,0,Table1[[#This Row],[pledged]]/Table1[[#This Row],[backers_count]])</f>
        <v>114.125</v>
      </c>
      <c r="Q3346" t="str">
        <f>TRIM(MID(Table1[[#This Row],[Category and Sub-Category]],1,SEARCH("/",Table1[[#This Row],[Category and Sub-Category]],1)-1))</f>
        <v>theater</v>
      </c>
      <c r="R3346" t="str">
        <f>TRIM(MID(Table1[[#This Row],[Category and Sub-Category]],SEARCH("/",Table1[[#This Row],[Category and Sub-Category]],1)+1,LEN(Table1[[#This Row],[Category and Sub-Category]])))</f>
        <v>plays</v>
      </c>
      <c r="S3346" s="8">
        <f>DATE(1970,1,1)+(Table1[[#This Row],[launched_at]]/(24*60*60))</f>
        <v>41851.200150462959</v>
      </c>
      <c r="T3346" s="8">
        <f>DATE(1970,1,1)+(Table1[[#This Row],[deadline]]/(24*60*60))</f>
        <v>41881.200150462959</v>
      </c>
      <c r="U3346">
        <f>_xlfn.DAYS(Table1[[#This Row],[Date Ended Conversion]],Table1[[#This Row],[Date Created Conversion]])</f>
        <v>30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9">
        <f>IF(Table1[[#This Row],[goal]] &lt;= 0,0,Table1[[#This Row],[pledged]]/Table1[[#This Row],[goal]])</f>
        <v>1.3</v>
      </c>
      <c r="P3347" s="7">
        <f>IF(Table1[[#This Row],[backers_count]] &lt;= 0,0,Table1[[#This Row],[pledged]]/Table1[[#This Row],[backers_count]])</f>
        <v>50</v>
      </c>
      <c r="Q3347" t="str">
        <f>TRIM(MID(Table1[[#This Row],[Category and Sub-Category]],1,SEARCH("/",Table1[[#This Row],[Category and Sub-Category]],1)-1))</f>
        <v>theater</v>
      </c>
      <c r="R3347" t="str">
        <f>TRIM(MID(Table1[[#This Row],[Category and Sub-Category]],SEARCH("/",Table1[[#This Row],[Category and Sub-Category]],1)+1,LEN(Table1[[#This Row],[Category and Sub-Category]])))</f>
        <v>plays</v>
      </c>
      <c r="S3347" s="8">
        <f>DATE(1970,1,1)+(Table1[[#This Row],[launched_at]]/(24*60*60))</f>
        <v>42053.106111111112</v>
      </c>
      <c r="T3347" s="8">
        <f>DATE(1970,1,1)+(Table1[[#This Row],[deadline]]/(24*60*60))</f>
        <v>42112.025694444441</v>
      </c>
      <c r="U3347">
        <f>_xlfn.DAYS(Table1[[#This Row],[Date Ended Conversion]],Table1[[#This Row],[Date Created Conversion]])</f>
        <v>59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9">
        <f>IF(Table1[[#This Row],[goal]] &lt;= 0,0,Table1[[#This Row],[pledged]]/Table1[[#This Row],[goal]])</f>
        <v>1.1000000000000001</v>
      </c>
      <c r="P3348" s="7">
        <f>IF(Table1[[#This Row],[backers_count]] &lt;= 0,0,Table1[[#This Row],[pledged]]/Table1[[#This Row],[backers_count]])</f>
        <v>91.666666666666671</v>
      </c>
      <c r="Q3348" t="str">
        <f>TRIM(MID(Table1[[#This Row],[Category and Sub-Category]],1,SEARCH("/",Table1[[#This Row],[Category and Sub-Category]],1)-1))</f>
        <v>theater</v>
      </c>
      <c r="R3348" t="str">
        <f>TRIM(MID(Table1[[#This Row],[Category and Sub-Category]],SEARCH("/",Table1[[#This Row],[Category and Sub-Category]],1)+1,LEN(Table1[[#This Row],[Category and Sub-Category]])))</f>
        <v>plays</v>
      </c>
      <c r="S3348" s="8">
        <f>DATE(1970,1,1)+(Table1[[#This Row],[launched_at]]/(24*60*60))</f>
        <v>42054.024421296301</v>
      </c>
      <c r="T3348" s="8">
        <f>DATE(1970,1,1)+(Table1[[#This Row],[deadline]]/(24*60*60))</f>
        <v>42061.024421296301</v>
      </c>
      <c r="U3348">
        <f>_xlfn.DAYS(Table1[[#This Row],[Date Ended Conversion]],Table1[[#This Row],[Date Created Conversion]])</f>
        <v>7</v>
      </c>
    </row>
    <row r="3349" spans="1:21" ht="43.5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9">
        <f>IF(Table1[[#This Row],[goal]] &lt;= 0,0,Table1[[#This Row],[pledged]]/Table1[[#This Row],[goal]])</f>
        <v>1.1944999999999999</v>
      </c>
      <c r="P3349" s="7">
        <f>IF(Table1[[#This Row],[backers_count]] &lt;= 0,0,Table1[[#This Row],[pledged]]/Table1[[#This Row],[backers_count]])</f>
        <v>108.59090909090909</v>
      </c>
      <c r="Q3349" t="str">
        <f>TRIM(MID(Table1[[#This Row],[Category and Sub-Category]],1,SEARCH("/",Table1[[#This Row],[Category and Sub-Category]],1)-1))</f>
        <v>theater</v>
      </c>
      <c r="R3349" t="str">
        <f>TRIM(MID(Table1[[#This Row],[Category and Sub-Category]],SEARCH("/",Table1[[#This Row],[Category and Sub-Category]],1)+1,LEN(Table1[[#This Row],[Category and Sub-Category]])))</f>
        <v>plays</v>
      </c>
      <c r="S3349" s="8">
        <f>DATE(1970,1,1)+(Table1[[#This Row],[launched_at]]/(24*60*60))</f>
        <v>42484.551550925928</v>
      </c>
      <c r="T3349" s="8">
        <f>DATE(1970,1,1)+(Table1[[#This Row],[deadline]]/(24*60*60))</f>
        <v>42498.875</v>
      </c>
      <c r="U3349">
        <f>_xlfn.DAYS(Table1[[#This Row],[Date Ended Conversion]],Table1[[#This Row],[Date Created Conversion]])</f>
        <v>14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9">
        <f>IF(Table1[[#This Row],[goal]] &lt;= 0,0,Table1[[#This Row],[pledged]]/Table1[[#This Row],[goal]])</f>
        <v>1.002909090909091</v>
      </c>
      <c r="P3350" s="7">
        <f>IF(Table1[[#This Row],[backers_count]] &lt;= 0,0,Table1[[#This Row],[pledged]]/Table1[[#This Row],[backers_count]])</f>
        <v>69.822784810126578</v>
      </c>
      <c r="Q3350" t="str">
        <f>TRIM(MID(Table1[[#This Row],[Category and Sub-Category]],1,SEARCH("/",Table1[[#This Row],[Category and Sub-Category]],1)-1))</f>
        <v>theater</v>
      </c>
      <c r="R3350" t="str">
        <f>TRIM(MID(Table1[[#This Row],[Category and Sub-Category]],SEARCH("/",Table1[[#This Row],[Category and Sub-Category]],1)+1,LEN(Table1[[#This Row],[Category and Sub-Category]])))</f>
        <v>plays</v>
      </c>
      <c r="S3350" s="8">
        <f>DATE(1970,1,1)+(Table1[[#This Row],[launched_at]]/(24*60*60))</f>
        <v>42466.558796296296</v>
      </c>
      <c r="T3350" s="8">
        <f>DATE(1970,1,1)+(Table1[[#This Row],[deadline]]/(24*60*60))</f>
        <v>42490.165972222225</v>
      </c>
      <c r="U3350">
        <f>_xlfn.DAYS(Table1[[#This Row],[Date Ended Conversion]],Table1[[#This Row],[Date Created Conversion]])</f>
        <v>24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9">
        <f>IF(Table1[[#This Row],[goal]] &lt;= 0,0,Table1[[#This Row],[pledged]]/Table1[[#This Row],[goal]])</f>
        <v>1.534</v>
      </c>
      <c r="P3351" s="7">
        <f>IF(Table1[[#This Row],[backers_count]] &lt;= 0,0,Table1[[#This Row],[pledged]]/Table1[[#This Row],[backers_count]])</f>
        <v>109.57142857142857</v>
      </c>
      <c r="Q3351" t="str">
        <f>TRIM(MID(Table1[[#This Row],[Category and Sub-Category]],1,SEARCH("/",Table1[[#This Row],[Category and Sub-Category]],1)-1))</f>
        <v>theater</v>
      </c>
      <c r="R3351" t="str">
        <f>TRIM(MID(Table1[[#This Row],[Category and Sub-Category]],SEARCH("/",Table1[[#This Row],[Category and Sub-Category]],1)+1,LEN(Table1[[#This Row],[Category and Sub-Category]])))</f>
        <v>plays</v>
      </c>
      <c r="S3351" s="8">
        <f>DATE(1970,1,1)+(Table1[[#This Row],[launched_at]]/(24*60*60))</f>
        <v>42513.110787037032</v>
      </c>
      <c r="T3351" s="8">
        <f>DATE(1970,1,1)+(Table1[[#This Row],[deadline]]/(24*60*60))</f>
        <v>42534.708333333328</v>
      </c>
      <c r="U3351">
        <f>_xlfn.DAYS(Table1[[#This Row],[Date Ended Conversion]],Table1[[#This Row],[Date Created Conversion]])</f>
        <v>21</v>
      </c>
    </row>
    <row r="3352" spans="1:21" ht="43.5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9">
        <f>IF(Table1[[#This Row],[goal]] &lt;= 0,0,Table1[[#This Row],[pledged]]/Table1[[#This Row],[goal]])</f>
        <v>1.0442857142857143</v>
      </c>
      <c r="P3352" s="7">
        <f>IF(Table1[[#This Row],[backers_count]] &lt;= 0,0,Table1[[#This Row],[pledged]]/Table1[[#This Row],[backers_count]])</f>
        <v>71.666666666666671</v>
      </c>
      <c r="Q3352" t="str">
        <f>TRIM(MID(Table1[[#This Row],[Category and Sub-Category]],1,SEARCH("/",Table1[[#This Row],[Category and Sub-Category]],1)-1))</f>
        <v>theater</v>
      </c>
      <c r="R3352" t="str">
        <f>TRIM(MID(Table1[[#This Row],[Category and Sub-Category]],SEARCH("/",Table1[[#This Row],[Category and Sub-Category]],1)+1,LEN(Table1[[#This Row],[Category and Sub-Category]])))</f>
        <v>plays</v>
      </c>
      <c r="S3352" s="8">
        <f>DATE(1970,1,1)+(Table1[[#This Row],[launched_at]]/(24*60*60))</f>
        <v>42302.701516203699</v>
      </c>
      <c r="T3352" s="8">
        <f>DATE(1970,1,1)+(Table1[[#This Row],[deadline]]/(24*60*60))</f>
        <v>42337.958333333328</v>
      </c>
      <c r="U3352">
        <f>_xlfn.DAYS(Table1[[#This Row],[Date Ended Conversion]],Table1[[#This Row],[Date Created Conversion]])</f>
        <v>35</v>
      </c>
    </row>
    <row r="3353" spans="1:21" ht="43.5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9">
        <f>IF(Table1[[#This Row],[goal]] &lt;= 0,0,Table1[[#This Row],[pledged]]/Table1[[#This Row],[goal]])</f>
        <v>1.0109999999999999</v>
      </c>
      <c r="P3353" s="7">
        <f>IF(Table1[[#This Row],[backers_count]] &lt;= 0,0,Table1[[#This Row],[pledged]]/Table1[[#This Row],[backers_count]])</f>
        <v>93.611111111111114</v>
      </c>
      <c r="Q3353" t="str">
        <f>TRIM(MID(Table1[[#This Row],[Category and Sub-Category]],1,SEARCH("/",Table1[[#This Row],[Category and Sub-Category]],1)-1))</f>
        <v>theater</v>
      </c>
      <c r="R3353" t="str">
        <f>TRIM(MID(Table1[[#This Row],[Category and Sub-Category]],SEARCH("/",Table1[[#This Row],[Category and Sub-Category]],1)+1,LEN(Table1[[#This Row],[Category and Sub-Category]])))</f>
        <v>plays</v>
      </c>
      <c r="S3353" s="8">
        <f>DATE(1970,1,1)+(Table1[[#This Row],[launched_at]]/(24*60*60))</f>
        <v>41806.395428240743</v>
      </c>
      <c r="T3353" s="8">
        <f>DATE(1970,1,1)+(Table1[[#This Row],[deadline]]/(24*60*60))</f>
        <v>41843.458333333336</v>
      </c>
      <c r="U3353">
        <f>_xlfn.DAYS(Table1[[#This Row],[Date Ended Conversion]],Table1[[#This Row],[Date Created Conversion]])</f>
        <v>37</v>
      </c>
    </row>
    <row r="3354" spans="1:21" ht="43.5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9">
        <f>IF(Table1[[#This Row],[goal]] &lt;= 0,0,Table1[[#This Row],[pledged]]/Table1[[#This Row],[goal]])</f>
        <v>1.0751999999999999</v>
      </c>
      <c r="P3354" s="7">
        <f>IF(Table1[[#This Row],[backers_count]] &lt;= 0,0,Table1[[#This Row],[pledged]]/Table1[[#This Row],[backers_count]])</f>
        <v>76.8</v>
      </c>
      <c r="Q3354" t="str">
        <f>TRIM(MID(Table1[[#This Row],[Category and Sub-Category]],1,SEARCH("/",Table1[[#This Row],[Category and Sub-Category]],1)-1))</f>
        <v>theater</v>
      </c>
      <c r="R3354" t="str">
        <f>TRIM(MID(Table1[[#This Row],[Category and Sub-Category]],SEARCH("/",Table1[[#This Row],[Category and Sub-Category]],1)+1,LEN(Table1[[#This Row],[Category and Sub-Category]])))</f>
        <v>plays</v>
      </c>
      <c r="S3354" s="8">
        <f>DATE(1970,1,1)+(Table1[[#This Row],[launched_at]]/(24*60*60))</f>
        <v>42495.992800925931</v>
      </c>
      <c r="T3354" s="8">
        <f>DATE(1970,1,1)+(Table1[[#This Row],[deadline]]/(24*60*60))</f>
        <v>42552.958333333328</v>
      </c>
      <c r="U3354">
        <f>_xlfn.DAYS(Table1[[#This Row],[Date Ended Conversion]],Table1[[#This Row],[Date Created Conversion]])</f>
        <v>57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9">
        <f>IF(Table1[[#This Row],[goal]] &lt;= 0,0,Table1[[#This Row],[pledged]]/Table1[[#This Row],[goal]])</f>
        <v>3.15</v>
      </c>
      <c r="P3355" s="7">
        <f>IF(Table1[[#This Row],[backers_count]] &lt;= 0,0,Table1[[#This Row],[pledged]]/Table1[[#This Row],[backers_count]])</f>
        <v>35.795454545454547</v>
      </c>
      <c r="Q3355" t="str">
        <f>TRIM(MID(Table1[[#This Row],[Category and Sub-Category]],1,SEARCH("/",Table1[[#This Row],[Category and Sub-Category]],1)-1))</f>
        <v>theater</v>
      </c>
      <c r="R3355" t="str">
        <f>TRIM(MID(Table1[[#This Row],[Category and Sub-Category]],SEARCH("/",Table1[[#This Row],[Category and Sub-Category]],1)+1,LEN(Table1[[#This Row],[Category and Sub-Category]])))</f>
        <v>plays</v>
      </c>
      <c r="S3355" s="8">
        <f>DATE(1970,1,1)+(Table1[[#This Row],[launched_at]]/(24*60*60))</f>
        <v>42479.432291666672</v>
      </c>
      <c r="T3355" s="8">
        <f>DATE(1970,1,1)+(Table1[[#This Row],[deadline]]/(24*60*60))</f>
        <v>42492.958333333328</v>
      </c>
      <c r="U3355">
        <f>_xlfn.DAYS(Table1[[#This Row],[Date Ended Conversion]],Table1[[#This Row],[Date Created Conversion]])</f>
        <v>13</v>
      </c>
    </row>
    <row r="3356" spans="1:21" ht="29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9">
        <f>IF(Table1[[#This Row],[goal]] &lt;= 0,0,Table1[[#This Row],[pledged]]/Table1[[#This Row],[goal]])</f>
        <v>1.0193333333333334</v>
      </c>
      <c r="P3356" s="7">
        <f>IF(Table1[[#This Row],[backers_count]] &lt;= 0,0,Table1[[#This Row],[pledged]]/Table1[[#This Row],[backers_count]])</f>
        <v>55.6</v>
      </c>
      <c r="Q3356" t="str">
        <f>TRIM(MID(Table1[[#This Row],[Category and Sub-Category]],1,SEARCH("/",Table1[[#This Row],[Category and Sub-Category]],1)-1))</f>
        <v>theater</v>
      </c>
      <c r="R3356" t="str">
        <f>TRIM(MID(Table1[[#This Row],[Category and Sub-Category]],SEARCH("/",Table1[[#This Row],[Category and Sub-Category]],1)+1,LEN(Table1[[#This Row],[Category and Sub-Category]])))</f>
        <v>plays</v>
      </c>
      <c r="S3356" s="8">
        <f>DATE(1970,1,1)+(Table1[[#This Row],[launched_at]]/(24*60*60))</f>
        <v>42270.7269212963</v>
      </c>
      <c r="T3356" s="8">
        <f>DATE(1970,1,1)+(Table1[[#This Row],[deadline]]/(24*60*60))</f>
        <v>42306.167361111111</v>
      </c>
      <c r="U3356">
        <f>_xlfn.DAYS(Table1[[#This Row],[Date Ended Conversion]],Table1[[#This Row],[Date Created Conversion]])</f>
        <v>36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9">
        <f>IF(Table1[[#This Row],[goal]] &lt;= 0,0,Table1[[#This Row],[pledged]]/Table1[[#This Row],[goal]])</f>
        <v>1.2628571428571429</v>
      </c>
      <c r="P3357" s="7">
        <f>IF(Table1[[#This Row],[backers_count]] &lt;= 0,0,Table1[[#This Row],[pledged]]/Table1[[#This Row],[backers_count]])</f>
        <v>147.33333333333334</v>
      </c>
      <c r="Q3357" t="str">
        <f>TRIM(MID(Table1[[#This Row],[Category and Sub-Category]],1,SEARCH("/",Table1[[#This Row],[Category and Sub-Category]],1)-1))</f>
        <v>theater</v>
      </c>
      <c r="R3357" t="str">
        <f>TRIM(MID(Table1[[#This Row],[Category and Sub-Category]],SEARCH("/",Table1[[#This Row],[Category and Sub-Category]],1)+1,LEN(Table1[[#This Row],[Category and Sub-Category]])))</f>
        <v>plays</v>
      </c>
      <c r="S3357" s="8">
        <f>DATE(1970,1,1)+(Table1[[#This Row],[launched_at]]/(24*60*60))</f>
        <v>42489.619525462964</v>
      </c>
      <c r="T3357" s="8">
        <f>DATE(1970,1,1)+(Table1[[#This Row],[deadline]]/(24*60*60))</f>
        <v>42500.470138888893</v>
      </c>
      <c r="U3357">
        <f>_xlfn.DAYS(Table1[[#This Row],[Date Ended Conversion]],Table1[[#This Row],[Date Created Conversion]])</f>
        <v>11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9">
        <f>IF(Table1[[#This Row],[goal]] &lt;= 0,0,Table1[[#This Row],[pledged]]/Table1[[#This Row],[goal]])</f>
        <v>1.014</v>
      </c>
      <c r="P3358" s="7">
        <f>IF(Table1[[#This Row],[backers_count]] &lt;= 0,0,Table1[[#This Row],[pledged]]/Table1[[#This Row],[backers_count]])</f>
        <v>56.333333333333336</v>
      </c>
      <c r="Q3358" t="str">
        <f>TRIM(MID(Table1[[#This Row],[Category and Sub-Category]],1,SEARCH("/",Table1[[#This Row],[Category and Sub-Category]],1)-1))</f>
        <v>theater</v>
      </c>
      <c r="R3358" t="str">
        <f>TRIM(MID(Table1[[#This Row],[Category and Sub-Category]],SEARCH("/",Table1[[#This Row],[Category and Sub-Category]],1)+1,LEN(Table1[[#This Row],[Category and Sub-Category]])))</f>
        <v>plays</v>
      </c>
      <c r="S3358" s="8">
        <f>DATE(1970,1,1)+(Table1[[#This Row],[launched_at]]/(24*60*60))</f>
        <v>42536.815648148149</v>
      </c>
      <c r="T3358" s="8">
        <f>DATE(1970,1,1)+(Table1[[#This Row],[deadline]]/(24*60*60))</f>
        <v>42566.815648148149</v>
      </c>
      <c r="U3358">
        <f>_xlfn.DAYS(Table1[[#This Row],[Date Ended Conversion]],Table1[[#This Row],[Date Created Conversion]])</f>
        <v>30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9">
        <f>IF(Table1[[#This Row],[goal]] &lt;= 0,0,Table1[[#This Row],[pledged]]/Table1[[#This Row],[goal]])</f>
        <v>1.01</v>
      </c>
      <c r="P3359" s="7">
        <f>IF(Table1[[#This Row],[backers_count]] &lt;= 0,0,Table1[[#This Row],[pledged]]/Table1[[#This Row],[backers_count]])</f>
        <v>96.19047619047619</v>
      </c>
      <c r="Q3359" t="str">
        <f>TRIM(MID(Table1[[#This Row],[Category and Sub-Category]],1,SEARCH("/",Table1[[#This Row],[Category and Sub-Category]],1)-1))</f>
        <v>theater</v>
      </c>
      <c r="R3359" t="str">
        <f>TRIM(MID(Table1[[#This Row],[Category and Sub-Category]],SEARCH("/",Table1[[#This Row],[Category and Sub-Category]],1)+1,LEN(Table1[[#This Row],[Category and Sub-Category]])))</f>
        <v>plays</v>
      </c>
      <c r="S3359" s="8">
        <f>DATE(1970,1,1)+(Table1[[#This Row],[launched_at]]/(24*60*60))</f>
        <v>41822.417939814812</v>
      </c>
      <c r="T3359" s="8">
        <f>DATE(1970,1,1)+(Table1[[#This Row],[deadline]]/(24*60*60))</f>
        <v>41852.417939814812</v>
      </c>
      <c r="U3359">
        <f>_xlfn.DAYS(Table1[[#This Row],[Date Ended Conversion]],Table1[[#This Row],[Date Created Conversion]])</f>
        <v>30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9">
        <f>IF(Table1[[#This Row],[goal]] &lt;= 0,0,Table1[[#This Row],[pledged]]/Table1[[#This Row],[goal]])</f>
        <v>1.0299</v>
      </c>
      <c r="P3360" s="7">
        <f>IF(Table1[[#This Row],[backers_count]] &lt;= 0,0,Table1[[#This Row],[pledged]]/Table1[[#This Row],[backers_count]])</f>
        <v>63.574074074074076</v>
      </c>
      <c r="Q3360" t="str">
        <f>TRIM(MID(Table1[[#This Row],[Category and Sub-Category]],1,SEARCH("/",Table1[[#This Row],[Category and Sub-Category]],1)-1))</f>
        <v>theater</v>
      </c>
      <c r="R3360" t="str">
        <f>TRIM(MID(Table1[[#This Row],[Category and Sub-Category]],SEARCH("/",Table1[[#This Row],[Category and Sub-Category]],1)+1,LEN(Table1[[#This Row],[Category and Sub-Category]])))</f>
        <v>plays</v>
      </c>
      <c r="S3360" s="8">
        <f>DATE(1970,1,1)+(Table1[[#This Row],[launched_at]]/(24*60*60))</f>
        <v>41932.311099537037</v>
      </c>
      <c r="T3360" s="8">
        <f>DATE(1970,1,1)+(Table1[[#This Row],[deadline]]/(24*60*60))</f>
        <v>41962.352766203709</v>
      </c>
      <c r="U3360">
        <f>_xlfn.DAYS(Table1[[#This Row],[Date Ended Conversion]],Table1[[#This Row],[Date Created Conversion]])</f>
        <v>30</v>
      </c>
    </row>
    <row r="3361" spans="1:21" ht="29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9">
        <f>IF(Table1[[#This Row],[goal]] &lt;= 0,0,Table1[[#This Row],[pledged]]/Table1[[#This Row],[goal]])</f>
        <v>1.0625</v>
      </c>
      <c r="P3361" s="7">
        <f>IF(Table1[[#This Row],[backers_count]] &lt;= 0,0,Table1[[#This Row],[pledged]]/Table1[[#This Row],[backers_count]])</f>
        <v>184.78260869565219</v>
      </c>
      <c r="Q3361" t="str">
        <f>TRIM(MID(Table1[[#This Row],[Category and Sub-Category]],1,SEARCH("/",Table1[[#This Row],[Category and Sub-Category]],1)-1))</f>
        <v>theater</v>
      </c>
      <c r="R3361" t="str">
        <f>TRIM(MID(Table1[[#This Row],[Category and Sub-Category]],SEARCH("/",Table1[[#This Row],[Category and Sub-Category]],1)+1,LEN(Table1[[#This Row],[Category and Sub-Category]])))</f>
        <v>plays</v>
      </c>
      <c r="S3361" s="8">
        <f>DATE(1970,1,1)+(Table1[[#This Row],[launched_at]]/(24*60*60))</f>
        <v>42746.057106481487</v>
      </c>
      <c r="T3361" s="8">
        <f>DATE(1970,1,1)+(Table1[[#This Row],[deadline]]/(24*60*60))</f>
        <v>42791.057106481487</v>
      </c>
      <c r="U3361">
        <f>_xlfn.DAYS(Table1[[#This Row],[Date Ended Conversion]],Table1[[#This Row],[Date Created Conversion]])</f>
        <v>45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9">
        <f>IF(Table1[[#This Row],[goal]] &lt;= 0,0,Table1[[#This Row],[pledged]]/Table1[[#This Row],[goal]])</f>
        <v>1.0137777777777779</v>
      </c>
      <c r="P3362" s="7">
        <f>IF(Table1[[#This Row],[backers_count]] &lt;= 0,0,Table1[[#This Row],[pledged]]/Table1[[#This Row],[backers_count]])</f>
        <v>126.72222222222223</v>
      </c>
      <c r="Q3362" t="str">
        <f>TRIM(MID(Table1[[#This Row],[Category and Sub-Category]],1,SEARCH("/",Table1[[#This Row],[Category and Sub-Category]],1)-1))</f>
        <v>theater</v>
      </c>
      <c r="R3362" t="str">
        <f>TRIM(MID(Table1[[#This Row],[Category and Sub-Category]],SEARCH("/",Table1[[#This Row],[Category and Sub-Category]],1)+1,LEN(Table1[[#This Row],[Category and Sub-Category]])))</f>
        <v>plays</v>
      </c>
      <c r="S3362" s="8">
        <f>DATE(1970,1,1)+(Table1[[#This Row],[launched_at]]/(24*60*60))</f>
        <v>42697.082673611112</v>
      </c>
      <c r="T3362" s="8">
        <f>DATE(1970,1,1)+(Table1[[#This Row],[deadline]]/(24*60*60))</f>
        <v>42718.665972222225</v>
      </c>
      <c r="U3362">
        <f>_xlfn.DAYS(Table1[[#This Row],[Date Ended Conversion]],Table1[[#This Row],[Date Created Conversion]])</f>
        <v>21</v>
      </c>
    </row>
    <row r="3363" spans="1:21" ht="43.5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9">
        <f>IF(Table1[[#This Row],[goal]] &lt;= 0,0,Table1[[#This Row],[pledged]]/Table1[[#This Row],[goal]])</f>
        <v>1.1346000000000001</v>
      </c>
      <c r="P3363" s="7">
        <f>IF(Table1[[#This Row],[backers_count]] &lt;= 0,0,Table1[[#This Row],[pledged]]/Table1[[#This Row],[backers_count]])</f>
        <v>83.42647058823529</v>
      </c>
      <c r="Q3363" t="str">
        <f>TRIM(MID(Table1[[#This Row],[Category and Sub-Category]],1,SEARCH("/",Table1[[#This Row],[Category and Sub-Category]],1)-1))</f>
        <v>theater</v>
      </c>
      <c r="R3363" t="str">
        <f>TRIM(MID(Table1[[#This Row],[Category and Sub-Category]],SEARCH("/",Table1[[#This Row],[Category and Sub-Category]],1)+1,LEN(Table1[[#This Row],[Category and Sub-Category]])))</f>
        <v>plays</v>
      </c>
      <c r="S3363" s="8">
        <f>DATE(1970,1,1)+(Table1[[#This Row],[launched_at]]/(24*60*60))</f>
        <v>41866.025347222225</v>
      </c>
      <c r="T3363" s="8">
        <f>DATE(1970,1,1)+(Table1[[#This Row],[deadline]]/(24*60*60))</f>
        <v>41883.665972222225</v>
      </c>
      <c r="U3363">
        <f>_xlfn.DAYS(Table1[[#This Row],[Date Ended Conversion]],Table1[[#This Row],[Date Created Conversion]])</f>
        <v>17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9">
        <f>IF(Table1[[#This Row],[goal]] &lt;= 0,0,Table1[[#This Row],[pledged]]/Table1[[#This Row],[goal]])</f>
        <v>2.1800000000000002</v>
      </c>
      <c r="P3364" s="7">
        <f>IF(Table1[[#This Row],[backers_count]] &lt;= 0,0,Table1[[#This Row],[pledged]]/Table1[[#This Row],[backers_count]])</f>
        <v>54.5</v>
      </c>
      <c r="Q3364" t="str">
        <f>TRIM(MID(Table1[[#This Row],[Category and Sub-Category]],1,SEARCH("/",Table1[[#This Row],[Category and Sub-Category]],1)-1))</f>
        <v>theater</v>
      </c>
      <c r="R3364" t="str">
        <f>TRIM(MID(Table1[[#This Row],[Category and Sub-Category]],SEARCH("/",Table1[[#This Row],[Category and Sub-Category]],1)+1,LEN(Table1[[#This Row],[Category and Sub-Category]])))</f>
        <v>plays</v>
      </c>
      <c r="S3364" s="8">
        <f>DATE(1970,1,1)+(Table1[[#This Row],[launched_at]]/(24*60*60))</f>
        <v>42056.091631944444</v>
      </c>
      <c r="T3364" s="8">
        <f>DATE(1970,1,1)+(Table1[[#This Row],[deadline]]/(24*60*60))</f>
        <v>42070.204861111109</v>
      </c>
      <c r="U3364">
        <f>_xlfn.DAYS(Table1[[#This Row],[Date Ended Conversion]],Table1[[#This Row],[Date Created Conversion]])</f>
        <v>14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9">
        <f>IF(Table1[[#This Row],[goal]] &lt;= 0,0,Table1[[#This Row],[pledged]]/Table1[[#This Row],[goal]])</f>
        <v>1.0141935483870967</v>
      </c>
      <c r="P3365" s="7">
        <f>IF(Table1[[#This Row],[backers_count]] &lt;= 0,0,Table1[[#This Row],[pledged]]/Table1[[#This Row],[backers_count]])</f>
        <v>302.30769230769232</v>
      </c>
      <c r="Q3365" t="str">
        <f>TRIM(MID(Table1[[#This Row],[Category and Sub-Category]],1,SEARCH("/",Table1[[#This Row],[Category and Sub-Category]],1)-1))</f>
        <v>theater</v>
      </c>
      <c r="R3365" t="str">
        <f>TRIM(MID(Table1[[#This Row],[Category and Sub-Category]],SEARCH("/",Table1[[#This Row],[Category and Sub-Category]],1)+1,LEN(Table1[[#This Row],[Category and Sub-Category]])))</f>
        <v>plays</v>
      </c>
      <c r="S3365" s="8">
        <f>DATE(1970,1,1)+(Table1[[#This Row],[launched_at]]/(24*60*60))</f>
        <v>41851.771354166667</v>
      </c>
      <c r="T3365" s="8">
        <f>DATE(1970,1,1)+(Table1[[#This Row],[deadline]]/(24*60*60))</f>
        <v>41870.666666666664</v>
      </c>
      <c r="U3365">
        <f>_xlfn.DAYS(Table1[[#This Row],[Date Ended Conversion]],Table1[[#This Row],[Date Created Conversion]])</f>
        <v>19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9">
        <f>IF(Table1[[#This Row],[goal]] &lt;= 0,0,Table1[[#This Row],[pledged]]/Table1[[#This Row],[goal]])</f>
        <v>1.0593333333333332</v>
      </c>
      <c r="P3366" s="7">
        <f>IF(Table1[[#This Row],[backers_count]] &lt;= 0,0,Table1[[#This Row],[pledged]]/Table1[[#This Row],[backers_count]])</f>
        <v>44.138888888888886</v>
      </c>
      <c r="Q3366" t="str">
        <f>TRIM(MID(Table1[[#This Row],[Category and Sub-Category]],1,SEARCH("/",Table1[[#This Row],[Category and Sub-Category]],1)-1))</f>
        <v>theater</v>
      </c>
      <c r="R3366" t="str">
        <f>TRIM(MID(Table1[[#This Row],[Category and Sub-Category]],SEARCH("/",Table1[[#This Row],[Category and Sub-Category]],1)+1,LEN(Table1[[#This Row],[Category and Sub-Category]])))</f>
        <v>plays</v>
      </c>
      <c r="S3366" s="8">
        <f>DATE(1970,1,1)+(Table1[[#This Row],[launched_at]]/(24*60*60))</f>
        <v>42422.977418981478</v>
      </c>
      <c r="T3366" s="8">
        <f>DATE(1970,1,1)+(Table1[[#This Row],[deadline]]/(24*60*60))</f>
        <v>42444.875</v>
      </c>
      <c r="U3366">
        <f>_xlfn.DAYS(Table1[[#This Row],[Date Ended Conversion]],Table1[[#This Row],[Date Created Conversion]])</f>
        <v>22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9">
        <f>IF(Table1[[#This Row],[goal]] &lt;= 0,0,Table1[[#This Row],[pledged]]/Table1[[#This Row],[goal]])</f>
        <v>1.04</v>
      </c>
      <c r="P3367" s="7">
        <f>IF(Table1[[#This Row],[backers_count]] &lt;= 0,0,Table1[[#This Row],[pledged]]/Table1[[#This Row],[backers_count]])</f>
        <v>866.66666666666663</v>
      </c>
      <c r="Q3367" t="str">
        <f>TRIM(MID(Table1[[#This Row],[Category and Sub-Category]],1,SEARCH("/",Table1[[#This Row],[Category and Sub-Category]],1)-1))</f>
        <v>theater</v>
      </c>
      <c r="R3367" t="str">
        <f>TRIM(MID(Table1[[#This Row],[Category and Sub-Category]],SEARCH("/",Table1[[#This Row],[Category and Sub-Category]],1)+1,LEN(Table1[[#This Row],[Category and Sub-Category]])))</f>
        <v>plays</v>
      </c>
      <c r="S3367" s="8">
        <f>DATE(1970,1,1)+(Table1[[#This Row],[launched_at]]/(24*60*60))</f>
        <v>42321.101759259254</v>
      </c>
      <c r="T3367" s="8">
        <f>DATE(1970,1,1)+(Table1[[#This Row],[deadline]]/(24*60*60))</f>
        <v>42351.101759259254</v>
      </c>
      <c r="U3367">
        <f>_xlfn.DAYS(Table1[[#This Row],[Date Ended Conversion]],Table1[[#This Row],[Date Created Conversion]])</f>
        <v>30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9">
        <f>IF(Table1[[#This Row],[goal]] &lt;= 0,0,Table1[[#This Row],[pledged]]/Table1[[#This Row],[goal]])</f>
        <v>2.21</v>
      </c>
      <c r="P3368" s="7">
        <f>IF(Table1[[#This Row],[backers_count]] &lt;= 0,0,Table1[[#This Row],[pledged]]/Table1[[#This Row],[backers_count]])</f>
        <v>61.388888888888886</v>
      </c>
      <c r="Q3368" t="str">
        <f>TRIM(MID(Table1[[#This Row],[Category and Sub-Category]],1,SEARCH("/",Table1[[#This Row],[Category and Sub-Category]],1)-1))</f>
        <v>theater</v>
      </c>
      <c r="R3368" t="str">
        <f>TRIM(MID(Table1[[#This Row],[Category and Sub-Category]],SEARCH("/",Table1[[#This Row],[Category and Sub-Category]],1)+1,LEN(Table1[[#This Row],[Category and Sub-Category]])))</f>
        <v>plays</v>
      </c>
      <c r="S3368" s="8">
        <f>DATE(1970,1,1)+(Table1[[#This Row],[launched_at]]/(24*60*60))</f>
        <v>42107.067557870367</v>
      </c>
      <c r="T3368" s="8">
        <f>DATE(1970,1,1)+(Table1[[#This Row],[deadline]]/(24*60*60))</f>
        <v>42137.067557870367</v>
      </c>
      <c r="U3368">
        <f>_xlfn.DAYS(Table1[[#This Row],[Date Ended Conversion]],Table1[[#This Row],[Date Created Conversion]])</f>
        <v>30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9">
        <f>IF(Table1[[#This Row],[goal]] &lt;= 0,0,Table1[[#This Row],[pledged]]/Table1[[#This Row],[goal]])</f>
        <v>1.1866666666666668</v>
      </c>
      <c r="P3369" s="7">
        <f>IF(Table1[[#This Row],[backers_count]] &lt;= 0,0,Table1[[#This Row],[pledged]]/Table1[[#This Row],[backers_count]])</f>
        <v>29.666666666666668</v>
      </c>
      <c r="Q3369" t="str">
        <f>TRIM(MID(Table1[[#This Row],[Category and Sub-Category]],1,SEARCH("/",Table1[[#This Row],[Category and Sub-Category]],1)-1))</f>
        <v>theater</v>
      </c>
      <c r="R3369" t="str">
        <f>TRIM(MID(Table1[[#This Row],[Category and Sub-Category]],SEARCH("/",Table1[[#This Row],[Category and Sub-Category]],1)+1,LEN(Table1[[#This Row],[Category and Sub-Category]])))</f>
        <v>plays</v>
      </c>
      <c r="S3369" s="8">
        <f>DATE(1970,1,1)+(Table1[[#This Row],[launched_at]]/(24*60*60))</f>
        <v>42192.933958333335</v>
      </c>
      <c r="T3369" s="8">
        <f>DATE(1970,1,1)+(Table1[[#This Row],[deadline]]/(24*60*60))</f>
        <v>42217.933958333335</v>
      </c>
      <c r="U3369">
        <f>_xlfn.DAYS(Table1[[#This Row],[Date Ended Conversion]],Table1[[#This Row],[Date Created Conversion]])</f>
        <v>25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9">
        <f>IF(Table1[[#This Row],[goal]] &lt;= 0,0,Table1[[#This Row],[pledged]]/Table1[[#This Row],[goal]])</f>
        <v>1.046</v>
      </c>
      <c r="P3370" s="7">
        <f>IF(Table1[[#This Row],[backers_count]] &lt;= 0,0,Table1[[#This Row],[pledged]]/Table1[[#This Row],[backers_count]])</f>
        <v>45.478260869565219</v>
      </c>
      <c r="Q3370" t="str">
        <f>TRIM(MID(Table1[[#This Row],[Category and Sub-Category]],1,SEARCH("/",Table1[[#This Row],[Category and Sub-Category]],1)-1))</f>
        <v>theater</v>
      </c>
      <c r="R3370" t="str">
        <f>TRIM(MID(Table1[[#This Row],[Category and Sub-Category]],SEARCH("/",Table1[[#This Row],[Category and Sub-Category]],1)+1,LEN(Table1[[#This Row],[Category and Sub-Category]])))</f>
        <v>plays</v>
      </c>
      <c r="S3370" s="8">
        <f>DATE(1970,1,1)+(Table1[[#This Row],[launched_at]]/(24*60*60))</f>
        <v>41969.199756944443</v>
      </c>
      <c r="T3370" s="8">
        <f>DATE(1970,1,1)+(Table1[[#This Row],[deadline]]/(24*60*60))</f>
        <v>42005.208333333328</v>
      </c>
      <c r="U3370">
        <f>_xlfn.DAYS(Table1[[#This Row],[Date Ended Conversion]],Table1[[#This Row],[Date Created Conversion]])</f>
        <v>36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9">
        <f>IF(Table1[[#This Row],[goal]] &lt;= 0,0,Table1[[#This Row],[pledged]]/Table1[[#This Row],[goal]])</f>
        <v>1.0389999999999999</v>
      </c>
      <c r="P3371" s="7">
        <f>IF(Table1[[#This Row],[backers_count]] &lt;= 0,0,Table1[[#This Row],[pledged]]/Table1[[#This Row],[backers_count]])</f>
        <v>96.203703703703709</v>
      </c>
      <c r="Q3371" t="str">
        <f>TRIM(MID(Table1[[#This Row],[Category and Sub-Category]],1,SEARCH("/",Table1[[#This Row],[Category and Sub-Category]],1)-1))</f>
        <v>theater</v>
      </c>
      <c r="R3371" t="str">
        <f>TRIM(MID(Table1[[#This Row],[Category and Sub-Category]],SEARCH("/",Table1[[#This Row],[Category and Sub-Category]],1)+1,LEN(Table1[[#This Row],[Category and Sub-Category]])))</f>
        <v>plays</v>
      </c>
      <c r="S3371" s="8">
        <f>DATE(1970,1,1)+(Table1[[#This Row],[launched_at]]/(24*60*60))</f>
        <v>42690.041435185187</v>
      </c>
      <c r="T3371" s="8">
        <f>DATE(1970,1,1)+(Table1[[#This Row],[deadline]]/(24*60*60))</f>
        <v>42750.041435185187</v>
      </c>
      <c r="U3371">
        <f>_xlfn.DAYS(Table1[[#This Row],[Date Ended Conversion]],Table1[[#This Row],[Date Created Conversion]])</f>
        <v>60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9">
        <f>IF(Table1[[#This Row],[goal]] &lt;= 0,0,Table1[[#This Row],[pledged]]/Table1[[#This Row],[goal]])</f>
        <v>1.1773333333333333</v>
      </c>
      <c r="P3372" s="7">
        <f>IF(Table1[[#This Row],[backers_count]] &lt;= 0,0,Table1[[#This Row],[pledged]]/Table1[[#This Row],[backers_count]])</f>
        <v>67.92307692307692</v>
      </c>
      <c r="Q3372" t="str">
        <f>TRIM(MID(Table1[[#This Row],[Category and Sub-Category]],1,SEARCH("/",Table1[[#This Row],[Category and Sub-Category]],1)-1))</f>
        <v>theater</v>
      </c>
      <c r="R3372" t="str">
        <f>TRIM(MID(Table1[[#This Row],[Category and Sub-Category]],SEARCH("/",Table1[[#This Row],[Category and Sub-Category]],1)+1,LEN(Table1[[#This Row],[Category and Sub-Category]])))</f>
        <v>plays</v>
      </c>
      <c r="S3372" s="8">
        <f>DATE(1970,1,1)+(Table1[[#This Row],[launched_at]]/(24*60*60))</f>
        <v>42690.334317129629</v>
      </c>
      <c r="T3372" s="8">
        <f>DATE(1970,1,1)+(Table1[[#This Row],[deadline]]/(24*60*60))</f>
        <v>42721.333333333328</v>
      </c>
      <c r="U3372">
        <f>_xlfn.DAYS(Table1[[#This Row],[Date Ended Conversion]],Table1[[#This Row],[Date Created Conversion]])</f>
        <v>31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9">
        <f>IF(Table1[[#This Row],[goal]] &lt;= 0,0,Table1[[#This Row],[pledged]]/Table1[[#This Row],[goal]])</f>
        <v>1.385</v>
      </c>
      <c r="P3373" s="7">
        <f>IF(Table1[[#This Row],[backers_count]] &lt;= 0,0,Table1[[#This Row],[pledged]]/Table1[[#This Row],[backers_count]])</f>
        <v>30.777777777777779</v>
      </c>
      <c r="Q3373" t="str">
        <f>TRIM(MID(Table1[[#This Row],[Category and Sub-Category]],1,SEARCH("/",Table1[[#This Row],[Category and Sub-Category]],1)-1))</f>
        <v>theater</v>
      </c>
      <c r="R3373" t="str">
        <f>TRIM(MID(Table1[[#This Row],[Category and Sub-Category]],SEARCH("/",Table1[[#This Row],[Category and Sub-Category]],1)+1,LEN(Table1[[#This Row],[Category and Sub-Category]])))</f>
        <v>plays</v>
      </c>
      <c r="S3373" s="8">
        <f>DATE(1970,1,1)+(Table1[[#This Row],[launched_at]]/(24*60*60))</f>
        <v>42312.874594907407</v>
      </c>
      <c r="T3373" s="8">
        <f>DATE(1970,1,1)+(Table1[[#This Row],[deadline]]/(24*60*60))</f>
        <v>42340.874594907407</v>
      </c>
      <c r="U3373">
        <f>_xlfn.DAYS(Table1[[#This Row],[Date Ended Conversion]],Table1[[#This Row],[Date Created Conversion]])</f>
        <v>28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9">
        <f>IF(Table1[[#This Row],[goal]] &lt;= 0,0,Table1[[#This Row],[pledged]]/Table1[[#This Row],[goal]])</f>
        <v>1.0349999999999999</v>
      </c>
      <c r="P3374" s="7">
        <f>IF(Table1[[#This Row],[backers_count]] &lt;= 0,0,Table1[[#This Row],[pledged]]/Table1[[#This Row],[backers_count]])</f>
        <v>38.333333333333336</v>
      </c>
      <c r="Q3374" t="str">
        <f>TRIM(MID(Table1[[#This Row],[Category and Sub-Category]],1,SEARCH("/",Table1[[#This Row],[Category and Sub-Category]],1)-1))</f>
        <v>theater</v>
      </c>
      <c r="R3374" t="str">
        <f>TRIM(MID(Table1[[#This Row],[Category and Sub-Category]],SEARCH("/",Table1[[#This Row],[Category and Sub-Category]],1)+1,LEN(Table1[[#This Row],[Category and Sub-Category]])))</f>
        <v>plays</v>
      </c>
      <c r="S3374" s="8">
        <f>DATE(1970,1,1)+(Table1[[#This Row],[launched_at]]/(24*60*60))</f>
        <v>41855.548101851848</v>
      </c>
      <c r="T3374" s="8">
        <f>DATE(1970,1,1)+(Table1[[#This Row],[deadline]]/(24*60*60))</f>
        <v>41876.207638888889</v>
      </c>
      <c r="U3374">
        <f>_xlfn.DAYS(Table1[[#This Row],[Date Ended Conversion]],Table1[[#This Row],[Date Created Conversion]])</f>
        <v>21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9">
        <f>IF(Table1[[#This Row],[goal]] &lt;= 0,0,Table1[[#This Row],[pledged]]/Table1[[#This Row],[goal]])</f>
        <v>1.0024999999999999</v>
      </c>
      <c r="P3375" s="7">
        <f>IF(Table1[[#This Row],[backers_count]] &lt;= 0,0,Table1[[#This Row],[pledged]]/Table1[[#This Row],[backers_count]])</f>
        <v>66.833333333333329</v>
      </c>
      <c r="Q3375" t="str">
        <f>TRIM(MID(Table1[[#This Row],[Category and Sub-Category]],1,SEARCH("/",Table1[[#This Row],[Category and Sub-Category]],1)-1))</f>
        <v>theater</v>
      </c>
      <c r="R3375" t="str">
        <f>TRIM(MID(Table1[[#This Row],[Category and Sub-Category]],SEARCH("/",Table1[[#This Row],[Category and Sub-Category]],1)+1,LEN(Table1[[#This Row],[Category and Sub-Category]])))</f>
        <v>plays</v>
      </c>
      <c r="S3375" s="8">
        <f>DATE(1970,1,1)+(Table1[[#This Row],[launched_at]]/(24*60*60))</f>
        <v>42179.854629629626</v>
      </c>
      <c r="T3375" s="8">
        <f>DATE(1970,1,1)+(Table1[[#This Row],[deadline]]/(24*60*60))</f>
        <v>42203.666666666672</v>
      </c>
      <c r="U3375">
        <f>_xlfn.DAYS(Table1[[#This Row],[Date Ended Conversion]],Table1[[#This Row],[Date Created Conversion]])</f>
        <v>24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9">
        <f>IF(Table1[[#This Row],[goal]] &lt;= 0,0,Table1[[#This Row],[pledged]]/Table1[[#This Row],[goal]])</f>
        <v>1.0657142857142856</v>
      </c>
      <c r="P3376" s="7">
        <f>IF(Table1[[#This Row],[backers_count]] &lt;= 0,0,Table1[[#This Row],[pledged]]/Table1[[#This Row],[backers_count]])</f>
        <v>71.730769230769226</v>
      </c>
      <c r="Q3376" t="str">
        <f>TRIM(MID(Table1[[#This Row],[Category and Sub-Category]],1,SEARCH("/",Table1[[#This Row],[Category and Sub-Category]],1)-1))</f>
        <v>theater</v>
      </c>
      <c r="R3376" t="str">
        <f>TRIM(MID(Table1[[#This Row],[Category and Sub-Category]],SEARCH("/",Table1[[#This Row],[Category and Sub-Category]],1)+1,LEN(Table1[[#This Row],[Category and Sub-Category]])))</f>
        <v>plays</v>
      </c>
      <c r="S3376" s="8">
        <f>DATE(1970,1,1)+(Table1[[#This Row],[launched_at]]/(24*60*60))</f>
        <v>42275.731666666667</v>
      </c>
      <c r="T3376" s="8">
        <f>DATE(1970,1,1)+(Table1[[#This Row],[deadline]]/(24*60*60))</f>
        <v>42305.731666666667</v>
      </c>
      <c r="U3376">
        <f>_xlfn.DAYS(Table1[[#This Row],[Date Ended Conversion]],Table1[[#This Row],[Date Created Conversion]])</f>
        <v>30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9">
        <f>IF(Table1[[#This Row],[goal]] &lt;= 0,0,Table1[[#This Row],[pledged]]/Table1[[#This Row],[goal]])</f>
        <v>1</v>
      </c>
      <c r="P3377" s="7">
        <f>IF(Table1[[#This Row],[backers_count]] &lt;= 0,0,Table1[[#This Row],[pledged]]/Table1[[#This Row],[backers_count]])</f>
        <v>176.47058823529412</v>
      </c>
      <c r="Q3377" t="str">
        <f>TRIM(MID(Table1[[#This Row],[Category and Sub-Category]],1,SEARCH("/",Table1[[#This Row],[Category and Sub-Category]],1)-1))</f>
        <v>theater</v>
      </c>
      <c r="R3377" t="str">
        <f>TRIM(MID(Table1[[#This Row],[Category and Sub-Category]],SEARCH("/",Table1[[#This Row],[Category and Sub-Category]],1)+1,LEN(Table1[[#This Row],[Category and Sub-Category]])))</f>
        <v>plays</v>
      </c>
      <c r="S3377" s="8">
        <f>DATE(1970,1,1)+(Table1[[#This Row],[launched_at]]/(24*60*60))</f>
        <v>41765.610798611109</v>
      </c>
      <c r="T3377" s="8">
        <f>DATE(1970,1,1)+(Table1[[#This Row],[deadline]]/(24*60*60))</f>
        <v>41777.610798611109</v>
      </c>
      <c r="U3377">
        <f>_xlfn.DAYS(Table1[[#This Row],[Date Ended Conversion]],Table1[[#This Row],[Date Created Conversion]])</f>
        <v>12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9">
        <f>IF(Table1[[#This Row],[goal]] &lt;= 0,0,Table1[[#This Row],[pledged]]/Table1[[#This Row],[goal]])</f>
        <v>1.0001249999999999</v>
      </c>
      <c r="P3378" s="7">
        <f>IF(Table1[[#This Row],[backers_count]] &lt;= 0,0,Table1[[#This Row],[pledged]]/Table1[[#This Row],[backers_count]])</f>
        <v>421.10526315789474</v>
      </c>
      <c r="Q3378" t="str">
        <f>TRIM(MID(Table1[[#This Row],[Category and Sub-Category]],1,SEARCH("/",Table1[[#This Row],[Category and Sub-Category]],1)-1))</f>
        <v>theater</v>
      </c>
      <c r="R3378" t="str">
        <f>TRIM(MID(Table1[[#This Row],[Category and Sub-Category]],SEARCH("/",Table1[[#This Row],[Category and Sub-Category]],1)+1,LEN(Table1[[#This Row],[Category and Sub-Category]])))</f>
        <v>plays</v>
      </c>
      <c r="S3378" s="8">
        <f>DATE(1970,1,1)+(Table1[[#This Row],[launched_at]]/(24*60*60))</f>
        <v>42059.701319444444</v>
      </c>
      <c r="T3378" s="8">
        <f>DATE(1970,1,1)+(Table1[[#This Row],[deadline]]/(24*60*60))</f>
        <v>42119.659652777773</v>
      </c>
      <c r="U3378">
        <f>_xlfn.DAYS(Table1[[#This Row],[Date Ended Conversion]],Table1[[#This Row],[Date Created Conversion]])</f>
        <v>60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9">
        <f>IF(Table1[[#This Row],[goal]] &lt;= 0,0,Table1[[#This Row],[pledged]]/Table1[[#This Row],[goal]])</f>
        <v>1.0105</v>
      </c>
      <c r="P3379" s="7">
        <f>IF(Table1[[#This Row],[backers_count]] &lt;= 0,0,Table1[[#This Row],[pledged]]/Table1[[#This Row],[backers_count]])</f>
        <v>104.98701298701299</v>
      </c>
      <c r="Q3379" t="str">
        <f>TRIM(MID(Table1[[#This Row],[Category and Sub-Category]],1,SEARCH("/",Table1[[#This Row],[Category and Sub-Category]],1)-1))</f>
        <v>theater</v>
      </c>
      <c r="R3379" t="str">
        <f>TRIM(MID(Table1[[#This Row],[Category and Sub-Category]],SEARCH("/",Table1[[#This Row],[Category and Sub-Category]],1)+1,LEN(Table1[[#This Row],[Category and Sub-Category]])))</f>
        <v>plays</v>
      </c>
      <c r="S3379" s="8">
        <f>DATE(1970,1,1)+(Table1[[#This Row],[launched_at]]/(24*60*60))</f>
        <v>42053.732627314814</v>
      </c>
      <c r="T3379" s="8">
        <f>DATE(1970,1,1)+(Table1[[#This Row],[deadline]]/(24*60*60))</f>
        <v>42083.705555555556</v>
      </c>
      <c r="U3379">
        <f>_xlfn.DAYS(Table1[[#This Row],[Date Ended Conversion]],Table1[[#This Row],[Date Created Conversion]])</f>
        <v>30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9">
        <f>IF(Table1[[#This Row],[goal]] &lt;= 0,0,Table1[[#This Row],[pledged]]/Table1[[#This Row],[goal]])</f>
        <v>1.0763636363636364</v>
      </c>
      <c r="P3380" s="7">
        <f>IF(Table1[[#This Row],[backers_count]] &lt;= 0,0,Table1[[#This Row],[pledged]]/Table1[[#This Row],[backers_count]])</f>
        <v>28.19047619047619</v>
      </c>
      <c r="Q3380" t="str">
        <f>TRIM(MID(Table1[[#This Row],[Category and Sub-Category]],1,SEARCH("/",Table1[[#This Row],[Category and Sub-Category]],1)-1))</f>
        <v>theater</v>
      </c>
      <c r="R3380" t="str">
        <f>TRIM(MID(Table1[[#This Row],[Category and Sub-Category]],SEARCH("/",Table1[[#This Row],[Category and Sub-Category]],1)+1,LEN(Table1[[#This Row],[Category and Sub-Category]])))</f>
        <v>plays</v>
      </c>
      <c r="S3380" s="8">
        <f>DATE(1970,1,1)+(Table1[[#This Row],[launched_at]]/(24*60*60))</f>
        <v>41858.355393518519</v>
      </c>
      <c r="T3380" s="8">
        <f>DATE(1970,1,1)+(Table1[[#This Row],[deadline]]/(24*60*60))</f>
        <v>41882.547222222223</v>
      </c>
      <c r="U3380">
        <f>_xlfn.DAYS(Table1[[#This Row],[Date Ended Conversion]],Table1[[#This Row],[Date Created Conversion]])</f>
        <v>24</v>
      </c>
    </row>
    <row r="3381" spans="1:21" ht="43.5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9">
        <f>IF(Table1[[#This Row],[goal]] &lt;= 0,0,Table1[[#This Row],[pledged]]/Table1[[#This Row],[goal]])</f>
        <v>1.0365</v>
      </c>
      <c r="P3381" s="7">
        <f>IF(Table1[[#This Row],[backers_count]] &lt;= 0,0,Table1[[#This Row],[pledged]]/Table1[[#This Row],[backers_count]])</f>
        <v>54.55263157894737</v>
      </c>
      <c r="Q3381" t="str">
        <f>TRIM(MID(Table1[[#This Row],[Category and Sub-Category]],1,SEARCH("/",Table1[[#This Row],[Category and Sub-Category]],1)-1))</f>
        <v>theater</v>
      </c>
      <c r="R3381" t="str">
        <f>TRIM(MID(Table1[[#This Row],[Category and Sub-Category]],SEARCH("/",Table1[[#This Row],[Category and Sub-Category]],1)+1,LEN(Table1[[#This Row],[Category and Sub-Category]])))</f>
        <v>plays</v>
      </c>
      <c r="S3381" s="8">
        <f>DATE(1970,1,1)+(Table1[[#This Row],[launched_at]]/(24*60*60))</f>
        <v>42225.513888888891</v>
      </c>
      <c r="T3381" s="8">
        <f>DATE(1970,1,1)+(Table1[[#This Row],[deadline]]/(24*60*60))</f>
        <v>42242.958333333328</v>
      </c>
      <c r="U3381">
        <f>_xlfn.DAYS(Table1[[#This Row],[Date Ended Conversion]],Table1[[#This Row],[Date Created Conversion]])</f>
        <v>17</v>
      </c>
    </row>
    <row r="3382" spans="1:21" ht="43.5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9">
        <f>IF(Table1[[#This Row],[goal]] &lt;= 0,0,Table1[[#This Row],[pledged]]/Table1[[#This Row],[goal]])</f>
        <v>1.0443333333333333</v>
      </c>
      <c r="P3382" s="7">
        <f>IF(Table1[[#This Row],[backers_count]] &lt;= 0,0,Table1[[#This Row],[pledged]]/Table1[[#This Row],[backers_count]])</f>
        <v>111.89285714285714</v>
      </c>
      <c r="Q3382" t="str">
        <f>TRIM(MID(Table1[[#This Row],[Category and Sub-Category]],1,SEARCH("/",Table1[[#This Row],[Category and Sub-Category]],1)-1))</f>
        <v>theater</v>
      </c>
      <c r="R3382" t="str">
        <f>TRIM(MID(Table1[[#This Row],[Category and Sub-Category]],SEARCH("/",Table1[[#This Row],[Category and Sub-Category]],1)+1,LEN(Table1[[#This Row],[Category and Sub-Category]])))</f>
        <v>plays</v>
      </c>
      <c r="S3382" s="8">
        <f>DATE(1970,1,1)+(Table1[[#This Row],[launched_at]]/(24*60*60))</f>
        <v>41937.953449074077</v>
      </c>
      <c r="T3382" s="8">
        <f>DATE(1970,1,1)+(Table1[[#This Row],[deadline]]/(24*60*60))</f>
        <v>41972.995115740741</v>
      </c>
      <c r="U3382">
        <f>_xlfn.DAYS(Table1[[#This Row],[Date Ended Conversion]],Table1[[#This Row],[Date Created Conversion]])</f>
        <v>35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9">
        <f>IF(Table1[[#This Row],[goal]] &lt;= 0,0,Table1[[#This Row],[pledged]]/Table1[[#This Row],[goal]])</f>
        <v>1.0225</v>
      </c>
      <c r="P3383" s="7">
        <f>IF(Table1[[#This Row],[backers_count]] &lt;= 0,0,Table1[[#This Row],[pledged]]/Table1[[#This Row],[backers_count]])</f>
        <v>85.208333333333329</v>
      </c>
      <c r="Q3383" t="str">
        <f>TRIM(MID(Table1[[#This Row],[Category and Sub-Category]],1,SEARCH("/",Table1[[#This Row],[Category and Sub-Category]],1)-1))</f>
        <v>theater</v>
      </c>
      <c r="R3383" t="str">
        <f>TRIM(MID(Table1[[#This Row],[Category and Sub-Category]],SEARCH("/",Table1[[#This Row],[Category and Sub-Category]],1)+1,LEN(Table1[[#This Row],[Category and Sub-Category]])))</f>
        <v>plays</v>
      </c>
      <c r="S3383" s="8">
        <f>DATE(1970,1,1)+(Table1[[#This Row],[launched_at]]/(24*60*60))</f>
        <v>42044.184988425928</v>
      </c>
      <c r="T3383" s="8">
        <f>DATE(1970,1,1)+(Table1[[#This Row],[deadline]]/(24*60*60))</f>
        <v>42074.143321759257</v>
      </c>
      <c r="U3383">
        <f>_xlfn.DAYS(Table1[[#This Row],[Date Ended Conversion]],Table1[[#This Row],[Date Created Conversion]])</f>
        <v>30</v>
      </c>
    </row>
    <row r="3384" spans="1:21" ht="43.5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9">
        <f>IF(Table1[[#This Row],[goal]] &lt;= 0,0,Table1[[#This Row],[pledged]]/Table1[[#This Row],[goal]])</f>
        <v>1.0074285714285713</v>
      </c>
      <c r="P3384" s="7">
        <f>IF(Table1[[#This Row],[backers_count]] &lt;= 0,0,Table1[[#This Row],[pledged]]/Table1[[#This Row],[backers_count]])</f>
        <v>76.652173913043484</v>
      </c>
      <c r="Q3384" t="str">
        <f>TRIM(MID(Table1[[#This Row],[Category and Sub-Category]],1,SEARCH("/",Table1[[#This Row],[Category and Sub-Category]],1)-1))</f>
        <v>theater</v>
      </c>
      <c r="R3384" t="str">
        <f>TRIM(MID(Table1[[#This Row],[Category and Sub-Category]],SEARCH("/",Table1[[#This Row],[Category and Sub-Category]],1)+1,LEN(Table1[[#This Row],[Category and Sub-Category]])))</f>
        <v>plays</v>
      </c>
      <c r="S3384" s="8">
        <f>DATE(1970,1,1)+(Table1[[#This Row],[launched_at]]/(24*60*60))</f>
        <v>42559.431203703702</v>
      </c>
      <c r="T3384" s="8">
        <f>DATE(1970,1,1)+(Table1[[#This Row],[deadline]]/(24*60*60))</f>
        <v>42583.957638888889</v>
      </c>
      <c r="U3384">
        <f>_xlfn.DAYS(Table1[[#This Row],[Date Ended Conversion]],Table1[[#This Row],[Date Created Conversion]])</f>
        <v>24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9">
        <f>IF(Table1[[#This Row],[goal]] &lt;= 0,0,Table1[[#This Row],[pledged]]/Table1[[#This Row],[goal]])</f>
        <v>1.1171428571428572</v>
      </c>
      <c r="P3385" s="7">
        <f>IF(Table1[[#This Row],[backers_count]] &lt;= 0,0,Table1[[#This Row],[pledged]]/Table1[[#This Row],[backers_count]])</f>
        <v>65.166666666666671</v>
      </c>
      <c r="Q3385" t="str">
        <f>TRIM(MID(Table1[[#This Row],[Category and Sub-Category]],1,SEARCH("/",Table1[[#This Row],[Category and Sub-Category]],1)-1))</f>
        <v>theater</v>
      </c>
      <c r="R3385" t="str">
        <f>TRIM(MID(Table1[[#This Row],[Category and Sub-Category]],SEARCH("/",Table1[[#This Row],[Category and Sub-Category]],1)+1,LEN(Table1[[#This Row],[Category and Sub-Category]])))</f>
        <v>plays</v>
      </c>
      <c r="S3385" s="8">
        <f>DATE(1970,1,1)+(Table1[[#This Row],[launched_at]]/(24*60*60))</f>
        <v>42524.782638888893</v>
      </c>
      <c r="T3385" s="8">
        <f>DATE(1970,1,1)+(Table1[[#This Row],[deadline]]/(24*60*60))</f>
        <v>42544.782638888893</v>
      </c>
      <c r="U3385">
        <f>_xlfn.DAYS(Table1[[#This Row],[Date Ended Conversion]],Table1[[#This Row],[Date Created Conversion]])</f>
        <v>20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9">
        <f>IF(Table1[[#This Row],[goal]] &lt;= 0,0,Table1[[#This Row],[pledged]]/Table1[[#This Row],[goal]])</f>
        <v>1.0001100000000001</v>
      </c>
      <c r="P3386" s="7">
        <f>IF(Table1[[#This Row],[backers_count]] &lt;= 0,0,Table1[[#This Row],[pledged]]/Table1[[#This Row],[backers_count]])</f>
        <v>93.760312499999998</v>
      </c>
      <c r="Q3386" t="str">
        <f>TRIM(MID(Table1[[#This Row],[Category and Sub-Category]],1,SEARCH("/",Table1[[#This Row],[Category and Sub-Category]],1)-1))</f>
        <v>theater</v>
      </c>
      <c r="R3386" t="str">
        <f>TRIM(MID(Table1[[#This Row],[Category and Sub-Category]],SEARCH("/",Table1[[#This Row],[Category and Sub-Category]],1)+1,LEN(Table1[[#This Row],[Category and Sub-Category]])))</f>
        <v>plays</v>
      </c>
      <c r="S3386" s="8">
        <f>DATE(1970,1,1)+(Table1[[#This Row],[launched_at]]/(24*60*60))</f>
        <v>42292.087592592594</v>
      </c>
      <c r="T3386" s="8">
        <f>DATE(1970,1,1)+(Table1[[#This Row],[deadline]]/(24*60*60))</f>
        <v>42329.125</v>
      </c>
      <c r="U3386">
        <f>_xlfn.DAYS(Table1[[#This Row],[Date Ended Conversion]],Table1[[#This Row],[Date Created Conversion]])</f>
        <v>37</v>
      </c>
    </row>
    <row r="3387" spans="1:21" ht="43.5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9">
        <f>IF(Table1[[#This Row],[goal]] &lt;= 0,0,Table1[[#This Row],[pledged]]/Table1[[#This Row],[goal]])</f>
        <v>1</v>
      </c>
      <c r="P3387" s="7">
        <f>IF(Table1[[#This Row],[backers_count]] &lt;= 0,0,Table1[[#This Row],[pledged]]/Table1[[#This Row],[backers_count]])</f>
        <v>133.33333333333334</v>
      </c>
      <c r="Q3387" t="str">
        <f>TRIM(MID(Table1[[#This Row],[Category and Sub-Category]],1,SEARCH("/",Table1[[#This Row],[Category and Sub-Category]],1)-1))</f>
        <v>theater</v>
      </c>
      <c r="R3387" t="str">
        <f>TRIM(MID(Table1[[#This Row],[Category and Sub-Category]],SEARCH("/",Table1[[#This Row],[Category and Sub-Category]],1)+1,LEN(Table1[[#This Row],[Category and Sub-Category]])))</f>
        <v>plays</v>
      </c>
      <c r="S3387" s="8">
        <f>DATE(1970,1,1)+(Table1[[#This Row],[launched_at]]/(24*60*60))</f>
        <v>41953.8675</v>
      </c>
      <c r="T3387" s="8">
        <f>DATE(1970,1,1)+(Table1[[#This Row],[deadline]]/(24*60*60))</f>
        <v>41983.8675</v>
      </c>
      <c r="U3387">
        <f>_xlfn.DAYS(Table1[[#This Row],[Date Ended Conversion]],Table1[[#This Row],[Date Created Conversion]])</f>
        <v>30</v>
      </c>
    </row>
    <row r="3388" spans="1:21" ht="43.5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9">
        <f>IF(Table1[[#This Row],[goal]] &lt;= 0,0,Table1[[#This Row],[pledged]]/Table1[[#This Row],[goal]])</f>
        <v>1.05</v>
      </c>
      <c r="P3388" s="7">
        <f>IF(Table1[[#This Row],[backers_count]] &lt;= 0,0,Table1[[#This Row],[pledged]]/Table1[[#This Row],[backers_count]])</f>
        <v>51.219512195121951</v>
      </c>
      <c r="Q3388" t="str">
        <f>TRIM(MID(Table1[[#This Row],[Category and Sub-Category]],1,SEARCH("/",Table1[[#This Row],[Category and Sub-Category]],1)-1))</f>
        <v>theater</v>
      </c>
      <c r="R3388" t="str">
        <f>TRIM(MID(Table1[[#This Row],[Category and Sub-Category]],SEARCH("/",Table1[[#This Row],[Category and Sub-Category]],1)+1,LEN(Table1[[#This Row],[Category and Sub-Category]])))</f>
        <v>plays</v>
      </c>
      <c r="S3388" s="8">
        <f>DATE(1970,1,1)+(Table1[[#This Row],[launched_at]]/(24*60*60))</f>
        <v>41946.644745370373</v>
      </c>
      <c r="T3388" s="8">
        <f>DATE(1970,1,1)+(Table1[[#This Row],[deadline]]/(24*60*60))</f>
        <v>41976.644745370373</v>
      </c>
      <c r="U3388">
        <f>_xlfn.DAYS(Table1[[#This Row],[Date Ended Conversion]],Table1[[#This Row],[Date Created Conversion]])</f>
        <v>30</v>
      </c>
    </row>
    <row r="3389" spans="1:21" ht="43.5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9">
        <f>IF(Table1[[#This Row],[goal]] &lt;= 0,0,Table1[[#This Row],[pledged]]/Table1[[#This Row],[goal]])</f>
        <v>1.1686666666666667</v>
      </c>
      <c r="P3389" s="7">
        <f>IF(Table1[[#This Row],[backers_count]] &lt;= 0,0,Table1[[#This Row],[pledged]]/Table1[[#This Row],[backers_count]])</f>
        <v>100.17142857142858</v>
      </c>
      <c r="Q3389" t="str">
        <f>TRIM(MID(Table1[[#This Row],[Category and Sub-Category]],1,SEARCH("/",Table1[[#This Row],[Category and Sub-Category]],1)-1))</f>
        <v>theater</v>
      </c>
      <c r="R3389" t="str">
        <f>TRIM(MID(Table1[[#This Row],[Category and Sub-Category]],SEARCH("/",Table1[[#This Row],[Category and Sub-Category]],1)+1,LEN(Table1[[#This Row],[Category and Sub-Category]])))</f>
        <v>plays</v>
      </c>
      <c r="S3389" s="8">
        <f>DATE(1970,1,1)+(Table1[[#This Row],[launched_at]]/(24*60*60))</f>
        <v>41947.762592592597</v>
      </c>
      <c r="T3389" s="8">
        <f>DATE(1970,1,1)+(Table1[[#This Row],[deadline]]/(24*60*60))</f>
        <v>41987.762592592597</v>
      </c>
      <c r="U3389">
        <f>_xlfn.DAYS(Table1[[#This Row],[Date Ended Conversion]],Table1[[#This Row],[Date Created Conversion]])</f>
        <v>40</v>
      </c>
    </row>
    <row r="3390" spans="1:21" ht="43.5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9">
        <f>IF(Table1[[#This Row],[goal]] &lt;= 0,0,Table1[[#This Row],[pledged]]/Table1[[#This Row],[goal]])</f>
        <v>1.038</v>
      </c>
      <c r="P3390" s="7">
        <f>IF(Table1[[#This Row],[backers_count]] &lt;= 0,0,Table1[[#This Row],[pledged]]/Table1[[#This Row],[backers_count]])</f>
        <v>34.6</v>
      </c>
      <c r="Q3390" t="str">
        <f>TRIM(MID(Table1[[#This Row],[Category and Sub-Category]],1,SEARCH("/",Table1[[#This Row],[Category and Sub-Category]],1)-1))</f>
        <v>theater</v>
      </c>
      <c r="R3390" t="str">
        <f>TRIM(MID(Table1[[#This Row],[Category and Sub-Category]],SEARCH("/",Table1[[#This Row],[Category and Sub-Category]],1)+1,LEN(Table1[[#This Row],[Category and Sub-Category]])))</f>
        <v>plays</v>
      </c>
      <c r="S3390" s="8">
        <f>DATE(1970,1,1)+(Table1[[#This Row],[launched_at]]/(24*60*60))</f>
        <v>42143.461122685185</v>
      </c>
      <c r="T3390" s="8">
        <f>DATE(1970,1,1)+(Table1[[#This Row],[deadline]]/(24*60*60))</f>
        <v>42173.461122685185</v>
      </c>
      <c r="U3390">
        <f>_xlfn.DAYS(Table1[[#This Row],[Date Ended Conversion]],Table1[[#This Row],[Date Created Conversion]])</f>
        <v>30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9">
        <f>IF(Table1[[#This Row],[goal]] &lt;= 0,0,Table1[[#This Row],[pledged]]/Table1[[#This Row],[goal]])</f>
        <v>1.145</v>
      </c>
      <c r="P3391" s="7">
        <f>IF(Table1[[#This Row],[backers_count]] &lt;= 0,0,Table1[[#This Row],[pledged]]/Table1[[#This Row],[backers_count]])</f>
        <v>184.67741935483872</v>
      </c>
      <c r="Q3391" t="str">
        <f>TRIM(MID(Table1[[#This Row],[Category and Sub-Category]],1,SEARCH("/",Table1[[#This Row],[Category and Sub-Category]],1)-1))</f>
        <v>theater</v>
      </c>
      <c r="R3391" t="str">
        <f>TRIM(MID(Table1[[#This Row],[Category and Sub-Category]],SEARCH("/",Table1[[#This Row],[Category and Sub-Category]],1)+1,LEN(Table1[[#This Row],[Category and Sub-Category]])))</f>
        <v>plays</v>
      </c>
      <c r="S3391" s="8">
        <f>DATE(1970,1,1)+(Table1[[#This Row],[launched_at]]/(24*60*60))</f>
        <v>42494.563449074078</v>
      </c>
      <c r="T3391" s="8">
        <f>DATE(1970,1,1)+(Table1[[#This Row],[deadline]]/(24*60*60))</f>
        <v>42524.563449074078</v>
      </c>
      <c r="U3391">
        <f>_xlfn.DAYS(Table1[[#This Row],[Date Ended Conversion]],Table1[[#This Row],[Date Created Conversion]])</f>
        <v>30</v>
      </c>
    </row>
    <row r="3392" spans="1:21" ht="43.5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9">
        <f>IF(Table1[[#This Row],[goal]] &lt;= 0,0,Table1[[#This Row],[pledged]]/Table1[[#This Row],[goal]])</f>
        <v>1.024</v>
      </c>
      <c r="P3392" s="7">
        <f>IF(Table1[[#This Row],[backers_count]] &lt;= 0,0,Table1[[#This Row],[pledged]]/Table1[[#This Row],[backers_count]])</f>
        <v>69.818181818181813</v>
      </c>
      <c r="Q3392" t="str">
        <f>TRIM(MID(Table1[[#This Row],[Category and Sub-Category]],1,SEARCH("/",Table1[[#This Row],[Category and Sub-Category]],1)-1))</f>
        <v>theater</v>
      </c>
      <c r="R3392" t="str">
        <f>TRIM(MID(Table1[[#This Row],[Category and Sub-Category]],SEARCH("/",Table1[[#This Row],[Category and Sub-Category]],1)+1,LEN(Table1[[#This Row],[Category and Sub-Category]])))</f>
        <v>plays</v>
      </c>
      <c r="S3392" s="8">
        <f>DATE(1970,1,1)+(Table1[[#This Row],[launched_at]]/(24*60*60))</f>
        <v>41815.774826388893</v>
      </c>
      <c r="T3392" s="8">
        <f>DATE(1970,1,1)+(Table1[[#This Row],[deadline]]/(24*60*60))</f>
        <v>41830.774826388893</v>
      </c>
      <c r="U3392">
        <f>_xlfn.DAYS(Table1[[#This Row],[Date Ended Conversion]],Table1[[#This Row],[Date Created Conversion]])</f>
        <v>15</v>
      </c>
    </row>
    <row r="3393" spans="1:21" ht="43.5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9">
        <f>IF(Table1[[#This Row],[goal]] &lt;= 0,0,Table1[[#This Row],[pledged]]/Table1[[#This Row],[goal]])</f>
        <v>2.23</v>
      </c>
      <c r="P3393" s="7">
        <f>IF(Table1[[#This Row],[backers_count]] &lt;= 0,0,Table1[[#This Row],[pledged]]/Table1[[#This Row],[backers_count]])</f>
        <v>61.944444444444443</v>
      </c>
      <c r="Q3393" t="str">
        <f>TRIM(MID(Table1[[#This Row],[Category and Sub-Category]],1,SEARCH("/",Table1[[#This Row],[Category and Sub-Category]],1)-1))</f>
        <v>theater</v>
      </c>
      <c r="R3393" t="str">
        <f>TRIM(MID(Table1[[#This Row],[Category and Sub-Category]],SEARCH("/",Table1[[#This Row],[Category and Sub-Category]],1)+1,LEN(Table1[[#This Row],[Category and Sub-Category]])))</f>
        <v>plays</v>
      </c>
      <c r="S3393" s="8">
        <f>DATE(1970,1,1)+(Table1[[#This Row],[launched_at]]/(24*60*60))</f>
        <v>41830.545694444445</v>
      </c>
      <c r="T3393" s="8">
        <f>DATE(1970,1,1)+(Table1[[#This Row],[deadline]]/(24*60*60))</f>
        <v>41859.936111111107</v>
      </c>
      <c r="U3393">
        <f>_xlfn.DAYS(Table1[[#This Row],[Date Ended Conversion]],Table1[[#This Row],[Date Created Conversion]])</f>
        <v>29</v>
      </c>
    </row>
    <row r="3394" spans="1:21" ht="43.5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9">
        <f>IF(Table1[[#This Row],[goal]] &lt;= 0,0,Table1[[#This Row],[pledged]]/Table1[[#This Row],[goal]])</f>
        <v>1</v>
      </c>
      <c r="P3394" s="7">
        <f>IF(Table1[[#This Row],[backers_count]] &lt;= 0,0,Table1[[#This Row],[pledged]]/Table1[[#This Row],[backers_count]])</f>
        <v>41.666666666666664</v>
      </c>
      <c r="Q3394" t="str">
        <f>TRIM(MID(Table1[[#This Row],[Category and Sub-Category]],1,SEARCH("/",Table1[[#This Row],[Category and Sub-Category]],1)-1))</f>
        <v>theater</v>
      </c>
      <c r="R3394" t="str">
        <f>TRIM(MID(Table1[[#This Row],[Category and Sub-Category]],SEARCH("/",Table1[[#This Row],[Category and Sub-Category]],1)+1,LEN(Table1[[#This Row],[Category and Sub-Category]])))</f>
        <v>plays</v>
      </c>
      <c r="S3394" s="8">
        <f>DATE(1970,1,1)+(Table1[[#This Row],[launched_at]]/(24*60*60))</f>
        <v>42446.845543981486</v>
      </c>
      <c r="T3394" s="8">
        <f>DATE(1970,1,1)+(Table1[[#This Row],[deadline]]/(24*60*60))</f>
        <v>42496.845543981486</v>
      </c>
      <c r="U3394">
        <f>_xlfn.DAYS(Table1[[#This Row],[Date Ended Conversion]],Table1[[#This Row],[Date Created Conversion]])</f>
        <v>50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9">
        <f>IF(Table1[[#This Row],[goal]] &lt;= 0,0,Table1[[#This Row],[pledged]]/Table1[[#This Row],[goal]])</f>
        <v>1.0580000000000001</v>
      </c>
      <c r="P3395" s="7">
        <f>IF(Table1[[#This Row],[backers_count]] &lt;= 0,0,Table1[[#This Row],[pledged]]/Table1[[#This Row],[backers_count]])</f>
        <v>36.06818181818182</v>
      </c>
      <c r="Q3395" t="str">
        <f>TRIM(MID(Table1[[#This Row],[Category and Sub-Category]],1,SEARCH("/",Table1[[#This Row],[Category and Sub-Category]],1)-1))</f>
        <v>theater</v>
      </c>
      <c r="R3395" t="str">
        <f>TRIM(MID(Table1[[#This Row],[Category and Sub-Category]],SEARCH("/",Table1[[#This Row],[Category and Sub-Category]],1)+1,LEN(Table1[[#This Row],[Category and Sub-Category]])))</f>
        <v>plays</v>
      </c>
      <c r="S3395" s="8">
        <f>DATE(1970,1,1)+(Table1[[#This Row],[launched_at]]/(24*60*60))</f>
        <v>41923.921643518523</v>
      </c>
      <c r="T3395" s="8">
        <f>DATE(1970,1,1)+(Table1[[#This Row],[deadline]]/(24*60*60))</f>
        <v>41949.031944444447</v>
      </c>
      <c r="U3395">
        <f>_xlfn.DAYS(Table1[[#This Row],[Date Ended Conversion]],Table1[[#This Row],[Date Created Conversion]])</f>
        <v>26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9">
        <f>IF(Table1[[#This Row],[goal]] &lt;= 0,0,Table1[[#This Row],[pledged]]/Table1[[#This Row],[goal]])</f>
        <v>1.4236363636363636</v>
      </c>
      <c r="P3396" s="7">
        <f>IF(Table1[[#This Row],[backers_count]] &lt;= 0,0,Table1[[#This Row],[pledged]]/Table1[[#This Row],[backers_count]])</f>
        <v>29</v>
      </c>
      <c r="Q3396" t="str">
        <f>TRIM(MID(Table1[[#This Row],[Category and Sub-Category]],1,SEARCH("/",Table1[[#This Row],[Category and Sub-Category]],1)-1))</f>
        <v>theater</v>
      </c>
      <c r="R3396" t="str">
        <f>TRIM(MID(Table1[[#This Row],[Category and Sub-Category]],SEARCH("/",Table1[[#This Row],[Category and Sub-Category]],1)+1,LEN(Table1[[#This Row],[Category and Sub-Category]])))</f>
        <v>plays</v>
      </c>
      <c r="S3396" s="8">
        <f>DATE(1970,1,1)+(Table1[[#This Row],[launched_at]]/(24*60*60))</f>
        <v>41817.59542824074</v>
      </c>
      <c r="T3396" s="8">
        <f>DATE(1970,1,1)+(Table1[[#This Row],[deadline]]/(24*60*60))</f>
        <v>41847.59542824074</v>
      </c>
      <c r="U3396">
        <f>_xlfn.DAYS(Table1[[#This Row],[Date Ended Conversion]],Table1[[#This Row],[Date Created Conversion]])</f>
        <v>30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9">
        <f>IF(Table1[[#This Row],[goal]] &lt;= 0,0,Table1[[#This Row],[pledged]]/Table1[[#This Row],[goal]])</f>
        <v>1.84</v>
      </c>
      <c r="P3397" s="7">
        <f>IF(Table1[[#This Row],[backers_count]] &lt;= 0,0,Table1[[#This Row],[pledged]]/Table1[[#This Row],[backers_count]])</f>
        <v>24.210526315789473</v>
      </c>
      <c r="Q3397" t="str">
        <f>TRIM(MID(Table1[[#This Row],[Category and Sub-Category]],1,SEARCH("/",Table1[[#This Row],[Category and Sub-Category]],1)-1))</f>
        <v>theater</v>
      </c>
      <c r="R3397" t="str">
        <f>TRIM(MID(Table1[[#This Row],[Category and Sub-Category]],SEARCH("/",Table1[[#This Row],[Category and Sub-Category]],1)+1,LEN(Table1[[#This Row],[Category and Sub-Category]])))</f>
        <v>plays</v>
      </c>
      <c r="S3397" s="8">
        <f>DATE(1970,1,1)+(Table1[[#This Row],[launched_at]]/(24*60*60))</f>
        <v>42140.712314814809</v>
      </c>
      <c r="T3397" s="8">
        <f>DATE(1970,1,1)+(Table1[[#This Row],[deadline]]/(24*60*60))</f>
        <v>42154.756944444445</v>
      </c>
      <c r="U3397">
        <f>_xlfn.DAYS(Table1[[#This Row],[Date Ended Conversion]],Table1[[#This Row],[Date Created Conversion]])</f>
        <v>14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9">
        <f>IF(Table1[[#This Row],[goal]] &lt;= 0,0,Table1[[#This Row],[pledged]]/Table1[[#This Row],[goal]])</f>
        <v>1.0433333333333332</v>
      </c>
      <c r="P3398" s="7">
        <f>IF(Table1[[#This Row],[backers_count]] &lt;= 0,0,Table1[[#This Row],[pledged]]/Table1[[#This Row],[backers_count]])</f>
        <v>55.892857142857146</v>
      </c>
      <c r="Q3398" t="str">
        <f>TRIM(MID(Table1[[#This Row],[Category and Sub-Category]],1,SEARCH("/",Table1[[#This Row],[Category and Sub-Category]],1)-1))</f>
        <v>theater</v>
      </c>
      <c r="R3398" t="str">
        <f>TRIM(MID(Table1[[#This Row],[Category and Sub-Category]],SEARCH("/",Table1[[#This Row],[Category and Sub-Category]],1)+1,LEN(Table1[[#This Row],[Category and Sub-Category]])))</f>
        <v>plays</v>
      </c>
      <c r="S3398" s="8">
        <f>DATE(1970,1,1)+(Table1[[#This Row],[launched_at]]/(24*60*60))</f>
        <v>41764.446631944447</v>
      </c>
      <c r="T3398" s="8">
        <f>DATE(1970,1,1)+(Table1[[#This Row],[deadline]]/(24*60*60))</f>
        <v>41791.165972222225</v>
      </c>
      <c r="U3398">
        <f>_xlfn.DAYS(Table1[[#This Row],[Date Ended Conversion]],Table1[[#This Row],[Date Created Conversion]])</f>
        <v>27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9">
        <f>IF(Table1[[#This Row],[goal]] &lt;= 0,0,Table1[[#This Row],[pledged]]/Table1[[#This Row],[goal]])</f>
        <v>1.1200000000000001</v>
      </c>
      <c r="P3399" s="7">
        <f>IF(Table1[[#This Row],[backers_count]] &lt;= 0,0,Table1[[#This Row],[pledged]]/Table1[[#This Row],[backers_count]])</f>
        <v>11.666666666666666</v>
      </c>
      <c r="Q3399" t="str">
        <f>TRIM(MID(Table1[[#This Row],[Category and Sub-Category]],1,SEARCH("/",Table1[[#This Row],[Category and Sub-Category]],1)-1))</f>
        <v>theater</v>
      </c>
      <c r="R3399" t="str">
        <f>TRIM(MID(Table1[[#This Row],[Category and Sub-Category]],SEARCH("/",Table1[[#This Row],[Category and Sub-Category]],1)+1,LEN(Table1[[#This Row],[Category and Sub-Category]])))</f>
        <v>plays</v>
      </c>
      <c r="S3399" s="8">
        <f>DATE(1970,1,1)+(Table1[[#This Row],[launched_at]]/(24*60*60))</f>
        <v>42378.478344907402</v>
      </c>
      <c r="T3399" s="8">
        <f>DATE(1970,1,1)+(Table1[[#This Row],[deadline]]/(24*60*60))</f>
        <v>42418.916666666672</v>
      </c>
      <c r="U3399">
        <f>_xlfn.DAYS(Table1[[#This Row],[Date Ended Conversion]],Table1[[#This Row],[Date Created Conversion]])</f>
        <v>40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9">
        <f>IF(Table1[[#This Row],[goal]] &lt;= 0,0,Table1[[#This Row],[pledged]]/Table1[[#This Row],[goal]])</f>
        <v>1.1107499999999999</v>
      </c>
      <c r="P3400" s="7">
        <f>IF(Table1[[#This Row],[backers_count]] &lt;= 0,0,Table1[[#This Row],[pledged]]/Table1[[#This Row],[backers_count]])</f>
        <v>68.353846153846149</v>
      </c>
      <c r="Q3400" t="str">
        <f>TRIM(MID(Table1[[#This Row],[Category and Sub-Category]],1,SEARCH("/",Table1[[#This Row],[Category and Sub-Category]],1)-1))</f>
        <v>theater</v>
      </c>
      <c r="R3400" t="str">
        <f>TRIM(MID(Table1[[#This Row],[Category and Sub-Category]],SEARCH("/",Table1[[#This Row],[Category and Sub-Category]],1)+1,LEN(Table1[[#This Row],[Category and Sub-Category]])))</f>
        <v>plays</v>
      </c>
      <c r="S3400" s="8">
        <f>DATE(1970,1,1)+(Table1[[#This Row],[launched_at]]/(24*60*60))</f>
        <v>41941.752037037033</v>
      </c>
      <c r="T3400" s="8">
        <f>DATE(1970,1,1)+(Table1[[#This Row],[deadline]]/(24*60*60))</f>
        <v>41964.708333333328</v>
      </c>
      <c r="U3400">
        <f>_xlfn.DAYS(Table1[[#This Row],[Date Ended Conversion]],Table1[[#This Row],[Date Created Conversion]])</f>
        <v>23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9">
        <f>IF(Table1[[#This Row],[goal]] &lt;= 0,0,Table1[[#This Row],[pledged]]/Table1[[#This Row],[goal]])</f>
        <v>1.0375000000000001</v>
      </c>
      <c r="P3401" s="7">
        <f>IF(Table1[[#This Row],[backers_count]] &lt;= 0,0,Table1[[#This Row],[pledged]]/Table1[[#This Row],[backers_count]])</f>
        <v>27.065217391304348</v>
      </c>
      <c r="Q3401" t="str">
        <f>TRIM(MID(Table1[[#This Row],[Category and Sub-Category]],1,SEARCH("/",Table1[[#This Row],[Category and Sub-Category]],1)-1))</f>
        <v>theater</v>
      </c>
      <c r="R3401" t="str">
        <f>TRIM(MID(Table1[[#This Row],[Category and Sub-Category]],SEARCH("/",Table1[[#This Row],[Category and Sub-Category]],1)+1,LEN(Table1[[#This Row],[Category and Sub-Category]])))</f>
        <v>plays</v>
      </c>
      <c r="S3401" s="8">
        <f>DATE(1970,1,1)+(Table1[[#This Row],[launched_at]]/(24*60*60))</f>
        <v>42026.920428240745</v>
      </c>
      <c r="T3401" s="8">
        <f>DATE(1970,1,1)+(Table1[[#This Row],[deadline]]/(24*60*60))</f>
        <v>42056.920428240745</v>
      </c>
      <c r="U3401">
        <f>_xlfn.DAYS(Table1[[#This Row],[Date Ended Conversion]],Table1[[#This Row],[Date Created Conversion]])</f>
        <v>30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9">
        <f>IF(Table1[[#This Row],[goal]] &lt;= 0,0,Table1[[#This Row],[pledged]]/Table1[[#This Row],[goal]])</f>
        <v>1.0041</v>
      </c>
      <c r="P3402" s="7">
        <f>IF(Table1[[#This Row],[backers_count]] &lt;= 0,0,Table1[[#This Row],[pledged]]/Table1[[#This Row],[backers_count]])</f>
        <v>118.12941176470588</v>
      </c>
      <c r="Q3402" t="str">
        <f>TRIM(MID(Table1[[#This Row],[Category and Sub-Category]],1,SEARCH("/",Table1[[#This Row],[Category and Sub-Category]],1)-1))</f>
        <v>theater</v>
      </c>
      <c r="R3402" t="str">
        <f>TRIM(MID(Table1[[#This Row],[Category and Sub-Category]],SEARCH("/",Table1[[#This Row],[Category and Sub-Category]],1)+1,LEN(Table1[[#This Row],[Category and Sub-Category]])))</f>
        <v>plays</v>
      </c>
      <c r="S3402" s="8">
        <f>DATE(1970,1,1)+(Table1[[#This Row],[launched_at]]/(24*60*60))</f>
        <v>41834.953865740739</v>
      </c>
      <c r="T3402" s="8">
        <f>DATE(1970,1,1)+(Table1[[#This Row],[deadline]]/(24*60*60))</f>
        <v>41879.953865740739</v>
      </c>
      <c r="U3402">
        <f>_xlfn.DAYS(Table1[[#This Row],[Date Ended Conversion]],Table1[[#This Row],[Date Created Conversion]])</f>
        <v>45</v>
      </c>
    </row>
    <row r="3403" spans="1:21" ht="43.5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9">
        <f>IF(Table1[[#This Row],[goal]] &lt;= 0,0,Table1[[#This Row],[pledged]]/Table1[[#This Row],[goal]])</f>
        <v>1.0186206896551724</v>
      </c>
      <c r="P3403" s="7">
        <f>IF(Table1[[#This Row],[backers_count]] &lt;= 0,0,Table1[[#This Row],[pledged]]/Table1[[#This Row],[backers_count]])</f>
        <v>44.757575757575758</v>
      </c>
      <c r="Q3403" t="str">
        <f>TRIM(MID(Table1[[#This Row],[Category and Sub-Category]],1,SEARCH("/",Table1[[#This Row],[Category and Sub-Category]],1)-1))</f>
        <v>theater</v>
      </c>
      <c r="R3403" t="str">
        <f>TRIM(MID(Table1[[#This Row],[Category and Sub-Category]],SEARCH("/",Table1[[#This Row],[Category and Sub-Category]],1)+1,LEN(Table1[[#This Row],[Category and Sub-Category]])))</f>
        <v>plays</v>
      </c>
      <c r="S3403" s="8">
        <f>DATE(1970,1,1)+(Table1[[#This Row],[launched_at]]/(24*60*60))</f>
        <v>42193.723912037036</v>
      </c>
      <c r="T3403" s="8">
        <f>DATE(1970,1,1)+(Table1[[#This Row],[deadline]]/(24*60*60))</f>
        <v>42223.723912037036</v>
      </c>
      <c r="U3403">
        <f>_xlfn.DAYS(Table1[[#This Row],[Date Ended Conversion]],Table1[[#This Row],[Date Created Conversion]])</f>
        <v>30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9">
        <f>IF(Table1[[#This Row],[goal]] &lt;= 0,0,Table1[[#This Row],[pledged]]/Table1[[#This Row],[goal]])</f>
        <v>1.0976666666666666</v>
      </c>
      <c r="P3404" s="7">
        <f>IF(Table1[[#This Row],[backers_count]] &lt;= 0,0,Table1[[#This Row],[pledged]]/Table1[[#This Row],[backers_count]])</f>
        <v>99.787878787878782</v>
      </c>
      <c r="Q3404" t="str">
        <f>TRIM(MID(Table1[[#This Row],[Category and Sub-Category]],1,SEARCH("/",Table1[[#This Row],[Category and Sub-Category]],1)-1))</f>
        <v>theater</v>
      </c>
      <c r="R3404" t="str">
        <f>TRIM(MID(Table1[[#This Row],[Category and Sub-Category]],SEARCH("/",Table1[[#This Row],[Category and Sub-Category]],1)+1,LEN(Table1[[#This Row],[Category and Sub-Category]])))</f>
        <v>plays</v>
      </c>
      <c r="S3404" s="8">
        <f>DATE(1970,1,1)+(Table1[[#This Row],[launched_at]]/(24*60*60))</f>
        <v>42290.61855324074</v>
      </c>
      <c r="T3404" s="8">
        <f>DATE(1970,1,1)+(Table1[[#This Row],[deadline]]/(24*60*60))</f>
        <v>42320.104861111111</v>
      </c>
      <c r="U3404">
        <f>_xlfn.DAYS(Table1[[#This Row],[Date Ended Conversion]],Table1[[#This Row],[Date Created Conversion]])</f>
        <v>30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9">
        <f>IF(Table1[[#This Row],[goal]] &lt;= 0,0,Table1[[#This Row],[pledged]]/Table1[[#This Row],[goal]])</f>
        <v>1</v>
      </c>
      <c r="P3405" s="7">
        <f>IF(Table1[[#This Row],[backers_count]] &lt;= 0,0,Table1[[#This Row],[pledged]]/Table1[[#This Row],[backers_count]])</f>
        <v>117.64705882352941</v>
      </c>
      <c r="Q3405" t="str">
        <f>TRIM(MID(Table1[[#This Row],[Category and Sub-Category]],1,SEARCH("/",Table1[[#This Row],[Category and Sub-Category]],1)-1))</f>
        <v>theater</v>
      </c>
      <c r="R3405" t="str">
        <f>TRIM(MID(Table1[[#This Row],[Category and Sub-Category]],SEARCH("/",Table1[[#This Row],[Category and Sub-Category]],1)+1,LEN(Table1[[#This Row],[Category and Sub-Category]])))</f>
        <v>plays</v>
      </c>
      <c r="S3405" s="8">
        <f>DATE(1970,1,1)+(Table1[[#This Row],[launched_at]]/(24*60*60))</f>
        <v>42150.462083333332</v>
      </c>
      <c r="T3405" s="8">
        <f>DATE(1970,1,1)+(Table1[[#This Row],[deadline]]/(24*60*60))</f>
        <v>42180.462083333332</v>
      </c>
      <c r="U3405">
        <f>_xlfn.DAYS(Table1[[#This Row],[Date Ended Conversion]],Table1[[#This Row],[Date Created Conversion]])</f>
        <v>30</v>
      </c>
    </row>
    <row r="3406" spans="1:21" ht="43.5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9">
        <f>IF(Table1[[#This Row],[goal]] &lt;= 0,0,Table1[[#This Row],[pledged]]/Table1[[#This Row],[goal]])</f>
        <v>1.22</v>
      </c>
      <c r="P3406" s="7">
        <f>IF(Table1[[#This Row],[backers_count]] &lt;= 0,0,Table1[[#This Row],[pledged]]/Table1[[#This Row],[backers_count]])</f>
        <v>203.33333333333334</v>
      </c>
      <c r="Q3406" t="str">
        <f>TRIM(MID(Table1[[#This Row],[Category and Sub-Category]],1,SEARCH("/",Table1[[#This Row],[Category and Sub-Category]],1)-1))</f>
        <v>theater</v>
      </c>
      <c r="R3406" t="str">
        <f>TRIM(MID(Table1[[#This Row],[Category and Sub-Category]],SEARCH("/",Table1[[#This Row],[Category and Sub-Category]],1)+1,LEN(Table1[[#This Row],[Category and Sub-Category]])))</f>
        <v>plays</v>
      </c>
      <c r="S3406" s="8">
        <f>DATE(1970,1,1)+(Table1[[#This Row],[launched_at]]/(24*60*60))</f>
        <v>42152.503495370373</v>
      </c>
      <c r="T3406" s="8">
        <f>DATE(1970,1,1)+(Table1[[#This Row],[deadline]]/(24*60*60))</f>
        <v>42172.503495370373</v>
      </c>
      <c r="U3406">
        <f>_xlfn.DAYS(Table1[[#This Row],[Date Ended Conversion]],Table1[[#This Row],[Date Created Conversion]])</f>
        <v>20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9">
        <f>IF(Table1[[#This Row],[goal]] &lt;= 0,0,Table1[[#This Row],[pledged]]/Table1[[#This Row],[goal]])</f>
        <v>1.3757142857142857</v>
      </c>
      <c r="P3407" s="7">
        <f>IF(Table1[[#This Row],[backers_count]] &lt;= 0,0,Table1[[#This Row],[pledged]]/Table1[[#This Row],[backers_count]])</f>
        <v>28.323529411764707</v>
      </c>
      <c r="Q3407" t="str">
        <f>TRIM(MID(Table1[[#This Row],[Category and Sub-Category]],1,SEARCH("/",Table1[[#This Row],[Category and Sub-Category]],1)-1))</f>
        <v>theater</v>
      </c>
      <c r="R3407" t="str">
        <f>TRIM(MID(Table1[[#This Row],[Category and Sub-Category]],SEARCH("/",Table1[[#This Row],[Category and Sub-Category]],1)+1,LEN(Table1[[#This Row],[Category and Sub-Category]])))</f>
        <v>plays</v>
      </c>
      <c r="S3407" s="8">
        <f>DATE(1970,1,1)+(Table1[[#This Row],[launched_at]]/(24*60*60))</f>
        <v>42410.017199074078</v>
      </c>
      <c r="T3407" s="8">
        <f>DATE(1970,1,1)+(Table1[[#This Row],[deadline]]/(24*60*60))</f>
        <v>42430.999305555553</v>
      </c>
      <c r="U3407">
        <f>_xlfn.DAYS(Table1[[#This Row],[Date Ended Conversion]],Table1[[#This Row],[Date Created Conversion]])</f>
        <v>20</v>
      </c>
    </row>
    <row r="3408" spans="1:21" ht="29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9">
        <f>IF(Table1[[#This Row],[goal]] &lt;= 0,0,Table1[[#This Row],[pledged]]/Table1[[#This Row],[goal]])</f>
        <v>1.0031000000000001</v>
      </c>
      <c r="P3408" s="7">
        <f>IF(Table1[[#This Row],[backers_count]] &lt;= 0,0,Table1[[#This Row],[pledged]]/Table1[[#This Row],[backers_count]])</f>
        <v>110.23076923076923</v>
      </c>
      <c r="Q3408" t="str">
        <f>TRIM(MID(Table1[[#This Row],[Category and Sub-Category]],1,SEARCH("/",Table1[[#This Row],[Category and Sub-Category]],1)-1))</f>
        <v>theater</v>
      </c>
      <c r="R3408" t="str">
        <f>TRIM(MID(Table1[[#This Row],[Category and Sub-Category]],SEARCH("/",Table1[[#This Row],[Category and Sub-Category]],1)+1,LEN(Table1[[#This Row],[Category and Sub-Category]])))</f>
        <v>plays</v>
      </c>
      <c r="S3408" s="8">
        <f>DATE(1970,1,1)+(Table1[[#This Row],[launched_at]]/(24*60*60))</f>
        <v>41791.492777777778</v>
      </c>
      <c r="T3408" s="8">
        <f>DATE(1970,1,1)+(Table1[[#This Row],[deadline]]/(24*60*60))</f>
        <v>41836.492777777778</v>
      </c>
      <c r="U3408">
        <f>_xlfn.DAYS(Table1[[#This Row],[Date Ended Conversion]],Table1[[#This Row],[Date Created Conversion]])</f>
        <v>45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9">
        <f>IF(Table1[[#This Row],[goal]] &lt;= 0,0,Table1[[#This Row],[pledged]]/Table1[[#This Row],[goal]])</f>
        <v>1.071</v>
      </c>
      <c r="P3409" s="7">
        <f>IF(Table1[[#This Row],[backers_count]] &lt;= 0,0,Table1[[#This Row],[pledged]]/Table1[[#This Row],[backers_count]])</f>
        <v>31.970149253731343</v>
      </c>
      <c r="Q3409" t="str">
        <f>TRIM(MID(Table1[[#This Row],[Category and Sub-Category]],1,SEARCH("/",Table1[[#This Row],[Category and Sub-Category]],1)-1))</f>
        <v>theater</v>
      </c>
      <c r="R3409" t="str">
        <f>TRIM(MID(Table1[[#This Row],[Category and Sub-Category]],SEARCH("/",Table1[[#This Row],[Category and Sub-Category]],1)+1,LEN(Table1[[#This Row],[Category and Sub-Category]])))</f>
        <v>plays</v>
      </c>
      <c r="S3409" s="8">
        <f>DATE(1970,1,1)+(Table1[[#This Row],[launched_at]]/(24*60*60))</f>
        <v>41796.422326388885</v>
      </c>
      <c r="T3409" s="8">
        <f>DATE(1970,1,1)+(Table1[[#This Row],[deadline]]/(24*60*60))</f>
        <v>41826.422326388885</v>
      </c>
      <c r="U3409">
        <f>_xlfn.DAYS(Table1[[#This Row],[Date Ended Conversion]],Table1[[#This Row],[Date Created Conversion]])</f>
        <v>30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9">
        <f>IF(Table1[[#This Row],[goal]] &lt;= 0,0,Table1[[#This Row],[pledged]]/Table1[[#This Row],[goal]])</f>
        <v>2.11</v>
      </c>
      <c r="P3410" s="7">
        <f>IF(Table1[[#This Row],[backers_count]] &lt;= 0,0,Table1[[#This Row],[pledged]]/Table1[[#This Row],[backers_count]])</f>
        <v>58.611111111111114</v>
      </c>
      <c r="Q3410" t="str">
        <f>TRIM(MID(Table1[[#This Row],[Category and Sub-Category]],1,SEARCH("/",Table1[[#This Row],[Category and Sub-Category]],1)-1))</f>
        <v>theater</v>
      </c>
      <c r="R3410" t="str">
        <f>TRIM(MID(Table1[[#This Row],[Category and Sub-Category]],SEARCH("/",Table1[[#This Row],[Category and Sub-Category]],1)+1,LEN(Table1[[#This Row],[Category and Sub-Category]])))</f>
        <v>plays</v>
      </c>
      <c r="S3410" s="8">
        <f>DATE(1970,1,1)+(Table1[[#This Row],[launched_at]]/(24*60*60))</f>
        <v>41808.991944444446</v>
      </c>
      <c r="T3410" s="8">
        <f>DATE(1970,1,1)+(Table1[[#This Row],[deadline]]/(24*60*60))</f>
        <v>41838.991944444446</v>
      </c>
      <c r="U3410">
        <f>_xlfn.DAYS(Table1[[#This Row],[Date Ended Conversion]],Table1[[#This Row],[Date Created Conversion]])</f>
        <v>30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9">
        <f>IF(Table1[[#This Row],[goal]] &lt;= 0,0,Table1[[#This Row],[pledged]]/Table1[[#This Row],[goal]])</f>
        <v>1.236</v>
      </c>
      <c r="P3411" s="7">
        <f>IF(Table1[[#This Row],[backers_count]] &lt;= 0,0,Table1[[#This Row],[pledged]]/Table1[[#This Row],[backers_count]])</f>
        <v>29.428571428571427</v>
      </c>
      <c r="Q3411" t="str">
        <f>TRIM(MID(Table1[[#This Row],[Category and Sub-Category]],1,SEARCH("/",Table1[[#This Row],[Category and Sub-Category]],1)-1))</f>
        <v>theater</v>
      </c>
      <c r="R3411" t="str">
        <f>TRIM(MID(Table1[[#This Row],[Category and Sub-Category]],SEARCH("/",Table1[[#This Row],[Category and Sub-Category]],1)+1,LEN(Table1[[#This Row],[Category and Sub-Category]])))</f>
        <v>plays</v>
      </c>
      <c r="S3411" s="8">
        <f>DATE(1970,1,1)+(Table1[[#This Row],[launched_at]]/(24*60*60))</f>
        <v>42544.814328703702</v>
      </c>
      <c r="T3411" s="8">
        <f>DATE(1970,1,1)+(Table1[[#This Row],[deadline]]/(24*60*60))</f>
        <v>42582.873611111107</v>
      </c>
      <c r="U3411">
        <f>_xlfn.DAYS(Table1[[#This Row],[Date Ended Conversion]],Table1[[#This Row],[Date Created Conversion]])</f>
        <v>38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9">
        <f>IF(Table1[[#This Row],[goal]] &lt;= 0,0,Table1[[#This Row],[pledged]]/Table1[[#This Row],[goal]])</f>
        <v>1.085</v>
      </c>
      <c r="P3412" s="7">
        <f>IF(Table1[[#This Row],[backers_count]] &lt;= 0,0,Table1[[#This Row],[pledged]]/Table1[[#This Row],[backers_count]])</f>
        <v>81.375</v>
      </c>
      <c r="Q3412" t="str">
        <f>TRIM(MID(Table1[[#This Row],[Category and Sub-Category]],1,SEARCH("/",Table1[[#This Row],[Category and Sub-Category]],1)-1))</f>
        <v>theater</v>
      </c>
      <c r="R3412" t="str">
        <f>TRIM(MID(Table1[[#This Row],[Category and Sub-Category]],SEARCH("/",Table1[[#This Row],[Category and Sub-Category]],1)+1,LEN(Table1[[#This Row],[Category and Sub-Category]])))</f>
        <v>plays</v>
      </c>
      <c r="S3412" s="8">
        <f>DATE(1970,1,1)+(Table1[[#This Row],[launched_at]]/(24*60*60))</f>
        <v>42500.041550925926</v>
      </c>
      <c r="T3412" s="8">
        <f>DATE(1970,1,1)+(Table1[[#This Row],[deadline]]/(24*60*60))</f>
        <v>42527.291666666672</v>
      </c>
      <c r="U3412">
        <f>_xlfn.DAYS(Table1[[#This Row],[Date Ended Conversion]],Table1[[#This Row],[Date Created Conversion]])</f>
        <v>27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9">
        <f>IF(Table1[[#This Row],[goal]] &lt;= 0,0,Table1[[#This Row],[pledged]]/Table1[[#This Row],[goal]])</f>
        <v>1.0356666666666667</v>
      </c>
      <c r="P3413" s="7">
        <f>IF(Table1[[#This Row],[backers_count]] &lt;= 0,0,Table1[[#This Row],[pledged]]/Table1[[#This Row],[backers_count]])</f>
        <v>199.16666666666666</v>
      </c>
      <c r="Q3413" t="str">
        <f>TRIM(MID(Table1[[#This Row],[Category and Sub-Category]],1,SEARCH("/",Table1[[#This Row],[Category and Sub-Category]],1)-1))</f>
        <v>theater</v>
      </c>
      <c r="R3413" t="str">
        <f>TRIM(MID(Table1[[#This Row],[Category and Sub-Category]],SEARCH("/",Table1[[#This Row],[Category and Sub-Category]],1)+1,LEN(Table1[[#This Row],[Category and Sub-Category]])))</f>
        <v>plays</v>
      </c>
      <c r="S3413" s="8">
        <f>DATE(1970,1,1)+(Table1[[#This Row],[launched_at]]/(24*60*60))</f>
        <v>42265.022824074069</v>
      </c>
      <c r="T3413" s="8">
        <f>DATE(1970,1,1)+(Table1[[#This Row],[deadline]]/(24*60*60))</f>
        <v>42285.022824074069</v>
      </c>
      <c r="U3413">
        <f>_xlfn.DAYS(Table1[[#This Row],[Date Ended Conversion]],Table1[[#This Row],[Date Created Conversion]])</f>
        <v>20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9">
        <f>IF(Table1[[#This Row],[goal]] &lt;= 0,0,Table1[[#This Row],[pledged]]/Table1[[#This Row],[goal]])</f>
        <v>1</v>
      </c>
      <c r="P3414" s="7">
        <f>IF(Table1[[#This Row],[backers_count]] &lt;= 0,0,Table1[[#This Row],[pledged]]/Table1[[#This Row],[backers_count]])</f>
        <v>115.38461538461539</v>
      </c>
      <c r="Q3414" t="str">
        <f>TRIM(MID(Table1[[#This Row],[Category and Sub-Category]],1,SEARCH("/",Table1[[#This Row],[Category and Sub-Category]],1)-1))</f>
        <v>theater</v>
      </c>
      <c r="R3414" t="str">
        <f>TRIM(MID(Table1[[#This Row],[Category and Sub-Category]],SEARCH("/",Table1[[#This Row],[Category and Sub-Category]],1)+1,LEN(Table1[[#This Row],[Category and Sub-Category]])))</f>
        <v>plays</v>
      </c>
      <c r="S3414" s="8">
        <f>DATE(1970,1,1)+(Table1[[#This Row],[launched_at]]/(24*60*60))</f>
        <v>41879.959050925929</v>
      </c>
      <c r="T3414" s="8">
        <f>DATE(1970,1,1)+(Table1[[#This Row],[deadline]]/(24*60*60))</f>
        <v>41909.959050925929</v>
      </c>
      <c r="U3414">
        <f>_xlfn.DAYS(Table1[[#This Row],[Date Ended Conversion]],Table1[[#This Row],[Date Created Conversion]])</f>
        <v>30</v>
      </c>
    </row>
    <row r="3415" spans="1:21" ht="43.5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9">
        <f>IF(Table1[[#This Row],[goal]] &lt;= 0,0,Table1[[#This Row],[pledged]]/Table1[[#This Row],[goal]])</f>
        <v>1.3</v>
      </c>
      <c r="P3415" s="7">
        <f>IF(Table1[[#This Row],[backers_count]] &lt;= 0,0,Table1[[#This Row],[pledged]]/Table1[[#This Row],[backers_count]])</f>
        <v>46.428571428571431</v>
      </c>
      <c r="Q3415" t="str">
        <f>TRIM(MID(Table1[[#This Row],[Category and Sub-Category]],1,SEARCH("/",Table1[[#This Row],[Category and Sub-Category]],1)-1))</f>
        <v>theater</v>
      </c>
      <c r="R3415" t="str">
        <f>TRIM(MID(Table1[[#This Row],[Category and Sub-Category]],SEARCH("/",Table1[[#This Row],[Category and Sub-Category]],1)+1,LEN(Table1[[#This Row],[Category and Sub-Category]])))</f>
        <v>plays</v>
      </c>
      <c r="S3415" s="8">
        <f>DATE(1970,1,1)+(Table1[[#This Row],[launched_at]]/(24*60*60))</f>
        <v>42053.733078703706</v>
      </c>
      <c r="T3415" s="8">
        <f>DATE(1970,1,1)+(Table1[[#This Row],[deadline]]/(24*60*60))</f>
        <v>42063.207638888889</v>
      </c>
      <c r="U3415">
        <f>_xlfn.DAYS(Table1[[#This Row],[Date Ended Conversion]],Table1[[#This Row],[Date Created Conversion]])</f>
        <v>10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9">
        <f>IF(Table1[[#This Row],[goal]] &lt;= 0,0,Table1[[#This Row],[pledged]]/Table1[[#This Row],[goal]])</f>
        <v>1.0349999999999999</v>
      </c>
      <c r="P3416" s="7">
        <f>IF(Table1[[#This Row],[backers_count]] &lt;= 0,0,Table1[[#This Row],[pledged]]/Table1[[#This Row],[backers_count]])</f>
        <v>70.568181818181813</v>
      </c>
      <c r="Q3416" t="str">
        <f>TRIM(MID(Table1[[#This Row],[Category and Sub-Category]],1,SEARCH("/",Table1[[#This Row],[Category and Sub-Category]],1)-1))</f>
        <v>theater</v>
      </c>
      <c r="R3416" t="str">
        <f>TRIM(MID(Table1[[#This Row],[Category and Sub-Category]],SEARCH("/",Table1[[#This Row],[Category and Sub-Category]],1)+1,LEN(Table1[[#This Row],[Category and Sub-Category]])))</f>
        <v>plays</v>
      </c>
      <c r="S3416" s="8">
        <f>DATE(1970,1,1)+(Table1[[#This Row],[launched_at]]/(24*60*60))</f>
        <v>42675.832465277781</v>
      </c>
      <c r="T3416" s="8">
        <f>DATE(1970,1,1)+(Table1[[#This Row],[deadline]]/(24*60*60))</f>
        <v>42705.332638888889</v>
      </c>
      <c r="U3416">
        <f>_xlfn.DAYS(Table1[[#This Row],[Date Ended Conversion]],Table1[[#This Row],[Date Created Conversion]])</f>
        <v>30</v>
      </c>
    </row>
    <row r="3417" spans="1:21" ht="29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9">
        <f>IF(Table1[[#This Row],[goal]] &lt;= 0,0,Table1[[#This Row],[pledged]]/Table1[[#This Row],[goal]])</f>
        <v>1</v>
      </c>
      <c r="P3417" s="7">
        <f>IF(Table1[[#This Row],[backers_count]] &lt;= 0,0,Table1[[#This Row],[pledged]]/Table1[[#This Row],[backers_count]])</f>
        <v>22.222222222222221</v>
      </c>
      <c r="Q3417" t="str">
        <f>TRIM(MID(Table1[[#This Row],[Category and Sub-Category]],1,SEARCH("/",Table1[[#This Row],[Category and Sub-Category]],1)-1))</f>
        <v>theater</v>
      </c>
      <c r="R3417" t="str">
        <f>TRIM(MID(Table1[[#This Row],[Category and Sub-Category]],SEARCH("/",Table1[[#This Row],[Category and Sub-Category]],1)+1,LEN(Table1[[#This Row],[Category and Sub-Category]])))</f>
        <v>plays</v>
      </c>
      <c r="S3417" s="8">
        <f>DATE(1970,1,1)+(Table1[[#This Row],[launched_at]]/(24*60*60))</f>
        <v>42467.144166666665</v>
      </c>
      <c r="T3417" s="8">
        <f>DATE(1970,1,1)+(Table1[[#This Row],[deadline]]/(24*60*60))</f>
        <v>42477.979166666672</v>
      </c>
      <c r="U3417">
        <f>_xlfn.DAYS(Table1[[#This Row],[Date Ended Conversion]],Table1[[#This Row],[Date Created Conversion]])</f>
        <v>10</v>
      </c>
    </row>
    <row r="3418" spans="1:21" ht="43.5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9">
        <f>IF(Table1[[#This Row],[goal]] &lt;= 0,0,Table1[[#This Row],[pledged]]/Table1[[#This Row],[goal]])</f>
        <v>1.196</v>
      </c>
      <c r="P3418" s="7">
        <f>IF(Table1[[#This Row],[backers_count]] &lt;= 0,0,Table1[[#This Row],[pledged]]/Table1[[#This Row],[backers_count]])</f>
        <v>159.46666666666667</v>
      </c>
      <c r="Q3418" t="str">
        <f>TRIM(MID(Table1[[#This Row],[Category and Sub-Category]],1,SEARCH("/",Table1[[#This Row],[Category and Sub-Category]],1)-1))</f>
        <v>theater</v>
      </c>
      <c r="R3418" t="str">
        <f>TRIM(MID(Table1[[#This Row],[Category and Sub-Category]],SEARCH("/",Table1[[#This Row],[Category and Sub-Category]],1)+1,LEN(Table1[[#This Row],[Category and Sub-Category]])))</f>
        <v>plays</v>
      </c>
      <c r="S3418" s="8">
        <f>DATE(1970,1,1)+(Table1[[#This Row],[launched_at]]/(24*60*60))</f>
        <v>42089.412557870368</v>
      </c>
      <c r="T3418" s="8">
        <f>DATE(1970,1,1)+(Table1[[#This Row],[deadline]]/(24*60*60))</f>
        <v>42117.770833333328</v>
      </c>
      <c r="U3418">
        <f>_xlfn.DAYS(Table1[[#This Row],[Date Ended Conversion]],Table1[[#This Row],[Date Created Conversion]])</f>
        <v>28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9">
        <f>IF(Table1[[#This Row],[goal]] &lt;= 0,0,Table1[[#This Row],[pledged]]/Table1[[#This Row],[goal]])</f>
        <v>1.0000058823529412</v>
      </c>
      <c r="P3419" s="7">
        <f>IF(Table1[[#This Row],[backers_count]] &lt;= 0,0,Table1[[#This Row],[pledged]]/Table1[[#This Row],[backers_count]])</f>
        <v>37.777999999999999</v>
      </c>
      <c r="Q3419" t="str">
        <f>TRIM(MID(Table1[[#This Row],[Category and Sub-Category]],1,SEARCH("/",Table1[[#This Row],[Category and Sub-Category]],1)-1))</f>
        <v>theater</v>
      </c>
      <c r="R3419" t="str">
        <f>TRIM(MID(Table1[[#This Row],[Category and Sub-Category]],SEARCH("/",Table1[[#This Row],[Category and Sub-Category]],1)+1,LEN(Table1[[#This Row],[Category and Sub-Category]])))</f>
        <v>plays</v>
      </c>
      <c r="S3419" s="8">
        <f>DATE(1970,1,1)+(Table1[[#This Row],[launched_at]]/(24*60*60))</f>
        <v>41894.91375</v>
      </c>
      <c r="T3419" s="8">
        <f>DATE(1970,1,1)+(Table1[[#This Row],[deadline]]/(24*60*60))</f>
        <v>41938.029861111107</v>
      </c>
      <c r="U3419">
        <f>_xlfn.DAYS(Table1[[#This Row],[Date Ended Conversion]],Table1[[#This Row],[Date Created Conversion]])</f>
        <v>44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9">
        <f>IF(Table1[[#This Row],[goal]] &lt;= 0,0,Table1[[#This Row],[pledged]]/Table1[[#This Row],[goal]])</f>
        <v>1.00875</v>
      </c>
      <c r="P3420" s="7">
        <f>IF(Table1[[#This Row],[backers_count]] &lt;= 0,0,Table1[[#This Row],[pledged]]/Table1[[#This Row],[backers_count]])</f>
        <v>72.053571428571431</v>
      </c>
      <c r="Q3420" t="str">
        <f>TRIM(MID(Table1[[#This Row],[Category and Sub-Category]],1,SEARCH("/",Table1[[#This Row],[Category and Sub-Category]],1)-1))</f>
        <v>theater</v>
      </c>
      <c r="R3420" t="str">
        <f>TRIM(MID(Table1[[#This Row],[Category and Sub-Category]],SEARCH("/",Table1[[#This Row],[Category and Sub-Category]],1)+1,LEN(Table1[[#This Row],[Category and Sub-Category]])))</f>
        <v>plays</v>
      </c>
      <c r="S3420" s="8">
        <f>DATE(1970,1,1)+(Table1[[#This Row],[launched_at]]/(24*60*60))</f>
        <v>41752.83457175926</v>
      </c>
      <c r="T3420" s="8">
        <f>DATE(1970,1,1)+(Table1[[#This Row],[deadline]]/(24*60*60))</f>
        <v>41782.83457175926</v>
      </c>
      <c r="U3420">
        <f>_xlfn.DAYS(Table1[[#This Row],[Date Ended Conversion]],Table1[[#This Row],[Date Created Conversion]])</f>
        <v>30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9">
        <f>IF(Table1[[#This Row],[goal]] &lt;= 0,0,Table1[[#This Row],[pledged]]/Table1[[#This Row],[goal]])</f>
        <v>1.0654545454545454</v>
      </c>
      <c r="P3421" s="7">
        <f>IF(Table1[[#This Row],[backers_count]] &lt;= 0,0,Table1[[#This Row],[pledged]]/Table1[[#This Row],[backers_count]])</f>
        <v>63.695652173913047</v>
      </c>
      <c r="Q3421" t="str">
        <f>TRIM(MID(Table1[[#This Row],[Category and Sub-Category]],1,SEARCH("/",Table1[[#This Row],[Category and Sub-Category]],1)-1))</f>
        <v>theater</v>
      </c>
      <c r="R3421" t="str">
        <f>TRIM(MID(Table1[[#This Row],[Category and Sub-Category]],SEARCH("/",Table1[[#This Row],[Category and Sub-Category]],1)+1,LEN(Table1[[#This Row],[Category and Sub-Category]])))</f>
        <v>plays</v>
      </c>
      <c r="S3421" s="8">
        <f>DATE(1970,1,1)+(Table1[[#This Row],[launched_at]]/(24*60*60))</f>
        <v>42448.821585648147</v>
      </c>
      <c r="T3421" s="8">
        <f>DATE(1970,1,1)+(Table1[[#This Row],[deadline]]/(24*60*60))</f>
        <v>42466.895833333328</v>
      </c>
      <c r="U3421">
        <f>_xlfn.DAYS(Table1[[#This Row],[Date Ended Conversion]],Table1[[#This Row],[Date Created Conversion]])</f>
        <v>18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9">
        <f>IF(Table1[[#This Row],[goal]] &lt;= 0,0,Table1[[#This Row],[pledged]]/Table1[[#This Row],[goal]])</f>
        <v>1.38</v>
      </c>
      <c r="P3422" s="7">
        <f>IF(Table1[[#This Row],[backers_count]] &lt;= 0,0,Table1[[#This Row],[pledged]]/Table1[[#This Row],[backers_count]])</f>
        <v>28.411764705882351</v>
      </c>
      <c r="Q3422" t="str">
        <f>TRIM(MID(Table1[[#This Row],[Category and Sub-Category]],1,SEARCH("/",Table1[[#This Row],[Category and Sub-Category]],1)-1))</f>
        <v>theater</v>
      </c>
      <c r="R3422" t="str">
        <f>TRIM(MID(Table1[[#This Row],[Category and Sub-Category]],SEARCH("/",Table1[[#This Row],[Category and Sub-Category]],1)+1,LEN(Table1[[#This Row],[Category and Sub-Category]])))</f>
        <v>plays</v>
      </c>
      <c r="S3422" s="8">
        <f>DATE(1970,1,1)+(Table1[[#This Row],[launched_at]]/(24*60*60))</f>
        <v>42405.090300925927</v>
      </c>
      <c r="T3422" s="8">
        <f>DATE(1970,1,1)+(Table1[[#This Row],[deadline]]/(24*60*60))</f>
        <v>42414</v>
      </c>
      <c r="U3422">
        <f>_xlfn.DAYS(Table1[[#This Row],[Date Ended Conversion]],Table1[[#This Row],[Date Created Conversion]])</f>
        <v>9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9">
        <f>IF(Table1[[#This Row],[goal]] &lt;= 0,0,Table1[[#This Row],[pledged]]/Table1[[#This Row],[goal]])</f>
        <v>1.0115000000000001</v>
      </c>
      <c r="P3423" s="7">
        <f>IF(Table1[[#This Row],[backers_count]] &lt;= 0,0,Table1[[#This Row],[pledged]]/Table1[[#This Row],[backers_count]])</f>
        <v>103.21428571428571</v>
      </c>
      <c r="Q3423" t="str">
        <f>TRIM(MID(Table1[[#This Row],[Category and Sub-Category]],1,SEARCH("/",Table1[[#This Row],[Category and Sub-Category]],1)-1))</f>
        <v>theater</v>
      </c>
      <c r="R3423" t="str">
        <f>TRIM(MID(Table1[[#This Row],[Category and Sub-Category]],SEARCH("/",Table1[[#This Row],[Category and Sub-Category]],1)+1,LEN(Table1[[#This Row],[Category and Sub-Category]])))</f>
        <v>plays</v>
      </c>
      <c r="S3423" s="8">
        <f>DATE(1970,1,1)+(Table1[[#This Row],[launched_at]]/(24*60*60))</f>
        <v>42037.791238425925</v>
      </c>
      <c r="T3423" s="8">
        <f>DATE(1970,1,1)+(Table1[[#This Row],[deadline]]/(24*60*60))</f>
        <v>42067.791238425925</v>
      </c>
      <c r="U3423">
        <f>_xlfn.DAYS(Table1[[#This Row],[Date Ended Conversion]],Table1[[#This Row],[Date Created Conversion]])</f>
        <v>30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9">
        <f>IF(Table1[[#This Row],[goal]] &lt;= 0,0,Table1[[#This Row],[pledged]]/Table1[[#This Row],[goal]])</f>
        <v>1.091</v>
      </c>
      <c r="P3424" s="7">
        <f>IF(Table1[[#This Row],[backers_count]] &lt;= 0,0,Table1[[#This Row],[pledged]]/Table1[[#This Row],[backers_count]])</f>
        <v>71.152173913043484</v>
      </c>
      <c r="Q3424" t="str">
        <f>TRIM(MID(Table1[[#This Row],[Category and Sub-Category]],1,SEARCH("/",Table1[[#This Row],[Category and Sub-Category]],1)-1))</f>
        <v>theater</v>
      </c>
      <c r="R3424" t="str">
        <f>TRIM(MID(Table1[[#This Row],[Category and Sub-Category]],SEARCH("/",Table1[[#This Row],[Category and Sub-Category]],1)+1,LEN(Table1[[#This Row],[Category and Sub-Category]])))</f>
        <v>plays</v>
      </c>
      <c r="S3424" s="8">
        <f>DATE(1970,1,1)+(Table1[[#This Row],[launched_at]]/(24*60*60))</f>
        <v>42323.562222222223</v>
      </c>
      <c r="T3424" s="8">
        <f>DATE(1970,1,1)+(Table1[[#This Row],[deadline]]/(24*60*60))</f>
        <v>42352</v>
      </c>
      <c r="U3424">
        <f>_xlfn.DAYS(Table1[[#This Row],[Date Ended Conversion]],Table1[[#This Row],[Date Created Conversion]])</f>
        <v>29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9">
        <f>IF(Table1[[#This Row],[goal]] &lt;= 0,0,Table1[[#This Row],[pledged]]/Table1[[#This Row],[goal]])</f>
        <v>1.4</v>
      </c>
      <c r="P3425" s="7">
        <f>IF(Table1[[#This Row],[backers_count]] &lt;= 0,0,Table1[[#This Row],[pledged]]/Table1[[#This Row],[backers_count]])</f>
        <v>35</v>
      </c>
      <c r="Q3425" t="str">
        <f>TRIM(MID(Table1[[#This Row],[Category and Sub-Category]],1,SEARCH("/",Table1[[#This Row],[Category and Sub-Category]],1)-1))</f>
        <v>theater</v>
      </c>
      <c r="R3425" t="str">
        <f>TRIM(MID(Table1[[#This Row],[Category and Sub-Category]],SEARCH("/",Table1[[#This Row],[Category and Sub-Category]],1)+1,LEN(Table1[[#This Row],[Category and Sub-Category]])))</f>
        <v>plays</v>
      </c>
      <c r="S3425" s="8">
        <f>DATE(1970,1,1)+(Table1[[#This Row],[launched_at]]/(24*60*60))</f>
        <v>42088.911354166667</v>
      </c>
      <c r="T3425" s="8">
        <f>DATE(1970,1,1)+(Table1[[#This Row],[deadline]]/(24*60*60))</f>
        <v>42118.911354166667</v>
      </c>
      <c r="U3425">
        <f>_xlfn.DAYS(Table1[[#This Row],[Date Ended Conversion]],Table1[[#This Row],[Date Created Conversion]])</f>
        <v>30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9">
        <f>IF(Table1[[#This Row],[goal]] &lt;= 0,0,Table1[[#This Row],[pledged]]/Table1[[#This Row],[goal]])</f>
        <v>1.0358333333333334</v>
      </c>
      <c r="P3426" s="7">
        <f>IF(Table1[[#This Row],[backers_count]] &lt;= 0,0,Table1[[#This Row],[pledged]]/Table1[[#This Row],[backers_count]])</f>
        <v>81.776315789473685</v>
      </c>
      <c r="Q3426" t="str">
        <f>TRIM(MID(Table1[[#This Row],[Category and Sub-Category]],1,SEARCH("/",Table1[[#This Row],[Category and Sub-Category]],1)-1))</f>
        <v>theater</v>
      </c>
      <c r="R3426" t="str">
        <f>TRIM(MID(Table1[[#This Row],[Category and Sub-Category]],SEARCH("/",Table1[[#This Row],[Category and Sub-Category]],1)+1,LEN(Table1[[#This Row],[Category and Sub-Category]])))</f>
        <v>plays</v>
      </c>
      <c r="S3426" s="8">
        <f>DATE(1970,1,1)+(Table1[[#This Row],[launched_at]]/(24*60*60))</f>
        <v>42018.676898148144</v>
      </c>
      <c r="T3426" s="8">
        <f>DATE(1970,1,1)+(Table1[[#This Row],[deadline]]/(24*60*60))</f>
        <v>42040.290972222225</v>
      </c>
      <c r="U3426">
        <f>_xlfn.DAYS(Table1[[#This Row],[Date Ended Conversion]],Table1[[#This Row],[Date Created Conversion]])</f>
        <v>22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9">
        <f>IF(Table1[[#This Row],[goal]] &lt;= 0,0,Table1[[#This Row],[pledged]]/Table1[[#This Row],[goal]])</f>
        <v>1.0297033333333332</v>
      </c>
      <c r="P3427" s="7">
        <f>IF(Table1[[#This Row],[backers_count]] &lt;= 0,0,Table1[[#This Row],[pledged]]/Table1[[#This Row],[backers_count]])</f>
        <v>297.02980769230766</v>
      </c>
      <c r="Q3427" t="str">
        <f>TRIM(MID(Table1[[#This Row],[Category and Sub-Category]],1,SEARCH("/",Table1[[#This Row],[Category and Sub-Category]],1)-1))</f>
        <v>theater</v>
      </c>
      <c r="R3427" t="str">
        <f>TRIM(MID(Table1[[#This Row],[Category and Sub-Category]],SEARCH("/",Table1[[#This Row],[Category and Sub-Category]],1)+1,LEN(Table1[[#This Row],[Category and Sub-Category]])))</f>
        <v>plays</v>
      </c>
      <c r="S3427" s="8">
        <f>DATE(1970,1,1)+(Table1[[#This Row],[launched_at]]/(24*60*60))</f>
        <v>41884.617314814815</v>
      </c>
      <c r="T3427" s="8">
        <f>DATE(1970,1,1)+(Table1[[#This Row],[deadline]]/(24*60*60))</f>
        <v>41916.617314814815</v>
      </c>
      <c r="U3427">
        <f>_xlfn.DAYS(Table1[[#This Row],[Date Ended Conversion]],Table1[[#This Row],[Date Created Conversion]])</f>
        <v>32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9">
        <f>IF(Table1[[#This Row],[goal]] &lt;= 0,0,Table1[[#This Row],[pledged]]/Table1[[#This Row],[goal]])</f>
        <v>1.0813333333333333</v>
      </c>
      <c r="P3428" s="7">
        <f>IF(Table1[[#This Row],[backers_count]] &lt;= 0,0,Table1[[#This Row],[pledged]]/Table1[[#This Row],[backers_count]])</f>
        <v>46.609195402298852</v>
      </c>
      <c r="Q3428" t="str">
        <f>TRIM(MID(Table1[[#This Row],[Category and Sub-Category]],1,SEARCH("/",Table1[[#This Row],[Category and Sub-Category]],1)-1))</f>
        <v>theater</v>
      </c>
      <c r="R3428" t="str">
        <f>TRIM(MID(Table1[[#This Row],[Category and Sub-Category]],SEARCH("/",Table1[[#This Row],[Category and Sub-Category]],1)+1,LEN(Table1[[#This Row],[Category and Sub-Category]])))</f>
        <v>plays</v>
      </c>
      <c r="S3428" s="8">
        <f>DATE(1970,1,1)+(Table1[[#This Row],[launched_at]]/(24*60*60))</f>
        <v>41884.056747685187</v>
      </c>
      <c r="T3428" s="8">
        <f>DATE(1970,1,1)+(Table1[[#This Row],[deadline]]/(24*60*60))</f>
        <v>41903.083333333336</v>
      </c>
      <c r="U3428">
        <f>_xlfn.DAYS(Table1[[#This Row],[Date Ended Conversion]],Table1[[#This Row],[Date Created Conversion]])</f>
        <v>19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9">
        <f>IF(Table1[[#This Row],[goal]] &lt;= 0,0,Table1[[#This Row],[pledged]]/Table1[[#This Row],[goal]])</f>
        <v>1</v>
      </c>
      <c r="P3429" s="7">
        <f>IF(Table1[[#This Row],[backers_count]] &lt;= 0,0,Table1[[#This Row],[pledged]]/Table1[[#This Row],[backers_count]])</f>
        <v>51.724137931034484</v>
      </c>
      <c r="Q3429" t="str">
        <f>TRIM(MID(Table1[[#This Row],[Category and Sub-Category]],1,SEARCH("/",Table1[[#This Row],[Category and Sub-Category]],1)-1))</f>
        <v>theater</v>
      </c>
      <c r="R3429" t="str">
        <f>TRIM(MID(Table1[[#This Row],[Category and Sub-Category]],SEARCH("/",Table1[[#This Row],[Category and Sub-Category]],1)+1,LEN(Table1[[#This Row],[Category and Sub-Category]])))</f>
        <v>plays</v>
      </c>
      <c r="S3429" s="8">
        <f>DATE(1970,1,1)+(Table1[[#This Row],[launched_at]]/(24*60*60))</f>
        <v>41792.645277777774</v>
      </c>
      <c r="T3429" s="8">
        <f>DATE(1970,1,1)+(Table1[[#This Row],[deadline]]/(24*60*60))</f>
        <v>41822.645277777774</v>
      </c>
      <c r="U3429">
        <f>_xlfn.DAYS(Table1[[#This Row],[Date Ended Conversion]],Table1[[#This Row],[Date Created Conversion]])</f>
        <v>30</v>
      </c>
    </row>
    <row r="3430" spans="1:21" ht="43.5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9">
        <f>IF(Table1[[#This Row],[goal]] &lt;= 0,0,Table1[[#This Row],[pledged]]/Table1[[#This Row],[goal]])</f>
        <v>1.0275000000000001</v>
      </c>
      <c r="P3430" s="7">
        <f>IF(Table1[[#This Row],[backers_count]] &lt;= 0,0,Table1[[#This Row],[pledged]]/Table1[[#This Row],[backers_count]])</f>
        <v>40.294117647058826</v>
      </c>
      <c r="Q3430" t="str">
        <f>TRIM(MID(Table1[[#This Row],[Category and Sub-Category]],1,SEARCH("/",Table1[[#This Row],[Category and Sub-Category]],1)-1))</f>
        <v>theater</v>
      </c>
      <c r="R3430" t="str">
        <f>TRIM(MID(Table1[[#This Row],[Category and Sub-Category]],SEARCH("/",Table1[[#This Row],[Category and Sub-Category]],1)+1,LEN(Table1[[#This Row],[Category and Sub-Category]])))</f>
        <v>plays</v>
      </c>
      <c r="S3430" s="8">
        <f>DATE(1970,1,1)+(Table1[[#This Row],[launched_at]]/(24*60*60))</f>
        <v>42038.720451388886</v>
      </c>
      <c r="T3430" s="8">
        <f>DATE(1970,1,1)+(Table1[[#This Row],[deadline]]/(24*60*60))</f>
        <v>42063.708333333328</v>
      </c>
      <c r="U3430">
        <f>_xlfn.DAYS(Table1[[#This Row],[Date Ended Conversion]],Table1[[#This Row],[Date Created Conversion]])</f>
        <v>25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9">
        <f>IF(Table1[[#This Row],[goal]] &lt;= 0,0,Table1[[#This Row],[pledged]]/Table1[[#This Row],[goal]])</f>
        <v>1.3</v>
      </c>
      <c r="P3431" s="7">
        <f>IF(Table1[[#This Row],[backers_count]] &lt;= 0,0,Table1[[#This Row],[pledged]]/Table1[[#This Row],[backers_count]])</f>
        <v>16.25</v>
      </c>
      <c r="Q3431" t="str">
        <f>TRIM(MID(Table1[[#This Row],[Category and Sub-Category]],1,SEARCH("/",Table1[[#This Row],[Category and Sub-Category]],1)-1))</f>
        <v>theater</v>
      </c>
      <c r="R3431" t="str">
        <f>TRIM(MID(Table1[[#This Row],[Category and Sub-Category]],SEARCH("/",Table1[[#This Row],[Category and Sub-Category]],1)+1,LEN(Table1[[#This Row],[Category and Sub-Category]])))</f>
        <v>plays</v>
      </c>
      <c r="S3431" s="8">
        <f>DATE(1970,1,1)+(Table1[[#This Row],[launched_at]]/(24*60*60))</f>
        <v>42662.021539351852</v>
      </c>
      <c r="T3431" s="8">
        <f>DATE(1970,1,1)+(Table1[[#This Row],[deadline]]/(24*60*60))</f>
        <v>42676.021539351852</v>
      </c>
      <c r="U3431">
        <f>_xlfn.DAYS(Table1[[#This Row],[Date Ended Conversion]],Table1[[#This Row],[Date Created Conversion]])</f>
        <v>14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9">
        <f>IF(Table1[[#This Row],[goal]] &lt;= 0,0,Table1[[#This Row],[pledged]]/Table1[[#This Row],[goal]])</f>
        <v>1.0854949999999999</v>
      </c>
      <c r="P3432" s="7">
        <f>IF(Table1[[#This Row],[backers_count]] &lt;= 0,0,Table1[[#This Row],[pledged]]/Table1[[#This Row],[backers_count]])</f>
        <v>30.152638888888887</v>
      </c>
      <c r="Q3432" t="str">
        <f>TRIM(MID(Table1[[#This Row],[Category and Sub-Category]],1,SEARCH("/",Table1[[#This Row],[Category and Sub-Category]],1)-1))</f>
        <v>theater</v>
      </c>
      <c r="R3432" t="str">
        <f>TRIM(MID(Table1[[#This Row],[Category and Sub-Category]],SEARCH("/",Table1[[#This Row],[Category and Sub-Category]],1)+1,LEN(Table1[[#This Row],[Category and Sub-Category]])))</f>
        <v>plays</v>
      </c>
      <c r="S3432" s="8">
        <f>DATE(1970,1,1)+(Table1[[#This Row],[launched_at]]/(24*60*60))</f>
        <v>41820.945613425924</v>
      </c>
      <c r="T3432" s="8">
        <f>DATE(1970,1,1)+(Table1[[#This Row],[deadline]]/(24*60*60))</f>
        <v>41850.945613425924</v>
      </c>
      <c r="U3432">
        <f>_xlfn.DAYS(Table1[[#This Row],[Date Ended Conversion]],Table1[[#This Row],[Date Created Conversion]])</f>
        <v>30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9">
        <f>IF(Table1[[#This Row],[goal]] &lt;= 0,0,Table1[[#This Row],[pledged]]/Table1[[#This Row],[goal]])</f>
        <v>1</v>
      </c>
      <c r="P3433" s="7">
        <f>IF(Table1[[#This Row],[backers_count]] &lt;= 0,0,Table1[[#This Row],[pledged]]/Table1[[#This Row],[backers_count]])</f>
        <v>95.238095238095241</v>
      </c>
      <c r="Q3433" t="str">
        <f>TRIM(MID(Table1[[#This Row],[Category and Sub-Category]],1,SEARCH("/",Table1[[#This Row],[Category and Sub-Category]],1)-1))</f>
        <v>theater</v>
      </c>
      <c r="R3433" t="str">
        <f>TRIM(MID(Table1[[#This Row],[Category and Sub-Category]],SEARCH("/",Table1[[#This Row],[Category and Sub-Category]],1)+1,LEN(Table1[[#This Row],[Category and Sub-Category]])))</f>
        <v>plays</v>
      </c>
      <c r="S3433" s="8">
        <f>DATE(1970,1,1)+(Table1[[#This Row],[launched_at]]/(24*60*60))</f>
        <v>41839.730937500004</v>
      </c>
      <c r="T3433" s="8">
        <f>DATE(1970,1,1)+(Table1[[#This Row],[deadline]]/(24*60*60))</f>
        <v>41869.730937500004</v>
      </c>
      <c r="U3433">
        <f>_xlfn.DAYS(Table1[[#This Row],[Date Ended Conversion]],Table1[[#This Row],[Date Created Conversion]])</f>
        <v>30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9">
        <f>IF(Table1[[#This Row],[goal]] &lt;= 0,0,Table1[[#This Row],[pledged]]/Table1[[#This Row],[goal]])</f>
        <v>1.0965</v>
      </c>
      <c r="P3434" s="7">
        <f>IF(Table1[[#This Row],[backers_count]] &lt;= 0,0,Table1[[#This Row],[pledged]]/Table1[[#This Row],[backers_count]])</f>
        <v>52.214285714285715</v>
      </c>
      <c r="Q3434" t="str">
        <f>TRIM(MID(Table1[[#This Row],[Category and Sub-Category]],1,SEARCH("/",Table1[[#This Row],[Category and Sub-Category]],1)-1))</f>
        <v>theater</v>
      </c>
      <c r="R3434" t="str">
        <f>TRIM(MID(Table1[[#This Row],[Category and Sub-Category]],SEARCH("/",Table1[[#This Row],[Category and Sub-Category]],1)+1,LEN(Table1[[#This Row],[Category and Sub-Category]])))</f>
        <v>plays</v>
      </c>
      <c r="S3434" s="8">
        <f>DATE(1970,1,1)+(Table1[[#This Row],[launched_at]]/(24*60*60))</f>
        <v>42380.581180555557</v>
      </c>
      <c r="T3434" s="8">
        <f>DATE(1970,1,1)+(Table1[[#This Row],[deadline]]/(24*60*60))</f>
        <v>42405.916666666672</v>
      </c>
      <c r="U3434">
        <f>_xlfn.DAYS(Table1[[#This Row],[Date Ended Conversion]],Table1[[#This Row],[Date Created Conversion]])</f>
        <v>25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9">
        <f>IF(Table1[[#This Row],[goal]] &lt;= 0,0,Table1[[#This Row],[pledged]]/Table1[[#This Row],[goal]])</f>
        <v>1.0026315789473683</v>
      </c>
      <c r="P3435" s="7">
        <f>IF(Table1[[#This Row],[backers_count]] &lt;= 0,0,Table1[[#This Row],[pledged]]/Table1[[#This Row],[backers_count]])</f>
        <v>134.1549295774648</v>
      </c>
      <c r="Q3435" t="str">
        <f>TRIM(MID(Table1[[#This Row],[Category and Sub-Category]],1,SEARCH("/",Table1[[#This Row],[Category and Sub-Category]],1)-1))</f>
        <v>theater</v>
      </c>
      <c r="R3435" t="str">
        <f>TRIM(MID(Table1[[#This Row],[Category and Sub-Category]],SEARCH("/",Table1[[#This Row],[Category and Sub-Category]],1)+1,LEN(Table1[[#This Row],[Category and Sub-Category]])))</f>
        <v>plays</v>
      </c>
      <c r="S3435" s="8">
        <f>DATE(1970,1,1)+(Table1[[#This Row],[launched_at]]/(24*60*60))</f>
        <v>41776.06313657407</v>
      </c>
      <c r="T3435" s="8">
        <f>DATE(1970,1,1)+(Table1[[#This Row],[deadline]]/(24*60*60))</f>
        <v>41807.125</v>
      </c>
      <c r="U3435">
        <f>_xlfn.DAYS(Table1[[#This Row],[Date Ended Conversion]],Table1[[#This Row],[Date Created Conversion]])</f>
        <v>31</v>
      </c>
    </row>
    <row r="3436" spans="1:21" ht="43.5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9">
        <f>IF(Table1[[#This Row],[goal]] &lt;= 0,0,Table1[[#This Row],[pledged]]/Table1[[#This Row],[goal]])</f>
        <v>1.0555000000000001</v>
      </c>
      <c r="P3436" s="7">
        <f>IF(Table1[[#This Row],[backers_count]] &lt;= 0,0,Table1[[#This Row],[pledged]]/Table1[[#This Row],[backers_count]])</f>
        <v>62.827380952380949</v>
      </c>
      <c r="Q3436" t="str">
        <f>TRIM(MID(Table1[[#This Row],[Category and Sub-Category]],1,SEARCH("/",Table1[[#This Row],[Category and Sub-Category]],1)-1))</f>
        <v>theater</v>
      </c>
      <c r="R3436" t="str">
        <f>TRIM(MID(Table1[[#This Row],[Category and Sub-Category]],SEARCH("/",Table1[[#This Row],[Category and Sub-Category]],1)+1,LEN(Table1[[#This Row],[Category and Sub-Category]])))</f>
        <v>plays</v>
      </c>
      <c r="S3436" s="8">
        <f>DATE(1970,1,1)+(Table1[[#This Row],[launched_at]]/(24*60*60))</f>
        <v>41800.380428240736</v>
      </c>
      <c r="T3436" s="8">
        <f>DATE(1970,1,1)+(Table1[[#This Row],[deadline]]/(24*60*60))</f>
        <v>41830.380428240736</v>
      </c>
      <c r="U3436">
        <f>_xlfn.DAYS(Table1[[#This Row],[Date Ended Conversion]],Table1[[#This Row],[Date Created Conversion]])</f>
        <v>30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9">
        <f>IF(Table1[[#This Row],[goal]] &lt;= 0,0,Table1[[#This Row],[pledged]]/Table1[[#This Row],[goal]])</f>
        <v>1.1200000000000001</v>
      </c>
      <c r="P3437" s="7">
        <f>IF(Table1[[#This Row],[backers_count]] &lt;= 0,0,Table1[[#This Row],[pledged]]/Table1[[#This Row],[backers_count]])</f>
        <v>58.94736842105263</v>
      </c>
      <c r="Q3437" t="str">
        <f>TRIM(MID(Table1[[#This Row],[Category and Sub-Category]],1,SEARCH("/",Table1[[#This Row],[Category and Sub-Category]],1)-1))</f>
        <v>theater</v>
      </c>
      <c r="R3437" t="str">
        <f>TRIM(MID(Table1[[#This Row],[Category and Sub-Category]],SEARCH("/",Table1[[#This Row],[Category and Sub-Category]],1)+1,LEN(Table1[[#This Row],[Category and Sub-Category]])))</f>
        <v>plays</v>
      </c>
      <c r="S3437" s="8">
        <f>DATE(1970,1,1)+(Table1[[#This Row],[launched_at]]/(24*60*60))</f>
        <v>42572.61681712963</v>
      </c>
      <c r="T3437" s="8">
        <f>DATE(1970,1,1)+(Table1[[#This Row],[deadline]]/(24*60*60))</f>
        <v>42589.125</v>
      </c>
      <c r="U3437">
        <f>_xlfn.DAYS(Table1[[#This Row],[Date Ended Conversion]],Table1[[#This Row],[Date Created Conversion]])</f>
        <v>17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9">
        <f>IF(Table1[[#This Row],[goal]] &lt;= 0,0,Table1[[#This Row],[pledged]]/Table1[[#This Row],[goal]])</f>
        <v>1.0589999999999999</v>
      </c>
      <c r="P3438" s="7">
        <f>IF(Table1[[#This Row],[backers_count]] &lt;= 0,0,Table1[[#This Row],[pledged]]/Table1[[#This Row],[backers_count]])</f>
        <v>143.1081081081081</v>
      </c>
      <c r="Q3438" t="str">
        <f>TRIM(MID(Table1[[#This Row],[Category and Sub-Category]],1,SEARCH("/",Table1[[#This Row],[Category and Sub-Category]],1)-1))</f>
        <v>theater</v>
      </c>
      <c r="R3438" t="str">
        <f>TRIM(MID(Table1[[#This Row],[Category and Sub-Category]],SEARCH("/",Table1[[#This Row],[Category and Sub-Category]],1)+1,LEN(Table1[[#This Row],[Category and Sub-Category]])))</f>
        <v>plays</v>
      </c>
      <c r="S3438" s="8">
        <f>DATE(1970,1,1)+(Table1[[#This Row],[launched_at]]/(24*60*60))</f>
        <v>41851.541585648149</v>
      </c>
      <c r="T3438" s="8">
        <f>DATE(1970,1,1)+(Table1[[#This Row],[deadline]]/(24*60*60))</f>
        <v>41872.686111111107</v>
      </c>
      <c r="U3438">
        <f>_xlfn.DAYS(Table1[[#This Row],[Date Ended Conversion]],Table1[[#This Row],[Date Created Conversion]])</f>
        <v>21</v>
      </c>
    </row>
    <row r="3439" spans="1:21" ht="43.5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9">
        <f>IF(Table1[[#This Row],[goal]] &lt;= 0,0,Table1[[#This Row],[pledged]]/Table1[[#This Row],[goal]])</f>
        <v>1.01</v>
      </c>
      <c r="P3439" s="7">
        <f>IF(Table1[[#This Row],[backers_count]] &lt;= 0,0,Table1[[#This Row],[pledged]]/Table1[[#This Row],[backers_count]])</f>
        <v>84.166666666666671</v>
      </c>
      <c r="Q3439" t="str">
        <f>TRIM(MID(Table1[[#This Row],[Category and Sub-Category]],1,SEARCH("/",Table1[[#This Row],[Category and Sub-Category]],1)-1))</f>
        <v>theater</v>
      </c>
      <c r="R3439" t="str">
        <f>TRIM(MID(Table1[[#This Row],[Category and Sub-Category]],SEARCH("/",Table1[[#This Row],[Category and Sub-Category]],1)+1,LEN(Table1[[#This Row],[Category and Sub-Category]])))</f>
        <v>plays</v>
      </c>
      <c r="S3439" s="8">
        <f>DATE(1970,1,1)+(Table1[[#This Row],[launched_at]]/(24*60*60))</f>
        <v>42205.710879629631</v>
      </c>
      <c r="T3439" s="8">
        <f>DATE(1970,1,1)+(Table1[[#This Row],[deadline]]/(24*60*60))</f>
        <v>42235.710879629631</v>
      </c>
      <c r="U3439">
        <f>_xlfn.DAYS(Table1[[#This Row],[Date Ended Conversion]],Table1[[#This Row],[Date Created Conversion]])</f>
        <v>30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9">
        <f>IF(Table1[[#This Row],[goal]] &lt;= 0,0,Table1[[#This Row],[pledged]]/Table1[[#This Row],[goal]])</f>
        <v>1.042</v>
      </c>
      <c r="P3440" s="7">
        <f>IF(Table1[[#This Row],[backers_count]] &lt;= 0,0,Table1[[#This Row],[pledged]]/Table1[[#This Row],[backers_count]])</f>
        <v>186.07142857142858</v>
      </c>
      <c r="Q3440" t="str">
        <f>TRIM(MID(Table1[[#This Row],[Category and Sub-Category]],1,SEARCH("/",Table1[[#This Row],[Category and Sub-Category]],1)-1))</f>
        <v>theater</v>
      </c>
      <c r="R3440" t="str">
        <f>TRIM(MID(Table1[[#This Row],[Category and Sub-Category]],SEARCH("/",Table1[[#This Row],[Category and Sub-Category]],1)+1,LEN(Table1[[#This Row],[Category and Sub-Category]])))</f>
        <v>plays</v>
      </c>
      <c r="S3440" s="8">
        <f>DATE(1970,1,1)+(Table1[[#This Row],[launched_at]]/(24*60*60))</f>
        <v>42100.927858796298</v>
      </c>
      <c r="T3440" s="8">
        <f>DATE(1970,1,1)+(Table1[[#This Row],[deadline]]/(24*60*60))</f>
        <v>42126.875</v>
      </c>
      <c r="U3440">
        <f>_xlfn.DAYS(Table1[[#This Row],[Date Ended Conversion]],Table1[[#This Row],[Date Created Conversion]])</f>
        <v>26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9">
        <f>IF(Table1[[#This Row],[goal]] &lt;= 0,0,Table1[[#This Row],[pledged]]/Table1[[#This Row],[goal]])</f>
        <v>1.3467833333333334</v>
      </c>
      <c r="P3441" s="7">
        <f>IF(Table1[[#This Row],[backers_count]] &lt;= 0,0,Table1[[#This Row],[pledged]]/Table1[[#This Row],[backers_count]])</f>
        <v>89.785555555555561</v>
      </c>
      <c r="Q3441" t="str">
        <f>TRIM(MID(Table1[[#This Row],[Category and Sub-Category]],1,SEARCH("/",Table1[[#This Row],[Category and Sub-Category]],1)-1))</f>
        <v>theater</v>
      </c>
      <c r="R3441" t="str">
        <f>TRIM(MID(Table1[[#This Row],[Category and Sub-Category]],SEARCH("/",Table1[[#This Row],[Category and Sub-Category]],1)+1,LEN(Table1[[#This Row],[Category and Sub-Category]])))</f>
        <v>plays</v>
      </c>
      <c r="S3441" s="8">
        <f>DATE(1970,1,1)+(Table1[[#This Row],[launched_at]]/(24*60*60))</f>
        <v>42374.911226851851</v>
      </c>
      <c r="T3441" s="8">
        <f>DATE(1970,1,1)+(Table1[[#This Row],[deadline]]/(24*60*60))</f>
        <v>42388.207638888889</v>
      </c>
      <c r="U3441">
        <f>_xlfn.DAYS(Table1[[#This Row],[Date Ended Conversion]],Table1[[#This Row],[Date Created Conversion]])</f>
        <v>14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9">
        <f>IF(Table1[[#This Row],[goal]] &lt;= 0,0,Table1[[#This Row],[pledged]]/Table1[[#This Row],[goal]])</f>
        <v>1.052184</v>
      </c>
      <c r="P3442" s="7">
        <f>IF(Table1[[#This Row],[backers_count]] &lt;= 0,0,Table1[[#This Row],[pledged]]/Table1[[#This Row],[backers_count]])</f>
        <v>64.157560975609755</v>
      </c>
      <c r="Q3442" t="str">
        <f>TRIM(MID(Table1[[#This Row],[Category and Sub-Category]],1,SEARCH("/",Table1[[#This Row],[Category and Sub-Category]],1)-1))</f>
        <v>theater</v>
      </c>
      <c r="R3442" t="str">
        <f>TRIM(MID(Table1[[#This Row],[Category and Sub-Category]],SEARCH("/",Table1[[#This Row],[Category and Sub-Category]],1)+1,LEN(Table1[[#This Row],[Category and Sub-Category]])))</f>
        <v>plays</v>
      </c>
      <c r="S3442" s="8">
        <f>DATE(1970,1,1)+(Table1[[#This Row],[launched_at]]/(24*60*60))</f>
        <v>41809.12300925926</v>
      </c>
      <c r="T3442" s="8">
        <f>DATE(1970,1,1)+(Table1[[#This Row],[deadline]]/(24*60*60))</f>
        <v>41831.677083333336</v>
      </c>
      <c r="U3442">
        <f>_xlfn.DAYS(Table1[[#This Row],[Date Ended Conversion]],Table1[[#This Row],[Date Created Conversion]])</f>
        <v>22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9">
        <f>IF(Table1[[#This Row],[goal]] &lt;= 0,0,Table1[[#This Row],[pledged]]/Table1[[#This Row],[goal]])</f>
        <v>1.026</v>
      </c>
      <c r="P3443" s="7">
        <f>IF(Table1[[#This Row],[backers_count]] &lt;= 0,0,Table1[[#This Row],[pledged]]/Table1[[#This Row],[backers_count]])</f>
        <v>59.651162790697676</v>
      </c>
      <c r="Q3443" t="str">
        <f>TRIM(MID(Table1[[#This Row],[Category and Sub-Category]],1,SEARCH("/",Table1[[#This Row],[Category and Sub-Category]],1)-1))</f>
        <v>theater</v>
      </c>
      <c r="R3443" t="str">
        <f>TRIM(MID(Table1[[#This Row],[Category and Sub-Category]],SEARCH("/",Table1[[#This Row],[Category and Sub-Category]],1)+1,LEN(Table1[[#This Row],[Category and Sub-Category]])))</f>
        <v>plays</v>
      </c>
      <c r="S3443" s="8">
        <f>DATE(1970,1,1)+(Table1[[#This Row],[launched_at]]/(24*60*60))</f>
        <v>42294.429641203707</v>
      </c>
      <c r="T3443" s="8">
        <f>DATE(1970,1,1)+(Table1[[#This Row],[deadline]]/(24*60*60))</f>
        <v>42321.845138888893</v>
      </c>
      <c r="U3443">
        <f>_xlfn.DAYS(Table1[[#This Row],[Date Ended Conversion]],Table1[[#This Row],[Date Created Conversion]])</f>
        <v>27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9">
        <f>IF(Table1[[#This Row],[goal]] &lt;= 0,0,Table1[[#This Row],[pledged]]/Table1[[#This Row],[goal]])</f>
        <v>1</v>
      </c>
      <c r="P3444" s="7">
        <f>IF(Table1[[#This Row],[backers_count]] &lt;= 0,0,Table1[[#This Row],[pledged]]/Table1[[#This Row],[backers_count]])</f>
        <v>31.25</v>
      </c>
      <c r="Q3444" t="str">
        <f>TRIM(MID(Table1[[#This Row],[Category and Sub-Category]],1,SEARCH("/",Table1[[#This Row],[Category and Sub-Category]],1)-1))</f>
        <v>theater</v>
      </c>
      <c r="R3444" t="str">
        <f>TRIM(MID(Table1[[#This Row],[Category and Sub-Category]],SEARCH("/",Table1[[#This Row],[Category and Sub-Category]],1)+1,LEN(Table1[[#This Row],[Category and Sub-Category]])))</f>
        <v>plays</v>
      </c>
      <c r="S3444" s="8">
        <f>DATE(1970,1,1)+(Table1[[#This Row],[launched_at]]/(24*60*60))</f>
        <v>42124.841111111113</v>
      </c>
      <c r="T3444" s="8">
        <f>DATE(1970,1,1)+(Table1[[#This Row],[deadline]]/(24*60*60))</f>
        <v>42154.841111111113</v>
      </c>
      <c r="U3444">
        <f>_xlfn.DAYS(Table1[[#This Row],[Date Ended Conversion]],Table1[[#This Row],[Date Created Conversion]])</f>
        <v>30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9">
        <f>IF(Table1[[#This Row],[goal]] &lt;= 0,0,Table1[[#This Row],[pledged]]/Table1[[#This Row],[goal]])</f>
        <v>1.855</v>
      </c>
      <c r="P3445" s="7">
        <f>IF(Table1[[#This Row],[backers_count]] &lt;= 0,0,Table1[[#This Row],[pledged]]/Table1[[#This Row],[backers_count]])</f>
        <v>41.222222222222221</v>
      </c>
      <c r="Q3445" t="str">
        <f>TRIM(MID(Table1[[#This Row],[Category and Sub-Category]],1,SEARCH("/",Table1[[#This Row],[Category and Sub-Category]],1)-1))</f>
        <v>theater</v>
      </c>
      <c r="R3445" t="str">
        <f>TRIM(MID(Table1[[#This Row],[Category and Sub-Category]],SEARCH("/",Table1[[#This Row],[Category and Sub-Category]],1)+1,LEN(Table1[[#This Row],[Category and Sub-Category]])))</f>
        <v>plays</v>
      </c>
      <c r="S3445" s="8">
        <f>DATE(1970,1,1)+(Table1[[#This Row],[launched_at]]/(24*60*60))</f>
        <v>41861.524837962963</v>
      </c>
      <c r="T3445" s="8">
        <f>DATE(1970,1,1)+(Table1[[#This Row],[deadline]]/(24*60*60))</f>
        <v>41891.524837962963</v>
      </c>
      <c r="U3445">
        <f>_xlfn.DAYS(Table1[[#This Row],[Date Ended Conversion]],Table1[[#This Row],[Date Created Conversion]])</f>
        <v>30</v>
      </c>
    </row>
    <row r="3446" spans="1:21" ht="43.5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9">
        <f>IF(Table1[[#This Row],[goal]] &lt;= 0,0,Table1[[#This Row],[pledged]]/Table1[[#This Row],[goal]])</f>
        <v>2.89</v>
      </c>
      <c r="P3446" s="7">
        <f>IF(Table1[[#This Row],[backers_count]] &lt;= 0,0,Table1[[#This Row],[pledged]]/Table1[[#This Row],[backers_count]])</f>
        <v>43.35</v>
      </c>
      <c r="Q3446" t="str">
        <f>TRIM(MID(Table1[[#This Row],[Category and Sub-Category]],1,SEARCH("/",Table1[[#This Row],[Category and Sub-Category]],1)-1))</f>
        <v>theater</v>
      </c>
      <c r="R3446" t="str">
        <f>TRIM(MID(Table1[[#This Row],[Category and Sub-Category]],SEARCH("/",Table1[[#This Row],[Category and Sub-Category]],1)+1,LEN(Table1[[#This Row],[Category and Sub-Category]])))</f>
        <v>plays</v>
      </c>
      <c r="S3446" s="8">
        <f>DATE(1970,1,1)+(Table1[[#This Row],[launched_at]]/(24*60*60))</f>
        <v>42521.291504629626</v>
      </c>
      <c r="T3446" s="8">
        <f>DATE(1970,1,1)+(Table1[[#This Row],[deadline]]/(24*60*60))</f>
        <v>42529.582638888889</v>
      </c>
      <c r="U3446">
        <f>_xlfn.DAYS(Table1[[#This Row],[Date Ended Conversion]],Table1[[#This Row],[Date Created Conversion]])</f>
        <v>8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9">
        <f>IF(Table1[[#This Row],[goal]] &lt;= 0,0,Table1[[#This Row],[pledged]]/Table1[[#This Row],[goal]])</f>
        <v>1</v>
      </c>
      <c r="P3447" s="7">
        <f>IF(Table1[[#This Row],[backers_count]] &lt;= 0,0,Table1[[#This Row],[pledged]]/Table1[[#This Row],[backers_count]])</f>
        <v>64.516129032258064</v>
      </c>
      <c r="Q3447" t="str">
        <f>TRIM(MID(Table1[[#This Row],[Category and Sub-Category]],1,SEARCH("/",Table1[[#This Row],[Category and Sub-Category]],1)-1))</f>
        <v>theater</v>
      </c>
      <c r="R3447" t="str">
        <f>TRIM(MID(Table1[[#This Row],[Category and Sub-Category]],SEARCH("/",Table1[[#This Row],[Category and Sub-Category]],1)+1,LEN(Table1[[#This Row],[Category and Sub-Category]])))</f>
        <v>plays</v>
      </c>
      <c r="S3447" s="8">
        <f>DATE(1970,1,1)+(Table1[[#This Row],[launched_at]]/(24*60*60))</f>
        <v>42272.530509259261</v>
      </c>
      <c r="T3447" s="8">
        <f>DATE(1970,1,1)+(Table1[[#This Row],[deadline]]/(24*60*60))</f>
        <v>42300.530509259261</v>
      </c>
      <c r="U3447">
        <f>_xlfn.DAYS(Table1[[#This Row],[Date Ended Conversion]],Table1[[#This Row],[Date Created Conversion]])</f>
        <v>28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9">
        <f>IF(Table1[[#This Row],[goal]] &lt;= 0,0,Table1[[#This Row],[pledged]]/Table1[[#This Row],[goal]])</f>
        <v>1.0820000000000001</v>
      </c>
      <c r="P3448" s="7">
        <f>IF(Table1[[#This Row],[backers_count]] &lt;= 0,0,Table1[[#This Row],[pledged]]/Table1[[#This Row],[backers_count]])</f>
        <v>43.28</v>
      </c>
      <c r="Q3448" t="str">
        <f>TRIM(MID(Table1[[#This Row],[Category and Sub-Category]],1,SEARCH("/",Table1[[#This Row],[Category and Sub-Category]],1)-1))</f>
        <v>theater</v>
      </c>
      <c r="R3448" t="str">
        <f>TRIM(MID(Table1[[#This Row],[Category and Sub-Category]],SEARCH("/",Table1[[#This Row],[Category and Sub-Category]],1)+1,LEN(Table1[[#This Row],[Category and Sub-Category]])))</f>
        <v>plays</v>
      </c>
      <c r="S3448" s="8">
        <f>DATE(1970,1,1)+(Table1[[#This Row],[launched_at]]/(24*60*60))</f>
        <v>42016.832465277781</v>
      </c>
      <c r="T3448" s="8">
        <f>DATE(1970,1,1)+(Table1[[#This Row],[deadline]]/(24*60*60))</f>
        <v>42040.513888888891</v>
      </c>
      <c r="U3448">
        <f>_xlfn.DAYS(Table1[[#This Row],[Date Ended Conversion]],Table1[[#This Row],[Date Created Conversion]])</f>
        <v>24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9">
        <f>IF(Table1[[#This Row],[goal]] &lt;= 0,0,Table1[[#This Row],[pledged]]/Table1[[#This Row],[goal]])</f>
        <v>1.0780000000000001</v>
      </c>
      <c r="P3449" s="7">
        <f>IF(Table1[[#This Row],[backers_count]] &lt;= 0,0,Table1[[#This Row],[pledged]]/Table1[[#This Row],[backers_count]])</f>
        <v>77</v>
      </c>
      <c r="Q3449" t="str">
        <f>TRIM(MID(Table1[[#This Row],[Category and Sub-Category]],1,SEARCH("/",Table1[[#This Row],[Category and Sub-Category]],1)-1))</f>
        <v>theater</v>
      </c>
      <c r="R3449" t="str">
        <f>TRIM(MID(Table1[[#This Row],[Category and Sub-Category]],SEARCH("/",Table1[[#This Row],[Category and Sub-Category]],1)+1,LEN(Table1[[#This Row],[Category and Sub-Category]])))</f>
        <v>plays</v>
      </c>
      <c r="S3449" s="8">
        <f>DATE(1970,1,1)+(Table1[[#This Row],[launched_at]]/(24*60*60))</f>
        <v>42402.889027777783</v>
      </c>
      <c r="T3449" s="8">
        <f>DATE(1970,1,1)+(Table1[[#This Row],[deadline]]/(24*60*60))</f>
        <v>42447.847361111111</v>
      </c>
      <c r="U3449">
        <f>_xlfn.DAYS(Table1[[#This Row],[Date Ended Conversion]],Table1[[#This Row],[Date Created Conversion]])</f>
        <v>45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9">
        <f>IF(Table1[[#This Row],[goal]] &lt;= 0,0,Table1[[#This Row],[pledged]]/Table1[[#This Row],[goal]])</f>
        <v>1.0976190476190477</v>
      </c>
      <c r="P3450" s="7">
        <f>IF(Table1[[#This Row],[backers_count]] &lt;= 0,0,Table1[[#This Row],[pledged]]/Table1[[#This Row],[backers_count]])</f>
        <v>51.222222222222221</v>
      </c>
      <c r="Q3450" t="str">
        <f>TRIM(MID(Table1[[#This Row],[Category and Sub-Category]],1,SEARCH("/",Table1[[#This Row],[Category and Sub-Category]],1)-1))</f>
        <v>theater</v>
      </c>
      <c r="R3450" t="str">
        <f>TRIM(MID(Table1[[#This Row],[Category and Sub-Category]],SEARCH("/",Table1[[#This Row],[Category and Sub-Category]],1)+1,LEN(Table1[[#This Row],[Category and Sub-Category]])))</f>
        <v>plays</v>
      </c>
      <c r="S3450" s="8">
        <f>DATE(1970,1,1)+(Table1[[#This Row],[launched_at]]/(24*60*60))</f>
        <v>41960.119085648148</v>
      </c>
      <c r="T3450" s="8">
        <f>DATE(1970,1,1)+(Table1[[#This Row],[deadline]]/(24*60*60))</f>
        <v>41990.119085648148</v>
      </c>
      <c r="U3450">
        <f>_xlfn.DAYS(Table1[[#This Row],[Date Ended Conversion]],Table1[[#This Row],[Date Created Conversion]])</f>
        <v>30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9">
        <f>IF(Table1[[#This Row],[goal]] &lt;= 0,0,Table1[[#This Row],[pledged]]/Table1[[#This Row],[goal]])</f>
        <v>1.70625</v>
      </c>
      <c r="P3451" s="7">
        <f>IF(Table1[[#This Row],[backers_count]] &lt;= 0,0,Table1[[#This Row],[pledged]]/Table1[[#This Row],[backers_count]])</f>
        <v>68.25</v>
      </c>
      <c r="Q3451" t="str">
        <f>TRIM(MID(Table1[[#This Row],[Category and Sub-Category]],1,SEARCH("/",Table1[[#This Row],[Category and Sub-Category]],1)-1))</f>
        <v>theater</v>
      </c>
      <c r="R3451" t="str">
        <f>TRIM(MID(Table1[[#This Row],[Category and Sub-Category]],SEARCH("/",Table1[[#This Row],[Category and Sub-Category]],1)+1,LEN(Table1[[#This Row],[Category and Sub-Category]])))</f>
        <v>plays</v>
      </c>
      <c r="S3451" s="8">
        <f>DATE(1970,1,1)+(Table1[[#This Row],[launched_at]]/(24*60*60))</f>
        <v>42532.052523148144</v>
      </c>
      <c r="T3451" s="8">
        <f>DATE(1970,1,1)+(Table1[[#This Row],[deadline]]/(24*60*60))</f>
        <v>42560.166666666672</v>
      </c>
      <c r="U3451">
        <f>_xlfn.DAYS(Table1[[#This Row],[Date Ended Conversion]],Table1[[#This Row],[Date Created Conversion]])</f>
        <v>28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9">
        <f>IF(Table1[[#This Row],[goal]] &lt;= 0,0,Table1[[#This Row],[pledged]]/Table1[[#This Row],[goal]])</f>
        <v>1.52</v>
      </c>
      <c r="P3452" s="7">
        <f>IF(Table1[[#This Row],[backers_count]] &lt;= 0,0,Table1[[#This Row],[pledged]]/Table1[[#This Row],[backers_count]])</f>
        <v>19.487179487179485</v>
      </c>
      <c r="Q3452" t="str">
        <f>TRIM(MID(Table1[[#This Row],[Category and Sub-Category]],1,SEARCH("/",Table1[[#This Row],[Category and Sub-Category]],1)-1))</f>
        <v>theater</v>
      </c>
      <c r="R3452" t="str">
        <f>TRIM(MID(Table1[[#This Row],[Category and Sub-Category]],SEARCH("/",Table1[[#This Row],[Category and Sub-Category]],1)+1,LEN(Table1[[#This Row],[Category and Sub-Category]])))</f>
        <v>plays</v>
      </c>
      <c r="S3452" s="8">
        <f>DATE(1970,1,1)+(Table1[[#This Row],[launched_at]]/(24*60*60))</f>
        <v>42036.704525462963</v>
      </c>
      <c r="T3452" s="8">
        <f>DATE(1970,1,1)+(Table1[[#This Row],[deadline]]/(24*60*60))</f>
        <v>42096.662858796291</v>
      </c>
      <c r="U3452">
        <f>_xlfn.DAYS(Table1[[#This Row],[Date Ended Conversion]],Table1[[#This Row],[Date Created Conversion]])</f>
        <v>60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9">
        <f>IF(Table1[[#This Row],[goal]] &lt;= 0,0,Table1[[#This Row],[pledged]]/Table1[[#This Row],[goal]])</f>
        <v>1.0123076923076924</v>
      </c>
      <c r="P3453" s="7">
        <f>IF(Table1[[#This Row],[backers_count]] &lt;= 0,0,Table1[[#This Row],[pledged]]/Table1[[#This Row],[backers_count]])</f>
        <v>41.125</v>
      </c>
      <c r="Q3453" t="str">
        <f>TRIM(MID(Table1[[#This Row],[Category and Sub-Category]],1,SEARCH("/",Table1[[#This Row],[Category and Sub-Category]],1)-1))</f>
        <v>theater</v>
      </c>
      <c r="R3453" t="str">
        <f>TRIM(MID(Table1[[#This Row],[Category and Sub-Category]],SEARCH("/",Table1[[#This Row],[Category and Sub-Category]],1)+1,LEN(Table1[[#This Row],[Category and Sub-Category]])))</f>
        <v>plays</v>
      </c>
      <c r="S3453" s="8">
        <f>DATE(1970,1,1)+(Table1[[#This Row],[launched_at]]/(24*60*60))</f>
        <v>42088.723692129628</v>
      </c>
      <c r="T3453" s="8">
        <f>DATE(1970,1,1)+(Table1[[#This Row],[deadline]]/(24*60*60))</f>
        <v>42115.723692129628</v>
      </c>
      <c r="U3453">
        <f>_xlfn.DAYS(Table1[[#This Row],[Date Ended Conversion]],Table1[[#This Row],[Date Created Conversion]])</f>
        <v>27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9">
        <f>IF(Table1[[#This Row],[goal]] &lt;= 0,0,Table1[[#This Row],[pledged]]/Table1[[#This Row],[goal]])</f>
        <v>1.532</v>
      </c>
      <c r="P3454" s="7">
        <f>IF(Table1[[#This Row],[backers_count]] &lt;= 0,0,Table1[[#This Row],[pledged]]/Table1[[#This Row],[backers_count]])</f>
        <v>41.405405405405403</v>
      </c>
      <c r="Q3454" t="str">
        <f>TRIM(MID(Table1[[#This Row],[Category and Sub-Category]],1,SEARCH("/",Table1[[#This Row],[Category and Sub-Category]],1)-1))</f>
        <v>theater</v>
      </c>
      <c r="R3454" t="str">
        <f>TRIM(MID(Table1[[#This Row],[Category and Sub-Category]],SEARCH("/",Table1[[#This Row],[Category and Sub-Category]],1)+1,LEN(Table1[[#This Row],[Category and Sub-Category]])))</f>
        <v>plays</v>
      </c>
      <c r="S3454" s="8">
        <f>DATE(1970,1,1)+(Table1[[#This Row],[launched_at]]/(24*60*60))</f>
        <v>41820.639189814814</v>
      </c>
      <c r="T3454" s="8">
        <f>DATE(1970,1,1)+(Table1[[#This Row],[deadline]]/(24*60*60))</f>
        <v>41843.165972222225</v>
      </c>
      <c r="U3454">
        <f>_xlfn.DAYS(Table1[[#This Row],[Date Ended Conversion]],Table1[[#This Row],[Date Created Conversion]])</f>
        <v>23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9">
        <f>IF(Table1[[#This Row],[goal]] &lt;= 0,0,Table1[[#This Row],[pledged]]/Table1[[#This Row],[goal]])</f>
        <v>1.2833333333333334</v>
      </c>
      <c r="P3455" s="7">
        <f>IF(Table1[[#This Row],[backers_count]] &lt;= 0,0,Table1[[#This Row],[pledged]]/Table1[[#This Row],[backers_count]])</f>
        <v>27.5</v>
      </c>
      <c r="Q3455" t="str">
        <f>TRIM(MID(Table1[[#This Row],[Category and Sub-Category]],1,SEARCH("/",Table1[[#This Row],[Category and Sub-Category]],1)-1))</f>
        <v>theater</v>
      </c>
      <c r="R3455" t="str">
        <f>TRIM(MID(Table1[[#This Row],[Category and Sub-Category]],SEARCH("/",Table1[[#This Row],[Category and Sub-Category]],1)+1,LEN(Table1[[#This Row],[Category and Sub-Category]])))</f>
        <v>plays</v>
      </c>
      <c r="S3455" s="8">
        <f>DATE(1970,1,1)+(Table1[[#This Row],[launched_at]]/(24*60*60))</f>
        <v>42535.97865740741</v>
      </c>
      <c r="T3455" s="8">
        <f>DATE(1970,1,1)+(Table1[[#This Row],[deadline]]/(24*60*60))</f>
        <v>42595.97865740741</v>
      </c>
      <c r="U3455">
        <f>_xlfn.DAYS(Table1[[#This Row],[Date Ended Conversion]],Table1[[#This Row],[Date Created Conversion]])</f>
        <v>60</v>
      </c>
    </row>
    <row r="3456" spans="1:21" ht="43.5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9">
        <f>IF(Table1[[#This Row],[goal]] &lt;= 0,0,Table1[[#This Row],[pledged]]/Table1[[#This Row],[goal]])</f>
        <v>1.0071428571428571</v>
      </c>
      <c r="P3456" s="7">
        <f>IF(Table1[[#This Row],[backers_count]] &lt;= 0,0,Table1[[#This Row],[pledged]]/Table1[[#This Row],[backers_count]])</f>
        <v>33.571428571428569</v>
      </c>
      <c r="Q3456" t="str">
        <f>TRIM(MID(Table1[[#This Row],[Category and Sub-Category]],1,SEARCH("/",Table1[[#This Row],[Category and Sub-Category]],1)-1))</f>
        <v>theater</v>
      </c>
      <c r="R3456" t="str">
        <f>TRIM(MID(Table1[[#This Row],[Category and Sub-Category]],SEARCH("/",Table1[[#This Row],[Category and Sub-Category]],1)+1,LEN(Table1[[#This Row],[Category and Sub-Category]])))</f>
        <v>plays</v>
      </c>
      <c r="S3456" s="8">
        <f>DATE(1970,1,1)+(Table1[[#This Row],[launched_at]]/(24*60*60))</f>
        <v>41821.698599537034</v>
      </c>
      <c r="T3456" s="8">
        <f>DATE(1970,1,1)+(Table1[[#This Row],[deadline]]/(24*60*60))</f>
        <v>41851.698599537034</v>
      </c>
      <c r="U3456">
        <f>_xlfn.DAYS(Table1[[#This Row],[Date Ended Conversion]],Table1[[#This Row],[Date Created Conversion]])</f>
        <v>30</v>
      </c>
    </row>
    <row r="3457" spans="1:21" ht="43.5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9">
        <f>IF(Table1[[#This Row],[goal]] &lt;= 0,0,Table1[[#This Row],[pledged]]/Table1[[#This Row],[goal]])</f>
        <v>1.0065</v>
      </c>
      <c r="P3457" s="7">
        <f>IF(Table1[[#This Row],[backers_count]] &lt;= 0,0,Table1[[#This Row],[pledged]]/Table1[[#This Row],[backers_count]])</f>
        <v>145.86956521739131</v>
      </c>
      <c r="Q3457" t="str">
        <f>TRIM(MID(Table1[[#This Row],[Category and Sub-Category]],1,SEARCH("/",Table1[[#This Row],[Category and Sub-Category]],1)-1))</f>
        <v>theater</v>
      </c>
      <c r="R3457" t="str">
        <f>TRIM(MID(Table1[[#This Row],[Category and Sub-Category]],SEARCH("/",Table1[[#This Row],[Category and Sub-Category]],1)+1,LEN(Table1[[#This Row],[Category and Sub-Category]])))</f>
        <v>plays</v>
      </c>
      <c r="S3457" s="8">
        <f>DATE(1970,1,1)+(Table1[[#This Row],[launched_at]]/(24*60*60))</f>
        <v>42626.7503125</v>
      </c>
      <c r="T3457" s="8">
        <f>DATE(1970,1,1)+(Table1[[#This Row],[deadline]]/(24*60*60))</f>
        <v>42656.7503125</v>
      </c>
      <c r="U3457">
        <f>_xlfn.DAYS(Table1[[#This Row],[Date Ended Conversion]],Table1[[#This Row],[Date Created Conversion]])</f>
        <v>30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9">
        <f>IF(Table1[[#This Row],[goal]] &lt;= 0,0,Table1[[#This Row],[pledged]]/Table1[[#This Row],[goal]])</f>
        <v>1.913</v>
      </c>
      <c r="P3458" s="7">
        <f>IF(Table1[[#This Row],[backers_count]] &lt;= 0,0,Table1[[#This Row],[pledged]]/Table1[[#This Row],[backers_count]])</f>
        <v>358.6875</v>
      </c>
      <c r="Q3458" t="str">
        <f>TRIM(MID(Table1[[#This Row],[Category and Sub-Category]],1,SEARCH("/",Table1[[#This Row],[Category and Sub-Category]],1)-1))</f>
        <v>theater</v>
      </c>
      <c r="R3458" t="str">
        <f>TRIM(MID(Table1[[#This Row],[Category and Sub-Category]],SEARCH("/",Table1[[#This Row],[Category and Sub-Category]],1)+1,LEN(Table1[[#This Row],[Category and Sub-Category]])))</f>
        <v>plays</v>
      </c>
      <c r="S3458" s="8">
        <f>DATE(1970,1,1)+(Table1[[#This Row],[launched_at]]/(24*60*60))</f>
        <v>41821.205636574072</v>
      </c>
      <c r="T3458" s="8">
        <f>DATE(1970,1,1)+(Table1[[#This Row],[deadline]]/(24*60*60))</f>
        <v>41852.290972222225</v>
      </c>
      <c r="U3458">
        <f>_xlfn.DAYS(Table1[[#This Row],[Date Ended Conversion]],Table1[[#This Row],[Date Created Conversion]])</f>
        <v>31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9">
        <f>IF(Table1[[#This Row],[goal]] &lt;= 0,0,Table1[[#This Row],[pledged]]/Table1[[#This Row],[goal]])</f>
        <v>1.4019999999999999</v>
      </c>
      <c r="P3459" s="7">
        <f>IF(Table1[[#This Row],[backers_count]] &lt;= 0,0,Table1[[#This Row],[pledged]]/Table1[[#This Row],[backers_count]])</f>
        <v>50.981818181818184</v>
      </c>
      <c r="Q3459" t="str">
        <f>TRIM(MID(Table1[[#This Row],[Category and Sub-Category]],1,SEARCH("/",Table1[[#This Row],[Category and Sub-Category]],1)-1))</f>
        <v>theater</v>
      </c>
      <c r="R3459" t="str">
        <f>TRIM(MID(Table1[[#This Row],[Category and Sub-Category]],SEARCH("/",Table1[[#This Row],[Category and Sub-Category]],1)+1,LEN(Table1[[#This Row],[Category and Sub-Category]])))</f>
        <v>plays</v>
      </c>
      <c r="S3459" s="8">
        <f>DATE(1970,1,1)+(Table1[[#This Row],[launched_at]]/(24*60*60))</f>
        <v>42016.706678240742</v>
      </c>
      <c r="T3459" s="8">
        <f>DATE(1970,1,1)+(Table1[[#This Row],[deadline]]/(24*60*60))</f>
        <v>42047.249305555553</v>
      </c>
      <c r="U3459">
        <f>_xlfn.DAYS(Table1[[#This Row],[Date Ended Conversion]],Table1[[#This Row],[Date Created Conversion]])</f>
        <v>31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9">
        <f>IF(Table1[[#This Row],[goal]] &lt;= 0,0,Table1[[#This Row],[pledged]]/Table1[[#This Row],[goal]])</f>
        <v>1.2433537832310839</v>
      </c>
      <c r="P3460" s="7">
        <f>IF(Table1[[#This Row],[backers_count]] &lt;= 0,0,Table1[[#This Row],[pledged]]/Table1[[#This Row],[backers_count]])</f>
        <v>45.037037037037038</v>
      </c>
      <c r="Q3460" t="str">
        <f>TRIM(MID(Table1[[#This Row],[Category and Sub-Category]],1,SEARCH("/",Table1[[#This Row],[Category and Sub-Category]],1)-1))</f>
        <v>theater</v>
      </c>
      <c r="R3460" t="str">
        <f>TRIM(MID(Table1[[#This Row],[Category and Sub-Category]],SEARCH("/",Table1[[#This Row],[Category and Sub-Category]],1)+1,LEN(Table1[[#This Row],[Category and Sub-Category]])))</f>
        <v>plays</v>
      </c>
      <c r="S3460" s="8">
        <f>DATE(1970,1,1)+(Table1[[#This Row],[launched_at]]/(24*60*60))</f>
        <v>42011.202581018515</v>
      </c>
      <c r="T3460" s="8">
        <f>DATE(1970,1,1)+(Table1[[#This Row],[deadline]]/(24*60*60))</f>
        <v>42038.185416666667</v>
      </c>
      <c r="U3460">
        <f>_xlfn.DAYS(Table1[[#This Row],[Date Ended Conversion]],Table1[[#This Row],[Date Created Conversion]])</f>
        <v>27</v>
      </c>
    </row>
    <row r="3461" spans="1:21" ht="43.5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9">
        <f>IF(Table1[[#This Row],[goal]] &lt;= 0,0,Table1[[#This Row],[pledged]]/Table1[[#This Row],[goal]])</f>
        <v>1.262</v>
      </c>
      <c r="P3461" s="7">
        <f>IF(Table1[[#This Row],[backers_count]] &lt;= 0,0,Table1[[#This Row],[pledged]]/Table1[[#This Row],[backers_count]])</f>
        <v>17.527777777777779</v>
      </c>
      <c r="Q3461" t="str">
        <f>TRIM(MID(Table1[[#This Row],[Category and Sub-Category]],1,SEARCH("/",Table1[[#This Row],[Category and Sub-Category]],1)-1))</f>
        <v>theater</v>
      </c>
      <c r="R3461" t="str">
        <f>TRIM(MID(Table1[[#This Row],[Category and Sub-Category]],SEARCH("/",Table1[[#This Row],[Category and Sub-Category]],1)+1,LEN(Table1[[#This Row],[Category and Sub-Category]])))</f>
        <v>plays</v>
      </c>
      <c r="S3461" s="8">
        <f>DATE(1970,1,1)+(Table1[[#This Row],[launched_at]]/(24*60*60))</f>
        <v>42480.479861111111</v>
      </c>
      <c r="T3461" s="8">
        <f>DATE(1970,1,1)+(Table1[[#This Row],[deadline]]/(24*60*60))</f>
        <v>42510.479861111111</v>
      </c>
      <c r="U3461">
        <f>_xlfn.DAYS(Table1[[#This Row],[Date Ended Conversion]],Table1[[#This Row],[Date Created Conversion]])</f>
        <v>30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9">
        <f>IF(Table1[[#This Row],[goal]] &lt;= 0,0,Table1[[#This Row],[pledged]]/Table1[[#This Row],[goal]])</f>
        <v>1.9</v>
      </c>
      <c r="P3462" s="7">
        <f>IF(Table1[[#This Row],[backers_count]] &lt;= 0,0,Table1[[#This Row],[pledged]]/Table1[[#This Row],[backers_count]])</f>
        <v>50</v>
      </c>
      <c r="Q3462" t="str">
        <f>TRIM(MID(Table1[[#This Row],[Category and Sub-Category]],1,SEARCH("/",Table1[[#This Row],[Category and Sub-Category]],1)-1))</f>
        <v>theater</v>
      </c>
      <c r="R3462" t="str">
        <f>TRIM(MID(Table1[[#This Row],[Category and Sub-Category]],SEARCH("/",Table1[[#This Row],[Category and Sub-Category]],1)+1,LEN(Table1[[#This Row],[Category and Sub-Category]])))</f>
        <v>plays</v>
      </c>
      <c r="S3462" s="8">
        <f>DATE(1970,1,1)+(Table1[[#This Row],[launched_at]]/(24*60*60))</f>
        <v>41852.527222222227</v>
      </c>
      <c r="T3462" s="8">
        <f>DATE(1970,1,1)+(Table1[[#This Row],[deadline]]/(24*60*60))</f>
        <v>41866.527222222227</v>
      </c>
      <c r="U3462">
        <f>_xlfn.DAYS(Table1[[#This Row],[Date Ended Conversion]],Table1[[#This Row],[Date Created Conversion]])</f>
        <v>14</v>
      </c>
    </row>
    <row r="3463" spans="1:21" ht="43.5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9">
        <f>IF(Table1[[#This Row],[goal]] &lt;= 0,0,Table1[[#This Row],[pledged]]/Table1[[#This Row],[goal]])</f>
        <v>1.39</v>
      </c>
      <c r="P3463" s="7">
        <f>IF(Table1[[#This Row],[backers_count]] &lt;= 0,0,Table1[[#This Row],[pledged]]/Table1[[#This Row],[backers_count]])</f>
        <v>57.916666666666664</v>
      </c>
      <c r="Q3463" t="str">
        <f>TRIM(MID(Table1[[#This Row],[Category and Sub-Category]],1,SEARCH("/",Table1[[#This Row],[Category and Sub-Category]],1)-1))</f>
        <v>theater</v>
      </c>
      <c r="R3463" t="str">
        <f>TRIM(MID(Table1[[#This Row],[Category and Sub-Category]],SEARCH("/",Table1[[#This Row],[Category and Sub-Category]],1)+1,LEN(Table1[[#This Row],[Category and Sub-Category]])))</f>
        <v>plays</v>
      </c>
      <c r="S3463" s="8">
        <f>DATE(1970,1,1)+(Table1[[#This Row],[launched_at]]/(24*60*60))</f>
        <v>42643.632858796293</v>
      </c>
      <c r="T3463" s="8">
        <f>DATE(1970,1,1)+(Table1[[#This Row],[deadline]]/(24*60*60))</f>
        <v>42672.125</v>
      </c>
      <c r="U3463">
        <f>_xlfn.DAYS(Table1[[#This Row],[Date Ended Conversion]],Table1[[#This Row],[Date Created Conversion]])</f>
        <v>29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9">
        <f>IF(Table1[[#This Row],[goal]] &lt;= 0,0,Table1[[#This Row],[pledged]]/Table1[[#This Row],[goal]])</f>
        <v>2.02</v>
      </c>
      <c r="P3464" s="7">
        <f>IF(Table1[[#This Row],[backers_count]] &lt;= 0,0,Table1[[#This Row],[pledged]]/Table1[[#This Row],[backers_count]])</f>
        <v>29.705882352941178</v>
      </c>
      <c r="Q3464" t="str">
        <f>TRIM(MID(Table1[[#This Row],[Category and Sub-Category]],1,SEARCH("/",Table1[[#This Row],[Category and Sub-Category]],1)-1))</f>
        <v>theater</v>
      </c>
      <c r="R3464" t="str">
        <f>TRIM(MID(Table1[[#This Row],[Category and Sub-Category]],SEARCH("/",Table1[[#This Row],[Category and Sub-Category]],1)+1,LEN(Table1[[#This Row],[Category and Sub-Category]])))</f>
        <v>plays</v>
      </c>
      <c r="S3464" s="8">
        <f>DATE(1970,1,1)+(Table1[[#This Row],[launched_at]]/(24*60*60))</f>
        <v>42179.898472222223</v>
      </c>
      <c r="T3464" s="8">
        <f>DATE(1970,1,1)+(Table1[[#This Row],[deadline]]/(24*60*60))</f>
        <v>42195.75</v>
      </c>
      <c r="U3464">
        <f>_xlfn.DAYS(Table1[[#This Row],[Date Ended Conversion]],Table1[[#This Row],[Date Created Conversion]])</f>
        <v>16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9">
        <f>IF(Table1[[#This Row],[goal]] &lt;= 0,0,Table1[[#This Row],[pledged]]/Table1[[#This Row],[goal]])</f>
        <v>1.0338000000000001</v>
      </c>
      <c r="P3465" s="7">
        <f>IF(Table1[[#This Row],[backers_count]] &lt;= 0,0,Table1[[#This Row],[pledged]]/Table1[[#This Row],[backers_count]])</f>
        <v>90.684210526315795</v>
      </c>
      <c r="Q3465" t="str">
        <f>TRIM(MID(Table1[[#This Row],[Category and Sub-Category]],1,SEARCH("/",Table1[[#This Row],[Category and Sub-Category]],1)-1))</f>
        <v>theater</v>
      </c>
      <c r="R3465" t="str">
        <f>TRIM(MID(Table1[[#This Row],[Category and Sub-Category]],SEARCH("/",Table1[[#This Row],[Category and Sub-Category]],1)+1,LEN(Table1[[#This Row],[Category and Sub-Category]])))</f>
        <v>plays</v>
      </c>
      <c r="S3465" s="8">
        <f>DATE(1970,1,1)+(Table1[[#This Row],[launched_at]]/(24*60*60))</f>
        <v>42612.918807870374</v>
      </c>
      <c r="T3465" s="8">
        <f>DATE(1970,1,1)+(Table1[[#This Row],[deadline]]/(24*60*60))</f>
        <v>42654.165972222225</v>
      </c>
      <c r="U3465">
        <f>_xlfn.DAYS(Table1[[#This Row],[Date Ended Conversion]],Table1[[#This Row],[Date Created Conversion]])</f>
        <v>42</v>
      </c>
    </row>
    <row r="3466" spans="1:21" ht="43.5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9">
        <f>IF(Table1[[#This Row],[goal]] &lt;= 0,0,Table1[[#This Row],[pledged]]/Table1[[#This Row],[goal]])</f>
        <v>1.023236</v>
      </c>
      <c r="P3466" s="7">
        <f>IF(Table1[[#This Row],[backers_count]] &lt;= 0,0,Table1[[#This Row],[pledged]]/Table1[[#This Row],[backers_count]])</f>
        <v>55.012688172043013</v>
      </c>
      <c r="Q3466" t="str">
        <f>TRIM(MID(Table1[[#This Row],[Category and Sub-Category]],1,SEARCH("/",Table1[[#This Row],[Category and Sub-Category]],1)-1))</f>
        <v>theater</v>
      </c>
      <c r="R3466" t="str">
        <f>TRIM(MID(Table1[[#This Row],[Category and Sub-Category]],SEARCH("/",Table1[[#This Row],[Category and Sub-Category]],1)+1,LEN(Table1[[#This Row],[Category and Sub-Category]])))</f>
        <v>plays</v>
      </c>
      <c r="S3466" s="8">
        <f>DATE(1970,1,1)+(Table1[[#This Row],[launched_at]]/(24*60*60))</f>
        <v>42575.130057870367</v>
      </c>
      <c r="T3466" s="8">
        <f>DATE(1970,1,1)+(Table1[[#This Row],[deadline]]/(24*60*60))</f>
        <v>42605.130057870367</v>
      </c>
      <c r="U3466">
        <f>_xlfn.DAYS(Table1[[#This Row],[Date Ended Conversion]],Table1[[#This Row],[Date Created Conversion]])</f>
        <v>30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9">
        <f>IF(Table1[[#This Row],[goal]] &lt;= 0,0,Table1[[#This Row],[pledged]]/Table1[[#This Row],[goal]])</f>
        <v>1.03</v>
      </c>
      <c r="P3467" s="7">
        <f>IF(Table1[[#This Row],[backers_count]] &lt;= 0,0,Table1[[#This Row],[pledged]]/Table1[[#This Row],[backers_count]])</f>
        <v>57.222222222222221</v>
      </c>
      <c r="Q3467" t="str">
        <f>TRIM(MID(Table1[[#This Row],[Category and Sub-Category]],1,SEARCH("/",Table1[[#This Row],[Category and Sub-Category]],1)-1))</f>
        <v>theater</v>
      </c>
      <c r="R3467" t="str">
        <f>TRIM(MID(Table1[[#This Row],[Category and Sub-Category]],SEARCH("/",Table1[[#This Row],[Category and Sub-Category]],1)+1,LEN(Table1[[#This Row],[Category and Sub-Category]])))</f>
        <v>plays</v>
      </c>
      <c r="S3467" s="8">
        <f>DATE(1970,1,1)+(Table1[[#This Row],[launched_at]]/(24*60*60))</f>
        <v>42200.625833333332</v>
      </c>
      <c r="T3467" s="8">
        <f>DATE(1970,1,1)+(Table1[[#This Row],[deadline]]/(24*60*60))</f>
        <v>42225.666666666672</v>
      </c>
      <c r="U3467">
        <f>_xlfn.DAYS(Table1[[#This Row],[Date Ended Conversion]],Table1[[#This Row],[Date Created Conversion]])</f>
        <v>25</v>
      </c>
    </row>
    <row r="3468" spans="1:21" ht="29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9">
        <f>IF(Table1[[#This Row],[goal]] &lt;= 0,0,Table1[[#This Row],[pledged]]/Table1[[#This Row],[goal]])</f>
        <v>1.2714285714285714</v>
      </c>
      <c r="P3468" s="7">
        <f>IF(Table1[[#This Row],[backers_count]] &lt;= 0,0,Table1[[#This Row],[pledged]]/Table1[[#This Row],[backers_count]])</f>
        <v>72.950819672131146</v>
      </c>
      <c r="Q3468" t="str">
        <f>TRIM(MID(Table1[[#This Row],[Category and Sub-Category]],1,SEARCH("/",Table1[[#This Row],[Category and Sub-Category]],1)-1))</f>
        <v>theater</v>
      </c>
      <c r="R3468" t="str">
        <f>TRIM(MID(Table1[[#This Row],[Category and Sub-Category]],SEARCH("/",Table1[[#This Row],[Category and Sub-Category]],1)+1,LEN(Table1[[#This Row],[Category and Sub-Category]])))</f>
        <v>plays</v>
      </c>
      <c r="S3468" s="8">
        <f>DATE(1970,1,1)+(Table1[[#This Row],[launched_at]]/(24*60*60))</f>
        <v>42420.019097222219</v>
      </c>
      <c r="T3468" s="8">
        <f>DATE(1970,1,1)+(Table1[[#This Row],[deadline]]/(24*60*60))</f>
        <v>42479.977430555555</v>
      </c>
      <c r="U3468">
        <f>_xlfn.DAYS(Table1[[#This Row],[Date Ended Conversion]],Table1[[#This Row],[Date Created Conversion]])</f>
        <v>59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9">
        <f>IF(Table1[[#This Row],[goal]] &lt;= 0,0,Table1[[#This Row],[pledged]]/Table1[[#This Row],[goal]])</f>
        <v>1.01</v>
      </c>
      <c r="P3469" s="7">
        <f>IF(Table1[[#This Row],[backers_count]] &lt;= 0,0,Table1[[#This Row],[pledged]]/Table1[[#This Row],[backers_count]])</f>
        <v>64.468085106382972</v>
      </c>
      <c r="Q3469" t="str">
        <f>TRIM(MID(Table1[[#This Row],[Category and Sub-Category]],1,SEARCH("/",Table1[[#This Row],[Category and Sub-Category]],1)-1))</f>
        <v>theater</v>
      </c>
      <c r="R3469" t="str">
        <f>TRIM(MID(Table1[[#This Row],[Category and Sub-Category]],SEARCH("/",Table1[[#This Row],[Category and Sub-Category]],1)+1,LEN(Table1[[#This Row],[Category and Sub-Category]])))</f>
        <v>plays</v>
      </c>
      <c r="S3469" s="8">
        <f>DATE(1970,1,1)+(Table1[[#This Row],[launched_at]]/(24*60*60))</f>
        <v>42053.671666666662</v>
      </c>
      <c r="T3469" s="8">
        <f>DATE(1970,1,1)+(Table1[[#This Row],[deadline]]/(24*60*60))</f>
        <v>42083.630000000005</v>
      </c>
      <c r="U3469">
        <f>_xlfn.DAYS(Table1[[#This Row],[Date Ended Conversion]],Table1[[#This Row],[Date Created Conversion]])</f>
        <v>30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9">
        <f>IF(Table1[[#This Row],[goal]] &lt;= 0,0,Table1[[#This Row],[pledged]]/Table1[[#This Row],[goal]])</f>
        <v>1.2178</v>
      </c>
      <c r="P3470" s="7">
        <f>IF(Table1[[#This Row],[backers_count]] &lt;= 0,0,Table1[[#This Row],[pledged]]/Table1[[#This Row],[backers_count]])</f>
        <v>716.35294117647061</v>
      </c>
      <c r="Q3470" t="str">
        <f>TRIM(MID(Table1[[#This Row],[Category and Sub-Category]],1,SEARCH("/",Table1[[#This Row],[Category and Sub-Category]],1)-1))</f>
        <v>theater</v>
      </c>
      <c r="R3470" t="str">
        <f>TRIM(MID(Table1[[#This Row],[Category and Sub-Category]],SEARCH("/",Table1[[#This Row],[Category and Sub-Category]],1)+1,LEN(Table1[[#This Row],[Category and Sub-Category]])))</f>
        <v>plays</v>
      </c>
      <c r="S3470" s="8">
        <f>DATE(1970,1,1)+(Table1[[#This Row],[launched_at]]/(24*60*60))</f>
        <v>42605.765381944446</v>
      </c>
      <c r="T3470" s="8">
        <f>DATE(1970,1,1)+(Table1[[#This Row],[deadline]]/(24*60*60))</f>
        <v>42634.125</v>
      </c>
      <c r="U3470">
        <f>_xlfn.DAYS(Table1[[#This Row],[Date Ended Conversion]],Table1[[#This Row],[Date Created Conversion]])</f>
        <v>29</v>
      </c>
    </row>
    <row r="3471" spans="1:21" ht="43.5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9">
        <f>IF(Table1[[#This Row],[goal]] &lt;= 0,0,Table1[[#This Row],[pledged]]/Table1[[#This Row],[goal]])</f>
        <v>1.1339285714285714</v>
      </c>
      <c r="P3471" s="7">
        <f>IF(Table1[[#This Row],[backers_count]] &lt;= 0,0,Table1[[#This Row],[pledged]]/Table1[[#This Row],[backers_count]])</f>
        <v>50.396825396825399</v>
      </c>
      <c r="Q3471" t="str">
        <f>TRIM(MID(Table1[[#This Row],[Category and Sub-Category]],1,SEARCH("/",Table1[[#This Row],[Category and Sub-Category]],1)-1))</f>
        <v>theater</v>
      </c>
      <c r="R3471" t="str">
        <f>TRIM(MID(Table1[[#This Row],[Category and Sub-Category]],SEARCH("/",Table1[[#This Row],[Category and Sub-Category]],1)+1,LEN(Table1[[#This Row],[Category and Sub-Category]])))</f>
        <v>plays</v>
      </c>
      <c r="S3471" s="8">
        <f>DATE(1970,1,1)+(Table1[[#This Row],[launched_at]]/(24*60*60))</f>
        <v>42458.641724537039</v>
      </c>
      <c r="T3471" s="8">
        <f>DATE(1970,1,1)+(Table1[[#This Row],[deadline]]/(24*60*60))</f>
        <v>42488.641724537039</v>
      </c>
      <c r="U3471">
        <f>_xlfn.DAYS(Table1[[#This Row],[Date Ended Conversion]],Table1[[#This Row],[Date Created Conversion]])</f>
        <v>30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9">
        <f>IF(Table1[[#This Row],[goal]] &lt;= 0,0,Table1[[#This Row],[pledged]]/Table1[[#This Row],[goal]])</f>
        <v>1.5</v>
      </c>
      <c r="P3472" s="7">
        <f>IF(Table1[[#This Row],[backers_count]] &lt;= 0,0,Table1[[#This Row],[pledged]]/Table1[[#This Row],[backers_count]])</f>
        <v>41.666666666666664</v>
      </c>
      <c r="Q3472" t="str">
        <f>TRIM(MID(Table1[[#This Row],[Category and Sub-Category]],1,SEARCH("/",Table1[[#This Row],[Category and Sub-Category]],1)-1))</f>
        <v>theater</v>
      </c>
      <c r="R3472" t="str">
        <f>TRIM(MID(Table1[[#This Row],[Category and Sub-Category]],SEARCH("/",Table1[[#This Row],[Category and Sub-Category]],1)+1,LEN(Table1[[#This Row],[Category and Sub-Category]])))</f>
        <v>plays</v>
      </c>
      <c r="S3472" s="8">
        <f>DATE(1970,1,1)+(Table1[[#This Row],[launched_at]]/(24*60*60))</f>
        <v>42529.022013888884</v>
      </c>
      <c r="T3472" s="8">
        <f>DATE(1970,1,1)+(Table1[[#This Row],[deadline]]/(24*60*60))</f>
        <v>42566.901388888888</v>
      </c>
      <c r="U3472">
        <f>_xlfn.DAYS(Table1[[#This Row],[Date Ended Conversion]],Table1[[#This Row],[Date Created Conversion]])</f>
        <v>37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9">
        <f>IF(Table1[[#This Row],[goal]] &lt;= 0,0,Table1[[#This Row],[pledged]]/Table1[[#This Row],[goal]])</f>
        <v>2.1459999999999999</v>
      </c>
      <c r="P3473" s="7">
        <f>IF(Table1[[#This Row],[backers_count]] &lt;= 0,0,Table1[[#This Row],[pledged]]/Table1[[#This Row],[backers_count]])</f>
        <v>35.766666666666666</v>
      </c>
      <c r="Q3473" t="str">
        <f>TRIM(MID(Table1[[#This Row],[Category and Sub-Category]],1,SEARCH("/",Table1[[#This Row],[Category and Sub-Category]],1)-1))</f>
        <v>theater</v>
      </c>
      <c r="R3473" t="str">
        <f>TRIM(MID(Table1[[#This Row],[Category and Sub-Category]],SEARCH("/",Table1[[#This Row],[Category and Sub-Category]],1)+1,LEN(Table1[[#This Row],[Category and Sub-Category]])))</f>
        <v>plays</v>
      </c>
      <c r="S3473" s="8">
        <f>DATE(1970,1,1)+(Table1[[#This Row],[launched_at]]/(24*60*60))</f>
        <v>41841.820486111115</v>
      </c>
      <c r="T3473" s="8">
        <f>DATE(1970,1,1)+(Table1[[#This Row],[deadline]]/(24*60*60))</f>
        <v>41882.833333333336</v>
      </c>
      <c r="U3473">
        <f>_xlfn.DAYS(Table1[[#This Row],[Date Ended Conversion]],Table1[[#This Row],[Date Created Conversion]])</f>
        <v>41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9">
        <f>IF(Table1[[#This Row],[goal]] &lt;= 0,0,Table1[[#This Row],[pledged]]/Table1[[#This Row],[goal]])</f>
        <v>1.0205</v>
      </c>
      <c r="P3474" s="7">
        <f>IF(Table1[[#This Row],[backers_count]] &lt;= 0,0,Table1[[#This Row],[pledged]]/Table1[[#This Row],[backers_count]])</f>
        <v>88.739130434782609</v>
      </c>
      <c r="Q3474" t="str">
        <f>TRIM(MID(Table1[[#This Row],[Category and Sub-Category]],1,SEARCH("/",Table1[[#This Row],[Category and Sub-Category]],1)-1))</f>
        <v>theater</v>
      </c>
      <c r="R3474" t="str">
        <f>TRIM(MID(Table1[[#This Row],[Category and Sub-Category]],SEARCH("/",Table1[[#This Row],[Category and Sub-Category]],1)+1,LEN(Table1[[#This Row],[Category and Sub-Category]])))</f>
        <v>plays</v>
      </c>
      <c r="S3474" s="8">
        <f>DATE(1970,1,1)+(Table1[[#This Row],[launched_at]]/(24*60*60))</f>
        <v>41928.170497685183</v>
      </c>
      <c r="T3474" s="8">
        <f>DATE(1970,1,1)+(Table1[[#This Row],[deadline]]/(24*60*60))</f>
        <v>41949.249305555553</v>
      </c>
      <c r="U3474">
        <f>_xlfn.DAYS(Table1[[#This Row],[Date Ended Conversion]],Table1[[#This Row],[Date Created Conversion]])</f>
        <v>21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9">
        <f>IF(Table1[[#This Row],[goal]] &lt;= 0,0,Table1[[#This Row],[pledged]]/Table1[[#This Row],[goal]])</f>
        <v>1</v>
      </c>
      <c r="P3475" s="7">
        <f>IF(Table1[[#This Row],[backers_count]] &lt;= 0,0,Table1[[#This Row],[pledged]]/Table1[[#This Row],[backers_count]])</f>
        <v>148.4848484848485</v>
      </c>
      <c r="Q3475" t="str">
        <f>TRIM(MID(Table1[[#This Row],[Category and Sub-Category]],1,SEARCH("/",Table1[[#This Row],[Category and Sub-Category]],1)-1))</f>
        <v>theater</v>
      </c>
      <c r="R3475" t="str">
        <f>TRIM(MID(Table1[[#This Row],[Category and Sub-Category]],SEARCH("/",Table1[[#This Row],[Category and Sub-Category]],1)+1,LEN(Table1[[#This Row],[Category and Sub-Category]])))</f>
        <v>plays</v>
      </c>
      <c r="S3475" s="8">
        <f>DATE(1970,1,1)+(Table1[[#This Row],[launched_at]]/(24*60*60))</f>
        <v>42062.834444444445</v>
      </c>
      <c r="T3475" s="8">
        <f>DATE(1970,1,1)+(Table1[[#This Row],[deadline]]/(24*60*60))</f>
        <v>42083.852083333331</v>
      </c>
      <c r="U3475">
        <f>_xlfn.DAYS(Table1[[#This Row],[Date Ended Conversion]],Table1[[#This Row],[Date Created Conversion]])</f>
        <v>21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9">
        <f>IF(Table1[[#This Row],[goal]] &lt;= 0,0,Table1[[#This Row],[pledged]]/Table1[[#This Row],[goal]])</f>
        <v>1.01</v>
      </c>
      <c r="P3476" s="7">
        <f>IF(Table1[[#This Row],[backers_count]] &lt;= 0,0,Table1[[#This Row],[pledged]]/Table1[[#This Row],[backers_count]])</f>
        <v>51.794871794871796</v>
      </c>
      <c r="Q3476" t="str">
        <f>TRIM(MID(Table1[[#This Row],[Category and Sub-Category]],1,SEARCH("/",Table1[[#This Row],[Category and Sub-Category]],1)-1))</f>
        <v>theater</v>
      </c>
      <c r="R3476" t="str">
        <f>TRIM(MID(Table1[[#This Row],[Category and Sub-Category]],SEARCH("/",Table1[[#This Row],[Category and Sub-Category]],1)+1,LEN(Table1[[#This Row],[Category and Sub-Category]])))</f>
        <v>plays</v>
      </c>
      <c r="S3476" s="8">
        <f>DATE(1970,1,1)+(Table1[[#This Row],[launched_at]]/(24*60*60))</f>
        <v>42541.501516203702</v>
      </c>
      <c r="T3476" s="8">
        <f>DATE(1970,1,1)+(Table1[[#This Row],[deadline]]/(24*60*60))</f>
        <v>42571.501516203702</v>
      </c>
      <c r="U3476">
        <f>_xlfn.DAYS(Table1[[#This Row],[Date Ended Conversion]],Table1[[#This Row],[Date Created Conversion]])</f>
        <v>30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9">
        <f>IF(Table1[[#This Row],[goal]] &lt;= 0,0,Table1[[#This Row],[pledged]]/Table1[[#This Row],[goal]])</f>
        <v>1.1333333333333333</v>
      </c>
      <c r="P3477" s="7">
        <f>IF(Table1[[#This Row],[backers_count]] &lt;= 0,0,Table1[[#This Row],[pledged]]/Table1[[#This Row],[backers_count]])</f>
        <v>20</v>
      </c>
      <c r="Q3477" t="str">
        <f>TRIM(MID(Table1[[#This Row],[Category and Sub-Category]],1,SEARCH("/",Table1[[#This Row],[Category and Sub-Category]],1)-1))</f>
        <v>theater</v>
      </c>
      <c r="R3477" t="str">
        <f>TRIM(MID(Table1[[#This Row],[Category and Sub-Category]],SEARCH("/",Table1[[#This Row],[Category and Sub-Category]],1)+1,LEN(Table1[[#This Row],[Category and Sub-Category]])))</f>
        <v>plays</v>
      </c>
      <c r="S3477" s="8">
        <f>DATE(1970,1,1)+(Table1[[#This Row],[launched_at]]/(24*60*60))</f>
        <v>41918.880833333329</v>
      </c>
      <c r="T3477" s="8">
        <f>DATE(1970,1,1)+(Table1[[#This Row],[deadline]]/(24*60*60))</f>
        <v>41946</v>
      </c>
      <c r="U3477">
        <f>_xlfn.DAYS(Table1[[#This Row],[Date Ended Conversion]],Table1[[#This Row],[Date Created Conversion]])</f>
        <v>28</v>
      </c>
    </row>
    <row r="3478" spans="1:21" ht="43.5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9">
        <f>IF(Table1[[#This Row],[goal]] &lt;= 0,0,Table1[[#This Row],[pledged]]/Table1[[#This Row],[goal]])</f>
        <v>1.04</v>
      </c>
      <c r="P3478" s="7">
        <f>IF(Table1[[#This Row],[backers_count]] &lt;= 0,0,Table1[[#This Row],[pledged]]/Table1[[#This Row],[backers_count]])</f>
        <v>52</v>
      </c>
      <c r="Q3478" t="str">
        <f>TRIM(MID(Table1[[#This Row],[Category and Sub-Category]],1,SEARCH("/",Table1[[#This Row],[Category and Sub-Category]],1)-1))</f>
        <v>theater</v>
      </c>
      <c r="R3478" t="str">
        <f>TRIM(MID(Table1[[#This Row],[Category and Sub-Category]],SEARCH("/",Table1[[#This Row],[Category and Sub-Category]],1)+1,LEN(Table1[[#This Row],[Category and Sub-Category]])))</f>
        <v>plays</v>
      </c>
      <c r="S3478" s="8">
        <f>DATE(1970,1,1)+(Table1[[#This Row],[launched_at]]/(24*60*60))</f>
        <v>41921.279976851853</v>
      </c>
      <c r="T3478" s="8">
        <f>DATE(1970,1,1)+(Table1[[#This Row],[deadline]]/(24*60*60))</f>
        <v>41939.125</v>
      </c>
      <c r="U3478">
        <f>_xlfn.DAYS(Table1[[#This Row],[Date Ended Conversion]],Table1[[#This Row],[Date Created Conversion]])</f>
        <v>18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9">
        <f>IF(Table1[[#This Row],[goal]] &lt;= 0,0,Table1[[#This Row],[pledged]]/Table1[[#This Row],[goal]])</f>
        <v>1.1533333333333333</v>
      </c>
      <c r="P3479" s="7">
        <f>IF(Table1[[#This Row],[backers_count]] &lt;= 0,0,Table1[[#This Row],[pledged]]/Table1[[#This Row],[backers_count]])</f>
        <v>53.230769230769234</v>
      </c>
      <c r="Q3479" t="str">
        <f>TRIM(MID(Table1[[#This Row],[Category and Sub-Category]],1,SEARCH("/",Table1[[#This Row],[Category and Sub-Category]],1)-1))</f>
        <v>theater</v>
      </c>
      <c r="R3479" t="str">
        <f>TRIM(MID(Table1[[#This Row],[Category and Sub-Category]],SEARCH("/",Table1[[#This Row],[Category and Sub-Category]],1)+1,LEN(Table1[[#This Row],[Category and Sub-Category]])))</f>
        <v>plays</v>
      </c>
      <c r="S3479" s="8">
        <f>DATE(1970,1,1)+(Table1[[#This Row],[launched_at]]/(24*60*60))</f>
        <v>42128.736608796295</v>
      </c>
      <c r="T3479" s="8">
        <f>DATE(1970,1,1)+(Table1[[#This Row],[deadline]]/(24*60*60))</f>
        <v>42141.125</v>
      </c>
      <c r="U3479">
        <f>_xlfn.DAYS(Table1[[#This Row],[Date Ended Conversion]],Table1[[#This Row],[Date Created Conversion]])</f>
        <v>13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9">
        <f>IF(Table1[[#This Row],[goal]] &lt;= 0,0,Table1[[#This Row],[pledged]]/Table1[[#This Row],[goal]])</f>
        <v>1.1285000000000001</v>
      </c>
      <c r="P3480" s="7">
        <f>IF(Table1[[#This Row],[backers_count]] &lt;= 0,0,Table1[[#This Row],[pledged]]/Table1[[#This Row],[backers_count]])</f>
        <v>39.596491228070178</v>
      </c>
      <c r="Q3480" t="str">
        <f>TRIM(MID(Table1[[#This Row],[Category and Sub-Category]],1,SEARCH("/",Table1[[#This Row],[Category and Sub-Category]],1)-1))</f>
        <v>theater</v>
      </c>
      <c r="R3480" t="str">
        <f>TRIM(MID(Table1[[#This Row],[Category and Sub-Category]],SEARCH("/",Table1[[#This Row],[Category and Sub-Category]],1)+1,LEN(Table1[[#This Row],[Category and Sub-Category]])))</f>
        <v>plays</v>
      </c>
      <c r="S3480" s="8">
        <f>DATE(1970,1,1)+(Table1[[#This Row],[launched_at]]/(24*60*60))</f>
        <v>42053.916921296295</v>
      </c>
      <c r="T3480" s="8">
        <f>DATE(1970,1,1)+(Table1[[#This Row],[deadline]]/(24*60*60))</f>
        <v>42079.875</v>
      </c>
      <c r="U3480">
        <f>_xlfn.DAYS(Table1[[#This Row],[Date Ended Conversion]],Table1[[#This Row],[Date Created Conversion]])</f>
        <v>26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9">
        <f>IF(Table1[[#This Row],[goal]] &lt;= 0,0,Table1[[#This Row],[pledged]]/Table1[[#This Row],[goal]])</f>
        <v>1.2786666666666666</v>
      </c>
      <c r="P3481" s="7">
        <f>IF(Table1[[#This Row],[backers_count]] &lt;= 0,0,Table1[[#This Row],[pledged]]/Table1[[#This Row],[backers_count]])</f>
        <v>34.25</v>
      </c>
      <c r="Q3481" t="str">
        <f>TRIM(MID(Table1[[#This Row],[Category and Sub-Category]],1,SEARCH("/",Table1[[#This Row],[Category and Sub-Category]],1)-1))</f>
        <v>theater</v>
      </c>
      <c r="R3481" t="str">
        <f>TRIM(MID(Table1[[#This Row],[Category and Sub-Category]],SEARCH("/",Table1[[#This Row],[Category and Sub-Category]],1)+1,LEN(Table1[[#This Row],[Category and Sub-Category]])))</f>
        <v>plays</v>
      </c>
      <c r="S3481" s="8">
        <f>DATE(1970,1,1)+(Table1[[#This Row],[launched_at]]/(24*60*60))</f>
        <v>41781.855092592596</v>
      </c>
      <c r="T3481" s="8">
        <f>DATE(1970,1,1)+(Table1[[#This Row],[deadline]]/(24*60*60))</f>
        <v>41811.855092592596</v>
      </c>
      <c r="U3481">
        <f>_xlfn.DAYS(Table1[[#This Row],[Date Ended Conversion]],Table1[[#This Row],[Date Created Conversion]])</f>
        <v>30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9">
        <f>IF(Table1[[#This Row],[goal]] &lt;= 0,0,Table1[[#This Row],[pledged]]/Table1[[#This Row],[goal]])</f>
        <v>1.4266666666666667</v>
      </c>
      <c r="P3482" s="7">
        <f>IF(Table1[[#This Row],[backers_count]] &lt;= 0,0,Table1[[#This Row],[pledged]]/Table1[[#This Row],[backers_count]])</f>
        <v>164.61538461538461</v>
      </c>
      <c r="Q3482" t="str">
        <f>TRIM(MID(Table1[[#This Row],[Category and Sub-Category]],1,SEARCH("/",Table1[[#This Row],[Category and Sub-Category]],1)-1))</f>
        <v>theater</v>
      </c>
      <c r="R3482" t="str">
        <f>TRIM(MID(Table1[[#This Row],[Category and Sub-Category]],SEARCH("/",Table1[[#This Row],[Category and Sub-Category]],1)+1,LEN(Table1[[#This Row],[Category and Sub-Category]])))</f>
        <v>plays</v>
      </c>
      <c r="S3482" s="8">
        <f>DATE(1970,1,1)+(Table1[[#This Row],[launched_at]]/(24*60*60))</f>
        <v>42171.317442129628</v>
      </c>
      <c r="T3482" s="8">
        <f>DATE(1970,1,1)+(Table1[[#This Row],[deadline]]/(24*60*60))</f>
        <v>42195.875</v>
      </c>
      <c r="U3482">
        <f>_xlfn.DAYS(Table1[[#This Row],[Date Ended Conversion]],Table1[[#This Row],[Date Created Conversion]])</f>
        <v>24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9">
        <f>IF(Table1[[#This Row],[goal]] &lt;= 0,0,Table1[[#This Row],[pledged]]/Table1[[#This Row],[goal]])</f>
        <v>1.1879999999999999</v>
      </c>
      <c r="P3483" s="7">
        <f>IF(Table1[[#This Row],[backers_count]] &lt;= 0,0,Table1[[#This Row],[pledged]]/Table1[[#This Row],[backers_count]])</f>
        <v>125.05263157894737</v>
      </c>
      <c r="Q3483" t="str">
        <f>TRIM(MID(Table1[[#This Row],[Category and Sub-Category]],1,SEARCH("/",Table1[[#This Row],[Category and Sub-Category]],1)-1))</f>
        <v>theater</v>
      </c>
      <c r="R3483" t="str">
        <f>TRIM(MID(Table1[[#This Row],[Category and Sub-Category]],SEARCH("/",Table1[[#This Row],[Category and Sub-Category]],1)+1,LEN(Table1[[#This Row],[Category and Sub-Category]])))</f>
        <v>plays</v>
      </c>
      <c r="S3483" s="8">
        <f>DATE(1970,1,1)+(Table1[[#This Row],[launched_at]]/(24*60*60))</f>
        <v>41989.247546296298</v>
      </c>
      <c r="T3483" s="8">
        <f>DATE(1970,1,1)+(Table1[[#This Row],[deadline]]/(24*60*60))</f>
        <v>42006.247546296298</v>
      </c>
      <c r="U3483">
        <f>_xlfn.DAYS(Table1[[#This Row],[Date Ended Conversion]],Table1[[#This Row],[Date Created Conversion]])</f>
        <v>17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9">
        <f>IF(Table1[[#This Row],[goal]] &lt;= 0,0,Table1[[#This Row],[pledged]]/Table1[[#This Row],[goal]])</f>
        <v>1.3833333333333333</v>
      </c>
      <c r="P3484" s="7">
        <f>IF(Table1[[#This Row],[backers_count]] &lt;= 0,0,Table1[[#This Row],[pledged]]/Table1[[#This Row],[backers_count]])</f>
        <v>51.875</v>
      </c>
      <c r="Q3484" t="str">
        <f>TRIM(MID(Table1[[#This Row],[Category and Sub-Category]],1,SEARCH("/",Table1[[#This Row],[Category and Sub-Category]],1)-1))</f>
        <v>theater</v>
      </c>
      <c r="R3484" t="str">
        <f>TRIM(MID(Table1[[#This Row],[Category and Sub-Category]],SEARCH("/",Table1[[#This Row],[Category and Sub-Category]],1)+1,LEN(Table1[[#This Row],[Category and Sub-Category]])))</f>
        <v>plays</v>
      </c>
      <c r="S3484" s="8">
        <f>DATE(1970,1,1)+(Table1[[#This Row],[launched_at]]/(24*60*60))</f>
        <v>41796.771597222221</v>
      </c>
      <c r="T3484" s="8">
        <f>DATE(1970,1,1)+(Table1[[#This Row],[deadline]]/(24*60*60))</f>
        <v>41826.771597222221</v>
      </c>
      <c r="U3484">
        <f>_xlfn.DAYS(Table1[[#This Row],[Date Ended Conversion]],Table1[[#This Row],[Date Created Conversion]])</f>
        <v>30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9">
        <f>IF(Table1[[#This Row],[goal]] &lt;= 0,0,Table1[[#This Row],[pledged]]/Table1[[#This Row],[goal]])</f>
        <v>1.599402985074627</v>
      </c>
      <c r="P3485" s="7">
        <f>IF(Table1[[#This Row],[backers_count]] &lt;= 0,0,Table1[[#This Row],[pledged]]/Table1[[#This Row],[backers_count]])</f>
        <v>40.285714285714285</v>
      </c>
      <c r="Q3485" t="str">
        <f>TRIM(MID(Table1[[#This Row],[Category and Sub-Category]],1,SEARCH("/",Table1[[#This Row],[Category and Sub-Category]],1)-1))</f>
        <v>theater</v>
      </c>
      <c r="R3485" t="str">
        <f>TRIM(MID(Table1[[#This Row],[Category and Sub-Category]],SEARCH("/",Table1[[#This Row],[Category and Sub-Category]],1)+1,LEN(Table1[[#This Row],[Category and Sub-Category]])))</f>
        <v>plays</v>
      </c>
      <c r="S3485" s="8">
        <f>DATE(1970,1,1)+(Table1[[#This Row],[launched_at]]/(24*60*60))</f>
        <v>41793.668761574074</v>
      </c>
      <c r="T3485" s="8">
        <f>DATE(1970,1,1)+(Table1[[#This Row],[deadline]]/(24*60*60))</f>
        <v>41823.668761574074</v>
      </c>
      <c r="U3485">
        <f>_xlfn.DAYS(Table1[[#This Row],[Date Ended Conversion]],Table1[[#This Row],[Date Created Conversion]])</f>
        <v>30</v>
      </c>
    </row>
    <row r="3486" spans="1:21" ht="43.5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9">
        <f>IF(Table1[[#This Row],[goal]] &lt;= 0,0,Table1[[#This Row],[pledged]]/Table1[[#This Row],[goal]])</f>
        <v>1.1424000000000001</v>
      </c>
      <c r="P3486" s="7">
        <f>IF(Table1[[#This Row],[backers_count]] &lt;= 0,0,Table1[[#This Row],[pledged]]/Table1[[#This Row],[backers_count]])</f>
        <v>64.909090909090907</v>
      </c>
      <c r="Q3486" t="str">
        <f>TRIM(MID(Table1[[#This Row],[Category and Sub-Category]],1,SEARCH("/",Table1[[#This Row],[Category and Sub-Category]],1)-1))</f>
        <v>theater</v>
      </c>
      <c r="R3486" t="str">
        <f>TRIM(MID(Table1[[#This Row],[Category and Sub-Category]],SEARCH("/",Table1[[#This Row],[Category and Sub-Category]],1)+1,LEN(Table1[[#This Row],[Category and Sub-Category]])))</f>
        <v>plays</v>
      </c>
      <c r="S3486" s="8">
        <f>DATE(1970,1,1)+(Table1[[#This Row],[launched_at]]/(24*60*60))</f>
        <v>42506.760405092587</v>
      </c>
      <c r="T3486" s="8">
        <f>DATE(1970,1,1)+(Table1[[#This Row],[deadline]]/(24*60*60))</f>
        <v>42536.760405092587</v>
      </c>
      <c r="U3486">
        <f>_xlfn.DAYS(Table1[[#This Row],[Date Ended Conversion]],Table1[[#This Row],[Date Created Conversion]])</f>
        <v>30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9">
        <f>IF(Table1[[#This Row],[goal]] &lt;= 0,0,Table1[[#This Row],[pledged]]/Table1[[#This Row],[goal]])</f>
        <v>1.0060606060606061</v>
      </c>
      <c r="P3487" s="7">
        <f>IF(Table1[[#This Row],[backers_count]] &lt;= 0,0,Table1[[#This Row],[pledged]]/Table1[[#This Row],[backers_count]])</f>
        <v>55.333333333333336</v>
      </c>
      <c r="Q3487" t="str">
        <f>TRIM(MID(Table1[[#This Row],[Category and Sub-Category]],1,SEARCH("/",Table1[[#This Row],[Category and Sub-Category]],1)-1))</f>
        <v>theater</v>
      </c>
      <c r="R3487" t="str">
        <f>TRIM(MID(Table1[[#This Row],[Category and Sub-Category]],SEARCH("/",Table1[[#This Row],[Category and Sub-Category]],1)+1,LEN(Table1[[#This Row],[Category and Sub-Category]])))</f>
        <v>plays</v>
      </c>
      <c r="S3487" s="8">
        <f>DATE(1970,1,1)+(Table1[[#This Row],[launched_at]]/(24*60*60))</f>
        <v>42372.693055555559</v>
      </c>
      <c r="T3487" s="8">
        <f>DATE(1970,1,1)+(Table1[[#This Row],[deadline]]/(24*60*60))</f>
        <v>42402.693055555559</v>
      </c>
      <c r="U3487">
        <f>_xlfn.DAYS(Table1[[#This Row],[Date Ended Conversion]],Table1[[#This Row],[Date Created Conversion]])</f>
        <v>30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9">
        <f>IF(Table1[[#This Row],[goal]] &lt;= 0,0,Table1[[#This Row],[pledged]]/Table1[[#This Row],[goal]])</f>
        <v>1.552</v>
      </c>
      <c r="P3488" s="7">
        <f>IF(Table1[[#This Row],[backers_count]] &lt;= 0,0,Table1[[#This Row],[pledged]]/Table1[[#This Row],[backers_count]])</f>
        <v>83.142857142857139</v>
      </c>
      <c r="Q3488" t="str">
        <f>TRIM(MID(Table1[[#This Row],[Category and Sub-Category]],1,SEARCH("/",Table1[[#This Row],[Category and Sub-Category]],1)-1))</f>
        <v>theater</v>
      </c>
      <c r="R3488" t="str">
        <f>TRIM(MID(Table1[[#This Row],[Category and Sub-Category]],SEARCH("/",Table1[[#This Row],[Category and Sub-Category]],1)+1,LEN(Table1[[#This Row],[Category and Sub-Category]])))</f>
        <v>plays</v>
      </c>
      <c r="S3488" s="8">
        <f>DATE(1970,1,1)+(Table1[[#This Row],[launched_at]]/(24*60*60))</f>
        <v>42126.87501157407</v>
      </c>
      <c r="T3488" s="8">
        <f>DATE(1970,1,1)+(Table1[[#This Row],[deadline]]/(24*60*60))</f>
        <v>42158.290972222225</v>
      </c>
      <c r="U3488">
        <f>_xlfn.DAYS(Table1[[#This Row],[Date Ended Conversion]],Table1[[#This Row],[Date Created Conversion]])</f>
        <v>32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9">
        <f>IF(Table1[[#This Row],[goal]] &lt;= 0,0,Table1[[#This Row],[pledged]]/Table1[[#This Row],[goal]])</f>
        <v>1.2775000000000001</v>
      </c>
      <c r="P3489" s="7">
        <f>IF(Table1[[#This Row],[backers_count]] &lt;= 0,0,Table1[[#This Row],[pledged]]/Table1[[#This Row],[backers_count]])</f>
        <v>38.712121212121211</v>
      </c>
      <c r="Q3489" t="str">
        <f>TRIM(MID(Table1[[#This Row],[Category and Sub-Category]],1,SEARCH("/",Table1[[#This Row],[Category and Sub-Category]],1)-1))</f>
        <v>theater</v>
      </c>
      <c r="R3489" t="str">
        <f>TRIM(MID(Table1[[#This Row],[Category and Sub-Category]],SEARCH("/",Table1[[#This Row],[Category and Sub-Category]],1)+1,LEN(Table1[[#This Row],[Category and Sub-Category]])))</f>
        <v>plays</v>
      </c>
      <c r="S3489" s="8">
        <f>DATE(1970,1,1)+(Table1[[#This Row],[launched_at]]/(24*60*60))</f>
        <v>42149.940416666665</v>
      </c>
      <c r="T3489" s="8">
        <f>DATE(1970,1,1)+(Table1[[#This Row],[deadline]]/(24*60*60))</f>
        <v>42179.940416666665</v>
      </c>
      <c r="U3489">
        <f>_xlfn.DAYS(Table1[[#This Row],[Date Ended Conversion]],Table1[[#This Row],[Date Created Conversion]])</f>
        <v>30</v>
      </c>
    </row>
    <row r="3490" spans="1:21" ht="43.5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9">
        <f>IF(Table1[[#This Row],[goal]] &lt;= 0,0,Table1[[#This Row],[pledged]]/Table1[[#This Row],[goal]])</f>
        <v>1.212</v>
      </c>
      <c r="P3490" s="7">
        <f>IF(Table1[[#This Row],[backers_count]] &lt;= 0,0,Table1[[#This Row],[pledged]]/Table1[[#This Row],[backers_count]])</f>
        <v>125.37931034482759</v>
      </c>
      <c r="Q3490" t="str">
        <f>TRIM(MID(Table1[[#This Row],[Category and Sub-Category]],1,SEARCH("/",Table1[[#This Row],[Category and Sub-Category]],1)-1))</f>
        <v>theater</v>
      </c>
      <c r="R3490" t="str">
        <f>TRIM(MID(Table1[[#This Row],[Category and Sub-Category]],SEARCH("/",Table1[[#This Row],[Category and Sub-Category]],1)+1,LEN(Table1[[#This Row],[Category and Sub-Category]])))</f>
        <v>plays</v>
      </c>
      <c r="S3490" s="8">
        <f>DATE(1970,1,1)+(Table1[[#This Row],[launched_at]]/(24*60*60))</f>
        <v>42087.768055555556</v>
      </c>
      <c r="T3490" s="8">
        <f>DATE(1970,1,1)+(Table1[[#This Row],[deadline]]/(24*60*60))</f>
        <v>42111.666666666672</v>
      </c>
      <c r="U3490">
        <f>_xlfn.DAYS(Table1[[#This Row],[Date Ended Conversion]],Table1[[#This Row],[Date Created Conversion]])</f>
        <v>24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9">
        <f>IF(Table1[[#This Row],[goal]] &lt;= 0,0,Table1[[#This Row],[pledged]]/Table1[[#This Row],[goal]])</f>
        <v>1.127</v>
      </c>
      <c r="P3491" s="7">
        <f>IF(Table1[[#This Row],[backers_count]] &lt;= 0,0,Table1[[#This Row],[pledged]]/Table1[[#This Row],[backers_count]])</f>
        <v>78.263888888888886</v>
      </c>
      <c r="Q3491" t="str">
        <f>TRIM(MID(Table1[[#This Row],[Category and Sub-Category]],1,SEARCH("/",Table1[[#This Row],[Category and Sub-Category]],1)-1))</f>
        <v>theater</v>
      </c>
      <c r="R3491" t="str">
        <f>TRIM(MID(Table1[[#This Row],[Category and Sub-Category]],SEARCH("/",Table1[[#This Row],[Category and Sub-Category]],1)+1,LEN(Table1[[#This Row],[Category and Sub-Category]])))</f>
        <v>plays</v>
      </c>
      <c r="S3491" s="8">
        <f>DATE(1970,1,1)+(Table1[[#This Row],[launched_at]]/(24*60*60))</f>
        <v>41753.635775462964</v>
      </c>
      <c r="T3491" s="8">
        <f>DATE(1970,1,1)+(Table1[[#This Row],[deadline]]/(24*60*60))</f>
        <v>41783.875</v>
      </c>
      <c r="U3491">
        <f>_xlfn.DAYS(Table1[[#This Row],[Date Ended Conversion]],Table1[[#This Row],[Date Created Conversion]])</f>
        <v>30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9">
        <f>IF(Table1[[#This Row],[goal]] &lt;= 0,0,Table1[[#This Row],[pledged]]/Table1[[#This Row],[goal]])</f>
        <v>1.2749999999999999</v>
      </c>
      <c r="P3492" s="7">
        <f>IF(Table1[[#This Row],[backers_count]] &lt;= 0,0,Table1[[#This Row],[pledged]]/Table1[[#This Row],[backers_count]])</f>
        <v>47.222222222222221</v>
      </c>
      <c r="Q3492" t="str">
        <f>TRIM(MID(Table1[[#This Row],[Category and Sub-Category]],1,SEARCH("/",Table1[[#This Row],[Category and Sub-Category]],1)-1))</f>
        <v>theater</v>
      </c>
      <c r="R3492" t="str">
        <f>TRIM(MID(Table1[[#This Row],[Category and Sub-Category]],SEARCH("/",Table1[[#This Row],[Category and Sub-Category]],1)+1,LEN(Table1[[#This Row],[Category and Sub-Category]])))</f>
        <v>plays</v>
      </c>
      <c r="S3492" s="8">
        <f>DATE(1970,1,1)+(Table1[[#This Row],[launched_at]]/(24*60*60))</f>
        <v>42443.802361111113</v>
      </c>
      <c r="T3492" s="8">
        <f>DATE(1970,1,1)+(Table1[[#This Row],[deadline]]/(24*60*60))</f>
        <v>42473.802361111113</v>
      </c>
      <c r="U3492">
        <f>_xlfn.DAYS(Table1[[#This Row],[Date Ended Conversion]],Table1[[#This Row],[Date Created Conversion]])</f>
        <v>30</v>
      </c>
    </row>
    <row r="3493" spans="1:21" ht="43.5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9">
        <f>IF(Table1[[#This Row],[goal]] &lt;= 0,0,Table1[[#This Row],[pledged]]/Table1[[#This Row],[goal]])</f>
        <v>1.5820000000000001</v>
      </c>
      <c r="P3493" s="7">
        <f>IF(Table1[[#This Row],[backers_count]] &lt;= 0,0,Table1[[#This Row],[pledged]]/Table1[[#This Row],[backers_count]])</f>
        <v>79.099999999999994</v>
      </c>
      <c r="Q3493" t="str">
        <f>TRIM(MID(Table1[[#This Row],[Category and Sub-Category]],1,SEARCH("/",Table1[[#This Row],[Category and Sub-Category]],1)-1))</f>
        <v>theater</v>
      </c>
      <c r="R3493" t="str">
        <f>TRIM(MID(Table1[[#This Row],[Category and Sub-Category]],SEARCH("/",Table1[[#This Row],[Category and Sub-Category]],1)+1,LEN(Table1[[#This Row],[Category and Sub-Category]])))</f>
        <v>plays</v>
      </c>
      <c r="S3493" s="8">
        <f>DATE(1970,1,1)+(Table1[[#This Row],[launched_at]]/(24*60*60))</f>
        <v>42121.249814814815</v>
      </c>
      <c r="T3493" s="8">
        <f>DATE(1970,1,1)+(Table1[[#This Row],[deadline]]/(24*60*60))</f>
        <v>42142.249814814815</v>
      </c>
      <c r="U3493">
        <f>_xlfn.DAYS(Table1[[#This Row],[Date Ended Conversion]],Table1[[#This Row],[Date Created Conversion]])</f>
        <v>21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9">
        <f>IF(Table1[[#This Row],[goal]] &lt;= 0,0,Table1[[#This Row],[pledged]]/Table1[[#This Row],[goal]])</f>
        <v>1.0526894736842105</v>
      </c>
      <c r="P3494" s="7">
        <f>IF(Table1[[#This Row],[backers_count]] &lt;= 0,0,Table1[[#This Row],[pledged]]/Table1[[#This Row],[backers_count]])</f>
        <v>114.29199999999999</v>
      </c>
      <c r="Q3494" t="str">
        <f>TRIM(MID(Table1[[#This Row],[Category and Sub-Category]],1,SEARCH("/",Table1[[#This Row],[Category and Sub-Category]],1)-1))</f>
        <v>theater</v>
      </c>
      <c r="R3494" t="str">
        <f>TRIM(MID(Table1[[#This Row],[Category and Sub-Category]],SEARCH("/",Table1[[#This Row],[Category and Sub-Category]],1)+1,LEN(Table1[[#This Row],[Category and Sub-Category]])))</f>
        <v>plays</v>
      </c>
      <c r="S3494" s="8">
        <f>DATE(1970,1,1)+(Table1[[#This Row],[launched_at]]/(24*60*60))</f>
        <v>42268.009224537032</v>
      </c>
      <c r="T3494" s="8">
        <f>DATE(1970,1,1)+(Table1[[#This Row],[deadline]]/(24*60*60))</f>
        <v>42303.009224537032</v>
      </c>
      <c r="U3494">
        <f>_xlfn.DAYS(Table1[[#This Row],[Date Ended Conversion]],Table1[[#This Row],[Date Created Conversion]])</f>
        <v>35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9">
        <f>IF(Table1[[#This Row],[goal]] &lt;= 0,0,Table1[[#This Row],[pledged]]/Table1[[#This Row],[goal]])</f>
        <v>1</v>
      </c>
      <c r="P3495" s="7">
        <f>IF(Table1[[#This Row],[backers_count]] &lt;= 0,0,Table1[[#This Row],[pledged]]/Table1[[#This Row],[backers_count]])</f>
        <v>51.724137931034484</v>
      </c>
      <c r="Q3495" t="str">
        <f>TRIM(MID(Table1[[#This Row],[Category and Sub-Category]],1,SEARCH("/",Table1[[#This Row],[Category and Sub-Category]],1)-1))</f>
        <v>theater</v>
      </c>
      <c r="R3495" t="str">
        <f>TRIM(MID(Table1[[#This Row],[Category and Sub-Category]],SEARCH("/",Table1[[#This Row],[Category and Sub-Category]],1)+1,LEN(Table1[[#This Row],[Category and Sub-Category]])))</f>
        <v>plays</v>
      </c>
      <c r="S3495" s="8">
        <f>DATE(1970,1,1)+(Table1[[#This Row],[launched_at]]/(24*60*60))</f>
        <v>41848.866157407407</v>
      </c>
      <c r="T3495" s="8">
        <f>DATE(1970,1,1)+(Table1[[#This Row],[deadline]]/(24*60*60))</f>
        <v>41868.21597222222</v>
      </c>
      <c r="U3495">
        <f>_xlfn.DAYS(Table1[[#This Row],[Date Ended Conversion]],Table1[[#This Row],[Date Created Conversion]])</f>
        <v>20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9">
        <f>IF(Table1[[#This Row],[goal]] &lt;= 0,0,Table1[[#This Row],[pledged]]/Table1[[#This Row],[goal]])</f>
        <v>1</v>
      </c>
      <c r="P3496" s="7">
        <f>IF(Table1[[#This Row],[backers_count]] &lt;= 0,0,Table1[[#This Row],[pledged]]/Table1[[#This Row],[backers_count]])</f>
        <v>30.76923076923077</v>
      </c>
      <c r="Q3496" t="str">
        <f>TRIM(MID(Table1[[#This Row],[Category and Sub-Category]],1,SEARCH("/",Table1[[#This Row],[Category and Sub-Category]],1)-1))</f>
        <v>theater</v>
      </c>
      <c r="R3496" t="str">
        <f>TRIM(MID(Table1[[#This Row],[Category and Sub-Category]],SEARCH("/",Table1[[#This Row],[Category and Sub-Category]],1)+1,LEN(Table1[[#This Row],[Category and Sub-Category]])))</f>
        <v>plays</v>
      </c>
      <c r="S3496" s="8">
        <f>DATE(1970,1,1)+(Table1[[#This Row],[launched_at]]/(24*60*60))</f>
        <v>42689.214988425927</v>
      </c>
      <c r="T3496" s="8">
        <f>DATE(1970,1,1)+(Table1[[#This Row],[deadline]]/(24*60*60))</f>
        <v>42700.25</v>
      </c>
      <c r="U3496">
        <f>_xlfn.DAYS(Table1[[#This Row],[Date Ended Conversion]],Table1[[#This Row],[Date Created Conversion]])</f>
        <v>11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9">
        <f>IF(Table1[[#This Row],[goal]] &lt;= 0,0,Table1[[#This Row],[pledged]]/Table1[[#This Row],[goal]])</f>
        <v>1.0686</v>
      </c>
      <c r="P3497" s="7">
        <f>IF(Table1[[#This Row],[backers_count]] &lt;= 0,0,Table1[[#This Row],[pledged]]/Table1[[#This Row],[backers_count]])</f>
        <v>74.208333333333329</v>
      </c>
      <c r="Q3497" t="str">
        <f>TRIM(MID(Table1[[#This Row],[Category and Sub-Category]],1,SEARCH("/",Table1[[#This Row],[Category and Sub-Category]],1)-1))</f>
        <v>theater</v>
      </c>
      <c r="R3497" t="str">
        <f>TRIM(MID(Table1[[#This Row],[Category and Sub-Category]],SEARCH("/",Table1[[#This Row],[Category and Sub-Category]],1)+1,LEN(Table1[[#This Row],[Category and Sub-Category]])))</f>
        <v>plays</v>
      </c>
      <c r="S3497" s="8">
        <f>DATE(1970,1,1)+(Table1[[#This Row],[launched_at]]/(24*60*60))</f>
        <v>41915.762835648144</v>
      </c>
      <c r="T3497" s="8">
        <f>DATE(1970,1,1)+(Table1[[#This Row],[deadline]]/(24*60*60))</f>
        <v>41944.720833333333</v>
      </c>
      <c r="U3497">
        <f>_xlfn.DAYS(Table1[[#This Row],[Date Ended Conversion]],Table1[[#This Row],[Date Created Conversion]])</f>
        <v>29</v>
      </c>
    </row>
    <row r="3498" spans="1:21" ht="43.5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9">
        <f>IF(Table1[[#This Row],[goal]] &lt;= 0,0,Table1[[#This Row],[pledged]]/Table1[[#This Row],[goal]])</f>
        <v>1.244</v>
      </c>
      <c r="P3498" s="7">
        <f>IF(Table1[[#This Row],[backers_count]] &lt;= 0,0,Table1[[#This Row],[pledged]]/Table1[[#This Row],[backers_count]])</f>
        <v>47.846153846153847</v>
      </c>
      <c r="Q3498" t="str">
        <f>TRIM(MID(Table1[[#This Row],[Category and Sub-Category]],1,SEARCH("/",Table1[[#This Row],[Category and Sub-Category]],1)-1))</f>
        <v>theater</v>
      </c>
      <c r="R3498" t="str">
        <f>TRIM(MID(Table1[[#This Row],[Category and Sub-Category]],SEARCH("/",Table1[[#This Row],[Category and Sub-Category]],1)+1,LEN(Table1[[#This Row],[Category and Sub-Category]])))</f>
        <v>plays</v>
      </c>
      <c r="S3498" s="8">
        <f>DATE(1970,1,1)+(Table1[[#This Row],[launched_at]]/(24*60*60))</f>
        <v>42584.846828703703</v>
      </c>
      <c r="T3498" s="8">
        <f>DATE(1970,1,1)+(Table1[[#This Row],[deadline]]/(24*60*60))</f>
        <v>42624.846828703703</v>
      </c>
      <c r="U3498">
        <f>_xlfn.DAYS(Table1[[#This Row],[Date Ended Conversion]],Table1[[#This Row],[Date Created Conversion]])</f>
        <v>40</v>
      </c>
    </row>
    <row r="3499" spans="1:21" ht="43.5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9">
        <f>IF(Table1[[#This Row],[goal]] &lt;= 0,0,Table1[[#This Row],[pledged]]/Table1[[#This Row],[goal]])</f>
        <v>1.0870406189555126</v>
      </c>
      <c r="P3499" s="7">
        <f>IF(Table1[[#This Row],[backers_count]] &lt;= 0,0,Table1[[#This Row],[pledged]]/Table1[[#This Row],[backers_count]])</f>
        <v>34.408163265306122</v>
      </c>
      <c r="Q3499" t="str">
        <f>TRIM(MID(Table1[[#This Row],[Category and Sub-Category]],1,SEARCH("/",Table1[[#This Row],[Category and Sub-Category]],1)-1))</f>
        <v>theater</v>
      </c>
      <c r="R3499" t="str">
        <f>TRIM(MID(Table1[[#This Row],[Category and Sub-Category]],SEARCH("/",Table1[[#This Row],[Category and Sub-Category]],1)+1,LEN(Table1[[#This Row],[Category and Sub-Category]])))</f>
        <v>plays</v>
      </c>
      <c r="S3499" s="8">
        <f>DATE(1970,1,1)+(Table1[[#This Row],[launched_at]]/(24*60*60))</f>
        <v>42511.741944444446</v>
      </c>
      <c r="T3499" s="8">
        <f>DATE(1970,1,1)+(Table1[[#This Row],[deadline]]/(24*60*60))</f>
        <v>42523.916666666672</v>
      </c>
      <c r="U3499">
        <f>_xlfn.DAYS(Table1[[#This Row],[Date Ended Conversion]],Table1[[#This Row],[Date Created Conversion]])</f>
        <v>12</v>
      </c>
    </row>
    <row r="3500" spans="1:21" ht="43.5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9">
        <f>IF(Table1[[#This Row],[goal]] &lt;= 0,0,Table1[[#This Row],[pledged]]/Table1[[#This Row],[goal]])</f>
        <v>1.0242424242424242</v>
      </c>
      <c r="P3500" s="7">
        <f>IF(Table1[[#This Row],[backers_count]] &lt;= 0,0,Table1[[#This Row],[pledged]]/Table1[[#This Row],[backers_count]])</f>
        <v>40.238095238095241</v>
      </c>
      <c r="Q3500" t="str">
        <f>TRIM(MID(Table1[[#This Row],[Category and Sub-Category]],1,SEARCH("/",Table1[[#This Row],[Category and Sub-Category]],1)-1))</f>
        <v>theater</v>
      </c>
      <c r="R3500" t="str">
        <f>TRIM(MID(Table1[[#This Row],[Category and Sub-Category]],SEARCH("/",Table1[[#This Row],[Category and Sub-Category]],1)+1,LEN(Table1[[#This Row],[Category and Sub-Category]])))</f>
        <v>plays</v>
      </c>
      <c r="S3500" s="8">
        <f>DATE(1970,1,1)+(Table1[[#This Row],[launched_at]]/(24*60*60))</f>
        <v>42459.15861111111</v>
      </c>
      <c r="T3500" s="8">
        <f>DATE(1970,1,1)+(Table1[[#This Row],[deadline]]/(24*60*60))</f>
        <v>42518.905555555553</v>
      </c>
      <c r="U3500">
        <f>_xlfn.DAYS(Table1[[#This Row],[Date Ended Conversion]],Table1[[#This Row],[Date Created Conversion]])</f>
        <v>59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9">
        <f>IF(Table1[[#This Row],[goal]] &lt;= 0,0,Table1[[#This Row],[pledged]]/Table1[[#This Row],[goal]])</f>
        <v>1.0549999999999999</v>
      </c>
      <c r="P3501" s="7">
        <f>IF(Table1[[#This Row],[backers_count]] &lt;= 0,0,Table1[[#This Row],[pledged]]/Table1[[#This Row],[backers_count]])</f>
        <v>60.285714285714285</v>
      </c>
      <c r="Q3501" t="str">
        <f>TRIM(MID(Table1[[#This Row],[Category and Sub-Category]],1,SEARCH("/",Table1[[#This Row],[Category and Sub-Category]],1)-1))</f>
        <v>theater</v>
      </c>
      <c r="R3501" t="str">
        <f>TRIM(MID(Table1[[#This Row],[Category and Sub-Category]],SEARCH("/",Table1[[#This Row],[Category and Sub-Category]],1)+1,LEN(Table1[[#This Row],[Category and Sub-Category]])))</f>
        <v>plays</v>
      </c>
      <c r="S3501" s="8">
        <f>DATE(1970,1,1)+(Table1[[#This Row],[launched_at]]/(24*60*60))</f>
        <v>42132.036168981482</v>
      </c>
      <c r="T3501" s="8">
        <f>DATE(1970,1,1)+(Table1[[#This Row],[deadline]]/(24*60*60))</f>
        <v>42186.290972222225</v>
      </c>
      <c r="U3501">
        <f>_xlfn.DAYS(Table1[[#This Row],[Date Ended Conversion]],Table1[[#This Row],[Date Created Conversion]])</f>
        <v>54</v>
      </c>
    </row>
    <row r="3502" spans="1:21" ht="43.5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9">
        <f>IF(Table1[[#This Row],[goal]] &lt;= 0,0,Table1[[#This Row],[pledged]]/Table1[[#This Row],[goal]])</f>
        <v>1.0629999999999999</v>
      </c>
      <c r="P3502" s="7">
        <f>IF(Table1[[#This Row],[backers_count]] &lt;= 0,0,Table1[[#This Row],[pledged]]/Table1[[#This Row],[backers_count]])</f>
        <v>25.30952380952381</v>
      </c>
      <c r="Q3502" t="str">
        <f>TRIM(MID(Table1[[#This Row],[Category and Sub-Category]],1,SEARCH("/",Table1[[#This Row],[Category and Sub-Category]],1)-1))</f>
        <v>theater</v>
      </c>
      <c r="R3502" t="str">
        <f>TRIM(MID(Table1[[#This Row],[Category and Sub-Category]],SEARCH("/",Table1[[#This Row],[Category and Sub-Category]],1)+1,LEN(Table1[[#This Row],[Category and Sub-Category]])))</f>
        <v>plays</v>
      </c>
      <c r="S3502" s="8">
        <f>DATE(1970,1,1)+(Table1[[#This Row],[launched_at]]/(24*60*60))</f>
        <v>42419.919421296298</v>
      </c>
      <c r="T3502" s="8">
        <f>DATE(1970,1,1)+(Table1[[#This Row],[deadline]]/(24*60*60))</f>
        <v>42436.207638888889</v>
      </c>
      <c r="U3502">
        <f>_xlfn.DAYS(Table1[[#This Row],[Date Ended Conversion]],Table1[[#This Row],[Date Created Conversion]])</f>
        <v>17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9">
        <f>IF(Table1[[#This Row],[goal]] &lt;= 0,0,Table1[[#This Row],[pledged]]/Table1[[#This Row],[goal]])</f>
        <v>1.0066666666666666</v>
      </c>
      <c r="P3503" s="7">
        <f>IF(Table1[[#This Row],[backers_count]] &lt;= 0,0,Table1[[#This Row],[pledged]]/Table1[[#This Row],[backers_count]])</f>
        <v>35.952380952380949</v>
      </c>
      <c r="Q3503" t="str">
        <f>TRIM(MID(Table1[[#This Row],[Category and Sub-Category]],1,SEARCH("/",Table1[[#This Row],[Category and Sub-Category]],1)-1))</f>
        <v>theater</v>
      </c>
      <c r="R3503" t="str">
        <f>TRIM(MID(Table1[[#This Row],[Category and Sub-Category]],SEARCH("/",Table1[[#This Row],[Category and Sub-Category]],1)+1,LEN(Table1[[#This Row],[Category and Sub-Category]])))</f>
        <v>plays</v>
      </c>
      <c r="S3503" s="8">
        <f>DATE(1970,1,1)+(Table1[[#This Row],[launched_at]]/(24*60*60))</f>
        <v>42233.763831018514</v>
      </c>
      <c r="T3503" s="8">
        <f>DATE(1970,1,1)+(Table1[[#This Row],[deadline]]/(24*60*60))</f>
        <v>42258.763831018514</v>
      </c>
      <c r="U3503">
        <f>_xlfn.DAYS(Table1[[#This Row],[Date Ended Conversion]],Table1[[#This Row],[Date Created Conversion]])</f>
        <v>25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9">
        <f>IF(Table1[[#This Row],[goal]] &lt;= 0,0,Table1[[#This Row],[pledged]]/Table1[[#This Row],[goal]])</f>
        <v>1.054</v>
      </c>
      <c r="P3504" s="7">
        <f>IF(Table1[[#This Row],[backers_count]] &lt;= 0,0,Table1[[#This Row],[pledged]]/Table1[[#This Row],[backers_count]])</f>
        <v>136</v>
      </c>
      <c r="Q3504" t="str">
        <f>TRIM(MID(Table1[[#This Row],[Category and Sub-Category]],1,SEARCH("/",Table1[[#This Row],[Category and Sub-Category]],1)-1))</f>
        <v>theater</v>
      </c>
      <c r="R3504" t="str">
        <f>TRIM(MID(Table1[[#This Row],[Category and Sub-Category]],SEARCH("/",Table1[[#This Row],[Category and Sub-Category]],1)+1,LEN(Table1[[#This Row],[Category and Sub-Category]])))</f>
        <v>plays</v>
      </c>
      <c r="S3504" s="8">
        <f>DATE(1970,1,1)+(Table1[[#This Row],[launched_at]]/(24*60*60))</f>
        <v>42430.839398148149</v>
      </c>
      <c r="T3504" s="8">
        <f>DATE(1970,1,1)+(Table1[[#This Row],[deadline]]/(24*60*60))</f>
        <v>42445.165972222225</v>
      </c>
      <c r="U3504">
        <f>_xlfn.DAYS(Table1[[#This Row],[Date Ended Conversion]],Table1[[#This Row],[Date Created Conversion]])</f>
        <v>15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9">
        <f>IF(Table1[[#This Row],[goal]] &lt;= 0,0,Table1[[#This Row],[pledged]]/Table1[[#This Row],[goal]])</f>
        <v>1.0755999999999999</v>
      </c>
      <c r="P3505" s="7">
        <f>IF(Table1[[#This Row],[backers_count]] &lt;= 0,0,Table1[[#This Row],[pledged]]/Table1[[#This Row],[backers_count]])</f>
        <v>70.763157894736835</v>
      </c>
      <c r="Q3505" t="str">
        <f>TRIM(MID(Table1[[#This Row],[Category and Sub-Category]],1,SEARCH("/",Table1[[#This Row],[Category and Sub-Category]],1)-1))</f>
        <v>theater</v>
      </c>
      <c r="R3505" t="str">
        <f>TRIM(MID(Table1[[#This Row],[Category and Sub-Category]],SEARCH("/",Table1[[#This Row],[Category and Sub-Category]],1)+1,LEN(Table1[[#This Row],[Category and Sub-Category]])))</f>
        <v>plays</v>
      </c>
      <c r="S3505" s="8">
        <f>DATE(1970,1,1)+(Table1[[#This Row],[launched_at]]/(24*60*60))</f>
        <v>42545.478333333333</v>
      </c>
      <c r="T3505" s="8">
        <f>DATE(1970,1,1)+(Table1[[#This Row],[deadline]]/(24*60*60))</f>
        <v>42575.478333333333</v>
      </c>
      <c r="U3505">
        <f>_xlfn.DAYS(Table1[[#This Row],[Date Ended Conversion]],Table1[[#This Row],[Date Created Conversion]])</f>
        <v>30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9">
        <f>IF(Table1[[#This Row],[goal]] &lt;= 0,0,Table1[[#This Row],[pledged]]/Table1[[#This Row],[goal]])</f>
        <v>1</v>
      </c>
      <c r="P3506" s="7">
        <f>IF(Table1[[#This Row],[backers_count]] &lt;= 0,0,Table1[[#This Row],[pledged]]/Table1[[#This Row],[backers_count]])</f>
        <v>125</v>
      </c>
      <c r="Q3506" t="str">
        <f>TRIM(MID(Table1[[#This Row],[Category and Sub-Category]],1,SEARCH("/",Table1[[#This Row],[Category and Sub-Category]],1)-1))</f>
        <v>theater</v>
      </c>
      <c r="R3506" t="str">
        <f>TRIM(MID(Table1[[#This Row],[Category and Sub-Category]],SEARCH("/",Table1[[#This Row],[Category and Sub-Category]],1)+1,LEN(Table1[[#This Row],[Category and Sub-Category]])))</f>
        <v>plays</v>
      </c>
      <c r="S3506" s="8">
        <f>DATE(1970,1,1)+(Table1[[#This Row],[launched_at]]/(24*60*60))</f>
        <v>42297.748738425929</v>
      </c>
      <c r="T3506" s="8">
        <f>DATE(1970,1,1)+(Table1[[#This Row],[deadline]]/(24*60*60))</f>
        <v>42327.790405092594</v>
      </c>
      <c r="U3506">
        <f>_xlfn.DAYS(Table1[[#This Row],[Date Ended Conversion]],Table1[[#This Row],[Date Created Conversion]])</f>
        <v>30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9">
        <f>IF(Table1[[#This Row],[goal]] &lt;= 0,0,Table1[[#This Row],[pledged]]/Table1[[#This Row],[goal]])</f>
        <v>1.0376000000000001</v>
      </c>
      <c r="P3507" s="7">
        <f>IF(Table1[[#This Row],[backers_count]] &lt;= 0,0,Table1[[#This Row],[pledged]]/Table1[[#This Row],[backers_count]])</f>
        <v>66.512820512820511</v>
      </c>
      <c r="Q3507" t="str">
        <f>TRIM(MID(Table1[[#This Row],[Category and Sub-Category]],1,SEARCH("/",Table1[[#This Row],[Category and Sub-Category]],1)-1))</f>
        <v>theater</v>
      </c>
      <c r="R3507" t="str">
        <f>TRIM(MID(Table1[[#This Row],[Category and Sub-Category]],SEARCH("/",Table1[[#This Row],[Category and Sub-Category]],1)+1,LEN(Table1[[#This Row],[Category and Sub-Category]])))</f>
        <v>plays</v>
      </c>
      <c r="S3507" s="8">
        <f>DATE(1970,1,1)+(Table1[[#This Row],[launched_at]]/(24*60*60))</f>
        <v>41760.935706018521</v>
      </c>
      <c r="T3507" s="8">
        <f>DATE(1970,1,1)+(Table1[[#This Row],[deadline]]/(24*60*60))</f>
        <v>41772.166666666664</v>
      </c>
      <c r="U3507">
        <f>_xlfn.DAYS(Table1[[#This Row],[Date Ended Conversion]],Table1[[#This Row],[Date Created Conversion]])</f>
        <v>12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9">
        <f>IF(Table1[[#This Row],[goal]] &lt;= 0,0,Table1[[#This Row],[pledged]]/Table1[[#This Row],[goal]])</f>
        <v>1.0149999999999999</v>
      </c>
      <c r="P3508" s="7">
        <f>IF(Table1[[#This Row],[backers_count]] &lt;= 0,0,Table1[[#This Row],[pledged]]/Table1[[#This Row],[backers_count]])</f>
        <v>105</v>
      </c>
      <c r="Q3508" t="str">
        <f>TRIM(MID(Table1[[#This Row],[Category and Sub-Category]],1,SEARCH("/",Table1[[#This Row],[Category and Sub-Category]],1)-1))</f>
        <v>theater</v>
      </c>
      <c r="R3508" t="str">
        <f>TRIM(MID(Table1[[#This Row],[Category and Sub-Category]],SEARCH("/",Table1[[#This Row],[Category and Sub-Category]],1)+1,LEN(Table1[[#This Row],[Category and Sub-Category]])))</f>
        <v>plays</v>
      </c>
      <c r="S3508" s="8">
        <f>DATE(1970,1,1)+(Table1[[#This Row],[launched_at]]/(24*60*60))</f>
        <v>41829.734259259261</v>
      </c>
      <c r="T3508" s="8">
        <f>DATE(1970,1,1)+(Table1[[#This Row],[deadline]]/(24*60*60))</f>
        <v>41874.734259259261</v>
      </c>
      <c r="U3508">
        <f>_xlfn.DAYS(Table1[[#This Row],[Date Ended Conversion]],Table1[[#This Row],[Date Created Conversion]])</f>
        <v>45</v>
      </c>
    </row>
    <row r="3509" spans="1:21" ht="29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9">
        <f>IF(Table1[[#This Row],[goal]] &lt;= 0,0,Table1[[#This Row],[pledged]]/Table1[[#This Row],[goal]])</f>
        <v>1.044</v>
      </c>
      <c r="P3509" s="7">
        <f>IF(Table1[[#This Row],[backers_count]] &lt;= 0,0,Table1[[#This Row],[pledged]]/Table1[[#This Row],[backers_count]])</f>
        <v>145</v>
      </c>
      <c r="Q3509" t="str">
        <f>TRIM(MID(Table1[[#This Row],[Category and Sub-Category]],1,SEARCH("/",Table1[[#This Row],[Category and Sub-Category]],1)-1))</f>
        <v>theater</v>
      </c>
      <c r="R3509" t="str">
        <f>TRIM(MID(Table1[[#This Row],[Category and Sub-Category]],SEARCH("/",Table1[[#This Row],[Category and Sub-Category]],1)+1,LEN(Table1[[#This Row],[Category and Sub-Category]])))</f>
        <v>plays</v>
      </c>
      <c r="S3509" s="8">
        <f>DATE(1970,1,1)+(Table1[[#This Row],[launched_at]]/(24*60*60))</f>
        <v>42491.92288194444</v>
      </c>
      <c r="T3509" s="8">
        <f>DATE(1970,1,1)+(Table1[[#This Row],[deadline]]/(24*60*60))</f>
        <v>42521.92288194444</v>
      </c>
      <c r="U3509">
        <f>_xlfn.DAYS(Table1[[#This Row],[Date Ended Conversion]],Table1[[#This Row],[Date Created Conversion]])</f>
        <v>30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9">
        <f>IF(Table1[[#This Row],[goal]] &lt;= 0,0,Table1[[#This Row],[pledged]]/Table1[[#This Row],[goal]])</f>
        <v>1.8</v>
      </c>
      <c r="P3510" s="7">
        <f>IF(Table1[[#This Row],[backers_count]] &lt;= 0,0,Table1[[#This Row],[pledged]]/Table1[[#This Row],[backers_count]])</f>
        <v>12</v>
      </c>
      <c r="Q3510" t="str">
        <f>TRIM(MID(Table1[[#This Row],[Category and Sub-Category]],1,SEARCH("/",Table1[[#This Row],[Category and Sub-Category]],1)-1))</f>
        <v>theater</v>
      </c>
      <c r="R3510" t="str">
        <f>TRIM(MID(Table1[[#This Row],[Category and Sub-Category]],SEARCH("/",Table1[[#This Row],[Category and Sub-Category]],1)+1,LEN(Table1[[#This Row],[Category and Sub-Category]])))</f>
        <v>plays</v>
      </c>
      <c r="S3510" s="8">
        <f>DATE(1970,1,1)+(Table1[[#This Row],[launched_at]]/(24*60*60))</f>
        <v>42477.729780092588</v>
      </c>
      <c r="T3510" s="8">
        <f>DATE(1970,1,1)+(Table1[[#This Row],[deadline]]/(24*60*60))</f>
        <v>42500.875</v>
      </c>
      <c r="U3510">
        <f>_xlfn.DAYS(Table1[[#This Row],[Date Ended Conversion]],Table1[[#This Row],[Date Created Conversion]])</f>
        <v>23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9">
        <f>IF(Table1[[#This Row],[goal]] &lt;= 0,0,Table1[[#This Row],[pledged]]/Table1[[#This Row],[goal]])</f>
        <v>1.0633333333333332</v>
      </c>
      <c r="P3511" s="7">
        <f>IF(Table1[[#This Row],[backers_count]] &lt;= 0,0,Table1[[#This Row],[pledged]]/Table1[[#This Row],[backers_count]])</f>
        <v>96.666666666666671</v>
      </c>
      <c r="Q3511" t="str">
        <f>TRIM(MID(Table1[[#This Row],[Category and Sub-Category]],1,SEARCH("/",Table1[[#This Row],[Category and Sub-Category]],1)-1))</f>
        <v>theater</v>
      </c>
      <c r="R3511" t="str">
        <f>TRIM(MID(Table1[[#This Row],[Category and Sub-Category]],SEARCH("/",Table1[[#This Row],[Category and Sub-Category]],1)+1,LEN(Table1[[#This Row],[Category and Sub-Category]])))</f>
        <v>plays</v>
      </c>
      <c r="S3511" s="8">
        <f>DATE(1970,1,1)+(Table1[[#This Row],[launched_at]]/(24*60*60))</f>
        <v>41950.859560185185</v>
      </c>
      <c r="T3511" s="8">
        <f>DATE(1970,1,1)+(Table1[[#This Row],[deadline]]/(24*60*60))</f>
        <v>41964.204861111109</v>
      </c>
      <c r="U3511">
        <f>_xlfn.DAYS(Table1[[#This Row],[Date Ended Conversion]],Table1[[#This Row],[Date Created Conversion]])</f>
        <v>14</v>
      </c>
    </row>
    <row r="3512" spans="1:21" ht="43.5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9">
        <f>IF(Table1[[#This Row],[goal]] &lt;= 0,0,Table1[[#This Row],[pledged]]/Table1[[#This Row],[goal]])</f>
        <v>1.0055555555555555</v>
      </c>
      <c r="P3512" s="7">
        <f>IF(Table1[[#This Row],[backers_count]] &lt;= 0,0,Table1[[#This Row],[pledged]]/Table1[[#This Row],[backers_count]])</f>
        <v>60.333333333333336</v>
      </c>
      <c r="Q3512" t="str">
        <f>TRIM(MID(Table1[[#This Row],[Category and Sub-Category]],1,SEARCH("/",Table1[[#This Row],[Category and Sub-Category]],1)-1))</f>
        <v>theater</v>
      </c>
      <c r="R3512" t="str">
        <f>TRIM(MID(Table1[[#This Row],[Category and Sub-Category]],SEARCH("/",Table1[[#This Row],[Category and Sub-Category]],1)+1,LEN(Table1[[#This Row],[Category and Sub-Category]])))</f>
        <v>plays</v>
      </c>
      <c r="S3512" s="8">
        <f>DATE(1970,1,1)+(Table1[[#This Row],[launched_at]]/(24*60*60))</f>
        <v>41802.62090277778</v>
      </c>
      <c r="T3512" s="8">
        <f>DATE(1970,1,1)+(Table1[[#This Row],[deadline]]/(24*60*60))</f>
        <v>41822.62090277778</v>
      </c>
      <c r="U3512">
        <f>_xlfn.DAYS(Table1[[#This Row],[Date Ended Conversion]],Table1[[#This Row],[Date Created Conversion]])</f>
        <v>20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9">
        <f>IF(Table1[[#This Row],[goal]] &lt;= 0,0,Table1[[#This Row],[pledged]]/Table1[[#This Row],[goal]])</f>
        <v>1.012</v>
      </c>
      <c r="P3513" s="7">
        <f>IF(Table1[[#This Row],[backers_count]] &lt;= 0,0,Table1[[#This Row],[pledged]]/Table1[[#This Row],[backers_count]])</f>
        <v>79.89473684210526</v>
      </c>
      <c r="Q3513" t="str">
        <f>TRIM(MID(Table1[[#This Row],[Category and Sub-Category]],1,SEARCH("/",Table1[[#This Row],[Category and Sub-Category]],1)-1))</f>
        <v>theater</v>
      </c>
      <c r="R3513" t="str">
        <f>TRIM(MID(Table1[[#This Row],[Category and Sub-Category]],SEARCH("/",Table1[[#This Row],[Category and Sub-Category]],1)+1,LEN(Table1[[#This Row],[Category and Sub-Category]])))</f>
        <v>plays</v>
      </c>
      <c r="S3513" s="8">
        <f>DATE(1970,1,1)+(Table1[[#This Row],[launched_at]]/(24*60*60))</f>
        <v>41927.873784722222</v>
      </c>
      <c r="T3513" s="8">
        <f>DATE(1970,1,1)+(Table1[[#This Row],[deadline]]/(24*60*60))</f>
        <v>41950.770833333336</v>
      </c>
      <c r="U3513">
        <f>_xlfn.DAYS(Table1[[#This Row],[Date Ended Conversion]],Table1[[#This Row],[Date Created Conversion]])</f>
        <v>23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9">
        <f>IF(Table1[[#This Row],[goal]] &lt;= 0,0,Table1[[#This Row],[pledged]]/Table1[[#This Row],[goal]])</f>
        <v>1</v>
      </c>
      <c r="P3514" s="7">
        <f>IF(Table1[[#This Row],[backers_count]] &lt;= 0,0,Table1[[#This Row],[pledged]]/Table1[[#This Row],[backers_count]])</f>
        <v>58.823529411764703</v>
      </c>
      <c r="Q3514" t="str">
        <f>TRIM(MID(Table1[[#This Row],[Category and Sub-Category]],1,SEARCH("/",Table1[[#This Row],[Category and Sub-Category]],1)-1))</f>
        <v>theater</v>
      </c>
      <c r="R3514" t="str">
        <f>TRIM(MID(Table1[[#This Row],[Category and Sub-Category]],SEARCH("/",Table1[[#This Row],[Category and Sub-Category]],1)+1,LEN(Table1[[#This Row],[Category and Sub-Category]])))</f>
        <v>plays</v>
      </c>
      <c r="S3514" s="8">
        <f>DATE(1970,1,1)+(Table1[[#This Row],[launched_at]]/(24*60*60))</f>
        <v>42057.536944444444</v>
      </c>
      <c r="T3514" s="8">
        <f>DATE(1970,1,1)+(Table1[[#This Row],[deadline]]/(24*60*60))</f>
        <v>42117.49527777778</v>
      </c>
      <c r="U3514">
        <f>_xlfn.DAYS(Table1[[#This Row],[Date Ended Conversion]],Table1[[#This Row],[Date Created Conversion]])</f>
        <v>60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9">
        <f>IF(Table1[[#This Row],[goal]] &lt;= 0,0,Table1[[#This Row],[pledged]]/Table1[[#This Row],[goal]])</f>
        <v>1.1839285714285714</v>
      </c>
      <c r="P3515" s="7">
        <f>IF(Table1[[#This Row],[backers_count]] &lt;= 0,0,Table1[[#This Row],[pledged]]/Table1[[#This Row],[backers_count]])</f>
        <v>75.340909090909093</v>
      </c>
      <c r="Q3515" t="str">
        <f>TRIM(MID(Table1[[#This Row],[Category and Sub-Category]],1,SEARCH("/",Table1[[#This Row],[Category and Sub-Category]],1)-1))</f>
        <v>theater</v>
      </c>
      <c r="R3515" t="str">
        <f>TRIM(MID(Table1[[#This Row],[Category and Sub-Category]],SEARCH("/",Table1[[#This Row],[Category and Sub-Category]],1)+1,LEN(Table1[[#This Row],[Category and Sub-Category]])))</f>
        <v>plays</v>
      </c>
      <c r="S3515" s="8">
        <f>DATE(1970,1,1)+(Table1[[#This Row],[launched_at]]/(24*60*60))</f>
        <v>41781.096203703702</v>
      </c>
      <c r="T3515" s="8">
        <f>DATE(1970,1,1)+(Table1[[#This Row],[deadline]]/(24*60*60))</f>
        <v>41794.207638888889</v>
      </c>
      <c r="U3515">
        <f>_xlfn.DAYS(Table1[[#This Row],[Date Ended Conversion]],Table1[[#This Row],[Date Created Conversion]])</f>
        <v>13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9">
        <f>IF(Table1[[#This Row],[goal]] &lt;= 0,0,Table1[[#This Row],[pledged]]/Table1[[#This Row],[goal]])</f>
        <v>1.1000000000000001</v>
      </c>
      <c r="P3516" s="7">
        <f>IF(Table1[[#This Row],[backers_count]] &lt;= 0,0,Table1[[#This Row],[pledged]]/Table1[[#This Row],[backers_count]])</f>
        <v>55</v>
      </c>
      <c r="Q3516" t="str">
        <f>TRIM(MID(Table1[[#This Row],[Category and Sub-Category]],1,SEARCH("/",Table1[[#This Row],[Category and Sub-Category]],1)-1))</f>
        <v>theater</v>
      </c>
      <c r="R3516" t="str">
        <f>TRIM(MID(Table1[[#This Row],[Category and Sub-Category]],SEARCH("/",Table1[[#This Row],[Category and Sub-Category]],1)+1,LEN(Table1[[#This Row],[Category and Sub-Category]])))</f>
        <v>plays</v>
      </c>
      <c r="S3516" s="8">
        <f>DATE(1970,1,1)+(Table1[[#This Row],[launched_at]]/(24*60*60))</f>
        <v>42020.846666666665</v>
      </c>
      <c r="T3516" s="8">
        <f>DATE(1970,1,1)+(Table1[[#This Row],[deadline]]/(24*60*60))</f>
        <v>42037.207638888889</v>
      </c>
      <c r="U3516">
        <f>_xlfn.DAYS(Table1[[#This Row],[Date Ended Conversion]],Table1[[#This Row],[Date Created Conversion]])</f>
        <v>17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9">
        <f>IF(Table1[[#This Row],[goal]] &lt;= 0,0,Table1[[#This Row],[pledged]]/Table1[[#This Row],[goal]])</f>
        <v>1.0266666666666666</v>
      </c>
      <c r="P3517" s="7">
        <f>IF(Table1[[#This Row],[backers_count]] &lt;= 0,0,Table1[[#This Row],[pledged]]/Table1[[#This Row],[backers_count]])</f>
        <v>66.956521739130437</v>
      </c>
      <c r="Q3517" t="str">
        <f>TRIM(MID(Table1[[#This Row],[Category and Sub-Category]],1,SEARCH("/",Table1[[#This Row],[Category and Sub-Category]],1)-1))</f>
        <v>theater</v>
      </c>
      <c r="R3517" t="str">
        <f>TRIM(MID(Table1[[#This Row],[Category and Sub-Category]],SEARCH("/",Table1[[#This Row],[Category and Sub-Category]],1)+1,LEN(Table1[[#This Row],[Category and Sub-Category]])))</f>
        <v>plays</v>
      </c>
      <c r="S3517" s="8">
        <f>DATE(1970,1,1)+(Table1[[#This Row],[launched_at]]/(24*60*60))</f>
        <v>42125.772812499999</v>
      </c>
      <c r="T3517" s="8">
        <f>DATE(1970,1,1)+(Table1[[#This Row],[deadline]]/(24*60*60))</f>
        <v>42155.772812499999</v>
      </c>
      <c r="U3517">
        <f>_xlfn.DAYS(Table1[[#This Row],[Date Ended Conversion]],Table1[[#This Row],[Date Created Conversion]])</f>
        <v>30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9">
        <f>IF(Table1[[#This Row],[goal]] &lt;= 0,0,Table1[[#This Row],[pledged]]/Table1[[#This Row],[goal]])</f>
        <v>1</v>
      </c>
      <c r="P3518" s="7">
        <f>IF(Table1[[#This Row],[backers_count]] &lt;= 0,0,Table1[[#This Row],[pledged]]/Table1[[#This Row],[backers_count]])</f>
        <v>227.27272727272728</v>
      </c>
      <c r="Q3518" t="str">
        <f>TRIM(MID(Table1[[#This Row],[Category and Sub-Category]],1,SEARCH("/",Table1[[#This Row],[Category and Sub-Category]],1)-1))</f>
        <v>theater</v>
      </c>
      <c r="R3518" t="str">
        <f>TRIM(MID(Table1[[#This Row],[Category and Sub-Category]],SEARCH("/",Table1[[#This Row],[Category and Sub-Category]],1)+1,LEN(Table1[[#This Row],[Category and Sub-Category]])))</f>
        <v>plays</v>
      </c>
      <c r="S3518" s="8">
        <f>DATE(1970,1,1)+(Table1[[#This Row],[launched_at]]/(24*60*60))</f>
        <v>41856.010069444441</v>
      </c>
      <c r="T3518" s="8">
        <f>DATE(1970,1,1)+(Table1[[#This Row],[deadline]]/(24*60*60))</f>
        <v>41890.125</v>
      </c>
      <c r="U3518">
        <f>_xlfn.DAYS(Table1[[#This Row],[Date Ended Conversion]],Table1[[#This Row],[Date Created Conversion]])</f>
        <v>34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9">
        <f>IF(Table1[[#This Row],[goal]] &lt;= 0,0,Table1[[#This Row],[pledged]]/Table1[[#This Row],[goal]])</f>
        <v>1</v>
      </c>
      <c r="P3519" s="7">
        <f>IF(Table1[[#This Row],[backers_count]] &lt;= 0,0,Table1[[#This Row],[pledged]]/Table1[[#This Row],[backers_count]])</f>
        <v>307.69230769230768</v>
      </c>
      <c r="Q3519" t="str">
        <f>TRIM(MID(Table1[[#This Row],[Category and Sub-Category]],1,SEARCH("/",Table1[[#This Row],[Category and Sub-Category]],1)-1))</f>
        <v>theater</v>
      </c>
      <c r="R3519" t="str">
        <f>TRIM(MID(Table1[[#This Row],[Category and Sub-Category]],SEARCH("/",Table1[[#This Row],[Category and Sub-Category]],1)+1,LEN(Table1[[#This Row],[Category and Sub-Category]])))</f>
        <v>plays</v>
      </c>
      <c r="S3519" s="8">
        <f>DATE(1970,1,1)+(Table1[[#This Row],[launched_at]]/(24*60*60))</f>
        <v>41794.817523148144</v>
      </c>
      <c r="T3519" s="8">
        <f>DATE(1970,1,1)+(Table1[[#This Row],[deadline]]/(24*60*60))</f>
        <v>41824.458333333336</v>
      </c>
      <c r="U3519">
        <f>_xlfn.DAYS(Table1[[#This Row],[Date Ended Conversion]],Table1[[#This Row],[Date Created Conversion]])</f>
        <v>30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9">
        <f>IF(Table1[[#This Row],[goal]] &lt;= 0,0,Table1[[#This Row],[pledged]]/Table1[[#This Row],[goal]])</f>
        <v>1.10046</v>
      </c>
      <c r="P3520" s="7">
        <f>IF(Table1[[#This Row],[backers_count]] &lt;= 0,0,Table1[[#This Row],[pledged]]/Table1[[#This Row],[backers_count]])</f>
        <v>50.020909090909093</v>
      </c>
      <c r="Q3520" t="str">
        <f>TRIM(MID(Table1[[#This Row],[Category and Sub-Category]],1,SEARCH("/",Table1[[#This Row],[Category and Sub-Category]],1)-1))</f>
        <v>theater</v>
      </c>
      <c r="R3520" t="str">
        <f>TRIM(MID(Table1[[#This Row],[Category and Sub-Category]],SEARCH("/",Table1[[#This Row],[Category and Sub-Category]],1)+1,LEN(Table1[[#This Row],[Category and Sub-Category]])))</f>
        <v>plays</v>
      </c>
      <c r="S3520" s="8">
        <f>DATE(1970,1,1)+(Table1[[#This Row],[launched_at]]/(24*60*60))</f>
        <v>41893.783553240741</v>
      </c>
      <c r="T3520" s="8">
        <f>DATE(1970,1,1)+(Table1[[#This Row],[deadline]]/(24*60*60))</f>
        <v>41914.597916666666</v>
      </c>
      <c r="U3520">
        <f>_xlfn.DAYS(Table1[[#This Row],[Date Ended Conversion]],Table1[[#This Row],[Date Created Conversion]])</f>
        <v>21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9">
        <f>IF(Table1[[#This Row],[goal]] &lt;= 0,0,Table1[[#This Row],[pledged]]/Table1[[#This Row],[goal]])</f>
        <v>1.0135000000000001</v>
      </c>
      <c r="P3521" s="7">
        <f>IF(Table1[[#This Row],[backers_count]] &lt;= 0,0,Table1[[#This Row],[pledged]]/Table1[[#This Row],[backers_count]])</f>
        <v>72.392857142857139</v>
      </c>
      <c r="Q3521" t="str">
        <f>TRIM(MID(Table1[[#This Row],[Category and Sub-Category]],1,SEARCH("/",Table1[[#This Row],[Category and Sub-Category]],1)-1))</f>
        <v>theater</v>
      </c>
      <c r="R3521" t="str">
        <f>TRIM(MID(Table1[[#This Row],[Category and Sub-Category]],SEARCH("/",Table1[[#This Row],[Category and Sub-Category]],1)+1,LEN(Table1[[#This Row],[Category and Sub-Category]])))</f>
        <v>plays</v>
      </c>
      <c r="S3521" s="8">
        <f>DATE(1970,1,1)+(Table1[[#This Row],[launched_at]]/(24*60*60))</f>
        <v>42037.598958333328</v>
      </c>
      <c r="T3521" s="8">
        <f>DATE(1970,1,1)+(Table1[[#This Row],[deadline]]/(24*60*60))</f>
        <v>42067.598958333328</v>
      </c>
      <c r="U3521">
        <f>_xlfn.DAYS(Table1[[#This Row],[Date Ended Conversion]],Table1[[#This Row],[Date Created Conversion]])</f>
        <v>30</v>
      </c>
    </row>
    <row r="3522" spans="1:21" ht="29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9">
        <f>IF(Table1[[#This Row],[goal]] &lt;= 0,0,Table1[[#This Row],[pledged]]/Table1[[#This Row],[goal]])</f>
        <v>1.0075000000000001</v>
      </c>
      <c r="P3522" s="7">
        <f>IF(Table1[[#This Row],[backers_count]] &lt;= 0,0,Table1[[#This Row],[pledged]]/Table1[[#This Row],[backers_count]])</f>
        <v>95.952380952380949</v>
      </c>
      <c r="Q3522" t="str">
        <f>TRIM(MID(Table1[[#This Row],[Category and Sub-Category]],1,SEARCH("/",Table1[[#This Row],[Category and Sub-Category]],1)-1))</f>
        <v>theater</v>
      </c>
      <c r="R3522" t="str">
        <f>TRIM(MID(Table1[[#This Row],[Category and Sub-Category]],SEARCH("/",Table1[[#This Row],[Category and Sub-Category]],1)+1,LEN(Table1[[#This Row],[Category and Sub-Category]])))</f>
        <v>plays</v>
      </c>
      <c r="S3522" s="8">
        <f>DATE(1970,1,1)+(Table1[[#This Row],[launched_at]]/(24*60*60))</f>
        <v>42227.824212962965</v>
      </c>
      <c r="T3522" s="8">
        <f>DATE(1970,1,1)+(Table1[[#This Row],[deadline]]/(24*60*60))</f>
        <v>42253.57430555555</v>
      </c>
      <c r="U3522">
        <f>_xlfn.DAYS(Table1[[#This Row],[Date Ended Conversion]],Table1[[#This Row],[Date Created Conversion]])</f>
        <v>26</v>
      </c>
    </row>
    <row r="3523" spans="1:21" ht="43.5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9">
        <f>IF(Table1[[#This Row],[goal]] &lt;= 0,0,Table1[[#This Row],[pledged]]/Table1[[#This Row],[goal]])</f>
        <v>1.6942857142857144</v>
      </c>
      <c r="P3523" s="7">
        <f>IF(Table1[[#This Row],[backers_count]] &lt;= 0,0,Table1[[#This Row],[pledged]]/Table1[[#This Row],[backers_count]])</f>
        <v>45.615384615384613</v>
      </c>
      <c r="Q3523" t="str">
        <f>TRIM(MID(Table1[[#This Row],[Category and Sub-Category]],1,SEARCH("/",Table1[[#This Row],[Category and Sub-Category]],1)-1))</f>
        <v>theater</v>
      </c>
      <c r="R3523" t="str">
        <f>TRIM(MID(Table1[[#This Row],[Category and Sub-Category]],SEARCH("/",Table1[[#This Row],[Category and Sub-Category]],1)+1,LEN(Table1[[#This Row],[Category and Sub-Category]])))</f>
        <v>plays</v>
      </c>
      <c r="S3523" s="8">
        <f>DATE(1970,1,1)+(Table1[[#This Row],[launched_at]]/(24*60*60))</f>
        <v>41881.361342592594</v>
      </c>
      <c r="T3523" s="8">
        <f>DATE(1970,1,1)+(Table1[[#This Row],[deadline]]/(24*60*60))</f>
        <v>41911.361342592594</v>
      </c>
      <c r="U3523">
        <f>_xlfn.DAYS(Table1[[#This Row],[Date Ended Conversion]],Table1[[#This Row],[Date Created Conversion]])</f>
        <v>30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9">
        <f>IF(Table1[[#This Row],[goal]] &lt;= 0,0,Table1[[#This Row],[pledged]]/Table1[[#This Row],[goal]])</f>
        <v>1</v>
      </c>
      <c r="P3524" s="7">
        <f>IF(Table1[[#This Row],[backers_count]] &lt;= 0,0,Table1[[#This Row],[pledged]]/Table1[[#This Row],[backers_count]])</f>
        <v>41.029411764705884</v>
      </c>
      <c r="Q3524" t="str">
        <f>TRIM(MID(Table1[[#This Row],[Category and Sub-Category]],1,SEARCH("/",Table1[[#This Row],[Category and Sub-Category]],1)-1))</f>
        <v>theater</v>
      </c>
      <c r="R3524" t="str">
        <f>TRIM(MID(Table1[[#This Row],[Category and Sub-Category]],SEARCH("/",Table1[[#This Row],[Category and Sub-Category]],1)+1,LEN(Table1[[#This Row],[Category and Sub-Category]])))</f>
        <v>plays</v>
      </c>
      <c r="S3524" s="8">
        <f>DATE(1970,1,1)+(Table1[[#This Row],[launched_at]]/(24*60*60))</f>
        <v>42234.789884259255</v>
      </c>
      <c r="T3524" s="8">
        <f>DATE(1970,1,1)+(Table1[[#This Row],[deadline]]/(24*60*60))</f>
        <v>42262.420833333337</v>
      </c>
      <c r="U3524">
        <f>_xlfn.DAYS(Table1[[#This Row],[Date Ended Conversion]],Table1[[#This Row],[Date Created Conversion]])</f>
        <v>28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9">
        <f>IF(Table1[[#This Row],[goal]] &lt;= 0,0,Table1[[#This Row],[pledged]]/Table1[[#This Row],[goal]])</f>
        <v>1.1365000000000001</v>
      </c>
      <c r="P3525" s="7">
        <f>IF(Table1[[#This Row],[backers_count]] &lt;= 0,0,Table1[[#This Row],[pledged]]/Table1[[#This Row],[backers_count]])</f>
        <v>56.825000000000003</v>
      </c>
      <c r="Q3525" t="str">
        <f>TRIM(MID(Table1[[#This Row],[Category and Sub-Category]],1,SEARCH("/",Table1[[#This Row],[Category and Sub-Category]],1)-1))</f>
        <v>theater</v>
      </c>
      <c r="R3525" t="str">
        <f>TRIM(MID(Table1[[#This Row],[Category and Sub-Category]],SEARCH("/",Table1[[#This Row],[Category and Sub-Category]],1)+1,LEN(Table1[[#This Row],[Category and Sub-Category]])))</f>
        <v>plays</v>
      </c>
      <c r="S3525" s="8">
        <f>DATE(1970,1,1)+(Table1[[#This Row],[launched_at]]/(24*60*60))</f>
        <v>42581.397546296299</v>
      </c>
      <c r="T3525" s="8">
        <f>DATE(1970,1,1)+(Table1[[#This Row],[deadline]]/(24*60*60))</f>
        <v>42638.958333333328</v>
      </c>
      <c r="U3525">
        <f>_xlfn.DAYS(Table1[[#This Row],[Date Ended Conversion]],Table1[[#This Row],[Date Created Conversion]])</f>
        <v>57</v>
      </c>
    </row>
    <row r="3526" spans="1:21" ht="43.5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9">
        <f>IF(Table1[[#This Row],[goal]] &lt;= 0,0,Table1[[#This Row],[pledged]]/Table1[[#This Row],[goal]])</f>
        <v>1.0156000000000001</v>
      </c>
      <c r="P3526" s="7">
        <f>IF(Table1[[#This Row],[backers_count]] &lt;= 0,0,Table1[[#This Row],[pledged]]/Table1[[#This Row],[backers_count]])</f>
        <v>137.24324324324326</v>
      </c>
      <c r="Q3526" t="str">
        <f>TRIM(MID(Table1[[#This Row],[Category and Sub-Category]],1,SEARCH("/",Table1[[#This Row],[Category and Sub-Category]],1)-1))</f>
        <v>theater</v>
      </c>
      <c r="R3526" t="str">
        <f>TRIM(MID(Table1[[#This Row],[Category and Sub-Category]],SEARCH("/",Table1[[#This Row],[Category and Sub-Category]],1)+1,LEN(Table1[[#This Row],[Category and Sub-Category]])))</f>
        <v>plays</v>
      </c>
      <c r="S3526" s="8">
        <f>DATE(1970,1,1)+(Table1[[#This Row],[launched_at]]/(24*60*60))</f>
        <v>41880.76357638889</v>
      </c>
      <c r="T3526" s="8">
        <f>DATE(1970,1,1)+(Table1[[#This Row],[deadline]]/(24*60*60))</f>
        <v>41895.166666666664</v>
      </c>
      <c r="U3526">
        <f>_xlfn.DAYS(Table1[[#This Row],[Date Ended Conversion]],Table1[[#This Row],[Date Created Conversion]])</f>
        <v>15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9">
        <f>IF(Table1[[#This Row],[goal]] &lt;= 0,0,Table1[[#This Row],[pledged]]/Table1[[#This Row],[goal]])</f>
        <v>1.06</v>
      </c>
      <c r="P3527" s="7">
        <f>IF(Table1[[#This Row],[backers_count]] &lt;= 0,0,Table1[[#This Row],[pledged]]/Table1[[#This Row],[backers_count]])</f>
        <v>75.714285714285708</v>
      </c>
      <c r="Q3527" t="str">
        <f>TRIM(MID(Table1[[#This Row],[Category and Sub-Category]],1,SEARCH("/",Table1[[#This Row],[Category and Sub-Category]],1)-1))</f>
        <v>theater</v>
      </c>
      <c r="R3527" t="str">
        <f>TRIM(MID(Table1[[#This Row],[Category and Sub-Category]],SEARCH("/",Table1[[#This Row],[Category and Sub-Category]],1)+1,LEN(Table1[[#This Row],[Category and Sub-Category]])))</f>
        <v>plays</v>
      </c>
      <c r="S3527" s="8">
        <f>DATE(1970,1,1)+(Table1[[#This Row],[launched_at]]/(24*60*60))</f>
        <v>42214.6956712963</v>
      </c>
      <c r="T3527" s="8">
        <f>DATE(1970,1,1)+(Table1[[#This Row],[deadline]]/(24*60*60))</f>
        <v>42225.666666666672</v>
      </c>
      <c r="U3527">
        <f>_xlfn.DAYS(Table1[[#This Row],[Date Ended Conversion]],Table1[[#This Row],[Date Created Conversion]])</f>
        <v>11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9">
        <f>IF(Table1[[#This Row],[goal]] &lt;= 0,0,Table1[[#This Row],[pledged]]/Table1[[#This Row],[goal]])</f>
        <v>1.02</v>
      </c>
      <c r="P3528" s="7">
        <f>IF(Table1[[#This Row],[backers_count]] &lt;= 0,0,Table1[[#This Row],[pledged]]/Table1[[#This Row],[backers_count]])</f>
        <v>99</v>
      </c>
      <c r="Q3528" t="str">
        <f>TRIM(MID(Table1[[#This Row],[Category and Sub-Category]],1,SEARCH("/",Table1[[#This Row],[Category and Sub-Category]],1)-1))</f>
        <v>theater</v>
      </c>
      <c r="R3528" t="str">
        <f>TRIM(MID(Table1[[#This Row],[Category and Sub-Category]],SEARCH("/",Table1[[#This Row],[Category and Sub-Category]],1)+1,LEN(Table1[[#This Row],[Category and Sub-Category]])))</f>
        <v>plays</v>
      </c>
      <c r="S3528" s="8">
        <f>DATE(1970,1,1)+(Table1[[#This Row],[launched_at]]/(24*60*60))</f>
        <v>42460.335312499999</v>
      </c>
      <c r="T3528" s="8">
        <f>DATE(1970,1,1)+(Table1[[#This Row],[deadline]]/(24*60*60))</f>
        <v>42488.249305555553</v>
      </c>
      <c r="U3528">
        <f>_xlfn.DAYS(Table1[[#This Row],[Date Ended Conversion]],Table1[[#This Row],[Date Created Conversion]])</f>
        <v>28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9">
        <f>IF(Table1[[#This Row],[goal]] &lt;= 0,0,Table1[[#This Row],[pledged]]/Table1[[#This Row],[goal]])</f>
        <v>1.1691666666666667</v>
      </c>
      <c r="P3529" s="7">
        <f>IF(Table1[[#This Row],[backers_count]] &lt;= 0,0,Table1[[#This Row],[pledged]]/Table1[[#This Row],[backers_count]])</f>
        <v>81.569767441860463</v>
      </c>
      <c r="Q3529" t="str">
        <f>TRIM(MID(Table1[[#This Row],[Category and Sub-Category]],1,SEARCH("/",Table1[[#This Row],[Category and Sub-Category]],1)-1))</f>
        <v>theater</v>
      </c>
      <c r="R3529" t="str">
        <f>TRIM(MID(Table1[[#This Row],[Category and Sub-Category]],SEARCH("/",Table1[[#This Row],[Category and Sub-Category]],1)+1,LEN(Table1[[#This Row],[Category and Sub-Category]])))</f>
        <v>plays</v>
      </c>
      <c r="S3529" s="8">
        <f>DATE(1970,1,1)+(Table1[[#This Row],[launched_at]]/(24*60*60))</f>
        <v>42167.023206018523</v>
      </c>
      <c r="T3529" s="8">
        <f>DATE(1970,1,1)+(Table1[[#This Row],[deadline]]/(24*60*60))</f>
        <v>42196.165972222225</v>
      </c>
      <c r="U3529">
        <f>_xlfn.DAYS(Table1[[#This Row],[Date Ended Conversion]],Table1[[#This Row],[Date Created Conversion]])</f>
        <v>29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9">
        <f>IF(Table1[[#This Row],[goal]] &lt;= 0,0,Table1[[#This Row],[pledged]]/Table1[[#This Row],[goal]])</f>
        <v>1.0115151515151515</v>
      </c>
      <c r="P3530" s="7">
        <f>IF(Table1[[#This Row],[backers_count]] &lt;= 0,0,Table1[[#This Row],[pledged]]/Table1[[#This Row],[backers_count]])</f>
        <v>45.108108108108105</v>
      </c>
      <c r="Q3530" t="str">
        <f>TRIM(MID(Table1[[#This Row],[Category and Sub-Category]],1,SEARCH("/",Table1[[#This Row],[Category and Sub-Category]],1)-1))</f>
        <v>theater</v>
      </c>
      <c r="R3530" t="str">
        <f>TRIM(MID(Table1[[#This Row],[Category and Sub-Category]],SEARCH("/",Table1[[#This Row],[Category and Sub-Category]],1)+1,LEN(Table1[[#This Row],[Category and Sub-Category]])))</f>
        <v>plays</v>
      </c>
      <c r="S3530" s="8">
        <f>DATE(1970,1,1)+(Table1[[#This Row],[launched_at]]/(24*60*60))</f>
        <v>42733.50136574074</v>
      </c>
      <c r="T3530" s="8">
        <f>DATE(1970,1,1)+(Table1[[#This Row],[deadline]]/(24*60*60))</f>
        <v>42753.50136574074</v>
      </c>
      <c r="U3530">
        <f>_xlfn.DAYS(Table1[[#This Row],[Date Ended Conversion]],Table1[[#This Row],[Date Created Conversion]])</f>
        <v>20</v>
      </c>
    </row>
    <row r="3531" spans="1:21" ht="43.5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9">
        <f>IF(Table1[[#This Row],[goal]] &lt;= 0,0,Table1[[#This Row],[pledged]]/Table1[[#This Row],[goal]])</f>
        <v>1.32</v>
      </c>
      <c r="P3531" s="7">
        <f>IF(Table1[[#This Row],[backers_count]] &lt;= 0,0,Table1[[#This Row],[pledged]]/Table1[[#This Row],[backers_count]])</f>
        <v>36.666666666666664</v>
      </c>
      <c r="Q3531" t="str">
        <f>TRIM(MID(Table1[[#This Row],[Category and Sub-Category]],1,SEARCH("/",Table1[[#This Row],[Category and Sub-Category]],1)-1))</f>
        <v>theater</v>
      </c>
      <c r="R3531" t="str">
        <f>TRIM(MID(Table1[[#This Row],[Category and Sub-Category]],SEARCH("/",Table1[[#This Row],[Category and Sub-Category]],1)+1,LEN(Table1[[#This Row],[Category and Sub-Category]])))</f>
        <v>plays</v>
      </c>
      <c r="S3531" s="8">
        <f>DATE(1970,1,1)+(Table1[[#This Row],[launched_at]]/(24*60*60))</f>
        <v>42177.761782407411</v>
      </c>
      <c r="T3531" s="8">
        <f>DATE(1970,1,1)+(Table1[[#This Row],[deadline]]/(24*60*60))</f>
        <v>42198.041666666672</v>
      </c>
      <c r="U3531">
        <f>_xlfn.DAYS(Table1[[#This Row],[Date Ended Conversion]],Table1[[#This Row],[Date Created Conversion]])</f>
        <v>21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9">
        <f>IF(Table1[[#This Row],[goal]] &lt;= 0,0,Table1[[#This Row],[pledged]]/Table1[[#This Row],[goal]])</f>
        <v>1</v>
      </c>
      <c r="P3532" s="7">
        <f>IF(Table1[[#This Row],[backers_count]] &lt;= 0,0,Table1[[#This Row],[pledged]]/Table1[[#This Row],[backers_count]])</f>
        <v>125</v>
      </c>
      <c r="Q3532" t="str">
        <f>TRIM(MID(Table1[[#This Row],[Category and Sub-Category]],1,SEARCH("/",Table1[[#This Row],[Category and Sub-Category]],1)-1))</f>
        <v>theater</v>
      </c>
      <c r="R3532" t="str">
        <f>TRIM(MID(Table1[[#This Row],[Category and Sub-Category]],SEARCH("/",Table1[[#This Row],[Category and Sub-Category]],1)+1,LEN(Table1[[#This Row],[Category and Sub-Category]])))</f>
        <v>plays</v>
      </c>
      <c r="S3532" s="8">
        <f>DATE(1970,1,1)+(Table1[[#This Row],[launched_at]]/(24*60*60))</f>
        <v>42442.623344907406</v>
      </c>
      <c r="T3532" s="8">
        <f>DATE(1970,1,1)+(Table1[[#This Row],[deadline]]/(24*60*60))</f>
        <v>42470.833333333328</v>
      </c>
      <c r="U3532">
        <f>_xlfn.DAYS(Table1[[#This Row],[Date Ended Conversion]],Table1[[#This Row],[Date Created Conversion]])</f>
        <v>28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9">
        <f>IF(Table1[[#This Row],[goal]] &lt;= 0,0,Table1[[#This Row],[pledged]]/Table1[[#This Row],[goal]])</f>
        <v>1.28</v>
      </c>
      <c r="P3533" s="7">
        <f>IF(Table1[[#This Row],[backers_count]] &lt;= 0,0,Table1[[#This Row],[pledged]]/Table1[[#This Row],[backers_count]])</f>
        <v>49.230769230769234</v>
      </c>
      <c r="Q3533" t="str">
        <f>TRIM(MID(Table1[[#This Row],[Category and Sub-Category]],1,SEARCH("/",Table1[[#This Row],[Category and Sub-Category]],1)-1))</f>
        <v>theater</v>
      </c>
      <c r="R3533" t="str">
        <f>TRIM(MID(Table1[[#This Row],[Category and Sub-Category]],SEARCH("/",Table1[[#This Row],[Category and Sub-Category]],1)+1,LEN(Table1[[#This Row],[Category and Sub-Category]])))</f>
        <v>plays</v>
      </c>
      <c r="S3533" s="8">
        <f>DATE(1970,1,1)+(Table1[[#This Row],[launched_at]]/(24*60*60))</f>
        <v>42521.654328703706</v>
      </c>
      <c r="T3533" s="8">
        <f>DATE(1970,1,1)+(Table1[[#This Row],[deadline]]/(24*60*60))</f>
        <v>42551.654328703706</v>
      </c>
      <c r="U3533">
        <f>_xlfn.DAYS(Table1[[#This Row],[Date Ended Conversion]],Table1[[#This Row],[Date Created Conversion]])</f>
        <v>30</v>
      </c>
    </row>
    <row r="3534" spans="1:21" ht="43.5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9">
        <f>IF(Table1[[#This Row],[goal]] &lt;= 0,0,Table1[[#This Row],[pledged]]/Table1[[#This Row],[goal]])</f>
        <v>1.1895833333333334</v>
      </c>
      <c r="P3534" s="7">
        <f>IF(Table1[[#This Row],[backers_count]] &lt;= 0,0,Table1[[#This Row],[pledged]]/Table1[[#This Row],[backers_count]])</f>
        <v>42.296296296296298</v>
      </c>
      <c r="Q3534" t="str">
        <f>TRIM(MID(Table1[[#This Row],[Category and Sub-Category]],1,SEARCH("/",Table1[[#This Row],[Category and Sub-Category]],1)-1))</f>
        <v>theater</v>
      </c>
      <c r="R3534" t="str">
        <f>TRIM(MID(Table1[[#This Row],[Category and Sub-Category]],SEARCH("/",Table1[[#This Row],[Category and Sub-Category]],1)+1,LEN(Table1[[#This Row],[Category and Sub-Category]])))</f>
        <v>plays</v>
      </c>
      <c r="S3534" s="8">
        <f>DATE(1970,1,1)+(Table1[[#This Row],[launched_at]]/(24*60*60))</f>
        <v>41884.599849537037</v>
      </c>
      <c r="T3534" s="8">
        <f>DATE(1970,1,1)+(Table1[[#This Row],[deadline]]/(24*60*60))</f>
        <v>41900.165972222225</v>
      </c>
      <c r="U3534">
        <f>_xlfn.DAYS(Table1[[#This Row],[Date Ended Conversion]],Table1[[#This Row],[Date Created Conversion]])</f>
        <v>16</v>
      </c>
    </row>
    <row r="3535" spans="1:21" ht="43.5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9">
        <f>IF(Table1[[#This Row],[goal]] &lt;= 0,0,Table1[[#This Row],[pledged]]/Table1[[#This Row],[goal]])</f>
        <v>1.262</v>
      </c>
      <c r="P3535" s="7">
        <f>IF(Table1[[#This Row],[backers_count]] &lt;= 0,0,Table1[[#This Row],[pledged]]/Table1[[#This Row],[backers_count]])</f>
        <v>78.875</v>
      </c>
      <c r="Q3535" t="str">
        <f>TRIM(MID(Table1[[#This Row],[Category and Sub-Category]],1,SEARCH("/",Table1[[#This Row],[Category and Sub-Category]],1)-1))</f>
        <v>theater</v>
      </c>
      <c r="R3535" t="str">
        <f>TRIM(MID(Table1[[#This Row],[Category and Sub-Category]],SEARCH("/",Table1[[#This Row],[Category and Sub-Category]],1)+1,LEN(Table1[[#This Row],[Category and Sub-Category]])))</f>
        <v>plays</v>
      </c>
      <c r="S3535" s="8">
        <f>DATE(1970,1,1)+(Table1[[#This Row],[launched_at]]/(24*60*60))</f>
        <v>42289.761192129634</v>
      </c>
      <c r="T3535" s="8">
        <f>DATE(1970,1,1)+(Table1[[#This Row],[deadline]]/(24*60*60))</f>
        <v>42319.802858796298</v>
      </c>
      <c r="U3535">
        <f>_xlfn.DAYS(Table1[[#This Row],[Date Ended Conversion]],Table1[[#This Row],[Date Created Conversion]])</f>
        <v>30</v>
      </c>
    </row>
    <row r="3536" spans="1:21" ht="29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9">
        <f>IF(Table1[[#This Row],[goal]] &lt;= 0,0,Table1[[#This Row],[pledged]]/Table1[[#This Row],[goal]])</f>
        <v>1.5620000000000001</v>
      </c>
      <c r="P3536" s="7">
        <f>IF(Table1[[#This Row],[backers_count]] &lt;= 0,0,Table1[[#This Row],[pledged]]/Table1[[#This Row],[backers_count]])</f>
        <v>38.284313725490193</v>
      </c>
      <c r="Q3536" t="str">
        <f>TRIM(MID(Table1[[#This Row],[Category and Sub-Category]],1,SEARCH("/",Table1[[#This Row],[Category and Sub-Category]],1)-1))</f>
        <v>theater</v>
      </c>
      <c r="R3536" t="str">
        <f>TRIM(MID(Table1[[#This Row],[Category and Sub-Category]],SEARCH("/",Table1[[#This Row],[Category and Sub-Category]],1)+1,LEN(Table1[[#This Row],[Category and Sub-Category]])))</f>
        <v>plays</v>
      </c>
      <c r="S3536" s="8">
        <f>DATE(1970,1,1)+(Table1[[#This Row],[launched_at]]/(24*60*60))</f>
        <v>42243.6252662037</v>
      </c>
      <c r="T3536" s="8">
        <f>DATE(1970,1,1)+(Table1[[#This Row],[deadline]]/(24*60*60))</f>
        <v>42278.6252662037</v>
      </c>
      <c r="U3536">
        <f>_xlfn.DAYS(Table1[[#This Row],[Date Ended Conversion]],Table1[[#This Row],[Date Created Conversion]])</f>
        <v>35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9">
        <f>IF(Table1[[#This Row],[goal]] &lt;= 0,0,Table1[[#This Row],[pledged]]/Table1[[#This Row],[goal]])</f>
        <v>1.0315000000000001</v>
      </c>
      <c r="P3537" s="7">
        <f>IF(Table1[[#This Row],[backers_count]] &lt;= 0,0,Table1[[#This Row],[pledged]]/Table1[[#This Row],[backers_count]])</f>
        <v>44.847826086956523</v>
      </c>
      <c r="Q3537" t="str">
        <f>TRIM(MID(Table1[[#This Row],[Category and Sub-Category]],1,SEARCH("/",Table1[[#This Row],[Category and Sub-Category]],1)-1))</f>
        <v>theater</v>
      </c>
      <c r="R3537" t="str">
        <f>TRIM(MID(Table1[[#This Row],[Category and Sub-Category]],SEARCH("/",Table1[[#This Row],[Category and Sub-Category]],1)+1,LEN(Table1[[#This Row],[Category and Sub-Category]])))</f>
        <v>plays</v>
      </c>
      <c r="S3537" s="8">
        <f>DATE(1970,1,1)+(Table1[[#This Row],[launched_at]]/(24*60*60))</f>
        <v>42248.640162037038</v>
      </c>
      <c r="T3537" s="8">
        <f>DATE(1970,1,1)+(Table1[[#This Row],[deadline]]/(24*60*60))</f>
        <v>42279.75</v>
      </c>
      <c r="U3537">
        <f>_xlfn.DAYS(Table1[[#This Row],[Date Ended Conversion]],Table1[[#This Row],[Date Created Conversion]])</f>
        <v>31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9">
        <f>IF(Table1[[#This Row],[goal]] &lt;= 0,0,Table1[[#This Row],[pledged]]/Table1[[#This Row],[goal]])</f>
        <v>1.5333333333333334</v>
      </c>
      <c r="P3538" s="7">
        <f>IF(Table1[[#This Row],[backers_count]] &lt;= 0,0,Table1[[#This Row],[pledged]]/Table1[[#This Row],[backers_count]])</f>
        <v>13.529411764705882</v>
      </c>
      <c r="Q3538" t="str">
        <f>TRIM(MID(Table1[[#This Row],[Category and Sub-Category]],1,SEARCH("/",Table1[[#This Row],[Category and Sub-Category]],1)-1))</f>
        <v>theater</v>
      </c>
      <c r="R3538" t="str">
        <f>TRIM(MID(Table1[[#This Row],[Category and Sub-Category]],SEARCH("/",Table1[[#This Row],[Category and Sub-Category]],1)+1,LEN(Table1[[#This Row],[Category and Sub-Category]])))</f>
        <v>plays</v>
      </c>
      <c r="S3538" s="8">
        <f>DATE(1970,1,1)+(Table1[[#This Row],[launched_at]]/(24*60*60))</f>
        <v>42328.727141203708</v>
      </c>
      <c r="T3538" s="8">
        <f>DATE(1970,1,1)+(Table1[[#This Row],[deadline]]/(24*60*60))</f>
        <v>42358.499305555553</v>
      </c>
      <c r="U3538">
        <f>_xlfn.DAYS(Table1[[#This Row],[Date Ended Conversion]],Table1[[#This Row],[Date Created Conversion]])</f>
        <v>30</v>
      </c>
    </row>
    <row r="3539" spans="1:21" ht="43.5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9">
        <f>IF(Table1[[#This Row],[goal]] &lt;= 0,0,Table1[[#This Row],[pledged]]/Table1[[#This Row],[goal]])</f>
        <v>1.8044444444444445</v>
      </c>
      <c r="P3539" s="7">
        <f>IF(Table1[[#This Row],[backers_count]] &lt;= 0,0,Table1[[#This Row],[pledged]]/Table1[[#This Row],[backers_count]])</f>
        <v>43.5</v>
      </c>
      <c r="Q3539" t="str">
        <f>TRIM(MID(Table1[[#This Row],[Category and Sub-Category]],1,SEARCH("/",Table1[[#This Row],[Category and Sub-Category]],1)-1))</f>
        <v>theater</v>
      </c>
      <c r="R3539" t="str">
        <f>TRIM(MID(Table1[[#This Row],[Category and Sub-Category]],SEARCH("/",Table1[[#This Row],[Category and Sub-Category]],1)+1,LEN(Table1[[#This Row],[Category and Sub-Category]])))</f>
        <v>plays</v>
      </c>
      <c r="S3539" s="8">
        <f>DATE(1970,1,1)+(Table1[[#This Row],[launched_at]]/(24*60*60))</f>
        <v>41923.354351851856</v>
      </c>
      <c r="T3539" s="8">
        <f>DATE(1970,1,1)+(Table1[[#This Row],[deadline]]/(24*60*60))</f>
        <v>41960.332638888889</v>
      </c>
      <c r="U3539">
        <f>_xlfn.DAYS(Table1[[#This Row],[Date Ended Conversion]],Table1[[#This Row],[Date Created Conversion]])</f>
        <v>37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9">
        <f>IF(Table1[[#This Row],[goal]] &lt;= 0,0,Table1[[#This Row],[pledged]]/Table1[[#This Row],[goal]])</f>
        <v>1.2845</v>
      </c>
      <c r="P3540" s="7">
        <f>IF(Table1[[#This Row],[backers_count]] &lt;= 0,0,Table1[[#This Row],[pledged]]/Table1[[#This Row],[backers_count]])</f>
        <v>30.951807228915662</v>
      </c>
      <c r="Q3540" t="str">
        <f>TRIM(MID(Table1[[#This Row],[Category and Sub-Category]],1,SEARCH("/",Table1[[#This Row],[Category and Sub-Category]],1)-1))</f>
        <v>theater</v>
      </c>
      <c r="R3540" t="str">
        <f>TRIM(MID(Table1[[#This Row],[Category and Sub-Category]],SEARCH("/",Table1[[#This Row],[Category and Sub-Category]],1)+1,LEN(Table1[[#This Row],[Category and Sub-Category]])))</f>
        <v>plays</v>
      </c>
      <c r="S3540" s="8">
        <f>DATE(1970,1,1)+(Table1[[#This Row],[launched_at]]/(24*60*60))</f>
        <v>42571.420601851853</v>
      </c>
      <c r="T3540" s="8">
        <f>DATE(1970,1,1)+(Table1[[#This Row],[deadline]]/(24*60*60))</f>
        <v>42599.420601851853</v>
      </c>
      <c r="U3540">
        <f>_xlfn.DAYS(Table1[[#This Row],[Date Ended Conversion]],Table1[[#This Row],[Date Created Conversion]])</f>
        <v>28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9">
        <f>IF(Table1[[#This Row],[goal]] &lt;= 0,0,Table1[[#This Row],[pledged]]/Table1[[#This Row],[goal]])</f>
        <v>1.1966666666666668</v>
      </c>
      <c r="P3541" s="7">
        <f>IF(Table1[[#This Row],[backers_count]] &lt;= 0,0,Table1[[#This Row],[pledged]]/Table1[[#This Row],[backers_count]])</f>
        <v>55.230769230769234</v>
      </c>
      <c r="Q3541" t="str">
        <f>TRIM(MID(Table1[[#This Row],[Category and Sub-Category]],1,SEARCH("/",Table1[[#This Row],[Category and Sub-Category]],1)-1))</f>
        <v>theater</v>
      </c>
      <c r="R3541" t="str">
        <f>TRIM(MID(Table1[[#This Row],[Category and Sub-Category]],SEARCH("/",Table1[[#This Row],[Category and Sub-Category]],1)+1,LEN(Table1[[#This Row],[Category and Sub-Category]])))</f>
        <v>plays</v>
      </c>
      <c r="S3541" s="8">
        <f>DATE(1970,1,1)+(Table1[[#This Row],[launched_at]]/(24*60*60))</f>
        <v>42600.756041666667</v>
      </c>
      <c r="T3541" s="8">
        <f>DATE(1970,1,1)+(Table1[[#This Row],[deadline]]/(24*60*60))</f>
        <v>42621.756041666667</v>
      </c>
      <c r="U3541">
        <f>_xlfn.DAYS(Table1[[#This Row],[Date Ended Conversion]],Table1[[#This Row],[Date Created Conversion]])</f>
        <v>21</v>
      </c>
    </row>
    <row r="3542" spans="1:21" ht="43.5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9">
        <f>IF(Table1[[#This Row],[goal]] &lt;= 0,0,Table1[[#This Row],[pledged]]/Table1[[#This Row],[goal]])</f>
        <v>1.23</v>
      </c>
      <c r="P3542" s="7">
        <f>IF(Table1[[#This Row],[backers_count]] &lt;= 0,0,Table1[[#This Row],[pledged]]/Table1[[#This Row],[backers_count]])</f>
        <v>46.125</v>
      </c>
      <c r="Q3542" t="str">
        <f>TRIM(MID(Table1[[#This Row],[Category and Sub-Category]],1,SEARCH("/",Table1[[#This Row],[Category and Sub-Category]],1)-1))</f>
        <v>theater</v>
      </c>
      <c r="R3542" t="str">
        <f>TRIM(MID(Table1[[#This Row],[Category and Sub-Category]],SEARCH("/",Table1[[#This Row],[Category and Sub-Category]],1)+1,LEN(Table1[[#This Row],[Category and Sub-Category]])))</f>
        <v>plays</v>
      </c>
      <c r="S3542" s="8">
        <f>DATE(1970,1,1)+(Table1[[#This Row],[launched_at]]/(24*60*60))</f>
        <v>42517.003368055557</v>
      </c>
      <c r="T3542" s="8">
        <f>DATE(1970,1,1)+(Table1[[#This Row],[deadline]]/(24*60*60))</f>
        <v>42547.003368055557</v>
      </c>
      <c r="U3542">
        <f>_xlfn.DAYS(Table1[[#This Row],[Date Ended Conversion]],Table1[[#This Row],[Date Created Conversion]])</f>
        <v>30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9">
        <f>IF(Table1[[#This Row],[goal]] &lt;= 0,0,Table1[[#This Row],[pledged]]/Table1[[#This Row],[goal]])</f>
        <v>1.05</v>
      </c>
      <c r="P3543" s="7">
        <f>IF(Table1[[#This Row],[backers_count]] &lt;= 0,0,Table1[[#This Row],[pledged]]/Table1[[#This Row],[backers_count]])</f>
        <v>39.375</v>
      </c>
      <c r="Q3543" t="str">
        <f>TRIM(MID(Table1[[#This Row],[Category and Sub-Category]],1,SEARCH("/",Table1[[#This Row],[Category and Sub-Category]],1)-1))</f>
        <v>theater</v>
      </c>
      <c r="R3543" t="str">
        <f>TRIM(MID(Table1[[#This Row],[Category and Sub-Category]],SEARCH("/",Table1[[#This Row],[Category and Sub-Category]],1)+1,LEN(Table1[[#This Row],[Category and Sub-Category]])))</f>
        <v>plays</v>
      </c>
      <c r="S3543" s="8">
        <f>DATE(1970,1,1)+(Table1[[#This Row],[launched_at]]/(24*60*60))</f>
        <v>42222.730034722219</v>
      </c>
      <c r="T3543" s="8">
        <f>DATE(1970,1,1)+(Table1[[#This Row],[deadline]]/(24*60*60))</f>
        <v>42247.730034722219</v>
      </c>
      <c r="U3543">
        <f>_xlfn.DAYS(Table1[[#This Row],[Date Ended Conversion]],Table1[[#This Row],[Date Created Conversion]])</f>
        <v>25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9">
        <f>IF(Table1[[#This Row],[goal]] &lt;= 0,0,Table1[[#This Row],[pledged]]/Table1[[#This Row],[goal]])</f>
        <v>1.0223636363636364</v>
      </c>
      <c r="P3544" s="7">
        <f>IF(Table1[[#This Row],[backers_count]] &lt;= 0,0,Table1[[#This Row],[pledged]]/Table1[[#This Row],[backers_count]])</f>
        <v>66.152941176470591</v>
      </c>
      <c r="Q3544" t="str">
        <f>TRIM(MID(Table1[[#This Row],[Category and Sub-Category]],1,SEARCH("/",Table1[[#This Row],[Category and Sub-Category]],1)-1))</f>
        <v>theater</v>
      </c>
      <c r="R3544" t="str">
        <f>TRIM(MID(Table1[[#This Row],[Category and Sub-Category]],SEARCH("/",Table1[[#This Row],[Category and Sub-Category]],1)+1,LEN(Table1[[#This Row],[Category and Sub-Category]])))</f>
        <v>plays</v>
      </c>
      <c r="S3544" s="8">
        <f>DATE(1970,1,1)+(Table1[[#This Row],[launched_at]]/(24*60*60))</f>
        <v>41829.599791666667</v>
      </c>
      <c r="T3544" s="8">
        <f>DATE(1970,1,1)+(Table1[[#This Row],[deadline]]/(24*60*60))</f>
        <v>41889.599791666667</v>
      </c>
      <c r="U3544">
        <f>_xlfn.DAYS(Table1[[#This Row],[Date Ended Conversion]],Table1[[#This Row],[Date Created Conversion]])</f>
        <v>60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9">
        <f>IF(Table1[[#This Row],[goal]] &lt;= 0,0,Table1[[#This Row],[pledged]]/Table1[[#This Row],[goal]])</f>
        <v>1.0466666666666666</v>
      </c>
      <c r="P3545" s="7">
        <f>IF(Table1[[#This Row],[backers_count]] &lt;= 0,0,Table1[[#This Row],[pledged]]/Table1[[#This Row],[backers_count]])</f>
        <v>54.137931034482762</v>
      </c>
      <c r="Q3545" t="str">
        <f>TRIM(MID(Table1[[#This Row],[Category and Sub-Category]],1,SEARCH("/",Table1[[#This Row],[Category and Sub-Category]],1)-1))</f>
        <v>theater</v>
      </c>
      <c r="R3545" t="str">
        <f>TRIM(MID(Table1[[#This Row],[Category and Sub-Category]],SEARCH("/",Table1[[#This Row],[Category and Sub-Category]],1)+1,LEN(Table1[[#This Row],[Category and Sub-Category]])))</f>
        <v>plays</v>
      </c>
      <c r="S3545" s="8">
        <f>DATE(1970,1,1)+(Table1[[#This Row],[launched_at]]/(24*60*60))</f>
        <v>42150.755312499998</v>
      </c>
      <c r="T3545" s="8">
        <f>DATE(1970,1,1)+(Table1[[#This Row],[deadline]]/(24*60*60))</f>
        <v>42180.755312499998</v>
      </c>
      <c r="U3545">
        <f>_xlfn.DAYS(Table1[[#This Row],[Date Ended Conversion]],Table1[[#This Row],[Date Created Conversion]])</f>
        <v>30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9">
        <f>IF(Table1[[#This Row],[goal]] &lt;= 0,0,Table1[[#This Row],[pledged]]/Table1[[#This Row],[goal]])</f>
        <v>1</v>
      </c>
      <c r="P3546" s="7">
        <f>IF(Table1[[#This Row],[backers_count]] &lt;= 0,0,Table1[[#This Row],[pledged]]/Table1[[#This Row],[backers_count]])</f>
        <v>104.16666666666667</v>
      </c>
      <c r="Q3546" t="str">
        <f>TRIM(MID(Table1[[#This Row],[Category and Sub-Category]],1,SEARCH("/",Table1[[#This Row],[Category and Sub-Category]],1)-1))</f>
        <v>theater</v>
      </c>
      <c r="R3546" t="str">
        <f>TRIM(MID(Table1[[#This Row],[Category and Sub-Category]],SEARCH("/",Table1[[#This Row],[Category and Sub-Category]],1)+1,LEN(Table1[[#This Row],[Category and Sub-Category]])))</f>
        <v>plays</v>
      </c>
      <c r="S3546" s="8">
        <f>DATE(1970,1,1)+(Table1[[#This Row],[launched_at]]/(24*60*60))</f>
        <v>42040.831678240742</v>
      </c>
      <c r="T3546" s="8">
        <f>DATE(1970,1,1)+(Table1[[#This Row],[deadline]]/(24*60*60))</f>
        <v>42070.831678240742</v>
      </c>
      <c r="U3546">
        <f>_xlfn.DAYS(Table1[[#This Row],[Date Ended Conversion]],Table1[[#This Row],[Date Created Conversion]])</f>
        <v>30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9">
        <f>IF(Table1[[#This Row],[goal]] &lt;= 0,0,Table1[[#This Row],[pledged]]/Table1[[#This Row],[goal]])</f>
        <v>1.004</v>
      </c>
      <c r="P3547" s="7">
        <f>IF(Table1[[#This Row],[backers_count]] &lt;= 0,0,Table1[[#This Row],[pledged]]/Table1[[#This Row],[backers_count]])</f>
        <v>31.375</v>
      </c>
      <c r="Q3547" t="str">
        <f>TRIM(MID(Table1[[#This Row],[Category and Sub-Category]],1,SEARCH("/",Table1[[#This Row],[Category and Sub-Category]],1)-1))</f>
        <v>theater</v>
      </c>
      <c r="R3547" t="str">
        <f>TRIM(MID(Table1[[#This Row],[Category and Sub-Category]],SEARCH("/",Table1[[#This Row],[Category and Sub-Category]],1)+1,LEN(Table1[[#This Row],[Category and Sub-Category]])))</f>
        <v>plays</v>
      </c>
      <c r="S3547" s="8">
        <f>DATE(1970,1,1)+(Table1[[#This Row],[launched_at]]/(24*60*60))</f>
        <v>42075.807395833333</v>
      </c>
      <c r="T3547" s="8">
        <f>DATE(1970,1,1)+(Table1[[#This Row],[deadline]]/(24*60*60))</f>
        <v>42105.807395833333</v>
      </c>
      <c r="U3547">
        <f>_xlfn.DAYS(Table1[[#This Row],[Date Ended Conversion]],Table1[[#This Row],[Date Created Conversion]])</f>
        <v>30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9">
        <f>IF(Table1[[#This Row],[goal]] &lt;= 0,0,Table1[[#This Row],[pledged]]/Table1[[#This Row],[goal]])</f>
        <v>1.0227272727272727</v>
      </c>
      <c r="P3548" s="7">
        <f>IF(Table1[[#This Row],[backers_count]] &lt;= 0,0,Table1[[#This Row],[pledged]]/Table1[[#This Row],[backers_count]])</f>
        <v>59.210526315789473</v>
      </c>
      <c r="Q3548" t="str">
        <f>TRIM(MID(Table1[[#This Row],[Category and Sub-Category]],1,SEARCH("/",Table1[[#This Row],[Category and Sub-Category]],1)-1))</f>
        <v>theater</v>
      </c>
      <c r="R3548" t="str">
        <f>TRIM(MID(Table1[[#This Row],[Category and Sub-Category]],SEARCH("/",Table1[[#This Row],[Category and Sub-Category]],1)+1,LEN(Table1[[#This Row],[Category and Sub-Category]])))</f>
        <v>plays</v>
      </c>
      <c r="S3548" s="8">
        <f>DATE(1970,1,1)+(Table1[[#This Row],[launched_at]]/(24*60*60))</f>
        <v>42073.660694444443</v>
      </c>
      <c r="T3548" s="8">
        <f>DATE(1970,1,1)+(Table1[[#This Row],[deadline]]/(24*60*60))</f>
        <v>42095.165972222225</v>
      </c>
      <c r="U3548">
        <f>_xlfn.DAYS(Table1[[#This Row],[Date Ended Conversion]],Table1[[#This Row],[Date Created Conversion]])</f>
        <v>22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9">
        <f>IF(Table1[[#This Row],[goal]] &lt;= 0,0,Table1[[#This Row],[pledged]]/Table1[[#This Row],[goal]])</f>
        <v>1.1440928571428572</v>
      </c>
      <c r="P3549" s="7">
        <f>IF(Table1[[#This Row],[backers_count]] &lt;= 0,0,Table1[[#This Row],[pledged]]/Table1[[#This Row],[backers_count]])</f>
        <v>119.17633928571429</v>
      </c>
      <c r="Q3549" t="str">
        <f>TRIM(MID(Table1[[#This Row],[Category and Sub-Category]],1,SEARCH("/",Table1[[#This Row],[Category and Sub-Category]],1)-1))</f>
        <v>theater</v>
      </c>
      <c r="R3549" t="str">
        <f>TRIM(MID(Table1[[#This Row],[Category and Sub-Category]],SEARCH("/",Table1[[#This Row],[Category and Sub-Category]],1)+1,LEN(Table1[[#This Row],[Category and Sub-Category]])))</f>
        <v>plays</v>
      </c>
      <c r="S3549" s="8">
        <f>DATE(1970,1,1)+(Table1[[#This Row],[launched_at]]/(24*60*60))</f>
        <v>42480.078715277778</v>
      </c>
      <c r="T3549" s="8">
        <f>DATE(1970,1,1)+(Table1[[#This Row],[deadline]]/(24*60*60))</f>
        <v>42504.165972222225</v>
      </c>
      <c r="U3549">
        <f>_xlfn.DAYS(Table1[[#This Row],[Date Ended Conversion]],Table1[[#This Row],[Date Created Conversion]])</f>
        <v>24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9">
        <f>IF(Table1[[#This Row],[goal]] &lt;= 0,0,Table1[[#This Row],[pledged]]/Table1[[#This Row],[goal]])</f>
        <v>1.019047619047619</v>
      </c>
      <c r="P3550" s="7">
        <f>IF(Table1[[#This Row],[backers_count]] &lt;= 0,0,Table1[[#This Row],[pledged]]/Table1[[#This Row],[backers_count]])</f>
        <v>164.61538461538461</v>
      </c>
      <c r="Q3550" t="str">
        <f>TRIM(MID(Table1[[#This Row],[Category and Sub-Category]],1,SEARCH("/",Table1[[#This Row],[Category and Sub-Category]],1)-1))</f>
        <v>theater</v>
      </c>
      <c r="R3550" t="str">
        <f>TRIM(MID(Table1[[#This Row],[Category and Sub-Category]],SEARCH("/",Table1[[#This Row],[Category and Sub-Category]],1)+1,LEN(Table1[[#This Row],[Category and Sub-Category]])))</f>
        <v>plays</v>
      </c>
      <c r="S3550" s="8">
        <f>DATE(1970,1,1)+(Table1[[#This Row],[launched_at]]/(24*60*60))</f>
        <v>42411.942291666666</v>
      </c>
      <c r="T3550" s="8">
        <f>DATE(1970,1,1)+(Table1[[#This Row],[deadline]]/(24*60*60))</f>
        <v>42434.041666666672</v>
      </c>
      <c r="U3550">
        <f>_xlfn.DAYS(Table1[[#This Row],[Date Ended Conversion]],Table1[[#This Row],[Date Created Conversion]])</f>
        <v>23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9">
        <f>IF(Table1[[#This Row],[goal]] &lt;= 0,0,Table1[[#This Row],[pledged]]/Table1[[#This Row],[goal]])</f>
        <v>1.02</v>
      </c>
      <c r="P3551" s="7">
        <f>IF(Table1[[#This Row],[backers_count]] &lt;= 0,0,Table1[[#This Row],[pledged]]/Table1[[#This Row],[backers_count]])</f>
        <v>24.285714285714285</v>
      </c>
      <c r="Q3551" t="str">
        <f>TRIM(MID(Table1[[#This Row],[Category and Sub-Category]],1,SEARCH("/",Table1[[#This Row],[Category and Sub-Category]],1)-1))</f>
        <v>theater</v>
      </c>
      <c r="R3551" t="str">
        <f>TRIM(MID(Table1[[#This Row],[Category and Sub-Category]],SEARCH("/",Table1[[#This Row],[Category and Sub-Category]],1)+1,LEN(Table1[[#This Row],[Category and Sub-Category]])))</f>
        <v>plays</v>
      </c>
      <c r="S3551" s="8">
        <f>DATE(1970,1,1)+(Table1[[#This Row],[launched_at]]/(24*60*60))</f>
        <v>42223.394363425927</v>
      </c>
      <c r="T3551" s="8">
        <f>DATE(1970,1,1)+(Table1[[#This Row],[deadline]]/(24*60*60))</f>
        <v>42251.394363425927</v>
      </c>
      <c r="U3551">
        <f>_xlfn.DAYS(Table1[[#This Row],[Date Ended Conversion]],Table1[[#This Row],[Date Created Conversion]])</f>
        <v>28</v>
      </c>
    </row>
    <row r="3552" spans="1:21" ht="43.5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9">
        <f>IF(Table1[[#This Row],[goal]] &lt;= 0,0,Table1[[#This Row],[pledged]]/Table1[[#This Row],[goal]])</f>
        <v>1.048</v>
      </c>
      <c r="P3552" s="7">
        <f>IF(Table1[[#This Row],[backers_count]] &lt;= 0,0,Table1[[#This Row],[pledged]]/Table1[[#This Row],[backers_count]])</f>
        <v>40.9375</v>
      </c>
      <c r="Q3552" t="str">
        <f>TRIM(MID(Table1[[#This Row],[Category and Sub-Category]],1,SEARCH("/",Table1[[#This Row],[Category and Sub-Category]],1)-1))</f>
        <v>theater</v>
      </c>
      <c r="R3552" t="str">
        <f>TRIM(MID(Table1[[#This Row],[Category and Sub-Category]],SEARCH("/",Table1[[#This Row],[Category and Sub-Category]],1)+1,LEN(Table1[[#This Row],[Category and Sub-Category]])))</f>
        <v>plays</v>
      </c>
      <c r="S3552" s="8">
        <f>DATE(1970,1,1)+(Table1[[#This Row],[launched_at]]/(24*60*60))</f>
        <v>42462.893495370372</v>
      </c>
      <c r="T3552" s="8">
        <f>DATE(1970,1,1)+(Table1[[#This Row],[deadline]]/(24*60*60))</f>
        <v>42492.893495370372</v>
      </c>
      <c r="U3552">
        <f>_xlfn.DAYS(Table1[[#This Row],[Date Ended Conversion]],Table1[[#This Row],[Date Created Conversion]])</f>
        <v>30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9">
        <f>IF(Table1[[#This Row],[goal]] &lt;= 0,0,Table1[[#This Row],[pledged]]/Table1[[#This Row],[goal]])</f>
        <v>1.0183333333333333</v>
      </c>
      <c r="P3553" s="7">
        <f>IF(Table1[[#This Row],[backers_count]] &lt;= 0,0,Table1[[#This Row],[pledged]]/Table1[[#This Row],[backers_count]])</f>
        <v>61.1</v>
      </c>
      <c r="Q3553" t="str">
        <f>TRIM(MID(Table1[[#This Row],[Category and Sub-Category]],1,SEARCH("/",Table1[[#This Row],[Category and Sub-Category]],1)-1))</f>
        <v>theater</v>
      </c>
      <c r="R3553" t="str">
        <f>TRIM(MID(Table1[[#This Row],[Category and Sub-Category]],SEARCH("/",Table1[[#This Row],[Category and Sub-Category]],1)+1,LEN(Table1[[#This Row],[Category and Sub-Category]])))</f>
        <v>plays</v>
      </c>
      <c r="S3553" s="8">
        <f>DATE(1970,1,1)+(Table1[[#This Row],[launched_at]]/(24*60*60))</f>
        <v>41753.515856481477</v>
      </c>
      <c r="T3553" s="8">
        <f>DATE(1970,1,1)+(Table1[[#This Row],[deadline]]/(24*60*60))</f>
        <v>41781.921527777777</v>
      </c>
      <c r="U3553">
        <f>_xlfn.DAYS(Table1[[#This Row],[Date Ended Conversion]],Table1[[#This Row],[Date Created Conversion]])</f>
        <v>28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9">
        <f>IF(Table1[[#This Row],[goal]] &lt;= 0,0,Table1[[#This Row],[pledged]]/Table1[[#This Row],[goal]])</f>
        <v>1</v>
      </c>
      <c r="P3554" s="7">
        <f>IF(Table1[[#This Row],[backers_count]] &lt;= 0,0,Table1[[#This Row],[pledged]]/Table1[[#This Row],[backers_count]])</f>
        <v>38.65</v>
      </c>
      <c r="Q3554" t="str">
        <f>TRIM(MID(Table1[[#This Row],[Category and Sub-Category]],1,SEARCH("/",Table1[[#This Row],[Category and Sub-Category]],1)-1))</f>
        <v>theater</v>
      </c>
      <c r="R3554" t="str">
        <f>TRIM(MID(Table1[[#This Row],[Category and Sub-Category]],SEARCH("/",Table1[[#This Row],[Category and Sub-Category]],1)+1,LEN(Table1[[#This Row],[Category and Sub-Category]])))</f>
        <v>plays</v>
      </c>
      <c r="S3554" s="8">
        <f>DATE(1970,1,1)+(Table1[[#This Row],[launched_at]]/(24*60*60))</f>
        <v>41788.587083333332</v>
      </c>
      <c r="T3554" s="8">
        <f>DATE(1970,1,1)+(Table1[[#This Row],[deadline]]/(24*60*60))</f>
        <v>41818.587083333332</v>
      </c>
      <c r="U3554">
        <f>_xlfn.DAYS(Table1[[#This Row],[Date Ended Conversion]],Table1[[#This Row],[Date Created Conversion]])</f>
        <v>30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9">
        <f>IF(Table1[[#This Row],[goal]] &lt;= 0,0,Table1[[#This Row],[pledged]]/Table1[[#This Row],[goal]])</f>
        <v>1.0627272727272727</v>
      </c>
      <c r="P3555" s="7">
        <f>IF(Table1[[#This Row],[backers_count]] &lt;= 0,0,Table1[[#This Row],[pledged]]/Table1[[#This Row],[backers_count]])</f>
        <v>56.20192307692308</v>
      </c>
      <c r="Q3555" t="str">
        <f>TRIM(MID(Table1[[#This Row],[Category and Sub-Category]],1,SEARCH("/",Table1[[#This Row],[Category and Sub-Category]],1)-1))</f>
        <v>theater</v>
      </c>
      <c r="R3555" t="str">
        <f>TRIM(MID(Table1[[#This Row],[Category and Sub-Category]],SEARCH("/",Table1[[#This Row],[Category and Sub-Category]],1)+1,LEN(Table1[[#This Row],[Category and Sub-Category]])))</f>
        <v>plays</v>
      </c>
      <c r="S3555" s="8">
        <f>DATE(1970,1,1)+(Table1[[#This Row],[launched_at]]/(24*60*60))</f>
        <v>42196.028703703705</v>
      </c>
      <c r="T3555" s="8">
        <f>DATE(1970,1,1)+(Table1[[#This Row],[deadline]]/(24*60*60))</f>
        <v>42228</v>
      </c>
      <c r="U3555">
        <f>_xlfn.DAYS(Table1[[#This Row],[Date Ended Conversion]],Table1[[#This Row],[Date Created Conversion]])</f>
        <v>32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9">
        <f>IF(Table1[[#This Row],[goal]] &lt;= 0,0,Table1[[#This Row],[pledged]]/Table1[[#This Row],[goal]])</f>
        <v>1.1342219999999998</v>
      </c>
      <c r="P3556" s="7">
        <f>IF(Table1[[#This Row],[backers_count]] &lt;= 0,0,Table1[[#This Row],[pledged]]/Table1[[#This Row],[backers_count]])</f>
        <v>107.00207547169811</v>
      </c>
      <c r="Q3556" t="str">
        <f>TRIM(MID(Table1[[#This Row],[Category and Sub-Category]],1,SEARCH("/",Table1[[#This Row],[Category and Sub-Category]],1)-1))</f>
        <v>theater</v>
      </c>
      <c r="R3556" t="str">
        <f>TRIM(MID(Table1[[#This Row],[Category and Sub-Category]],SEARCH("/",Table1[[#This Row],[Category and Sub-Category]],1)+1,LEN(Table1[[#This Row],[Category and Sub-Category]])))</f>
        <v>plays</v>
      </c>
      <c r="S3556" s="8">
        <f>DATE(1970,1,1)+(Table1[[#This Row],[launched_at]]/(24*60*60))</f>
        <v>42016.050451388888</v>
      </c>
      <c r="T3556" s="8">
        <f>DATE(1970,1,1)+(Table1[[#This Row],[deadline]]/(24*60*60))</f>
        <v>42046.708333333328</v>
      </c>
      <c r="U3556">
        <f>_xlfn.DAYS(Table1[[#This Row],[Date Ended Conversion]],Table1[[#This Row],[Date Created Conversion]])</f>
        <v>30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9">
        <f>IF(Table1[[#This Row],[goal]] &lt;= 0,0,Table1[[#This Row],[pledged]]/Table1[[#This Row],[goal]])</f>
        <v>1</v>
      </c>
      <c r="P3557" s="7">
        <f>IF(Table1[[#This Row],[backers_count]] &lt;= 0,0,Table1[[#This Row],[pledged]]/Table1[[#This Row],[backers_count]])</f>
        <v>171.42857142857142</v>
      </c>
      <c r="Q3557" t="str">
        <f>TRIM(MID(Table1[[#This Row],[Category and Sub-Category]],1,SEARCH("/",Table1[[#This Row],[Category and Sub-Category]],1)-1))</f>
        <v>theater</v>
      </c>
      <c r="R3557" t="str">
        <f>TRIM(MID(Table1[[#This Row],[Category and Sub-Category]],SEARCH("/",Table1[[#This Row],[Category and Sub-Category]],1)+1,LEN(Table1[[#This Row],[Category and Sub-Category]])))</f>
        <v>plays</v>
      </c>
      <c r="S3557" s="8">
        <f>DATE(1970,1,1)+(Table1[[#This Row],[launched_at]]/(24*60*60))</f>
        <v>42661.442060185189</v>
      </c>
      <c r="T3557" s="8">
        <f>DATE(1970,1,1)+(Table1[[#This Row],[deadline]]/(24*60*60))</f>
        <v>42691.483726851853</v>
      </c>
      <c r="U3557">
        <f>_xlfn.DAYS(Table1[[#This Row],[Date Ended Conversion]],Table1[[#This Row],[Date Created Conversion]])</f>
        <v>30</v>
      </c>
    </row>
    <row r="3558" spans="1:21" ht="43.5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9">
        <f>IF(Table1[[#This Row],[goal]] &lt;= 0,0,Table1[[#This Row],[pledged]]/Table1[[#This Row],[goal]])</f>
        <v>1.0045454545454546</v>
      </c>
      <c r="P3558" s="7">
        <f>IF(Table1[[#This Row],[backers_count]] &lt;= 0,0,Table1[[#This Row],[pledged]]/Table1[[#This Row],[backers_count]])</f>
        <v>110.5</v>
      </c>
      <c r="Q3558" t="str">
        <f>TRIM(MID(Table1[[#This Row],[Category and Sub-Category]],1,SEARCH("/",Table1[[#This Row],[Category and Sub-Category]],1)-1))</f>
        <v>theater</v>
      </c>
      <c r="R3558" t="str">
        <f>TRIM(MID(Table1[[#This Row],[Category and Sub-Category]],SEARCH("/",Table1[[#This Row],[Category and Sub-Category]],1)+1,LEN(Table1[[#This Row],[Category and Sub-Category]])))</f>
        <v>plays</v>
      </c>
      <c r="S3558" s="8">
        <f>DATE(1970,1,1)+(Table1[[#This Row],[launched_at]]/(24*60*60))</f>
        <v>41808.649583333332</v>
      </c>
      <c r="T3558" s="8">
        <f>DATE(1970,1,1)+(Table1[[#This Row],[deadline]]/(24*60*60))</f>
        <v>41868.649583333332</v>
      </c>
      <c r="U3558">
        <f>_xlfn.DAYS(Table1[[#This Row],[Date Ended Conversion]],Table1[[#This Row],[Date Created Conversion]])</f>
        <v>60</v>
      </c>
    </row>
    <row r="3559" spans="1:21" ht="43.5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9">
        <f>IF(Table1[[#This Row],[goal]] &lt;= 0,0,Table1[[#This Row],[pledged]]/Table1[[#This Row],[goal]])</f>
        <v>1.0003599999999999</v>
      </c>
      <c r="P3559" s="7">
        <f>IF(Table1[[#This Row],[backers_count]] &lt;= 0,0,Table1[[#This Row],[pledged]]/Table1[[#This Row],[backers_count]])</f>
        <v>179.27598566308242</v>
      </c>
      <c r="Q3559" t="str">
        <f>TRIM(MID(Table1[[#This Row],[Category and Sub-Category]],1,SEARCH("/",Table1[[#This Row],[Category and Sub-Category]],1)-1))</f>
        <v>theater</v>
      </c>
      <c r="R3559" t="str">
        <f>TRIM(MID(Table1[[#This Row],[Category and Sub-Category]],SEARCH("/",Table1[[#This Row],[Category and Sub-Category]],1)+1,LEN(Table1[[#This Row],[Category and Sub-Category]])))</f>
        <v>plays</v>
      </c>
      <c r="S3559" s="8">
        <f>DATE(1970,1,1)+(Table1[[#This Row],[launched_at]]/(24*60*60))</f>
        <v>41730.276747685188</v>
      </c>
      <c r="T3559" s="8">
        <f>DATE(1970,1,1)+(Table1[[#This Row],[deadline]]/(24*60*60))</f>
        <v>41764.276747685188</v>
      </c>
      <c r="U3559">
        <f>_xlfn.DAYS(Table1[[#This Row],[Date Ended Conversion]],Table1[[#This Row],[Date Created Conversion]])</f>
        <v>34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9">
        <f>IF(Table1[[#This Row],[goal]] &lt;= 0,0,Table1[[#This Row],[pledged]]/Table1[[#This Row],[goal]])</f>
        <v>1.44</v>
      </c>
      <c r="P3560" s="7">
        <f>IF(Table1[[#This Row],[backers_count]] &lt;= 0,0,Table1[[#This Row],[pledged]]/Table1[[#This Row],[backers_count]])</f>
        <v>22.90909090909091</v>
      </c>
      <c r="Q3560" t="str">
        <f>TRIM(MID(Table1[[#This Row],[Category and Sub-Category]],1,SEARCH("/",Table1[[#This Row],[Category and Sub-Category]],1)-1))</f>
        <v>theater</v>
      </c>
      <c r="R3560" t="str">
        <f>TRIM(MID(Table1[[#This Row],[Category and Sub-Category]],SEARCH("/",Table1[[#This Row],[Category and Sub-Category]],1)+1,LEN(Table1[[#This Row],[Category and Sub-Category]])))</f>
        <v>plays</v>
      </c>
      <c r="S3560" s="8">
        <f>DATE(1970,1,1)+(Table1[[#This Row],[launched_at]]/(24*60*60))</f>
        <v>42139.816840277781</v>
      </c>
      <c r="T3560" s="8">
        <f>DATE(1970,1,1)+(Table1[[#This Row],[deadline]]/(24*60*60))</f>
        <v>42181.875</v>
      </c>
      <c r="U3560">
        <f>_xlfn.DAYS(Table1[[#This Row],[Date Ended Conversion]],Table1[[#This Row],[Date Created Conversion]])</f>
        <v>42</v>
      </c>
    </row>
    <row r="3561" spans="1:21" ht="43.5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9">
        <f>IF(Table1[[#This Row],[goal]] &lt;= 0,0,Table1[[#This Row],[pledged]]/Table1[[#This Row],[goal]])</f>
        <v>1.0349999999999999</v>
      </c>
      <c r="P3561" s="7">
        <f>IF(Table1[[#This Row],[backers_count]] &lt;= 0,0,Table1[[#This Row],[pledged]]/Table1[[#This Row],[backers_count]])</f>
        <v>43.125</v>
      </c>
      <c r="Q3561" t="str">
        <f>TRIM(MID(Table1[[#This Row],[Category and Sub-Category]],1,SEARCH("/",Table1[[#This Row],[Category and Sub-Category]],1)-1))</f>
        <v>theater</v>
      </c>
      <c r="R3561" t="str">
        <f>TRIM(MID(Table1[[#This Row],[Category and Sub-Category]],SEARCH("/",Table1[[#This Row],[Category and Sub-Category]],1)+1,LEN(Table1[[#This Row],[Category and Sub-Category]])))</f>
        <v>plays</v>
      </c>
      <c r="S3561" s="8">
        <f>DATE(1970,1,1)+(Table1[[#This Row],[launched_at]]/(24*60*60))</f>
        <v>42194.096157407403</v>
      </c>
      <c r="T3561" s="8">
        <f>DATE(1970,1,1)+(Table1[[#This Row],[deadline]]/(24*60*60))</f>
        <v>42216.373611111107</v>
      </c>
      <c r="U3561">
        <f>_xlfn.DAYS(Table1[[#This Row],[Date Ended Conversion]],Table1[[#This Row],[Date Created Conversion]])</f>
        <v>22</v>
      </c>
    </row>
    <row r="3562" spans="1:21" ht="43.5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9">
        <f>IF(Table1[[#This Row],[goal]] &lt;= 0,0,Table1[[#This Row],[pledged]]/Table1[[#This Row],[goal]])</f>
        <v>1.0843750000000001</v>
      </c>
      <c r="P3562" s="7">
        <f>IF(Table1[[#This Row],[backers_count]] &lt;= 0,0,Table1[[#This Row],[pledged]]/Table1[[#This Row],[backers_count]])</f>
        <v>46.891891891891895</v>
      </c>
      <c r="Q3562" t="str">
        <f>TRIM(MID(Table1[[#This Row],[Category and Sub-Category]],1,SEARCH("/",Table1[[#This Row],[Category and Sub-Category]],1)-1))</f>
        <v>theater</v>
      </c>
      <c r="R3562" t="str">
        <f>TRIM(MID(Table1[[#This Row],[Category and Sub-Category]],SEARCH("/",Table1[[#This Row],[Category and Sub-Category]],1)+1,LEN(Table1[[#This Row],[Category and Sub-Category]])))</f>
        <v>plays</v>
      </c>
      <c r="S3562" s="8">
        <f>DATE(1970,1,1)+(Table1[[#This Row],[launched_at]]/(24*60*60))</f>
        <v>42115.889652777776</v>
      </c>
      <c r="T3562" s="8">
        <f>DATE(1970,1,1)+(Table1[[#This Row],[deadline]]/(24*60*60))</f>
        <v>42151.114583333328</v>
      </c>
      <c r="U3562">
        <f>_xlfn.DAYS(Table1[[#This Row],[Date Ended Conversion]],Table1[[#This Row],[Date Created Conversion]])</f>
        <v>36</v>
      </c>
    </row>
    <row r="3563" spans="1:21" ht="101.5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9">
        <f>IF(Table1[[#This Row],[goal]] &lt;= 0,0,Table1[[#This Row],[pledged]]/Table1[[#This Row],[goal]])</f>
        <v>1.024</v>
      </c>
      <c r="P3563" s="7">
        <f>IF(Table1[[#This Row],[backers_count]] &lt;= 0,0,Table1[[#This Row],[pledged]]/Table1[[#This Row],[backers_count]])</f>
        <v>47.407407407407405</v>
      </c>
      <c r="Q3563" t="str">
        <f>TRIM(MID(Table1[[#This Row],[Category and Sub-Category]],1,SEARCH("/",Table1[[#This Row],[Category and Sub-Category]],1)-1))</f>
        <v>theater</v>
      </c>
      <c r="R3563" t="str">
        <f>TRIM(MID(Table1[[#This Row],[Category and Sub-Category]],SEARCH("/",Table1[[#This Row],[Category and Sub-Category]],1)+1,LEN(Table1[[#This Row],[Category and Sub-Category]])))</f>
        <v>plays</v>
      </c>
      <c r="S3563" s="8">
        <f>DATE(1970,1,1)+(Table1[[#This Row],[launched_at]]/(24*60*60))</f>
        <v>42203.680300925931</v>
      </c>
      <c r="T3563" s="8">
        <f>DATE(1970,1,1)+(Table1[[#This Row],[deadline]]/(24*60*60))</f>
        <v>42221.775000000001</v>
      </c>
      <c r="U3563">
        <f>_xlfn.DAYS(Table1[[#This Row],[Date Ended Conversion]],Table1[[#This Row],[Date Created Conversion]])</f>
        <v>18</v>
      </c>
    </row>
    <row r="3564" spans="1:21" ht="43.5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9">
        <f>IF(Table1[[#This Row],[goal]] &lt;= 0,0,Table1[[#This Row],[pledged]]/Table1[[#This Row],[goal]])</f>
        <v>1.4888888888888889</v>
      </c>
      <c r="P3564" s="7">
        <f>IF(Table1[[#This Row],[backers_count]] &lt;= 0,0,Table1[[#This Row],[pledged]]/Table1[[#This Row],[backers_count]])</f>
        <v>15.129032258064516</v>
      </c>
      <c r="Q3564" t="str">
        <f>TRIM(MID(Table1[[#This Row],[Category and Sub-Category]],1,SEARCH("/",Table1[[#This Row],[Category and Sub-Category]],1)-1))</f>
        <v>theater</v>
      </c>
      <c r="R3564" t="str">
        <f>TRIM(MID(Table1[[#This Row],[Category and Sub-Category]],SEARCH("/",Table1[[#This Row],[Category and Sub-Category]],1)+1,LEN(Table1[[#This Row],[Category and Sub-Category]])))</f>
        <v>plays</v>
      </c>
      <c r="S3564" s="8">
        <f>DATE(1970,1,1)+(Table1[[#This Row],[launched_at]]/(24*60*60))</f>
        <v>42433.761886574073</v>
      </c>
      <c r="T3564" s="8">
        <f>DATE(1970,1,1)+(Table1[[#This Row],[deadline]]/(24*60*60))</f>
        <v>42442.916666666672</v>
      </c>
      <c r="U3564">
        <f>_xlfn.DAYS(Table1[[#This Row],[Date Ended Conversion]],Table1[[#This Row],[Date Created Conversion]])</f>
        <v>9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9">
        <f>IF(Table1[[#This Row],[goal]] &lt;= 0,0,Table1[[#This Row],[pledged]]/Table1[[#This Row],[goal]])</f>
        <v>1.0549000000000002</v>
      </c>
      <c r="P3565" s="7">
        <f>IF(Table1[[#This Row],[backers_count]] &lt;= 0,0,Table1[[#This Row],[pledged]]/Table1[[#This Row],[backers_count]])</f>
        <v>21.098000000000003</v>
      </c>
      <c r="Q3565" t="str">
        <f>TRIM(MID(Table1[[#This Row],[Category and Sub-Category]],1,SEARCH("/",Table1[[#This Row],[Category and Sub-Category]],1)-1))</f>
        <v>theater</v>
      </c>
      <c r="R3565" t="str">
        <f>TRIM(MID(Table1[[#This Row],[Category and Sub-Category]],SEARCH("/",Table1[[#This Row],[Category and Sub-Category]],1)+1,LEN(Table1[[#This Row],[Category and Sub-Category]])))</f>
        <v>plays</v>
      </c>
      <c r="S3565" s="8">
        <f>DATE(1970,1,1)+(Table1[[#This Row],[launched_at]]/(24*60*60))</f>
        <v>42555.671944444446</v>
      </c>
      <c r="T3565" s="8">
        <f>DATE(1970,1,1)+(Table1[[#This Row],[deadline]]/(24*60*60))</f>
        <v>42583.791666666672</v>
      </c>
      <c r="U3565">
        <f>_xlfn.DAYS(Table1[[#This Row],[Date Ended Conversion]],Table1[[#This Row],[Date Created Conversion]])</f>
        <v>28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9">
        <f>IF(Table1[[#This Row],[goal]] &lt;= 0,0,Table1[[#This Row],[pledged]]/Table1[[#This Row],[goal]])</f>
        <v>1.0049999999999999</v>
      </c>
      <c r="P3566" s="7">
        <f>IF(Table1[[#This Row],[backers_count]] &lt;= 0,0,Table1[[#This Row],[pledged]]/Table1[[#This Row],[backers_count]])</f>
        <v>59.117647058823529</v>
      </c>
      <c r="Q3566" t="str">
        <f>TRIM(MID(Table1[[#This Row],[Category and Sub-Category]],1,SEARCH("/",Table1[[#This Row],[Category and Sub-Category]],1)-1))</f>
        <v>theater</v>
      </c>
      <c r="R3566" t="str">
        <f>TRIM(MID(Table1[[#This Row],[Category and Sub-Category]],SEARCH("/",Table1[[#This Row],[Category and Sub-Category]],1)+1,LEN(Table1[[#This Row],[Category and Sub-Category]])))</f>
        <v>plays</v>
      </c>
      <c r="S3566" s="8">
        <f>DATE(1970,1,1)+(Table1[[#This Row],[launched_at]]/(24*60*60))</f>
        <v>42236.623252314814</v>
      </c>
      <c r="T3566" s="8">
        <f>DATE(1970,1,1)+(Table1[[#This Row],[deadline]]/(24*60*60))</f>
        <v>42282.666666666672</v>
      </c>
      <c r="U3566">
        <f>_xlfn.DAYS(Table1[[#This Row],[Date Ended Conversion]],Table1[[#This Row],[Date Created Conversion]])</f>
        <v>46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9">
        <f>IF(Table1[[#This Row],[goal]] &lt;= 0,0,Table1[[#This Row],[pledged]]/Table1[[#This Row],[goal]])</f>
        <v>1.3055555555555556</v>
      </c>
      <c r="P3567" s="7">
        <f>IF(Table1[[#This Row],[backers_count]] &lt;= 0,0,Table1[[#This Row],[pledged]]/Table1[[#This Row],[backers_count]])</f>
        <v>97.916666666666671</v>
      </c>
      <c r="Q3567" t="str">
        <f>TRIM(MID(Table1[[#This Row],[Category and Sub-Category]],1,SEARCH("/",Table1[[#This Row],[Category and Sub-Category]],1)-1))</f>
        <v>theater</v>
      </c>
      <c r="R3567" t="str">
        <f>TRIM(MID(Table1[[#This Row],[Category and Sub-Category]],SEARCH("/",Table1[[#This Row],[Category and Sub-Category]],1)+1,LEN(Table1[[#This Row],[Category and Sub-Category]])))</f>
        <v>plays</v>
      </c>
      <c r="S3567" s="8">
        <f>DATE(1970,1,1)+(Table1[[#This Row],[launched_at]]/(24*60*60))</f>
        <v>41974.743148148147</v>
      </c>
      <c r="T3567" s="8">
        <f>DATE(1970,1,1)+(Table1[[#This Row],[deadline]]/(24*60*60))</f>
        <v>42004.743148148147</v>
      </c>
      <c r="U3567">
        <f>_xlfn.DAYS(Table1[[#This Row],[Date Ended Conversion]],Table1[[#This Row],[Date Created Conversion]])</f>
        <v>30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9">
        <f>IF(Table1[[#This Row],[goal]] &lt;= 0,0,Table1[[#This Row],[pledged]]/Table1[[#This Row],[goal]])</f>
        <v>1.0475000000000001</v>
      </c>
      <c r="P3568" s="7">
        <f>IF(Table1[[#This Row],[backers_count]] &lt;= 0,0,Table1[[#This Row],[pledged]]/Table1[[#This Row],[backers_count]])</f>
        <v>55.131578947368418</v>
      </c>
      <c r="Q3568" t="str">
        <f>TRIM(MID(Table1[[#This Row],[Category and Sub-Category]],1,SEARCH("/",Table1[[#This Row],[Category and Sub-Category]],1)-1))</f>
        <v>theater</v>
      </c>
      <c r="R3568" t="str">
        <f>TRIM(MID(Table1[[#This Row],[Category and Sub-Category]],SEARCH("/",Table1[[#This Row],[Category and Sub-Category]],1)+1,LEN(Table1[[#This Row],[Category and Sub-Category]])))</f>
        <v>plays</v>
      </c>
      <c r="S3568" s="8">
        <f>DATE(1970,1,1)+(Table1[[#This Row],[launched_at]]/(24*60*60))</f>
        <v>41997.507905092592</v>
      </c>
      <c r="T3568" s="8">
        <f>DATE(1970,1,1)+(Table1[[#This Row],[deadline]]/(24*60*60))</f>
        <v>42027.507905092592</v>
      </c>
      <c r="U3568">
        <f>_xlfn.DAYS(Table1[[#This Row],[Date Ended Conversion]],Table1[[#This Row],[Date Created Conversion]])</f>
        <v>30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9">
        <f>IF(Table1[[#This Row],[goal]] &lt;= 0,0,Table1[[#This Row],[pledged]]/Table1[[#This Row],[goal]])</f>
        <v>1.0880000000000001</v>
      </c>
      <c r="P3569" s="7">
        <f>IF(Table1[[#This Row],[backers_count]] &lt;= 0,0,Table1[[#This Row],[pledged]]/Table1[[#This Row],[backers_count]])</f>
        <v>26.536585365853657</v>
      </c>
      <c r="Q3569" t="str">
        <f>TRIM(MID(Table1[[#This Row],[Category and Sub-Category]],1,SEARCH("/",Table1[[#This Row],[Category and Sub-Category]],1)-1))</f>
        <v>theater</v>
      </c>
      <c r="R3569" t="str">
        <f>TRIM(MID(Table1[[#This Row],[Category and Sub-Category]],SEARCH("/",Table1[[#This Row],[Category and Sub-Category]],1)+1,LEN(Table1[[#This Row],[Category and Sub-Category]])))</f>
        <v>plays</v>
      </c>
      <c r="S3569" s="8">
        <f>DATE(1970,1,1)+(Table1[[#This Row],[launched_at]]/(24*60*60))</f>
        <v>42135.810694444444</v>
      </c>
      <c r="T3569" s="8">
        <f>DATE(1970,1,1)+(Table1[[#This Row],[deadline]]/(24*60*60))</f>
        <v>42165.810694444444</v>
      </c>
      <c r="U3569">
        <f>_xlfn.DAYS(Table1[[#This Row],[Date Ended Conversion]],Table1[[#This Row],[Date Created Conversion]])</f>
        <v>30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9">
        <f>IF(Table1[[#This Row],[goal]] &lt;= 0,0,Table1[[#This Row],[pledged]]/Table1[[#This Row],[goal]])</f>
        <v>1.1100000000000001</v>
      </c>
      <c r="P3570" s="7">
        <f>IF(Table1[[#This Row],[backers_count]] &lt;= 0,0,Table1[[#This Row],[pledged]]/Table1[[#This Row],[backers_count]])</f>
        <v>58.421052631578945</v>
      </c>
      <c r="Q3570" t="str">
        <f>TRIM(MID(Table1[[#This Row],[Category and Sub-Category]],1,SEARCH("/",Table1[[#This Row],[Category and Sub-Category]],1)-1))</f>
        <v>theater</v>
      </c>
      <c r="R3570" t="str">
        <f>TRIM(MID(Table1[[#This Row],[Category and Sub-Category]],SEARCH("/",Table1[[#This Row],[Category and Sub-Category]],1)+1,LEN(Table1[[#This Row],[Category and Sub-Category]])))</f>
        <v>plays</v>
      </c>
      <c r="S3570" s="8">
        <f>DATE(1970,1,1)+(Table1[[#This Row],[launched_at]]/(24*60*60))</f>
        <v>41869.740671296298</v>
      </c>
      <c r="T3570" s="8">
        <f>DATE(1970,1,1)+(Table1[[#This Row],[deadline]]/(24*60*60))</f>
        <v>41899.740671296298</v>
      </c>
      <c r="U3570">
        <f>_xlfn.DAYS(Table1[[#This Row],[Date Ended Conversion]],Table1[[#This Row],[Date Created Conversion]])</f>
        <v>30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9">
        <f>IF(Table1[[#This Row],[goal]] &lt;= 0,0,Table1[[#This Row],[pledged]]/Table1[[#This Row],[goal]])</f>
        <v>1.0047999999999999</v>
      </c>
      <c r="P3571" s="7">
        <f>IF(Table1[[#This Row],[backers_count]] &lt;= 0,0,Table1[[#This Row],[pledged]]/Table1[[#This Row],[backers_count]])</f>
        <v>122.53658536585365</v>
      </c>
      <c r="Q3571" t="str">
        <f>TRIM(MID(Table1[[#This Row],[Category and Sub-Category]],1,SEARCH("/",Table1[[#This Row],[Category and Sub-Category]],1)-1))</f>
        <v>theater</v>
      </c>
      <c r="R3571" t="str">
        <f>TRIM(MID(Table1[[#This Row],[Category and Sub-Category]],SEARCH("/",Table1[[#This Row],[Category and Sub-Category]],1)+1,LEN(Table1[[#This Row],[Category and Sub-Category]])))</f>
        <v>plays</v>
      </c>
      <c r="S3571" s="8">
        <f>DATE(1970,1,1)+(Table1[[#This Row],[launched_at]]/(24*60*60))</f>
        <v>41982.688611111109</v>
      </c>
      <c r="T3571" s="8">
        <f>DATE(1970,1,1)+(Table1[[#This Row],[deadline]]/(24*60*60))</f>
        <v>42012.688611111109</v>
      </c>
      <c r="U3571">
        <f>_xlfn.DAYS(Table1[[#This Row],[Date Ended Conversion]],Table1[[#This Row],[Date Created Conversion]])</f>
        <v>30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9">
        <f>IF(Table1[[#This Row],[goal]] &lt;= 0,0,Table1[[#This Row],[pledged]]/Table1[[#This Row],[goal]])</f>
        <v>1.1435</v>
      </c>
      <c r="P3572" s="7">
        <f>IF(Table1[[#This Row],[backers_count]] &lt;= 0,0,Table1[[#This Row],[pledged]]/Table1[[#This Row],[backers_count]])</f>
        <v>87.961538461538467</v>
      </c>
      <c r="Q3572" t="str">
        <f>TRIM(MID(Table1[[#This Row],[Category and Sub-Category]],1,SEARCH("/",Table1[[#This Row],[Category and Sub-Category]],1)-1))</f>
        <v>theater</v>
      </c>
      <c r="R3572" t="str">
        <f>TRIM(MID(Table1[[#This Row],[Category and Sub-Category]],SEARCH("/",Table1[[#This Row],[Category and Sub-Category]],1)+1,LEN(Table1[[#This Row],[Category and Sub-Category]])))</f>
        <v>plays</v>
      </c>
      <c r="S3572" s="8">
        <f>DATE(1970,1,1)+(Table1[[#This Row],[launched_at]]/(24*60*60))</f>
        <v>41976.331979166665</v>
      </c>
      <c r="T3572" s="8">
        <f>DATE(1970,1,1)+(Table1[[#This Row],[deadline]]/(24*60*60))</f>
        <v>42004.291666666672</v>
      </c>
      <c r="U3572">
        <f>_xlfn.DAYS(Table1[[#This Row],[Date Ended Conversion]],Table1[[#This Row],[Date Created Conversion]])</f>
        <v>28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9">
        <f>IF(Table1[[#This Row],[goal]] &lt;= 0,0,Table1[[#This Row],[pledged]]/Table1[[#This Row],[goal]])</f>
        <v>1.2206666666666666</v>
      </c>
      <c r="P3573" s="7">
        <f>IF(Table1[[#This Row],[backers_count]] &lt;= 0,0,Table1[[#This Row],[pledged]]/Table1[[#This Row],[backers_count]])</f>
        <v>73.239999999999995</v>
      </c>
      <c r="Q3573" t="str">
        <f>TRIM(MID(Table1[[#This Row],[Category and Sub-Category]],1,SEARCH("/",Table1[[#This Row],[Category and Sub-Category]],1)-1))</f>
        <v>theater</v>
      </c>
      <c r="R3573" t="str">
        <f>TRIM(MID(Table1[[#This Row],[Category and Sub-Category]],SEARCH("/",Table1[[#This Row],[Category and Sub-Category]],1)+1,LEN(Table1[[#This Row],[Category and Sub-Category]])))</f>
        <v>plays</v>
      </c>
      <c r="S3573" s="8">
        <f>DATE(1970,1,1)+(Table1[[#This Row],[launched_at]]/(24*60*60))</f>
        <v>41912.858946759261</v>
      </c>
      <c r="T3573" s="8">
        <f>DATE(1970,1,1)+(Table1[[#This Row],[deadline]]/(24*60*60))</f>
        <v>41942.858946759261</v>
      </c>
      <c r="U3573">
        <f>_xlfn.DAYS(Table1[[#This Row],[Date Ended Conversion]],Table1[[#This Row],[Date Created Conversion]])</f>
        <v>30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9">
        <f>IF(Table1[[#This Row],[goal]] &lt;= 0,0,Table1[[#This Row],[pledged]]/Table1[[#This Row],[goal]])</f>
        <v>1</v>
      </c>
      <c r="P3574" s="7">
        <f>IF(Table1[[#This Row],[backers_count]] &lt;= 0,0,Table1[[#This Row],[pledged]]/Table1[[#This Row],[backers_count]])</f>
        <v>55.555555555555557</v>
      </c>
      <c r="Q3574" t="str">
        <f>TRIM(MID(Table1[[#This Row],[Category and Sub-Category]],1,SEARCH("/",Table1[[#This Row],[Category and Sub-Category]],1)-1))</f>
        <v>theater</v>
      </c>
      <c r="R3574" t="str">
        <f>TRIM(MID(Table1[[#This Row],[Category and Sub-Category]],SEARCH("/",Table1[[#This Row],[Category and Sub-Category]],1)+1,LEN(Table1[[#This Row],[Category and Sub-Category]])))</f>
        <v>plays</v>
      </c>
      <c r="S3574" s="8">
        <f>DATE(1970,1,1)+(Table1[[#This Row],[launched_at]]/(24*60*60))</f>
        <v>42146.570393518516</v>
      </c>
      <c r="T3574" s="8">
        <f>DATE(1970,1,1)+(Table1[[#This Row],[deadline]]/(24*60*60))</f>
        <v>42176.570393518516</v>
      </c>
      <c r="U3574">
        <f>_xlfn.DAYS(Table1[[#This Row],[Date Ended Conversion]],Table1[[#This Row],[Date Created Conversion]])</f>
        <v>30</v>
      </c>
    </row>
    <row r="3575" spans="1:21" ht="29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9">
        <f>IF(Table1[[#This Row],[goal]] &lt;= 0,0,Table1[[#This Row],[pledged]]/Table1[[#This Row],[goal]])</f>
        <v>1.028</v>
      </c>
      <c r="P3575" s="7">
        <f>IF(Table1[[#This Row],[backers_count]] &lt;= 0,0,Table1[[#This Row],[pledged]]/Table1[[#This Row],[backers_count]])</f>
        <v>39.53846153846154</v>
      </c>
      <c r="Q3575" t="str">
        <f>TRIM(MID(Table1[[#This Row],[Category and Sub-Category]],1,SEARCH("/",Table1[[#This Row],[Category and Sub-Category]],1)-1))</f>
        <v>theater</v>
      </c>
      <c r="R3575" t="str">
        <f>TRIM(MID(Table1[[#This Row],[Category and Sub-Category]],SEARCH("/",Table1[[#This Row],[Category and Sub-Category]],1)+1,LEN(Table1[[#This Row],[Category and Sub-Category]])))</f>
        <v>plays</v>
      </c>
      <c r="S3575" s="8">
        <f>DATE(1970,1,1)+(Table1[[#This Row],[launched_at]]/(24*60*60))</f>
        <v>41921.375532407408</v>
      </c>
      <c r="T3575" s="8">
        <f>DATE(1970,1,1)+(Table1[[#This Row],[deadline]]/(24*60*60))</f>
        <v>41951.417199074072</v>
      </c>
      <c r="U3575">
        <f>_xlfn.DAYS(Table1[[#This Row],[Date Ended Conversion]],Table1[[#This Row],[Date Created Conversion]])</f>
        <v>30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9">
        <f>IF(Table1[[#This Row],[goal]] &lt;= 0,0,Table1[[#This Row],[pledged]]/Table1[[#This Row],[goal]])</f>
        <v>1.0612068965517241</v>
      </c>
      <c r="P3576" s="7">
        <f>IF(Table1[[#This Row],[backers_count]] &lt;= 0,0,Table1[[#This Row],[pledged]]/Table1[[#This Row],[backers_count]])</f>
        <v>136.77777777777777</v>
      </c>
      <c r="Q3576" t="str">
        <f>TRIM(MID(Table1[[#This Row],[Category and Sub-Category]],1,SEARCH("/",Table1[[#This Row],[Category and Sub-Category]],1)-1))</f>
        <v>theater</v>
      </c>
      <c r="R3576" t="str">
        <f>TRIM(MID(Table1[[#This Row],[Category and Sub-Category]],SEARCH("/",Table1[[#This Row],[Category and Sub-Category]],1)+1,LEN(Table1[[#This Row],[Category and Sub-Category]])))</f>
        <v>plays</v>
      </c>
      <c r="S3576" s="8">
        <f>DATE(1970,1,1)+(Table1[[#This Row],[launched_at]]/(24*60*60))</f>
        <v>41926.942685185189</v>
      </c>
      <c r="T3576" s="8">
        <f>DATE(1970,1,1)+(Table1[[#This Row],[deadline]]/(24*60*60))</f>
        <v>41956.984351851846</v>
      </c>
      <c r="U3576">
        <f>_xlfn.DAYS(Table1[[#This Row],[Date Ended Conversion]],Table1[[#This Row],[Date Created Conversion]])</f>
        <v>30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9">
        <f>IF(Table1[[#This Row],[goal]] &lt;= 0,0,Table1[[#This Row],[pledged]]/Table1[[#This Row],[goal]])</f>
        <v>1.0133000000000001</v>
      </c>
      <c r="P3577" s="7">
        <f>IF(Table1[[#This Row],[backers_count]] &lt;= 0,0,Table1[[#This Row],[pledged]]/Table1[[#This Row],[backers_count]])</f>
        <v>99.343137254901961</v>
      </c>
      <c r="Q3577" t="str">
        <f>TRIM(MID(Table1[[#This Row],[Category and Sub-Category]],1,SEARCH("/",Table1[[#This Row],[Category and Sub-Category]],1)-1))</f>
        <v>theater</v>
      </c>
      <c r="R3577" t="str">
        <f>TRIM(MID(Table1[[#This Row],[Category and Sub-Category]],SEARCH("/",Table1[[#This Row],[Category and Sub-Category]],1)+1,LEN(Table1[[#This Row],[Category and Sub-Category]])))</f>
        <v>plays</v>
      </c>
      <c r="S3577" s="8">
        <f>DATE(1970,1,1)+(Table1[[#This Row],[launched_at]]/(24*60*60))</f>
        <v>42561.783877314811</v>
      </c>
      <c r="T3577" s="8">
        <f>DATE(1970,1,1)+(Table1[[#This Row],[deadline]]/(24*60*60))</f>
        <v>42593.165972222225</v>
      </c>
      <c r="U3577">
        <f>_xlfn.DAYS(Table1[[#This Row],[Date Ended Conversion]],Table1[[#This Row],[Date Created Conversion]])</f>
        <v>32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9">
        <f>IF(Table1[[#This Row],[goal]] &lt;= 0,0,Table1[[#This Row],[pledged]]/Table1[[#This Row],[goal]])</f>
        <v>1</v>
      </c>
      <c r="P3578" s="7">
        <f>IF(Table1[[#This Row],[backers_count]] &lt;= 0,0,Table1[[#This Row],[pledged]]/Table1[[#This Row],[backers_count]])</f>
        <v>20</v>
      </c>
      <c r="Q3578" t="str">
        <f>TRIM(MID(Table1[[#This Row],[Category and Sub-Category]],1,SEARCH("/",Table1[[#This Row],[Category and Sub-Category]],1)-1))</f>
        <v>theater</v>
      </c>
      <c r="R3578" t="str">
        <f>TRIM(MID(Table1[[#This Row],[Category and Sub-Category]],SEARCH("/",Table1[[#This Row],[Category and Sub-Category]],1)+1,LEN(Table1[[#This Row],[Category and Sub-Category]])))</f>
        <v>plays</v>
      </c>
      <c r="S3578" s="8">
        <f>DATE(1970,1,1)+(Table1[[#This Row],[launched_at]]/(24*60*60))</f>
        <v>42649.54923611111</v>
      </c>
      <c r="T3578" s="8">
        <f>DATE(1970,1,1)+(Table1[[#This Row],[deadline]]/(24*60*60))</f>
        <v>42709.590902777782</v>
      </c>
      <c r="U3578">
        <f>_xlfn.DAYS(Table1[[#This Row],[Date Ended Conversion]],Table1[[#This Row],[Date Created Conversion]])</f>
        <v>60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9">
        <f>IF(Table1[[#This Row],[goal]] &lt;= 0,0,Table1[[#This Row],[pledged]]/Table1[[#This Row],[goal]])</f>
        <v>1.3</v>
      </c>
      <c r="P3579" s="7">
        <f>IF(Table1[[#This Row],[backers_count]] &lt;= 0,0,Table1[[#This Row],[pledged]]/Table1[[#This Row],[backers_count]])</f>
        <v>28.888888888888889</v>
      </c>
      <c r="Q3579" t="str">
        <f>TRIM(MID(Table1[[#This Row],[Category and Sub-Category]],1,SEARCH("/",Table1[[#This Row],[Category and Sub-Category]],1)-1))</f>
        <v>theater</v>
      </c>
      <c r="R3579" t="str">
        <f>TRIM(MID(Table1[[#This Row],[Category and Sub-Category]],SEARCH("/",Table1[[#This Row],[Category and Sub-Category]],1)+1,LEN(Table1[[#This Row],[Category and Sub-Category]])))</f>
        <v>plays</v>
      </c>
      <c r="S3579" s="8">
        <f>DATE(1970,1,1)+(Table1[[#This Row],[launched_at]]/(24*60*60))</f>
        <v>42093.786840277782</v>
      </c>
      <c r="T3579" s="8">
        <f>DATE(1970,1,1)+(Table1[[#This Row],[deadline]]/(24*60*60))</f>
        <v>42120.26944444445</v>
      </c>
      <c r="U3579">
        <f>_xlfn.DAYS(Table1[[#This Row],[Date Ended Conversion]],Table1[[#This Row],[Date Created Conversion]])</f>
        <v>27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9">
        <f>IF(Table1[[#This Row],[goal]] &lt;= 0,0,Table1[[#This Row],[pledged]]/Table1[[#This Row],[goal]])</f>
        <v>1.0001333333333333</v>
      </c>
      <c r="P3580" s="7">
        <f>IF(Table1[[#This Row],[backers_count]] &lt;= 0,0,Table1[[#This Row],[pledged]]/Table1[[#This Row],[backers_count]])</f>
        <v>40.545945945945945</v>
      </c>
      <c r="Q3580" t="str">
        <f>TRIM(MID(Table1[[#This Row],[Category and Sub-Category]],1,SEARCH("/",Table1[[#This Row],[Category and Sub-Category]],1)-1))</f>
        <v>theater</v>
      </c>
      <c r="R3580" t="str">
        <f>TRIM(MID(Table1[[#This Row],[Category and Sub-Category]],SEARCH("/",Table1[[#This Row],[Category and Sub-Category]],1)+1,LEN(Table1[[#This Row],[Category and Sub-Category]])))</f>
        <v>plays</v>
      </c>
      <c r="S3580" s="8">
        <f>DATE(1970,1,1)+(Table1[[#This Row],[launched_at]]/(24*60*60))</f>
        <v>42460.733530092592</v>
      </c>
      <c r="T3580" s="8">
        <f>DATE(1970,1,1)+(Table1[[#This Row],[deadline]]/(24*60*60))</f>
        <v>42490.733530092592</v>
      </c>
      <c r="U3580">
        <f>_xlfn.DAYS(Table1[[#This Row],[Date Ended Conversion]],Table1[[#This Row],[Date Created Conversion]])</f>
        <v>30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9">
        <f>IF(Table1[[#This Row],[goal]] &lt;= 0,0,Table1[[#This Row],[pledged]]/Table1[[#This Row],[goal]])</f>
        <v>1</v>
      </c>
      <c r="P3581" s="7">
        <f>IF(Table1[[#This Row],[backers_count]] &lt;= 0,0,Table1[[#This Row],[pledged]]/Table1[[#This Row],[backers_count]])</f>
        <v>35.714285714285715</v>
      </c>
      <c r="Q3581" t="str">
        <f>TRIM(MID(Table1[[#This Row],[Category and Sub-Category]],1,SEARCH("/",Table1[[#This Row],[Category and Sub-Category]],1)-1))</f>
        <v>theater</v>
      </c>
      <c r="R3581" t="str">
        <f>TRIM(MID(Table1[[#This Row],[Category and Sub-Category]],SEARCH("/",Table1[[#This Row],[Category and Sub-Category]],1)+1,LEN(Table1[[#This Row],[Category and Sub-Category]])))</f>
        <v>plays</v>
      </c>
      <c r="S3581" s="8">
        <f>DATE(1970,1,1)+(Table1[[#This Row],[launched_at]]/(24*60*60))</f>
        <v>42430.762222222227</v>
      </c>
      <c r="T3581" s="8">
        <f>DATE(1970,1,1)+(Table1[[#This Row],[deadline]]/(24*60*60))</f>
        <v>42460.720555555556</v>
      </c>
      <c r="U3581">
        <f>_xlfn.DAYS(Table1[[#This Row],[Date Ended Conversion]],Table1[[#This Row],[Date Created Conversion]])</f>
        <v>30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9">
        <f>IF(Table1[[#This Row],[goal]] &lt;= 0,0,Table1[[#This Row],[pledged]]/Table1[[#This Row],[goal]])</f>
        <v>1.1388888888888888</v>
      </c>
      <c r="P3582" s="7">
        <f>IF(Table1[[#This Row],[backers_count]] &lt;= 0,0,Table1[[#This Row],[pledged]]/Table1[[#This Row],[backers_count]])</f>
        <v>37.962962962962962</v>
      </c>
      <c r="Q3582" t="str">
        <f>TRIM(MID(Table1[[#This Row],[Category and Sub-Category]],1,SEARCH("/",Table1[[#This Row],[Category and Sub-Category]],1)-1))</f>
        <v>theater</v>
      </c>
      <c r="R3582" t="str">
        <f>TRIM(MID(Table1[[#This Row],[Category and Sub-Category]],SEARCH("/",Table1[[#This Row],[Category and Sub-Category]],1)+1,LEN(Table1[[#This Row],[Category and Sub-Category]])))</f>
        <v>plays</v>
      </c>
      <c r="S3582" s="8">
        <f>DATE(1970,1,1)+(Table1[[#This Row],[launched_at]]/(24*60*60))</f>
        <v>42026.176180555558</v>
      </c>
      <c r="T3582" s="8">
        <f>DATE(1970,1,1)+(Table1[[#This Row],[deadline]]/(24*60*60))</f>
        <v>42064.207638888889</v>
      </c>
      <c r="U3582">
        <f>_xlfn.DAYS(Table1[[#This Row],[Date Ended Conversion]],Table1[[#This Row],[Date Created Conversion]])</f>
        <v>38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9">
        <f>IF(Table1[[#This Row],[goal]] &lt;= 0,0,Table1[[#This Row],[pledged]]/Table1[[#This Row],[goal]])</f>
        <v>1</v>
      </c>
      <c r="P3583" s="7">
        <f>IF(Table1[[#This Row],[backers_count]] &lt;= 0,0,Table1[[#This Row],[pledged]]/Table1[[#This Row],[backers_count]])</f>
        <v>33.333333333333336</v>
      </c>
      <c r="Q3583" t="str">
        <f>TRIM(MID(Table1[[#This Row],[Category and Sub-Category]],1,SEARCH("/",Table1[[#This Row],[Category and Sub-Category]],1)-1))</f>
        <v>theater</v>
      </c>
      <c r="R3583" t="str">
        <f>TRIM(MID(Table1[[#This Row],[Category and Sub-Category]],SEARCH("/",Table1[[#This Row],[Category and Sub-Category]],1)+1,LEN(Table1[[#This Row],[Category and Sub-Category]])))</f>
        <v>plays</v>
      </c>
      <c r="S3583" s="8">
        <f>DATE(1970,1,1)+(Table1[[#This Row],[launched_at]]/(24*60*60))</f>
        <v>41836.471180555556</v>
      </c>
      <c r="T3583" s="8">
        <f>DATE(1970,1,1)+(Table1[[#This Row],[deadline]]/(24*60*60))</f>
        <v>41850.471180555556</v>
      </c>
      <c r="U3583">
        <f>_xlfn.DAYS(Table1[[#This Row],[Date Ended Conversion]],Table1[[#This Row],[Date Created Conversion]])</f>
        <v>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9">
        <f>IF(Table1[[#This Row],[goal]] &lt;= 0,0,Table1[[#This Row],[pledged]]/Table1[[#This Row],[goal]])</f>
        <v>2.87</v>
      </c>
      <c r="P3584" s="7">
        <f>IF(Table1[[#This Row],[backers_count]] &lt;= 0,0,Table1[[#This Row],[pledged]]/Table1[[#This Row],[backers_count]])</f>
        <v>58.571428571428569</v>
      </c>
      <c r="Q3584" t="str">
        <f>TRIM(MID(Table1[[#This Row],[Category and Sub-Category]],1,SEARCH("/",Table1[[#This Row],[Category and Sub-Category]],1)-1))</f>
        <v>theater</v>
      </c>
      <c r="R3584" t="str">
        <f>TRIM(MID(Table1[[#This Row],[Category and Sub-Category]],SEARCH("/",Table1[[#This Row],[Category and Sub-Category]],1)+1,LEN(Table1[[#This Row],[Category and Sub-Category]])))</f>
        <v>plays</v>
      </c>
      <c r="S3584" s="8">
        <f>DATE(1970,1,1)+(Table1[[#This Row],[launched_at]]/(24*60*60))</f>
        <v>42451.095856481479</v>
      </c>
      <c r="T3584" s="8">
        <f>DATE(1970,1,1)+(Table1[[#This Row],[deadline]]/(24*60*60))</f>
        <v>42465.095856481479</v>
      </c>
      <c r="U3584">
        <f>_xlfn.DAYS(Table1[[#This Row],[Date Ended Conversion]],Table1[[#This Row],[Date Created Conversion]])</f>
        <v>14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9">
        <f>IF(Table1[[#This Row],[goal]] &lt;= 0,0,Table1[[#This Row],[pledged]]/Table1[[#This Row],[goal]])</f>
        <v>1.085</v>
      </c>
      <c r="P3585" s="7">
        <f>IF(Table1[[#This Row],[backers_count]] &lt;= 0,0,Table1[[#This Row],[pledged]]/Table1[[#This Row],[backers_count]])</f>
        <v>135.625</v>
      </c>
      <c r="Q3585" t="str">
        <f>TRIM(MID(Table1[[#This Row],[Category and Sub-Category]],1,SEARCH("/",Table1[[#This Row],[Category and Sub-Category]],1)-1))</f>
        <v>theater</v>
      </c>
      <c r="R3585" t="str">
        <f>TRIM(MID(Table1[[#This Row],[Category and Sub-Category]],SEARCH("/",Table1[[#This Row],[Category and Sub-Category]],1)+1,LEN(Table1[[#This Row],[Category and Sub-Category]])))</f>
        <v>plays</v>
      </c>
      <c r="S3585" s="8">
        <f>DATE(1970,1,1)+(Table1[[#This Row],[launched_at]]/(24*60*60))</f>
        <v>42418.425983796296</v>
      </c>
      <c r="T3585" s="8">
        <f>DATE(1970,1,1)+(Table1[[#This Row],[deadline]]/(24*60*60))</f>
        <v>42478.384317129632</v>
      </c>
      <c r="U3585">
        <f>_xlfn.DAYS(Table1[[#This Row],[Date Ended Conversion]],Table1[[#This Row],[Date Created Conversion]])</f>
        <v>60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9">
        <f>IF(Table1[[#This Row],[goal]] &lt;= 0,0,Table1[[#This Row],[pledged]]/Table1[[#This Row],[goal]])</f>
        <v>1.155</v>
      </c>
      <c r="P3586" s="7">
        <f>IF(Table1[[#This Row],[backers_count]] &lt;= 0,0,Table1[[#This Row],[pledged]]/Table1[[#This Row],[backers_count]])</f>
        <v>30.9375</v>
      </c>
      <c r="Q3586" t="str">
        <f>TRIM(MID(Table1[[#This Row],[Category and Sub-Category]],1,SEARCH("/",Table1[[#This Row],[Category and Sub-Category]],1)-1))</f>
        <v>theater</v>
      </c>
      <c r="R3586" t="str">
        <f>TRIM(MID(Table1[[#This Row],[Category and Sub-Category]],SEARCH("/",Table1[[#This Row],[Category and Sub-Category]],1)+1,LEN(Table1[[#This Row],[Category and Sub-Category]])))</f>
        <v>plays</v>
      </c>
      <c r="S3586" s="8">
        <f>DATE(1970,1,1)+(Table1[[#This Row],[launched_at]]/(24*60*60))</f>
        <v>42168.316481481481</v>
      </c>
      <c r="T3586" s="8">
        <f>DATE(1970,1,1)+(Table1[[#This Row],[deadline]]/(24*60*60))</f>
        <v>42198.316481481481</v>
      </c>
      <c r="U3586">
        <f>_xlfn.DAYS(Table1[[#This Row],[Date Ended Conversion]],Table1[[#This Row],[Date Created Conversion]])</f>
        <v>30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9">
        <f>IF(Table1[[#This Row],[goal]] &lt;= 0,0,Table1[[#This Row],[pledged]]/Table1[[#This Row],[goal]])</f>
        <v>1.1911764705882353</v>
      </c>
      <c r="P3587" s="7">
        <f>IF(Table1[[#This Row],[backers_count]] &lt;= 0,0,Table1[[#This Row],[pledged]]/Table1[[#This Row],[backers_count]])</f>
        <v>176.08695652173913</v>
      </c>
      <c r="Q3587" t="str">
        <f>TRIM(MID(Table1[[#This Row],[Category and Sub-Category]],1,SEARCH("/",Table1[[#This Row],[Category and Sub-Category]],1)-1))</f>
        <v>theater</v>
      </c>
      <c r="R3587" t="str">
        <f>TRIM(MID(Table1[[#This Row],[Category and Sub-Category]],SEARCH("/",Table1[[#This Row],[Category and Sub-Category]],1)+1,LEN(Table1[[#This Row],[Category and Sub-Category]])))</f>
        <v>plays</v>
      </c>
      <c r="S3587" s="8">
        <f>DATE(1970,1,1)+(Table1[[#This Row],[launched_at]]/(24*60*60))</f>
        <v>41964.716319444444</v>
      </c>
      <c r="T3587" s="8">
        <f>DATE(1970,1,1)+(Table1[[#This Row],[deadline]]/(24*60*60))</f>
        <v>41994.716319444444</v>
      </c>
      <c r="U3587">
        <f>_xlfn.DAYS(Table1[[#This Row],[Date Ended Conversion]],Table1[[#This Row],[Date Created Conversion]])</f>
        <v>30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9">
        <f>IF(Table1[[#This Row],[goal]] &lt;= 0,0,Table1[[#This Row],[pledged]]/Table1[[#This Row],[goal]])</f>
        <v>1.0942666666666667</v>
      </c>
      <c r="P3588" s="7">
        <f>IF(Table1[[#This Row],[backers_count]] &lt;= 0,0,Table1[[#This Row],[pledged]]/Table1[[#This Row],[backers_count]])</f>
        <v>151.9814814814815</v>
      </c>
      <c r="Q3588" t="str">
        <f>TRIM(MID(Table1[[#This Row],[Category and Sub-Category]],1,SEARCH("/",Table1[[#This Row],[Category and Sub-Category]],1)-1))</f>
        <v>theater</v>
      </c>
      <c r="R3588" t="str">
        <f>TRIM(MID(Table1[[#This Row],[Category and Sub-Category]],SEARCH("/",Table1[[#This Row],[Category and Sub-Category]],1)+1,LEN(Table1[[#This Row],[Category and Sub-Category]])))</f>
        <v>plays</v>
      </c>
      <c r="S3588" s="8">
        <f>DATE(1970,1,1)+(Table1[[#This Row],[launched_at]]/(24*60*60))</f>
        <v>42576.697569444441</v>
      </c>
      <c r="T3588" s="8">
        <f>DATE(1970,1,1)+(Table1[[#This Row],[deadline]]/(24*60*60))</f>
        <v>42636.697569444441</v>
      </c>
      <c r="U3588">
        <f>_xlfn.DAYS(Table1[[#This Row],[Date Ended Conversion]],Table1[[#This Row],[Date Created Conversion]])</f>
        <v>60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9">
        <f>IF(Table1[[#This Row],[goal]] &lt;= 0,0,Table1[[#This Row],[pledged]]/Table1[[#This Row],[goal]])</f>
        <v>1.266</v>
      </c>
      <c r="P3589" s="7">
        <f>IF(Table1[[#This Row],[backers_count]] &lt;= 0,0,Table1[[#This Row],[pledged]]/Table1[[#This Row],[backers_count]])</f>
        <v>22.607142857142858</v>
      </c>
      <c r="Q3589" t="str">
        <f>TRIM(MID(Table1[[#This Row],[Category and Sub-Category]],1,SEARCH("/",Table1[[#This Row],[Category and Sub-Category]],1)-1))</f>
        <v>theater</v>
      </c>
      <c r="R3589" t="str">
        <f>TRIM(MID(Table1[[#This Row],[Category and Sub-Category]],SEARCH("/",Table1[[#This Row],[Category and Sub-Category]],1)+1,LEN(Table1[[#This Row],[Category and Sub-Category]])))</f>
        <v>plays</v>
      </c>
      <c r="S3589" s="8">
        <f>DATE(1970,1,1)+(Table1[[#This Row],[launched_at]]/(24*60*60))</f>
        <v>42503.539976851855</v>
      </c>
      <c r="T3589" s="8">
        <f>DATE(1970,1,1)+(Table1[[#This Row],[deadline]]/(24*60*60))</f>
        <v>42548.791666666672</v>
      </c>
      <c r="U3589">
        <f>_xlfn.DAYS(Table1[[#This Row],[Date Ended Conversion]],Table1[[#This Row],[Date Created Conversion]])</f>
        <v>45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9">
        <f>IF(Table1[[#This Row],[goal]] &lt;= 0,0,Table1[[#This Row],[pledged]]/Table1[[#This Row],[goal]])</f>
        <v>1.0049999999999999</v>
      </c>
      <c r="P3590" s="7">
        <f>IF(Table1[[#This Row],[backers_count]] &lt;= 0,0,Table1[[#This Row],[pledged]]/Table1[[#This Row],[backers_count]])</f>
        <v>18.272727272727273</v>
      </c>
      <c r="Q3590" t="str">
        <f>TRIM(MID(Table1[[#This Row],[Category and Sub-Category]],1,SEARCH("/",Table1[[#This Row],[Category and Sub-Category]],1)-1))</f>
        <v>theater</v>
      </c>
      <c r="R3590" t="str">
        <f>TRIM(MID(Table1[[#This Row],[Category and Sub-Category]],SEARCH("/",Table1[[#This Row],[Category and Sub-Category]],1)+1,LEN(Table1[[#This Row],[Category and Sub-Category]])))</f>
        <v>plays</v>
      </c>
      <c r="S3590" s="8">
        <f>DATE(1970,1,1)+(Table1[[#This Row],[launched_at]]/(24*60*60))</f>
        <v>42101.828819444447</v>
      </c>
      <c r="T3590" s="8">
        <f>DATE(1970,1,1)+(Table1[[#This Row],[deadline]]/(24*60*60))</f>
        <v>42123.958333333328</v>
      </c>
      <c r="U3590">
        <f>_xlfn.DAYS(Table1[[#This Row],[Date Ended Conversion]],Table1[[#This Row],[Date Created Conversion]])</f>
        <v>22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9">
        <f>IF(Table1[[#This Row],[goal]] &lt;= 0,0,Table1[[#This Row],[pledged]]/Table1[[#This Row],[goal]])</f>
        <v>1.2749999999999999</v>
      </c>
      <c r="P3591" s="7">
        <f>IF(Table1[[#This Row],[backers_count]] &lt;= 0,0,Table1[[#This Row],[pledged]]/Table1[[#This Row],[backers_count]])</f>
        <v>82.258064516129039</v>
      </c>
      <c r="Q3591" t="str">
        <f>TRIM(MID(Table1[[#This Row],[Category and Sub-Category]],1,SEARCH("/",Table1[[#This Row],[Category and Sub-Category]],1)-1))</f>
        <v>theater</v>
      </c>
      <c r="R3591" t="str">
        <f>TRIM(MID(Table1[[#This Row],[Category and Sub-Category]],SEARCH("/",Table1[[#This Row],[Category and Sub-Category]],1)+1,LEN(Table1[[#This Row],[Category and Sub-Category]])))</f>
        <v>plays</v>
      </c>
      <c r="S3591" s="8">
        <f>DATE(1970,1,1)+(Table1[[#This Row],[launched_at]]/(24*60*60))</f>
        <v>42125.647534722222</v>
      </c>
      <c r="T3591" s="8">
        <f>DATE(1970,1,1)+(Table1[[#This Row],[deadline]]/(24*60*60))</f>
        <v>42150.647534722222</v>
      </c>
      <c r="U3591">
        <f>_xlfn.DAYS(Table1[[#This Row],[Date Ended Conversion]],Table1[[#This Row],[Date Created Conversion]])</f>
        <v>25</v>
      </c>
    </row>
    <row r="3592" spans="1:21" ht="43.5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9">
        <f>IF(Table1[[#This Row],[goal]] &lt;= 0,0,Table1[[#This Row],[pledged]]/Table1[[#This Row],[goal]])</f>
        <v>1.0005999999999999</v>
      </c>
      <c r="P3592" s="7">
        <f>IF(Table1[[#This Row],[backers_count]] &lt;= 0,0,Table1[[#This Row],[pledged]]/Table1[[#This Row],[backers_count]])</f>
        <v>68.534246575342465</v>
      </c>
      <c r="Q3592" t="str">
        <f>TRIM(MID(Table1[[#This Row],[Category and Sub-Category]],1,SEARCH("/",Table1[[#This Row],[Category and Sub-Category]],1)-1))</f>
        <v>theater</v>
      </c>
      <c r="R3592" t="str">
        <f>TRIM(MID(Table1[[#This Row],[Category and Sub-Category]],SEARCH("/",Table1[[#This Row],[Category and Sub-Category]],1)+1,LEN(Table1[[#This Row],[Category and Sub-Category]])))</f>
        <v>plays</v>
      </c>
      <c r="S3592" s="8">
        <f>DATE(1970,1,1)+(Table1[[#This Row],[launched_at]]/(24*60*60))</f>
        <v>41902.333726851852</v>
      </c>
      <c r="T3592" s="8">
        <f>DATE(1970,1,1)+(Table1[[#This Row],[deadline]]/(24*60*60))</f>
        <v>41932.333726851852</v>
      </c>
      <c r="U3592">
        <f>_xlfn.DAYS(Table1[[#This Row],[Date Ended Conversion]],Table1[[#This Row],[Date Created Conversion]])</f>
        <v>30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9">
        <f>IF(Table1[[#This Row],[goal]] &lt;= 0,0,Table1[[#This Row],[pledged]]/Table1[[#This Row],[goal]])</f>
        <v>1.75</v>
      </c>
      <c r="P3593" s="7">
        <f>IF(Table1[[#This Row],[backers_count]] &lt;= 0,0,Table1[[#This Row],[pledged]]/Table1[[#This Row],[backers_count]])</f>
        <v>68.055555555555557</v>
      </c>
      <c r="Q3593" t="str">
        <f>TRIM(MID(Table1[[#This Row],[Category and Sub-Category]],1,SEARCH("/",Table1[[#This Row],[Category and Sub-Category]],1)-1))</f>
        <v>theater</v>
      </c>
      <c r="R3593" t="str">
        <f>TRIM(MID(Table1[[#This Row],[Category and Sub-Category]],SEARCH("/",Table1[[#This Row],[Category and Sub-Category]],1)+1,LEN(Table1[[#This Row],[Category and Sub-Category]])))</f>
        <v>plays</v>
      </c>
      <c r="S3593" s="8">
        <f>DATE(1970,1,1)+(Table1[[#This Row],[launched_at]]/(24*60*60))</f>
        <v>42003.948425925926</v>
      </c>
      <c r="T3593" s="8">
        <f>DATE(1970,1,1)+(Table1[[#This Row],[deadline]]/(24*60*60))</f>
        <v>42028.207638888889</v>
      </c>
      <c r="U3593">
        <f>_xlfn.DAYS(Table1[[#This Row],[Date Ended Conversion]],Table1[[#This Row],[Date Created Conversion]])</f>
        <v>25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9">
        <f>IF(Table1[[#This Row],[goal]] &lt;= 0,0,Table1[[#This Row],[pledged]]/Table1[[#This Row],[goal]])</f>
        <v>1.2725</v>
      </c>
      <c r="P3594" s="7">
        <f>IF(Table1[[#This Row],[backers_count]] &lt;= 0,0,Table1[[#This Row],[pledged]]/Table1[[#This Row],[backers_count]])</f>
        <v>72.714285714285708</v>
      </c>
      <c r="Q3594" t="str">
        <f>TRIM(MID(Table1[[#This Row],[Category and Sub-Category]],1,SEARCH("/",Table1[[#This Row],[Category and Sub-Category]],1)-1))</f>
        <v>theater</v>
      </c>
      <c r="R3594" t="str">
        <f>TRIM(MID(Table1[[#This Row],[Category and Sub-Category]],SEARCH("/",Table1[[#This Row],[Category and Sub-Category]],1)+1,LEN(Table1[[#This Row],[Category and Sub-Category]])))</f>
        <v>plays</v>
      </c>
      <c r="S3594" s="8">
        <f>DATE(1970,1,1)+(Table1[[#This Row],[launched_at]]/(24*60*60))</f>
        <v>41988.829942129625</v>
      </c>
      <c r="T3594" s="8">
        <f>DATE(1970,1,1)+(Table1[[#This Row],[deadline]]/(24*60*60))</f>
        <v>42046.207638888889</v>
      </c>
      <c r="U3594">
        <f>_xlfn.DAYS(Table1[[#This Row],[Date Ended Conversion]],Table1[[#This Row],[Date Created Conversion]])</f>
        <v>58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9">
        <f>IF(Table1[[#This Row],[goal]] &lt;= 0,0,Table1[[#This Row],[pledged]]/Table1[[#This Row],[goal]])</f>
        <v>1.1063333333333334</v>
      </c>
      <c r="P3595" s="7">
        <f>IF(Table1[[#This Row],[backers_count]] &lt;= 0,0,Table1[[#This Row],[pledged]]/Table1[[#This Row],[backers_count]])</f>
        <v>77.186046511627907</v>
      </c>
      <c r="Q3595" t="str">
        <f>TRIM(MID(Table1[[#This Row],[Category and Sub-Category]],1,SEARCH("/",Table1[[#This Row],[Category and Sub-Category]],1)-1))</f>
        <v>theater</v>
      </c>
      <c r="R3595" t="str">
        <f>TRIM(MID(Table1[[#This Row],[Category and Sub-Category]],SEARCH("/",Table1[[#This Row],[Category and Sub-Category]],1)+1,LEN(Table1[[#This Row],[Category and Sub-Category]])))</f>
        <v>plays</v>
      </c>
      <c r="S3595" s="8">
        <f>DATE(1970,1,1)+(Table1[[#This Row],[launched_at]]/(24*60*60))</f>
        <v>41974.898599537039</v>
      </c>
      <c r="T3595" s="8">
        <f>DATE(1970,1,1)+(Table1[[#This Row],[deadline]]/(24*60*60))</f>
        <v>42009.851388888885</v>
      </c>
      <c r="U3595">
        <f>_xlfn.DAYS(Table1[[#This Row],[Date Ended Conversion]],Table1[[#This Row],[Date Created Conversion]])</f>
        <v>35</v>
      </c>
    </row>
    <row r="3596" spans="1:21" ht="43.5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9">
        <f>IF(Table1[[#This Row],[goal]] &lt;= 0,0,Table1[[#This Row],[pledged]]/Table1[[#This Row],[goal]])</f>
        <v>1.2593749999999999</v>
      </c>
      <c r="P3596" s="7">
        <f>IF(Table1[[#This Row],[backers_count]] &lt;= 0,0,Table1[[#This Row],[pledged]]/Table1[[#This Row],[backers_count]])</f>
        <v>55.972222222222221</v>
      </c>
      <c r="Q3596" t="str">
        <f>TRIM(MID(Table1[[#This Row],[Category and Sub-Category]],1,SEARCH("/",Table1[[#This Row],[Category and Sub-Category]],1)-1))</f>
        <v>theater</v>
      </c>
      <c r="R3596" t="str">
        <f>TRIM(MID(Table1[[#This Row],[Category and Sub-Category]],SEARCH("/",Table1[[#This Row],[Category and Sub-Category]],1)+1,LEN(Table1[[#This Row],[Category and Sub-Category]])))</f>
        <v>plays</v>
      </c>
      <c r="S3596" s="8">
        <f>DATE(1970,1,1)+(Table1[[#This Row],[launched_at]]/(24*60*60))</f>
        <v>42592.066921296297</v>
      </c>
      <c r="T3596" s="8">
        <f>DATE(1970,1,1)+(Table1[[#This Row],[deadline]]/(24*60*60))</f>
        <v>42617.066921296297</v>
      </c>
      <c r="U3596">
        <f>_xlfn.DAYS(Table1[[#This Row],[Date Ended Conversion]],Table1[[#This Row],[Date Created Conversion]])</f>
        <v>25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9">
        <f>IF(Table1[[#This Row],[goal]] &lt;= 0,0,Table1[[#This Row],[pledged]]/Table1[[#This Row],[goal]])</f>
        <v>1.1850000000000001</v>
      </c>
      <c r="P3597" s="7">
        <f>IF(Table1[[#This Row],[backers_count]] &lt;= 0,0,Table1[[#This Row],[pledged]]/Table1[[#This Row],[backers_count]])</f>
        <v>49.693548387096776</v>
      </c>
      <c r="Q3597" t="str">
        <f>TRIM(MID(Table1[[#This Row],[Category and Sub-Category]],1,SEARCH("/",Table1[[#This Row],[Category and Sub-Category]],1)-1))</f>
        <v>theater</v>
      </c>
      <c r="R3597" t="str">
        <f>TRIM(MID(Table1[[#This Row],[Category and Sub-Category]],SEARCH("/",Table1[[#This Row],[Category and Sub-Category]],1)+1,LEN(Table1[[#This Row],[Category and Sub-Category]])))</f>
        <v>plays</v>
      </c>
      <c r="S3597" s="8">
        <f>DATE(1970,1,1)+(Table1[[#This Row],[launched_at]]/(24*60*60))</f>
        <v>42050.008368055554</v>
      </c>
      <c r="T3597" s="8">
        <f>DATE(1970,1,1)+(Table1[[#This Row],[deadline]]/(24*60*60))</f>
        <v>42076.290972222225</v>
      </c>
      <c r="U3597">
        <f>_xlfn.DAYS(Table1[[#This Row],[Date Ended Conversion]],Table1[[#This Row],[Date Created Conversion]])</f>
        <v>26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9">
        <f>IF(Table1[[#This Row],[goal]] &lt;= 0,0,Table1[[#This Row],[pledged]]/Table1[[#This Row],[goal]])</f>
        <v>1.0772727272727274</v>
      </c>
      <c r="P3598" s="7">
        <f>IF(Table1[[#This Row],[backers_count]] &lt;= 0,0,Table1[[#This Row],[pledged]]/Table1[[#This Row],[backers_count]])</f>
        <v>79</v>
      </c>
      <c r="Q3598" t="str">
        <f>TRIM(MID(Table1[[#This Row],[Category and Sub-Category]],1,SEARCH("/",Table1[[#This Row],[Category and Sub-Category]],1)-1))</f>
        <v>theater</v>
      </c>
      <c r="R3598" t="str">
        <f>TRIM(MID(Table1[[#This Row],[Category and Sub-Category]],SEARCH("/",Table1[[#This Row],[Category and Sub-Category]],1)+1,LEN(Table1[[#This Row],[Category and Sub-Category]])))</f>
        <v>plays</v>
      </c>
      <c r="S3598" s="8">
        <f>DATE(1970,1,1)+(Table1[[#This Row],[launched_at]]/(24*60*60))</f>
        <v>41856.715069444443</v>
      </c>
      <c r="T3598" s="8">
        <f>DATE(1970,1,1)+(Table1[[#This Row],[deadline]]/(24*60*60))</f>
        <v>41877.715069444443</v>
      </c>
      <c r="U3598">
        <f>_xlfn.DAYS(Table1[[#This Row],[Date Ended Conversion]],Table1[[#This Row],[Date Created Conversion]])</f>
        <v>21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9">
        <f>IF(Table1[[#This Row],[goal]] &lt;= 0,0,Table1[[#This Row],[pledged]]/Table1[[#This Row],[goal]])</f>
        <v>1.026</v>
      </c>
      <c r="P3599" s="7">
        <f>IF(Table1[[#This Row],[backers_count]] &lt;= 0,0,Table1[[#This Row],[pledged]]/Table1[[#This Row],[backers_count]])</f>
        <v>77.727272727272734</v>
      </c>
      <c r="Q3599" t="str">
        <f>TRIM(MID(Table1[[#This Row],[Category and Sub-Category]],1,SEARCH("/",Table1[[#This Row],[Category and Sub-Category]],1)-1))</f>
        <v>theater</v>
      </c>
      <c r="R3599" t="str">
        <f>TRIM(MID(Table1[[#This Row],[Category and Sub-Category]],SEARCH("/",Table1[[#This Row],[Category and Sub-Category]],1)+1,LEN(Table1[[#This Row],[Category and Sub-Category]])))</f>
        <v>plays</v>
      </c>
      <c r="S3599" s="8">
        <f>DATE(1970,1,1)+(Table1[[#This Row],[launched_at]]/(24*60*60))</f>
        <v>42417.585532407407</v>
      </c>
      <c r="T3599" s="8">
        <f>DATE(1970,1,1)+(Table1[[#This Row],[deadline]]/(24*60*60))</f>
        <v>42432.249305555553</v>
      </c>
      <c r="U3599">
        <f>_xlfn.DAYS(Table1[[#This Row],[Date Ended Conversion]],Table1[[#This Row],[Date Created Conversion]])</f>
        <v>15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9">
        <f>IF(Table1[[#This Row],[goal]] &lt;= 0,0,Table1[[#This Row],[pledged]]/Table1[[#This Row],[goal]])</f>
        <v>1.101</v>
      </c>
      <c r="P3600" s="7">
        <f>IF(Table1[[#This Row],[backers_count]] &lt;= 0,0,Table1[[#This Row],[pledged]]/Table1[[#This Row],[backers_count]])</f>
        <v>40.777777777777779</v>
      </c>
      <c r="Q3600" t="str">
        <f>TRIM(MID(Table1[[#This Row],[Category and Sub-Category]],1,SEARCH("/",Table1[[#This Row],[Category and Sub-Category]],1)-1))</f>
        <v>theater</v>
      </c>
      <c r="R3600" t="str">
        <f>TRIM(MID(Table1[[#This Row],[Category and Sub-Category]],SEARCH("/",Table1[[#This Row],[Category and Sub-Category]],1)+1,LEN(Table1[[#This Row],[Category and Sub-Category]])))</f>
        <v>plays</v>
      </c>
      <c r="S3600" s="8">
        <f>DATE(1970,1,1)+(Table1[[#This Row],[launched_at]]/(24*60*60))</f>
        <v>41866.79886574074</v>
      </c>
      <c r="T3600" s="8">
        <f>DATE(1970,1,1)+(Table1[[#This Row],[deadline]]/(24*60*60))</f>
        <v>41885.207638888889</v>
      </c>
      <c r="U3600">
        <f>_xlfn.DAYS(Table1[[#This Row],[Date Ended Conversion]],Table1[[#This Row],[Date Created Conversion]])</f>
        <v>19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9">
        <f>IF(Table1[[#This Row],[goal]] &lt;= 0,0,Table1[[#This Row],[pledged]]/Table1[[#This Row],[goal]])</f>
        <v>2.02</v>
      </c>
      <c r="P3601" s="7">
        <f>IF(Table1[[#This Row],[backers_count]] &lt;= 0,0,Table1[[#This Row],[pledged]]/Table1[[#This Row],[backers_count]])</f>
        <v>59.411764705882355</v>
      </c>
      <c r="Q3601" t="str">
        <f>TRIM(MID(Table1[[#This Row],[Category and Sub-Category]],1,SEARCH("/",Table1[[#This Row],[Category and Sub-Category]],1)-1))</f>
        <v>theater</v>
      </c>
      <c r="R3601" t="str">
        <f>TRIM(MID(Table1[[#This Row],[Category and Sub-Category]],SEARCH("/",Table1[[#This Row],[Category and Sub-Category]],1)+1,LEN(Table1[[#This Row],[Category and Sub-Category]])))</f>
        <v>plays</v>
      </c>
      <c r="S3601" s="8">
        <f>DATE(1970,1,1)+(Table1[[#This Row],[launched_at]]/(24*60*60))</f>
        <v>42220.79487268519</v>
      </c>
      <c r="T3601" s="8">
        <f>DATE(1970,1,1)+(Table1[[#This Row],[deadline]]/(24*60*60))</f>
        <v>42246</v>
      </c>
      <c r="U3601">
        <f>_xlfn.DAYS(Table1[[#This Row],[Date Ended Conversion]],Table1[[#This Row],[Date Created Conversion]])</f>
        <v>26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9">
        <f>IF(Table1[[#This Row],[goal]] &lt;= 0,0,Table1[[#This Row],[pledged]]/Table1[[#This Row],[goal]])</f>
        <v>1.3</v>
      </c>
      <c r="P3602" s="7">
        <f>IF(Table1[[#This Row],[backers_count]] &lt;= 0,0,Table1[[#This Row],[pledged]]/Table1[[#This Row],[backers_count]])</f>
        <v>3.25</v>
      </c>
      <c r="Q3602" t="str">
        <f>TRIM(MID(Table1[[#This Row],[Category and Sub-Category]],1,SEARCH("/",Table1[[#This Row],[Category and Sub-Category]],1)-1))</f>
        <v>theater</v>
      </c>
      <c r="R3602" t="str">
        <f>TRIM(MID(Table1[[#This Row],[Category and Sub-Category]],SEARCH("/",Table1[[#This Row],[Category and Sub-Category]],1)+1,LEN(Table1[[#This Row],[Category and Sub-Category]])))</f>
        <v>plays</v>
      </c>
      <c r="S3602" s="8">
        <f>DATE(1970,1,1)+(Table1[[#This Row],[launched_at]]/(24*60*60))</f>
        <v>42628.849120370374</v>
      </c>
      <c r="T3602" s="8">
        <f>DATE(1970,1,1)+(Table1[[#This Row],[deadline]]/(24*60*60))</f>
        <v>42656.849120370374</v>
      </c>
      <c r="U3602">
        <f>_xlfn.DAYS(Table1[[#This Row],[Date Ended Conversion]],Table1[[#This Row],[Date Created Conversion]])</f>
        <v>28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9">
        <f>IF(Table1[[#This Row],[goal]] &lt;= 0,0,Table1[[#This Row],[pledged]]/Table1[[#This Row],[goal]])</f>
        <v>1.0435000000000001</v>
      </c>
      <c r="P3603" s="7">
        <f>IF(Table1[[#This Row],[backers_count]] &lt;= 0,0,Table1[[#This Row],[pledged]]/Table1[[#This Row],[backers_count]])</f>
        <v>39.377358490566039</v>
      </c>
      <c r="Q3603" t="str">
        <f>TRIM(MID(Table1[[#This Row],[Category and Sub-Category]],1,SEARCH("/",Table1[[#This Row],[Category and Sub-Category]],1)-1))</f>
        <v>theater</v>
      </c>
      <c r="R3603" t="str">
        <f>TRIM(MID(Table1[[#This Row],[Category and Sub-Category]],SEARCH("/",Table1[[#This Row],[Category and Sub-Category]],1)+1,LEN(Table1[[#This Row],[Category and Sub-Category]])))</f>
        <v>plays</v>
      </c>
      <c r="S3603" s="8">
        <f>DATE(1970,1,1)+(Table1[[#This Row],[launched_at]]/(24*60*60))</f>
        <v>41990.99863425926</v>
      </c>
      <c r="T3603" s="8">
        <f>DATE(1970,1,1)+(Table1[[#This Row],[deadline]]/(24*60*60))</f>
        <v>42020.99863425926</v>
      </c>
      <c r="U3603">
        <f>_xlfn.DAYS(Table1[[#This Row],[Date Ended Conversion]],Table1[[#This Row],[Date Created Conversion]])</f>
        <v>30</v>
      </c>
    </row>
    <row r="3604" spans="1:21" ht="43.5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9">
        <f>IF(Table1[[#This Row],[goal]] &lt;= 0,0,Table1[[#This Row],[pledged]]/Table1[[#This Row],[goal]])</f>
        <v>1.0004999999999999</v>
      </c>
      <c r="P3604" s="7">
        <f>IF(Table1[[#This Row],[backers_count]] &lt;= 0,0,Table1[[#This Row],[pledged]]/Table1[[#This Row],[backers_count]])</f>
        <v>81.673469387755105</v>
      </c>
      <c r="Q3604" t="str">
        <f>TRIM(MID(Table1[[#This Row],[Category and Sub-Category]],1,SEARCH("/",Table1[[#This Row],[Category and Sub-Category]],1)-1))</f>
        <v>theater</v>
      </c>
      <c r="R3604" t="str">
        <f>TRIM(MID(Table1[[#This Row],[Category and Sub-Category]],SEARCH("/",Table1[[#This Row],[Category and Sub-Category]],1)+1,LEN(Table1[[#This Row],[Category and Sub-Category]])))</f>
        <v>plays</v>
      </c>
      <c r="S3604" s="8">
        <f>DATE(1970,1,1)+(Table1[[#This Row],[launched_at]]/(24*60*60))</f>
        <v>42447.894432870366</v>
      </c>
      <c r="T3604" s="8">
        <f>DATE(1970,1,1)+(Table1[[#This Row],[deadline]]/(24*60*60))</f>
        <v>42507.894432870366</v>
      </c>
      <c r="U3604">
        <f>_xlfn.DAYS(Table1[[#This Row],[Date Ended Conversion]],Table1[[#This Row],[Date Created Conversion]])</f>
        <v>60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9">
        <f>IF(Table1[[#This Row],[goal]] &lt;= 0,0,Table1[[#This Row],[pledged]]/Table1[[#This Row],[goal]])</f>
        <v>1.7066666666666668</v>
      </c>
      <c r="P3605" s="7">
        <f>IF(Table1[[#This Row],[backers_count]] &lt;= 0,0,Table1[[#This Row],[pledged]]/Table1[[#This Row],[backers_count]])</f>
        <v>44.912280701754383</v>
      </c>
      <c r="Q3605" t="str">
        <f>TRIM(MID(Table1[[#This Row],[Category and Sub-Category]],1,SEARCH("/",Table1[[#This Row],[Category and Sub-Category]],1)-1))</f>
        <v>theater</v>
      </c>
      <c r="R3605" t="str">
        <f>TRIM(MID(Table1[[#This Row],[Category and Sub-Category]],SEARCH("/",Table1[[#This Row],[Category and Sub-Category]],1)+1,LEN(Table1[[#This Row],[Category and Sub-Category]])))</f>
        <v>plays</v>
      </c>
      <c r="S3605" s="8">
        <f>DATE(1970,1,1)+(Table1[[#This Row],[launched_at]]/(24*60*60))</f>
        <v>42283.864351851851</v>
      </c>
      <c r="T3605" s="8">
        <f>DATE(1970,1,1)+(Table1[[#This Row],[deadline]]/(24*60*60))</f>
        <v>42313.906018518523</v>
      </c>
      <c r="U3605">
        <f>_xlfn.DAYS(Table1[[#This Row],[Date Ended Conversion]],Table1[[#This Row],[Date Created Conversion]])</f>
        <v>30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9">
        <f>IF(Table1[[#This Row],[goal]] &lt;= 0,0,Table1[[#This Row],[pledged]]/Table1[[#This Row],[goal]])</f>
        <v>1.1283333333333334</v>
      </c>
      <c r="P3606" s="7">
        <f>IF(Table1[[#This Row],[backers_count]] &lt;= 0,0,Table1[[#This Row],[pledged]]/Table1[[#This Row],[backers_count]])</f>
        <v>49.05797101449275</v>
      </c>
      <c r="Q3606" t="str">
        <f>TRIM(MID(Table1[[#This Row],[Category and Sub-Category]],1,SEARCH("/",Table1[[#This Row],[Category and Sub-Category]],1)-1))</f>
        <v>theater</v>
      </c>
      <c r="R3606" t="str">
        <f>TRIM(MID(Table1[[#This Row],[Category and Sub-Category]],SEARCH("/",Table1[[#This Row],[Category and Sub-Category]],1)+1,LEN(Table1[[#This Row],[Category and Sub-Category]])))</f>
        <v>plays</v>
      </c>
      <c r="S3606" s="8">
        <f>DATE(1970,1,1)+(Table1[[#This Row],[launched_at]]/(24*60*60))</f>
        <v>42483.015694444446</v>
      </c>
      <c r="T3606" s="8">
        <f>DATE(1970,1,1)+(Table1[[#This Row],[deadline]]/(24*60*60))</f>
        <v>42489.290972222225</v>
      </c>
      <c r="U3606">
        <f>_xlfn.DAYS(Table1[[#This Row],[Date Ended Conversion]],Table1[[#This Row],[Date Created Conversion]])</f>
        <v>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9">
        <f>IF(Table1[[#This Row],[goal]] &lt;= 0,0,Table1[[#This Row],[pledged]]/Table1[[#This Row],[goal]])</f>
        <v>1.84</v>
      </c>
      <c r="P3607" s="7">
        <f>IF(Table1[[#This Row],[backers_count]] &lt;= 0,0,Table1[[#This Row],[pledged]]/Table1[[#This Row],[backers_count]])</f>
        <v>30.666666666666668</v>
      </c>
      <c r="Q3607" t="str">
        <f>TRIM(MID(Table1[[#This Row],[Category and Sub-Category]],1,SEARCH("/",Table1[[#This Row],[Category and Sub-Category]],1)-1))</f>
        <v>theater</v>
      </c>
      <c r="R3607" t="str">
        <f>TRIM(MID(Table1[[#This Row],[Category and Sub-Category]],SEARCH("/",Table1[[#This Row],[Category and Sub-Category]],1)+1,LEN(Table1[[#This Row],[Category and Sub-Category]])))</f>
        <v>plays</v>
      </c>
      <c r="S3607" s="8">
        <f>DATE(1970,1,1)+(Table1[[#This Row],[launched_at]]/(24*60*60))</f>
        <v>42383.793124999997</v>
      </c>
      <c r="T3607" s="8">
        <f>DATE(1970,1,1)+(Table1[[#This Row],[deadline]]/(24*60*60))</f>
        <v>42413.793124999997</v>
      </c>
      <c r="U3607">
        <f>_xlfn.DAYS(Table1[[#This Row],[Date Ended Conversion]],Table1[[#This Row],[Date Created Conversion]])</f>
        <v>30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9">
        <f>IF(Table1[[#This Row],[goal]] &lt;= 0,0,Table1[[#This Row],[pledged]]/Table1[[#This Row],[goal]])</f>
        <v>1.3026666666666666</v>
      </c>
      <c r="P3608" s="7">
        <f>IF(Table1[[#This Row],[backers_count]] &lt;= 0,0,Table1[[#This Row],[pledged]]/Table1[[#This Row],[backers_count]])</f>
        <v>61.0625</v>
      </c>
      <c r="Q3608" t="str">
        <f>TRIM(MID(Table1[[#This Row],[Category and Sub-Category]],1,SEARCH("/",Table1[[#This Row],[Category and Sub-Category]],1)-1))</f>
        <v>theater</v>
      </c>
      <c r="R3608" t="str">
        <f>TRIM(MID(Table1[[#This Row],[Category and Sub-Category]],SEARCH("/",Table1[[#This Row],[Category and Sub-Category]],1)+1,LEN(Table1[[#This Row],[Category and Sub-Category]])))</f>
        <v>plays</v>
      </c>
      <c r="S3608" s="8">
        <f>DATE(1970,1,1)+(Table1[[#This Row],[launched_at]]/(24*60*60))</f>
        <v>42566.604826388888</v>
      </c>
      <c r="T3608" s="8">
        <f>DATE(1970,1,1)+(Table1[[#This Row],[deadline]]/(24*60*60))</f>
        <v>42596.604826388888</v>
      </c>
      <c r="U3608">
        <f>_xlfn.DAYS(Table1[[#This Row],[Date Ended Conversion]],Table1[[#This Row],[Date Created Conversion]])</f>
        <v>30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9">
        <f>IF(Table1[[#This Row],[goal]] &lt;= 0,0,Table1[[#This Row],[pledged]]/Table1[[#This Row],[goal]])</f>
        <v>1.0545454545454545</v>
      </c>
      <c r="P3609" s="7">
        <f>IF(Table1[[#This Row],[backers_count]] &lt;= 0,0,Table1[[#This Row],[pledged]]/Table1[[#This Row],[backers_count]])</f>
        <v>29</v>
      </c>
      <c r="Q3609" t="str">
        <f>TRIM(MID(Table1[[#This Row],[Category and Sub-Category]],1,SEARCH("/",Table1[[#This Row],[Category and Sub-Category]],1)-1))</f>
        <v>theater</v>
      </c>
      <c r="R3609" t="str">
        <f>TRIM(MID(Table1[[#This Row],[Category and Sub-Category]],SEARCH("/",Table1[[#This Row],[Category and Sub-Category]],1)+1,LEN(Table1[[#This Row],[Category and Sub-Category]])))</f>
        <v>plays</v>
      </c>
      <c r="S3609" s="8">
        <f>DATE(1970,1,1)+(Table1[[#This Row],[launched_at]]/(24*60*60))</f>
        <v>42338.963912037041</v>
      </c>
      <c r="T3609" s="8">
        <f>DATE(1970,1,1)+(Table1[[#This Row],[deadline]]/(24*60*60))</f>
        <v>42353</v>
      </c>
      <c r="U3609">
        <f>_xlfn.DAYS(Table1[[#This Row],[Date Ended Conversion]],Table1[[#This Row],[Date Created Conversion]])</f>
        <v>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9">
        <f>IF(Table1[[#This Row],[goal]] &lt;= 0,0,Table1[[#This Row],[pledged]]/Table1[[#This Row],[goal]])</f>
        <v>1</v>
      </c>
      <c r="P3610" s="7">
        <f>IF(Table1[[#This Row],[backers_count]] &lt;= 0,0,Table1[[#This Row],[pledged]]/Table1[[#This Row],[backers_count]])</f>
        <v>29.62962962962963</v>
      </c>
      <c r="Q3610" t="str">
        <f>TRIM(MID(Table1[[#This Row],[Category and Sub-Category]],1,SEARCH("/",Table1[[#This Row],[Category and Sub-Category]],1)-1))</f>
        <v>theater</v>
      </c>
      <c r="R3610" t="str">
        <f>TRIM(MID(Table1[[#This Row],[Category and Sub-Category]],SEARCH("/",Table1[[#This Row],[Category and Sub-Category]],1)+1,LEN(Table1[[#This Row],[Category and Sub-Category]])))</f>
        <v>plays</v>
      </c>
      <c r="S3610" s="8">
        <f>DATE(1970,1,1)+(Table1[[#This Row],[launched_at]]/(24*60*60))</f>
        <v>42506.709374999999</v>
      </c>
      <c r="T3610" s="8">
        <f>DATE(1970,1,1)+(Table1[[#This Row],[deadline]]/(24*60*60))</f>
        <v>42538.583333333328</v>
      </c>
      <c r="U3610">
        <f>_xlfn.DAYS(Table1[[#This Row],[Date Ended Conversion]],Table1[[#This Row],[Date Created Conversion]])</f>
        <v>32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9">
        <f>IF(Table1[[#This Row],[goal]] &lt;= 0,0,Table1[[#This Row],[pledged]]/Table1[[#This Row],[goal]])</f>
        <v>1.5331632653061225</v>
      </c>
      <c r="P3611" s="7">
        <f>IF(Table1[[#This Row],[backers_count]] &lt;= 0,0,Table1[[#This Row],[pledged]]/Table1[[#This Row],[backers_count]])</f>
        <v>143.0952380952381</v>
      </c>
      <c r="Q3611" t="str">
        <f>TRIM(MID(Table1[[#This Row],[Category and Sub-Category]],1,SEARCH("/",Table1[[#This Row],[Category and Sub-Category]],1)-1))</f>
        <v>theater</v>
      </c>
      <c r="R3611" t="str">
        <f>TRIM(MID(Table1[[#This Row],[Category and Sub-Category]],SEARCH("/",Table1[[#This Row],[Category and Sub-Category]],1)+1,LEN(Table1[[#This Row],[Category and Sub-Category]])))</f>
        <v>plays</v>
      </c>
      <c r="S3611" s="8">
        <f>DATE(1970,1,1)+(Table1[[#This Row],[launched_at]]/(24*60*60))</f>
        <v>42429.991724537038</v>
      </c>
      <c r="T3611" s="8">
        <f>DATE(1970,1,1)+(Table1[[#This Row],[deadline]]/(24*60*60))</f>
        <v>42459.950057870374</v>
      </c>
      <c r="U3611">
        <f>_xlfn.DAYS(Table1[[#This Row],[Date Ended Conversion]],Table1[[#This Row],[Date Created Conversion]])</f>
        <v>30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9">
        <f>IF(Table1[[#This Row],[goal]] &lt;= 0,0,Table1[[#This Row],[pledged]]/Table1[[#This Row],[goal]])</f>
        <v>1.623</v>
      </c>
      <c r="P3612" s="7">
        <f>IF(Table1[[#This Row],[backers_count]] &lt;= 0,0,Table1[[#This Row],[pledged]]/Table1[[#This Row],[backers_count]])</f>
        <v>52.354838709677416</v>
      </c>
      <c r="Q3612" t="str">
        <f>TRIM(MID(Table1[[#This Row],[Category and Sub-Category]],1,SEARCH("/",Table1[[#This Row],[Category and Sub-Category]],1)-1))</f>
        <v>theater</v>
      </c>
      <c r="R3612" t="str">
        <f>TRIM(MID(Table1[[#This Row],[Category and Sub-Category]],SEARCH("/",Table1[[#This Row],[Category and Sub-Category]],1)+1,LEN(Table1[[#This Row],[Category and Sub-Category]])))</f>
        <v>plays</v>
      </c>
      <c r="S3612" s="8">
        <f>DATE(1970,1,1)+(Table1[[#This Row],[launched_at]]/(24*60*60))</f>
        <v>42203.432129629626</v>
      </c>
      <c r="T3612" s="8">
        <f>DATE(1970,1,1)+(Table1[[#This Row],[deadline]]/(24*60*60))</f>
        <v>42233.432129629626</v>
      </c>
      <c r="U3612">
        <f>_xlfn.DAYS(Table1[[#This Row],[Date Ended Conversion]],Table1[[#This Row],[Date Created Conversion]])</f>
        <v>30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9">
        <f>IF(Table1[[#This Row],[goal]] &lt;= 0,0,Table1[[#This Row],[pledged]]/Table1[[#This Row],[goal]])</f>
        <v>1.36</v>
      </c>
      <c r="P3613" s="7">
        <f>IF(Table1[[#This Row],[backers_count]] &lt;= 0,0,Table1[[#This Row],[pledged]]/Table1[[#This Row],[backers_count]])</f>
        <v>66.666666666666671</v>
      </c>
      <c r="Q3613" t="str">
        <f>TRIM(MID(Table1[[#This Row],[Category and Sub-Category]],1,SEARCH("/",Table1[[#This Row],[Category and Sub-Category]],1)-1))</f>
        <v>theater</v>
      </c>
      <c r="R3613" t="str">
        <f>TRIM(MID(Table1[[#This Row],[Category and Sub-Category]],SEARCH("/",Table1[[#This Row],[Category and Sub-Category]],1)+1,LEN(Table1[[#This Row],[Category and Sub-Category]])))</f>
        <v>plays</v>
      </c>
      <c r="S3613" s="8">
        <f>DATE(1970,1,1)+(Table1[[#This Row],[launched_at]]/(24*60*60))</f>
        <v>42072.370381944449</v>
      </c>
      <c r="T3613" s="8">
        <f>DATE(1970,1,1)+(Table1[[#This Row],[deadline]]/(24*60*60))</f>
        <v>42102.370381944449</v>
      </c>
      <c r="U3613">
        <f>_xlfn.DAYS(Table1[[#This Row],[Date Ended Conversion]],Table1[[#This Row],[Date Created Conversion]])</f>
        <v>30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9">
        <f>IF(Table1[[#This Row],[goal]] &lt;= 0,0,Table1[[#This Row],[pledged]]/Table1[[#This Row],[goal]])</f>
        <v>1.444</v>
      </c>
      <c r="P3614" s="7">
        <f>IF(Table1[[#This Row],[backers_count]] &lt;= 0,0,Table1[[#This Row],[pledged]]/Table1[[#This Row],[backers_count]])</f>
        <v>126.66666666666667</v>
      </c>
      <c r="Q3614" t="str">
        <f>TRIM(MID(Table1[[#This Row],[Category and Sub-Category]],1,SEARCH("/",Table1[[#This Row],[Category and Sub-Category]],1)-1))</f>
        <v>theater</v>
      </c>
      <c r="R3614" t="str">
        <f>TRIM(MID(Table1[[#This Row],[Category and Sub-Category]],SEARCH("/",Table1[[#This Row],[Category and Sub-Category]],1)+1,LEN(Table1[[#This Row],[Category and Sub-Category]])))</f>
        <v>plays</v>
      </c>
      <c r="S3614" s="8">
        <f>DATE(1970,1,1)+(Table1[[#This Row],[launched_at]]/(24*60*60))</f>
        <v>41789.726979166662</v>
      </c>
      <c r="T3614" s="8">
        <f>DATE(1970,1,1)+(Table1[[#This Row],[deadline]]/(24*60*60))</f>
        <v>41799.726979166662</v>
      </c>
      <c r="U3614">
        <f>_xlfn.DAYS(Table1[[#This Row],[Date Ended Conversion]],Table1[[#This Row],[Date Created Conversion]])</f>
        <v>10</v>
      </c>
    </row>
    <row r="3615" spans="1:21" ht="29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9">
        <f>IF(Table1[[#This Row],[goal]] &lt;= 0,0,Table1[[#This Row],[pledged]]/Table1[[#This Row],[goal]])</f>
        <v>1</v>
      </c>
      <c r="P3615" s="7">
        <f>IF(Table1[[#This Row],[backers_count]] &lt;= 0,0,Table1[[#This Row],[pledged]]/Table1[[#This Row],[backers_count]])</f>
        <v>62.5</v>
      </c>
      <c r="Q3615" t="str">
        <f>TRIM(MID(Table1[[#This Row],[Category and Sub-Category]],1,SEARCH("/",Table1[[#This Row],[Category and Sub-Category]],1)-1))</f>
        <v>theater</v>
      </c>
      <c r="R3615" t="str">
        <f>TRIM(MID(Table1[[#This Row],[Category and Sub-Category]],SEARCH("/",Table1[[#This Row],[Category and Sub-Category]],1)+1,LEN(Table1[[#This Row],[Category and Sub-Category]])))</f>
        <v>plays</v>
      </c>
      <c r="S3615" s="8">
        <f>DATE(1970,1,1)+(Table1[[#This Row],[launched_at]]/(24*60*60))</f>
        <v>41788.58997685185</v>
      </c>
      <c r="T3615" s="8">
        <f>DATE(1970,1,1)+(Table1[[#This Row],[deadline]]/(24*60*60))</f>
        <v>41818.58997685185</v>
      </c>
      <c r="U3615">
        <f>_xlfn.DAYS(Table1[[#This Row],[Date Ended Conversion]],Table1[[#This Row],[Date Created Conversion]])</f>
        <v>30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9">
        <f>IF(Table1[[#This Row],[goal]] &lt;= 0,0,Table1[[#This Row],[pledged]]/Table1[[#This Row],[goal]])</f>
        <v>1.008</v>
      </c>
      <c r="P3616" s="7">
        <f>IF(Table1[[#This Row],[backers_count]] &lt;= 0,0,Table1[[#This Row],[pledged]]/Table1[[#This Row],[backers_count]])</f>
        <v>35.492957746478872</v>
      </c>
      <c r="Q3616" t="str">
        <f>TRIM(MID(Table1[[#This Row],[Category and Sub-Category]],1,SEARCH("/",Table1[[#This Row],[Category and Sub-Category]],1)-1))</f>
        <v>theater</v>
      </c>
      <c r="R3616" t="str">
        <f>TRIM(MID(Table1[[#This Row],[Category and Sub-Category]],SEARCH("/",Table1[[#This Row],[Category and Sub-Category]],1)+1,LEN(Table1[[#This Row],[Category and Sub-Category]])))</f>
        <v>plays</v>
      </c>
      <c r="S3616" s="8">
        <f>DATE(1970,1,1)+(Table1[[#This Row],[launched_at]]/(24*60*60))</f>
        <v>42144.041851851856</v>
      </c>
      <c r="T3616" s="8">
        <f>DATE(1970,1,1)+(Table1[[#This Row],[deadline]]/(24*60*60))</f>
        <v>42174.041851851856</v>
      </c>
      <c r="U3616">
        <f>_xlfn.DAYS(Table1[[#This Row],[Date Ended Conversion]],Table1[[#This Row],[Date Created Conversion]])</f>
        <v>30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9">
        <f>IF(Table1[[#This Row],[goal]] &lt;= 0,0,Table1[[#This Row],[pledged]]/Table1[[#This Row],[goal]])</f>
        <v>1.0680000000000001</v>
      </c>
      <c r="P3617" s="7">
        <f>IF(Table1[[#This Row],[backers_count]] &lt;= 0,0,Table1[[#This Row],[pledged]]/Table1[[#This Row],[backers_count]])</f>
        <v>37.083333333333336</v>
      </c>
      <c r="Q3617" t="str">
        <f>TRIM(MID(Table1[[#This Row],[Category and Sub-Category]],1,SEARCH("/",Table1[[#This Row],[Category and Sub-Category]],1)-1))</f>
        <v>theater</v>
      </c>
      <c r="R3617" t="str">
        <f>TRIM(MID(Table1[[#This Row],[Category and Sub-Category]],SEARCH("/",Table1[[#This Row],[Category and Sub-Category]],1)+1,LEN(Table1[[#This Row],[Category and Sub-Category]])))</f>
        <v>plays</v>
      </c>
      <c r="S3617" s="8">
        <f>DATE(1970,1,1)+(Table1[[#This Row],[launched_at]]/(24*60*60))</f>
        <v>42318.593703703707</v>
      </c>
      <c r="T3617" s="8">
        <f>DATE(1970,1,1)+(Table1[[#This Row],[deadline]]/(24*60*60))</f>
        <v>42348.593703703707</v>
      </c>
      <c r="U3617">
        <f>_xlfn.DAYS(Table1[[#This Row],[Date Ended Conversion]],Table1[[#This Row],[Date Created Conversion]])</f>
        <v>30</v>
      </c>
    </row>
    <row r="3618" spans="1:21" ht="43.5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9">
        <f>IF(Table1[[#This Row],[goal]] &lt;= 0,0,Table1[[#This Row],[pledged]]/Table1[[#This Row],[goal]])</f>
        <v>1.248</v>
      </c>
      <c r="P3618" s="7">
        <f>IF(Table1[[#This Row],[backers_count]] &lt;= 0,0,Table1[[#This Row],[pledged]]/Table1[[#This Row],[backers_count]])</f>
        <v>69.333333333333329</v>
      </c>
      <c r="Q3618" t="str">
        <f>TRIM(MID(Table1[[#This Row],[Category and Sub-Category]],1,SEARCH("/",Table1[[#This Row],[Category and Sub-Category]],1)-1))</f>
        <v>theater</v>
      </c>
      <c r="R3618" t="str">
        <f>TRIM(MID(Table1[[#This Row],[Category and Sub-Category]],SEARCH("/",Table1[[#This Row],[Category and Sub-Category]],1)+1,LEN(Table1[[#This Row],[Category and Sub-Category]])))</f>
        <v>plays</v>
      </c>
      <c r="S3618" s="8">
        <f>DATE(1970,1,1)+(Table1[[#This Row],[launched_at]]/(24*60*60))</f>
        <v>42052.949814814812</v>
      </c>
      <c r="T3618" s="8">
        <f>DATE(1970,1,1)+(Table1[[#This Row],[deadline]]/(24*60*60))</f>
        <v>42082.908148148148</v>
      </c>
      <c r="U3618">
        <f>_xlfn.DAYS(Table1[[#This Row],[Date Ended Conversion]],Table1[[#This Row],[Date Created Conversion]])</f>
        <v>30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9">
        <f>IF(Table1[[#This Row],[goal]] &lt;= 0,0,Table1[[#This Row],[pledged]]/Table1[[#This Row],[goal]])</f>
        <v>1.1891891891891893</v>
      </c>
      <c r="P3619" s="7">
        <f>IF(Table1[[#This Row],[backers_count]] &lt;= 0,0,Table1[[#This Row],[pledged]]/Table1[[#This Row],[backers_count]])</f>
        <v>17.254901960784313</v>
      </c>
      <c r="Q3619" t="str">
        <f>TRIM(MID(Table1[[#This Row],[Category and Sub-Category]],1,SEARCH("/",Table1[[#This Row],[Category and Sub-Category]],1)-1))</f>
        <v>theater</v>
      </c>
      <c r="R3619" t="str">
        <f>TRIM(MID(Table1[[#This Row],[Category and Sub-Category]],SEARCH("/",Table1[[#This Row],[Category and Sub-Category]],1)+1,LEN(Table1[[#This Row],[Category and Sub-Category]])))</f>
        <v>plays</v>
      </c>
      <c r="S3619" s="8">
        <f>DATE(1970,1,1)+(Table1[[#This Row],[launched_at]]/(24*60*60))</f>
        <v>42779.610289351855</v>
      </c>
      <c r="T3619" s="8">
        <f>DATE(1970,1,1)+(Table1[[#This Row],[deadline]]/(24*60*60))</f>
        <v>42794</v>
      </c>
      <c r="U3619">
        <f>_xlfn.DAYS(Table1[[#This Row],[Date Ended Conversion]],Table1[[#This Row],[Date Created Conversion]])</f>
        <v>15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9">
        <f>IF(Table1[[#This Row],[goal]] &lt;= 0,0,Table1[[#This Row],[pledged]]/Table1[[#This Row],[goal]])</f>
        <v>1.01</v>
      </c>
      <c r="P3620" s="7">
        <f>IF(Table1[[#This Row],[backers_count]] &lt;= 0,0,Table1[[#This Row],[pledged]]/Table1[[#This Row],[backers_count]])</f>
        <v>36.071428571428569</v>
      </c>
      <c r="Q3620" t="str">
        <f>TRIM(MID(Table1[[#This Row],[Category and Sub-Category]],1,SEARCH("/",Table1[[#This Row],[Category and Sub-Category]],1)-1))</f>
        <v>theater</v>
      </c>
      <c r="R3620" t="str">
        <f>TRIM(MID(Table1[[#This Row],[Category and Sub-Category]],SEARCH("/",Table1[[#This Row],[Category and Sub-Category]],1)+1,LEN(Table1[[#This Row],[Category and Sub-Category]])))</f>
        <v>plays</v>
      </c>
      <c r="S3620" s="8">
        <f>DATE(1970,1,1)+(Table1[[#This Row],[launched_at]]/(24*60*60))</f>
        <v>42128.627893518518</v>
      </c>
      <c r="T3620" s="8">
        <f>DATE(1970,1,1)+(Table1[[#This Row],[deadline]]/(24*60*60))</f>
        <v>42158.627893518518</v>
      </c>
      <c r="U3620">
        <f>_xlfn.DAYS(Table1[[#This Row],[Date Ended Conversion]],Table1[[#This Row],[Date Created Conversion]])</f>
        <v>30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9">
        <f>IF(Table1[[#This Row],[goal]] &lt;= 0,0,Table1[[#This Row],[pledged]]/Table1[[#This Row],[goal]])</f>
        <v>1.1299999999999999</v>
      </c>
      <c r="P3621" s="7">
        <f>IF(Table1[[#This Row],[backers_count]] &lt;= 0,0,Table1[[#This Row],[pledged]]/Table1[[#This Row],[backers_count]])</f>
        <v>66.470588235294116</v>
      </c>
      <c r="Q3621" t="str">
        <f>TRIM(MID(Table1[[#This Row],[Category and Sub-Category]],1,SEARCH("/",Table1[[#This Row],[Category and Sub-Category]],1)-1))</f>
        <v>theater</v>
      </c>
      <c r="R3621" t="str">
        <f>TRIM(MID(Table1[[#This Row],[Category and Sub-Category]],SEARCH("/",Table1[[#This Row],[Category and Sub-Category]],1)+1,LEN(Table1[[#This Row],[Category and Sub-Category]])))</f>
        <v>plays</v>
      </c>
      <c r="S3621" s="8">
        <f>DATE(1970,1,1)+(Table1[[#This Row],[launched_at]]/(24*60*60))</f>
        <v>42661.132245370369</v>
      </c>
      <c r="T3621" s="8">
        <f>DATE(1970,1,1)+(Table1[[#This Row],[deadline]]/(24*60*60))</f>
        <v>42693.916666666672</v>
      </c>
      <c r="U3621">
        <f>_xlfn.DAYS(Table1[[#This Row],[Date Ended Conversion]],Table1[[#This Row],[Date Created Conversion]])</f>
        <v>32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9">
        <f>IF(Table1[[#This Row],[goal]] &lt;= 0,0,Table1[[#This Row],[pledged]]/Table1[[#This Row],[goal]])</f>
        <v>1.0519047619047619</v>
      </c>
      <c r="P3622" s="7">
        <f>IF(Table1[[#This Row],[backers_count]] &lt;= 0,0,Table1[[#This Row],[pledged]]/Table1[[#This Row],[backers_count]])</f>
        <v>56.065989847715734</v>
      </c>
      <c r="Q3622" t="str">
        <f>TRIM(MID(Table1[[#This Row],[Category and Sub-Category]],1,SEARCH("/",Table1[[#This Row],[Category and Sub-Category]],1)-1))</f>
        <v>theater</v>
      </c>
      <c r="R3622" t="str">
        <f>TRIM(MID(Table1[[#This Row],[Category and Sub-Category]],SEARCH("/",Table1[[#This Row],[Category and Sub-Category]],1)+1,LEN(Table1[[#This Row],[Category and Sub-Category]])))</f>
        <v>plays</v>
      </c>
      <c r="S3622" s="8">
        <f>DATE(1970,1,1)+(Table1[[#This Row],[launched_at]]/(24*60*60))</f>
        <v>42037.938206018516</v>
      </c>
      <c r="T3622" s="8">
        <f>DATE(1970,1,1)+(Table1[[#This Row],[deadline]]/(24*60*60))</f>
        <v>42068.166666666672</v>
      </c>
      <c r="U3622">
        <f>_xlfn.DAYS(Table1[[#This Row],[Date Ended Conversion]],Table1[[#This Row],[Date Created Conversion]])</f>
        <v>31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9">
        <f>IF(Table1[[#This Row],[goal]] &lt;= 0,0,Table1[[#This Row],[pledged]]/Table1[[#This Row],[goal]])</f>
        <v>1.0973333333333333</v>
      </c>
      <c r="P3623" s="7">
        <f>IF(Table1[[#This Row],[backers_count]] &lt;= 0,0,Table1[[#This Row],[pledged]]/Table1[[#This Row],[backers_count]])</f>
        <v>47.028571428571432</v>
      </c>
      <c r="Q3623" t="str">
        <f>TRIM(MID(Table1[[#This Row],[Category and Sub-Category]],1,SEARCH("/",Table1[[#This Row],[Category and Sub-Category]],1)-1))</f>
        <v>theater</v>
      </c>
      <c r="R3623" t="str">
        <f>TRIM(MID(Table1[[#This Row],[Category and Sub-Category]],SEARCH("/",Table1[[#This Row],[Category and Sub-Category]],1)+1,LEN(Table1[[#This Row],[Category and Sub-Category]])))</f>
        <v>plays</v>
      </c>
      <c r="S3623" s="8">
        <f>DATE(1970,1,1)+(Table1[[#This Row],[launched_at]]/(24*60*60))</f>
        <v>42619.935694444444</v>
      </c>
      <c r="T3623" s="8">
        <f>DATE(1970,1,1)+(Table1[[#This Row],[deadline]]/(24*60*60))</f>
        <v>42643.875</v>
      </c>
      <c r="U3623">
        <f>_xlfn.DAYS(Table1[[#This Row],[Date Ended Conversion]],Table1[[#This Row],[Date Created Conversion]])</f>
        <v>24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9">
        <f>IF(Table1[[#This Row],[goal]] &lt;= 0,0,Table1[[#This Row],[pledged]]/Table1[[#This Row],[goal]])</f>
        <v>1.00099</v>
      </c>
      <c r="P3624" s="7">
        <f>IF(Table1[[#This Row],[backers_count]] &lt;= 0,0,Table1[[#This Row],[pledged]]/Table1[[#This Row],[backers_count]])</f>
        <v>47.666190476190479</v>
      </c>
      <c r="Q3624" t="str">
        <f>TRIM(MID(Table1[[#This Row],[Category and Sub-Category]],1,SEARCH("/",Table1[[#This Row],[Category and Sub-Category]],1)-1))</f>
        <v>theater</v>
      </c>
      <c r="R3624" t="str">
        <f>TRIM(MID(Table1[[#This Row],[Category and Sub-Category]],SEARCH("/",Table1[[#This Row],[Category and Sub-Category]],1)+1,LEN(Table1[[#This Row],[Category and Sub-Category]])))</f>
        <v>plays</v>
      </c>
      <c r="S3624" s="8">
        <f>DATE(1970,1,1)+(Table1[[#This Row],[launched_at]]/(24*60*60))</f>
        <v>41877.221886574072</v>
      </c>
      <c r="T3624" s="8">
        <f>DATE(1970,1,1)+(Table1[[#This Row],[deadline]]/(24*60*60))</f>
        <v>41910.140972222223</v>
      </c>
      <c r="U3624">
        <f>_xlfn.DAYS(Table1[[#This Row],[Date Ended Conversion]],Table1[[#This Row],[Date Created Conversion]])</f>
        <v>33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9">
        <f>IF(Table1[[#This Row],[goal]] &lt;= 0,0,Table1[[#This Row],[pledged]]/Table1[[#This Row],[goal]])</f>
        <v>1.2</v>
      </c>
      <c r="P3625" s="7">
        <f>IF(Table1[[#This Row],[backers_count]] &lt;= 0,0,Table1[[#This Row],[pledged]]/Table1[[#This Row],[backers_count]])</f>
        <v>88.235294117647058</v>
      </c>
      <c r="Q3625" t="str">
        <f>TRIM(MID(Table1[[#This Row],[Category and Sub-Category]],1,SEARCH("/",Table1[[#This Row],[Category and Sub-Category]],1)-1))</f>
        <v>theater</v>
      </c>
      <c r="R3625" t="str">
        <f>TRIM(MID(Table1[[#This Row],[Category and Sub-Category]],SEARCH("/",Table1[[#This Row],[Category and Sub-Category]],1)+1,LEN(Table1[[#This Row],[Category and Sub-Category]])))</f>
        <v>plays</v>
      </c>
      <c r="S3625" s="8">
        <f>DATE(1970,1,1)+(Table1[[#This Row],[launched_at]]/(24*60*60))</f>
        <v>41828.736921296295</v>
      </c>
      <c r="T3625" s="8">
        <f>DATE(1970,1,1)+(Table1[[#This Row],[deadline]]/(24*60*60))</f>
        <v>41846.291666666664</v>
      </c>
      <c r="U3625">
        <f>_xlfn.DAYS(Table1[[#This Row],[Date Ended Conversion]],Table1[[#This Row],[Date Created Conversion]])</f>
        <v>18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9">
        <f>IF(Table1[[#This Row],[goal]] &lt;= 0,0,Table1[[#This Row],[pledged]]/Table1[[#This Row],[goal]])</f>
        <v>1.0493333333333332</v>
      </c>
      <c r="P3626" s="7">
        <f>IF(Table1[[#This Row],[backers_count]] &lt;= 0,0,Table1[[#This Row],[pledged]]/Table1[[#This Row],[backers_count]])</f>
        <v>80.717948717948715</v>
      </c>
      <c r="Q3626" t="str">
        <f>TRIM(MID(Table1[[#This Row],[Category and Sub-Category]],1,SEARCH("/",Table1[[#This Row],[Category and Sub-Category]],1)-1))</f>
        <v>theater</v>
      </c>
      <c r="R3626" t="str">
        <f>TRIM(MID(Table1[[#This Row],[Category and Sub-Category]],SEARCH("/",Table1[[#This Row],[Category and Sub-Category]],1)+1,LEN(Table1[[#This Row],[Category and Sub-Category]])))</f>
        <v>plays</v>
      </c>
      <c r="S3626" s="8">
        <f>DATE(1970,1,1)+(Table1[[#This Row],[launched_at]]/(24*60*60))</f>
        <v>42545.774189814816</v>
      </c>
      <c r="T3626" s="8">
        <f>DATE(1970,1,1)+(Table1[[#This Row],[deadline]]/(24*60*60))</f>
        <v>42605.774189814816</v>
      </c>
      <c r="U3626">
        <f>_xlfn.DAYS(Table1[[#This Row],[Date Ended Conversion]],Table1[[#This Row],[Date Created Conversion]])</f>
        <v>60</v>
      </c>
    </row>
    <row r="3627" spans="1:21" ht="43.5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9">
        <f>IF(Table1[[#This Row],[goal]] &lt;= 0,0,Table1[[#This Row],[pledged]]/Table1[[#This Row],[goal]])</f>
        <v>1.0266666666666666</v>
      </c>
      <c r="P3627" s="7">
        <f>IF(Table1[[#This Row],[backers_count]] &lt;= 0,0,Table1[[#This Row],[pledged]]/Table1[[#This Row],[backers_count]])</f>
        <v>39.487179487179489</v>
      </c>
      <c r="Q3627" t="str">
        <f>TRIM(MID(Table1[[#This Row],[Category and Sub-Category]],1,SEARCH("/",Table1[[#This Row],[Category and Sub-Category]],1)-1))</f>
        <v>theater</v>
      </c>
      <c r="R3627" t="str">
        <f>TRIM(MID(Table1[[#This Row],[Category and Sub-Category]],SEARCH("/",Table1[[#This Row],[Category and Sub-Category]],1)+1,LEN(Table1[[#This Row],[Category and Sub-Category]])))</f>
        <v>plays</v>
      </c>
      <c r="S3627" s="8">
        <f>DATE(1970,1,1)+(Table1[[#This Row],[launched_at]]/(24*60*60))</f>
        <v>42157.652511574073</v>
      </c>
      <c r="T3627" s="8">
        <f>DATE(1970,1,1)+(Table1[[#This Row],[deadline]]/(24*60*60))</f>
        <v>42187.652511574073</v>
      </c>
      <c r="U3627">
        <f>_xlfn.DAYS(Table1[[#This Row],[Date Ended Conversion]],Table1[[#This Row],[Date Created Conversion]])</f>
        <v>30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9">
        <f>IF(Table1[[#This Row],[goal]] &lt;= 0,0,Table1[[#This Row],[pledged]]/Table1[[#This Row],[goal]])</f>
        <v>1.0182500000000001</v>
      </c>
      <c r="P3628" s="7">
        <f>IF(Table1[[#This Row],[backers_count]] &lt;= 0,0,Table1[[#This Row],[pledged]]/Table1[[#This Row],[backers_count]])</f>
        <v>84.854166666666671</v>
      </c>
      <c r="Q3628" t="str">
        <f>TRIM(MID(Table1[[#This Row],[Category and Sub-Category]],1,SEARCH("/",Table1[[#This Row],[Category and Sub-Category]],1)-1))</f>
        <v>theater</v>
      </c>
      <c r="R3628" t="str">
        <f>TRIM(MID(Table1[[#This Row],[Category and Sub-Category]],SEARCH("/",Table1[[#This Row],[Category and Sub-Category]],1)+1,LEN(Table1[[#This Row],[Category and Sub-Category]])))</f>
        <v>plays</v>
      </c>
      <c r="S3628" s="8">
        <f>DATE(1970,1,1)+(Table1[[#This Row],[launched_at]]/(24*60*60))</f>
        <v>41846.667326388888</v>
      </c>
      <c r="T3628" s="8">
        <f>DATE(1970,1,1)+(Table1[[#This Row],[deadline]]/(24*60*60))</f>
        <v>41867.667326388888</v>
      </c>
      <c r="U3628">
        <f>_xlfn.DAYS(Table1[[#This Row],[Date Ended Conversion]],Table1[[#This Row],[Date Created Conversion]])</f>
        <v>21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9">
        <f>IF(Table1[[#This Row],[goal]] &lt;= 0,0,Table1[[#This Row],[pledged]]/Table1[[#This Row],[goal]])</f>
        <v>1</v>
      </c>
      <c r="P3629" s="7">
        <f>IF(Table1[[#This Row],[backers_count]] &lt;= 0,0,Table1[[#This Row],[pledged]]/Table1[[#This Row],[backers_count]])</f>
        <v>68.965517241379317</v>
      </c>
      <c r="Q3629" t="str">
        <f>TRIM(MID(Table1[[#This Row],[Category and Sub-Category]],1,SEARCH("/",Table1[[#This Row],[Category and Sub-Category]],1)-1))</f>
        <v>theater</v>
      </c>
      <c r="R3629" t="str">
        <f>TRIM(MID(Table1[[#This Row],[Category and Sub-Category]],SEARCH("/",Table1[[#This Row],[Category and Sub-Category]],1)+1,LEN(Table1[[#This Row],[Category and Sub-Category]])))</f>
        <v>plays</v>
      </c>
      <c r="S3629" s="8">
        <f>DATE(1970,1,1)+(Table1[[#This Row],[launched_at]]/(24*60*60))</f>
        <v>42460.741747685184</v>
      </c>
      <c r="T3629" s="8">
        <f>DATE(1970,1,1)+(Table1[[#This Row],[deadline]]/(24*60*60))</f>
        <v>42511.165972222225</v>
      </c>
      <c r="U3629">
        <f>_xlfn.DAYS(Table1[[#This Row],[Date Ended Conversion]],Table1[[#This Row],[Date Created Conversion]])</f>
        <v>51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9">
        <f>IF(Table1[[#This Row],[goal]] &lt;= 0,0,Table1[[#This Row],[pledged]]/Table1[[#This Row],[goal]])</f>
        <v>0</v>
      </c>
      <c r="P3630" s="7">
        <f>IF(Table1[[#This Row],[backers_count]] &lt;= 0,0,Table1[[#This Row],[pledged]]/Table1[[#This Row],[backers_count]])</f>
        <v>0</v>
      </c>
      <c r="Q3630" t="str">
        <f>TRIM(MID(Table1[[#This Row],[Category and Sub-Category]],1,SEARCH("/",Table1[[#This Row],[Category and Sub-Category]],1)-1))</f>
        <v>theater</v>
      </c>
      <c r="R3630" t="str">
        <f>TRIM(MID(Table1[[#This Row],[Category and Sub-Category]],SEARCH("/",Table1[[#This Row],[Category and Sub-Category]],1)+1,LEN(Table1[[#This Row],[Category and Sub-Category]])))</f>
        <v>musical</v>
      </c>
      <c r="S3630" s="8">
        <f>DATE(1970,1,1)+(Table1[[#This Row],[launched_at]]/(24*60*60))</f>
        <v>42291.833287037036</v>
      </c>
      <c r="T3630" s="8">
        <f>DATE(1970,1,1)+(Table1[[#This Row],[deadline]]/(24*60*60))</f>
        <v>42351.874953703707</v>
      </c>
      <c r="U3630">
        <f>_xlfn.DAYS(Table1[[#This Row],[Date Ended Conversion]],Table1[[#This Row],[Date Created Conversion]])</f>
        <v>60</v>
      </c>
    </row>
    <row r="3631" spans="1:21" ht="43.5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9">
        <f>IF(Table1[[#This Row],[goal]] &lt;= 0,0,Table1[[#This Row],[pledged]]/Table1[[#This Row],[goal]])</f>
        <v>1.9999999999999999E-6</v>
      </c>
      <c r="P3631" s="7">
        <f>IF(Table1[[#This Row],[backers_count]] &lt;= 0,0,Table1[[#This Row],[pledged]]/Table1[[#This Row],[backers_count]])</f>
        <v>1</v>
      </c>
      <c r="Q3631" t="str">
        <f>TRIM(MID(Table1[[#This Row],[Category and Sub-Category]],1,SEARCH("/",Table1[[#This Row],[Category and Sub-Category]],1)-1))</f>
        <v>theater</v>
      </c>
      <c r="R3631" t="str">
        <f>TRIM(MID(Table1[[#This Row],[Category and Sub-Category]],SEARCH("/",Table1[[#This Row],[Category and Sub-Category]],1)+1,LEN(Table1[[#This Row],[Category and Sub-Category]])))</f>
        <v>musical</v>
      </c>
      <c r="S3631" s="8">
        <f>DATE(1970,1,1)+(Table1[[#This Row],[launched_at]]/(24*60*60))</f>
        <v>42437.094490740739</v>
      </c>
      <c r="T3631" s="8">
        <f>DATE(1970,1,1)+(Table1[[#This Row],[deadline]]/(24*60*60))</f>
        <v>42495.708333333328</v>
      </c>
      <c r="U3631">
        <f>_xlfn.DAYS(Table1[[#This Row],[Date Ended Conversion]],Table1[[#This Row],[Date Created Conversion]])</f>
        <v>58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9">
        <f>IF(Table1[[#This Row],[goal]] &lt;= 0,0,Table1[[#This Row],[pledged]]/Table1[[#This Row],[goal]])</f>
        <v>3.3333333333333332E-4</v>
      </c>
      <c r="P3632" s="7">
        <f>IF(Table1[[#This Row],[backers_count]] &lt;= 0,0,Table1[[#This Row],[pledged]]/Table1[[#This Row],[backers_count]])</f>
        <v>1</v>
      </c>
      <c r="Q3632" t="str">
        <f>TRIM(MID(Table1[[#This Row],[Category and Sub-Category]],1,SEARCH("/",Table1[[#This Row],[Category and Sub-Category]],1)-1))</f>
        <v>theater</v>
      </c>
      <c r="R3632" t="str">
        <f>TRIM(MID(Table1[[#This Row],[Category and Sub-Category]],SEARCH("/",Table1[[#This Row],[Category and Sub-Category]],1)+1,LEN(Table1[[#This Row],[Category and Sub-Category]])))</f>
        <v>musical</v>
      </c>
      <c r="S3632" s="8">
        <f>DATE(1970,1,1)+(Table1[[#This Row],[launched_at]]/(24*60*60))</f>
        <v>41942.84710648148</v>
      </c>
      <c r="T3632" s="8">
        <f>DATE(1970,1,1)+(Table1[[#This Row],[deadline]]/(24*60*60))</f>
        <v>41972.888773148152</v>
      </c>
      <c r="U3632">
        <f>_xlfn.DAYS(Table1[[#This Row],[Date Ended Conversion]],Table1[[#This Row],[Date Created Conversion]])</f>
        <v>30</v>
      </c>
    </row>
    <row r="3633" spans="1:21" ht="43.5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9">
        <f>IF(Table1[[#This Row],[goal]] &lt;= 0,0,Table1[[#This Row],[pledged]]/Table1[[#This Row],[goal]])</f>
        <v>0.51023391812865493</v>
      </c>
      <c r="P3633" s="7">
        <f>IF(Table1[[#This Row],[backers_count]] &lt;= 0,0,Table1[[#This Row],[pledged]]/Table1[[#This Row],[backers_count]])</f>
        <v>147.88135593220338</v>
      </c>
      <c r="Q3633" t="str">
        <f>TRIM(MID(Table1[[#This Row],[Category and Sub-Category]],1,SEARCH("/",Table1[[#This Row],[Category and Sub-Category]],1)-1))</f>
        <v>theater</v>
      </c>
      <c r="R3633" t="str">
        <f>TRIM(MID(Table1[[#This Row],[Category and Sub-Category]],SEARCH("/",Table1[[#This Row],[Category and Sub-Category]],1)+1,LEN(Table1[[#This Row],[Category and Sub-Category]])))</f>
        <v>musical</v>
      </c>
      <c r="S3633" s="8">
        <f>DATE(1970,1,1)+(Table1[[#This Row],[launched_at]]/(24*60*60))</f>
        <v>41880.753437499996</v>
      </c>
      <c r="T3633" s="8">
        <f>DATE(1970,1,1)+(Table1[[#This Row],[deadline]]/(24*60*60))</f>
        <v>41905.165972222225</v>
      </c>
      <c r="U3633">
        <f>_xlfn.DAYS(Table1[[#This Row],[Date Ended Conversion]],Table1[[#This Row],[Date Created Conversion]])</f>
        <v>25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9">
        <f>IF(Table1[[#This Row],[goal]] &lt;= 0,0,Table1[[#This Row],[pledged]]/Table1[[#This Row],[goal]])</f>
        <v>0.2</v>
      </c>
      <c r="P3634" s="7">
        <f>IF(Table1[[#This Row],[backers_count]] &lt;= 0,0,Table1[[#This Row],[pledged]]/Table1[[#This Row],[backers_count]])</f>
        <v>100</v>
      </c>
      <c r="Q3634" t="str">
        <f>TRIM(MID(Table1[[#This Row],[Category and Sub-Category]],1,SEARCH("/",Table1[[#This Row],[Category and Sub-Category]],1)-1))</f>
        <v>theater</v>
      </c>
      <c r="R3634" t="str">
        <f>TRIM(MID(Table1[[#This Row],[Category and Sub-Category]],SEARCH("/",Table1[[#This Row],[Category and Sub-Category]],1)+1,LEN(Table1[[#This Row],[Category and Sub-Category]])))</f>
        <v>musical</v>
      </c>
      <c r="S3634" s="8">
        <f>DATE(1970,1,1)+(Table1[[#This Row],[launched_at]]/(24*60*60))</f>
        <v>41946.936909722222</v>
      </c>
      <c r="T3634" s="8">
        <f>DATE(1970,1,1)+(Table1[[#This Row],[deadline]]/(24*60*60))</f>
        <v>41966.936909722222</v>
      </c>
      <c r="U3634">
        <f>_xlfn.DAYS(Table1[[#This Row],[Date Ended Conversion]],Table1[[#This Row],[Date Created Conversion]])</f>
        <v>20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9">
        <f>IF(Table1[[#This Row],[goal]] &lt;= 0,0,Table1[[#This Row],[pledged]]/Table1[[#This Row],[goal]])</f>
        <v>0.35239999999999999</v>
      </c>
      <c r="P3635" s="7">
        <f>IF(Table1[[#This Row],[backers_count]] &lt;= 0,0,Table1[[#This Row],[pledged]]/Table1[[#This Row],[backers_count]])</f>
        <v>56.838709677419352</v>
      </c>
      <c r="Q3635" t="str">
        <f>TRIM(MID(Table1[[#This Row],[Category and Sub-Category]],1,SEARCH("/",Table1[[#This Row],[Category and Sub-Category]],1)-1))</f>
        <v>theater</v>
      </c>
      <c r="R3635" t="str">
        <f>TRIM(MID(Table1[[#This Row],[Category and Sub-Category]],SEARCH("/",Table1[[#This Row],[Category and Sub-Category]],1)+1,LEN(Table1[[#This Row],[Category and Sub-Category]])))</f>
        <v>musical</v>
      </c>
      <c r="S3635" s="8">
        <f>DATE(1970,1,1)+(Table1[[#This Row],[launched_at]]/(24*60*60))</f>
        <v>42649.623460648145</v>
      </c>
      <c r="T3635" s="8">
        <f>DATE(1970,1,1)+(Table1[[#This Row],[deadline]]/(24*60*60))</f>
        <v>42693.041666666672</v>
      </c>
      <c r="U3635">
        <f>_xlfn.DAYS(Table1[[#This Row],[Date Ended Conversion]],Table1[[#This Row],[Date Created Conversion]])</f>
        <v>44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9">
        <f>IF(Table1[[#This Row],[goal]] &lt;= 0,0,Table1[[#This Row],[pledged]]/Table1[[#This Row],[goal]])</f>
        <v>4.2466666666666666E-2</v>
      </c>
      <c r="P3636" s="7">
        <f>IF(Table1[[#This Row],[backers_count]] &lt;= 0,0,Table1[[#This Row],[pledged]]/Table1[[#This Row],[backers_count]])</f>
        <v>176.94444444444446</v>
      </c>
      <c r="Q3636" t="str">
        <f>TRIM(MID(Table1[[#This Row],[Category and Sub-Category]],1,SEARCH("/",Table1[[#This Row],[Category and Sub-Category]],1)-1))</f>
        <v>theater</v>
      </c>
      <c r="R3636" t="str">
        <f>TRIM(MID(Table1[[#This Row],[Category and Sub-Category]],SEARCH("/",Table1[[#This Row],[Category and Sub-Category]],1)+1,LEN(Table1[[#This Row],[Category and Sub-Category]])))</f>
        <v>musical</v>
      </c>
      <c r="S3636" s="8">
        <f>DATE(1970,1,1)+(Table1[[#This Row],[launched_at]]/(24*60*60))</f>
        <v>42701.166365740741</v>
      </c>
      <c r="T3636" s="8">
        <f>DATE(1970,1,1)+(Table1[[#This Row],[deadline]]/(24*60*60))</f>
        <v>42749.165972222225</v>
      </c>
      <c r="U3636">
        <f>_xlfn.DAYS(Table1[[#This Row],[Date Ended Conversion]],Table1[[#This Row],[Date Created Conversion]])</f>
        <v>48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9">
        <f>IF(Table1[[#This Row],[goal]] &lt;= 0,0,Table1[[#This Row],[pledged]]/Table1[[#This Row],[goal]])</f>
        <v>0.36457142857142855</v>
      </c>
      <c r="P3637" s="7">
        <f>IF(Table1[[#This Row],[backers_count]] &lt;= 0,0,Table1[[#This Row],[pledged]]/Table1[[#This Row],[backers_count]])</f>
        <v>127.6</v>
      </c>
      <c r="Q3637" t="str">
        <f>TRIM(MID(Table1[[#This Row],[Category and Sub-Category]],1,SEARCH("/",Table1[[#This Row],[Category and Sub-Category]],1)-1))</f>
        <v>theater</v>
      </c>
      <c r="R3637" t="str">
        <f>TRIM(MID(Table1[[#This Row],[Category and Sub-Category]],SEARCH("/",Table1[[#This Row],[Category and Sub-Category]],1)+1,LEN(Table1[[#This Row],[Category and Sub-Category]])))</f>
        <v>musical</v>
      </c>
      <c r="S3637" s="8">
        <f>DATE(1970,1,1)+(Table1[[#This Row],[launched_at]]/(24*60*60))</f>
        <v>42450.88282407407</v>
      </c>
      <c r="T3637" s="8">
        <f>DATE(1970,1,1)+(Table1[[#This Row],[deadline]]/(24*60*60))</f>
        <v>42480.88282407407</v>
      </c>
      <c r="U3637">
        <f>_xlfn.DAYS(Table1[[#This Row],[Date Ended Conversion]],Table1[[#This Row],[Date Created Conversion]])</f>
        <v>30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9">
        <f>IF(Table1[[#This Row],[goal]] &lt;= 0,0,Table1[[#This Row],[pledged]]/Table1[[#This Row],[goal]])</f>
        <v>0</v>
      </c>
      <c r="P3638" s="7">
        <f>IF(Table1[[#This Row],[backers_count]] &lt;= 0,0,Table1[[#This Row],[pledged]]/Table1[[#This Row],[backers_count]])</f>
        <v>0</v>
      </c>
      <c r="Q3638" t="str">
        <f>TRIM(MID(Table1[[#This Row],[Category and Sub-Category]],1,SEARCH("/",Table1[[#This Row],[Category and Sub-Category]],1)-1))</f>
        <v>theater</v>
      </c>
      <c r="R3638" t="str">
        <f>TRIM(MID(Table1[[#This Row],[Category and Sub-Category]],SEARCH("/",Table1[[#This Row],[Category and Sub-Category]],1)+1,LEN(Table1[[#This Row],[Category and Sub-Category]])))</f>
        <v>musical</v>
      </c>
      <c r="S3638" s="8">
        <f>DATE(1970,1,1)+(Table1[[#This Row],[launched_at]]/(24*60*60))</f>
        <v>42226.694780092592</v>
      </c>
      <c r="T3638" s="8">
        <f>DATE(1970,1,1)+(Table1[[#This Row],[deadline]]/(24*60*60))</f>
        <v>42261.694780092592</v>
      </c>
      <c r="U3638">
        <f>_xlfn.DAYS(Table1[[#This Row],[Date Ended Conversion]],Table1[[#This Row],[Date Created Conversion]])</f>
        <v>35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9">
        <f>IF(Table1[[#This Row],[goal]] &lt;= 0,0,Table1[[#This Row],[pledged]]/Table1[[#This Row],[goal]])</f>
        <v>0.30866666666666664</v>
      </c>
      <c r="P3639" s="7">
        <f>IF(Table1[[#This Row],[backers_count]] &lt;= 0,0,Table1[[#This Row],[pledged]]/Table1[[#This Row],[backers_count]])</f>
        <v>66.142857142857139</v>
      </c>
      <c r="Q3639" t="str">
        <f>TRIM(MID(Table1[[#This Row],[Category and Sub-Category]],1,SEARCH("/",Table1[[#This Row],[Category and Sub-Category]],1)-1))</f>
        <v>theater</v>
      </c>
      <c r="R3639" t="str">
        <f>TRIM(MID(Table1[[#This Row],[Category and Sub-Category]],SEARCH("/",Table1[[#This Row],[Category and Sub-Category]],1)+1,LEN(Table1[[#This Row],[Category and Sub-Category]])))</f>
        <v>musical</v>
      </c>
      <c r="S3639" s="8">
        <f>DATE(1970,1,1)+(Table1[[#This Row],[launched_at]]/(24*60*60))</f>
        <v>41975.700636574074</v>
      </c>
      <c r="T3639" s="8">
        <f>DATE(1970,1,1)+(Table1[[#This Row],[deadline]]/(24*60*60))</f>
        <v>42005.700636574074</v>
      </c>
      <c r="U3639">
        <f>_xlfn.DAYS(Table1[[#This Row],[Date Ended Conversion]],Table1[[#This Row],[Date Created Conversion]])</f>
        <v>30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9">
        <f>IF(Table1[[#This Row],[goal]] &lt;= 0,0,Table1[[#This Row],[pledged]]/Table1[[#This Row],[goal]])</f>
        <v>6.545454545454546E-2</v>
      </c>
      <c r="P3640" s="7">
        <f>IF(Table1[[#This Row],[backers_count]] &lt;= 0,0,Table1[[#This Row],[pledged]]/Table1[[#This Row],[backers_count]])</f>
        <v>108</v>
      </c>
      <c r="Q3640" t="str">
        <f>TRIM(MID(Table1[[#This Row],[Category and Sub-Category]],1,SEARCH("/",Table1[[#This Row],[Category and Sub-Category]],1)-1))</f>
        <v>theater</v>
      </c>
      <c r="R3640" t="str">
        <f>TRIM(MID(Table1[[#This Row],[Category and Sub-Category]],SEARCH("/",Table1[[#This Row],[Category and Sub-Category]],1)+1,LEN(Table1[[#This Row],[Category and Sub-Category]])))</f>
        <v>musical</v>
      </c>
      <c r="S3640" s="8">
        <f>DATE(1970,1,1)+(Table1[[#This Row],[launched_at]]/(24*60*60))</f>
        <v>42053.672824074078</v>
      </c>
      <c r="T3640" s="8">
        <f>DATE(1970,1,1)+(Table1[[#This Row],[deadline]]/(24*60*60))</f>
        <v>42113.631157407406</v>
      </c>
      <c r="U3640">
        <f>_xlfn.DAYS(Table1[[#This Row],[Date Ended Conversion]],Table1[[#This Row],[Date Created Conversion]])</f>
        <v>60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9">
        <f>IF(Table1[[#This Row],[goal]] &lt;= 0,0,Table1[[#This Row],[pledged]]/Table1[[#This Row],[goal]])</f>
        <v>4.0000000000000003E-5</v>
      </c>
      <c r="P3641" s="7">
        <f>IF(Table1[[#This Row],[backers_count]] &lt;= 0,0,Table1[[#This Row],[pledged]]/Table1[[#This Row],[backers_count]])</f>
        <v>1</v>
      </c>
      <c r="Q3641" t="str">
        <f>TRIM(MID(Table1[[#This Row],[Category and Sub-Category]],1,SEARCH("/",Table1[[#This Row],[Category and Sub-Category]],1)-1))</f>
        <v>theater</v>
      </c>
      <c r="R3641" t="str">
        <f>TRIM(MID(Table1[[#This Row],[Category and Sub-Category]],SEARCH("/",Table1[[#This Row],[Category and Sub-Category]],1)+1,LEN(Table1[[#This Row],[Category and Sub-Category]])))</f>
        <v>musical</v>
      </c>
      <c r="S3641" s="8">
        <f>DATE(1970,1,1)+(Table1[[#This Row],[launched_at]]/(24*60*60))</f>
        <v>42590.677152777775</v>
      </c>
      <c r="T3641" s="8">
        <f>DATE(1970,1,1)+(Table1[[#This Row],[deadline]]/(24*60*60))</f>
        <v>42650.632638888885</v>
      </c>
      <c r="U3641">
        <f>_xlfn.DAYS(Table1[[#This Row],[Date Ended Conversion]],Table1[[#This Row],[Date Created Conversion]])</f>
        <v>60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9">
        <f>IF(Table1[[#This Row],[goal]] &lt;= 0,0,Table1[[#This Row],[pledged]]/Table1[[#This Row],[goal]])</f>
        <v>5.5E-2</v>
      </c>
      <c r="P3642" s="7">
        <f>IF(Table1[[#This Row],[backers_count]] &lt;= 0,0,Table1[[#This Row],[pledged]]/Table1[[#This Row],[backers_count]])</f>
        <v>18.333333333333332</v>
      </c>
      <c r="Q3642" t="str">
        <f>TRIM(MID(Table1[[#This Row],[Category and Sub-Category]],1,SEARCH("/",Table1[[#This Row],[Category and Sub-Category]],1)-1))</f>
        <v>theater</v>
      </c>
      <c r="R3642" t="str">
        <f>TRIM(MID(Table1[[#This Row],[Category and Sub-Category]],SEARCH("/",Table1[[#This Row],[Category and Sub-Category]],1)+1,LEN(Table1[[#This Row],[Category and Sub-Category]])))</f>
        <v>musical</v>
      </c>
      <c r="S3642" s="8">
        <f>DATE(1970,1,1)+(Table1[[#This Row],[launched_at]]/(24*60*60))</f>
        <v>42104.781597222223</v>
      </c>
      <c r="T3642" s="8">
        <f>DATE(1970,1,1)+(Table1[[#This Row],[deadline]]/(24*60*60))</f>
        <v>42134.781597222223</v>
      </c>
      <c r="U3642">
        <f>_xlfn.DAYS(Table1[[#This Row],[Date Ended Conversion]],Table1[[#This Row],[Date Created Conversion]])</f>
        <v>30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9">
        <f>IF(Table1[[#This Row],[goal]] &lt;= 0,0,Table1[[#This Row],[pledged]]/Table1[[#This Row],[goal]])</f>
        <v>0</v>
      </c>
      <c r="P3643" s="7">
        <f>IF(Table1[[#This Row],[backers_count]] &lt;= 0,0,Table1[[#This Row],[pledged]]/Table1[[#This Row],[backers_count]])</f>
        <v>0</v>
      </c>
      <c r="Q3643" t="str">
        <f>TRIM(MID(Table1[[#This Row],[Category and Sub-Category]],1,SEARCH("/",Table1[[#This Row],[Category and Sub-Category]],1)-1))</f>
        <v>theater</v>
      </c>
      <c r="R3643" t="str">
        <f>TRIM(MID(Table1[[#This Row],[Category and Sub-Category]],SEARCH("/",Table1[[#This Row],[Category and Sub-Category]],1)+1,LEN(Table1[[#This Row],[Category and Sub-Category]])))</f>
        <v>musical</v>
      </c>
      <c r="S3643" s="8">
        <f>DATE(1970,1,1)+(Table1[[#This Row],[launched_at]]/(24*60*60))</f>
        <v>41899.627071759256</v>
      </c>
      <c r="T3643" s="8">
        <f>DATE(1970,1,1)+(Table1[[#This Row],[deadline]]/(24*60*60))</f>
        <v>41917.208333333336</v>
      </c>
      <c r="U3643">
        <f>_xlfn.DAYS(Table1[[#This Row],[Date Ended Conversion]],Table1[[#This Row],[Date Created Conversion]])</f>
        <v>18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9">
        <f>IF(Table1[[#This Row],[goal]] &lt;= 0,0,Table1[[#This Row],[pledged]]/Table1[[#This Row],[goal]])</f>
        <v>2.1428571428571429E-2</v>
      </c>
      <c r="P3644" s="7">
        <f>IF(Table1[[#This Row],[backers_count]] &lt;= 0,0,Table1[[#This Row],[pledged]]/Table1[[#This Row],[backers_count]])</f>
        <v>7.5</v>
      </c>
      <c r="Q3644" t="str">
        <f>TRIM(MID(Table1[[#This Row],[Category and Sub-Category]],1,SEARCH("/",Table1[[#This Row],[Category and Sub-Category]],1)-1))</f>
        <v>theater</v>
      </c>
      <c r="R3644" t="str">
        <f>TRIM(MID(Table1[[#This Row],[Category and Sub-Category]],SEARCH("/",Table1[[#This Row],[Category and Sub-Category]],1)+1,LEN(Table1[[#This Row],[Category and Sub-Category]])))</f>
        <v>musical</v>
      </c>
      <c r="S3644" s="8">
        <f>DATE(1970,1,1)+(Table1[[#This Row],[launched_at]]/(24*60*60))</f>
        <v>42297.816284722227</v>
      </c>
      <c r="T3644" s="8">
        <f>DATE(1970,1,1)+(Table1[[#This Row],[deadline]]/(24*60*60))</f>
        <v>42338.708333333328</v>
      </c>
      <c r="U3644">
        <f>_xlfn.DAYS(Table1[[#This Row],[Date Ended Conversion]],Table1[[#This Row],[Date Created Conversion]])</f>
        <v>41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9">
        <f>IF(Table1[[#This Row],[goal]] &lt;= 0,0,Table1[[#This Row],[pledged]]/Table1[[#This Row],[goal]])</f>
        <v>0</v>
      </c>
      <c r="P3645" s="7">
        <f>IF(Table1[[#This Row],[backers_count]] &lt;= 0,0,Table1[[#This Row],[pledged]]/Table1[[#This Row],[backers_count]])</f>
        <v>0</v>
      </c>
      <c r="Q3645" t="str">
        <f>TRIM(MID(Table1[[#This Row],[Category and Sub-Category]],1,SEARCH("/",Table1[[#This Row],[Category and Sub-Category]],1)-1))</f>
        <v>theater</v>
      </c>
      <c r="R3645" t="str">
        <f>TRIM(MID(Table1[[#This Row],[Category and Sub-Category]],SEARCH("/",Table1[[#This Row],[Category and Sub-Category]],1)+1,LEN(Table1[[#This Row],[Category and Sub-Category]])))</f>
        <v>musical</v>
      </c>
      <c r="S3645" s="8">
        <f>DATE(1970,1,1)+(Table1[[#This Row],[launched_at]]/(24*60*60))</f>
        <v>42285.143969907411</v>
      </c>
      <c r="T3645" s="8">
        <f>DATE(1970,1,1)+(Table1[[#This Row],[deadline]]/(24*60*60))</f>
        <v>42325.185636574075</v>
      </c>
      <c r="U3645">
        <f>_xlfn.DAYS(Table1[[#This Row],[Date Ended Conversion]],Table1[[#This Row],[Date Created Conversion]])</f>
        <v>40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9">
        <f>IF(Table1[[#This Row],[goal]] &lt;= 0,0,Table1[[#This Row],[pledged]]/Table1[[#This Row],[goal]])</f>
        <v>0.16420000000000001</v>
      </c>
      <c r="P3646" s="7">
        <f>IF(Table1[[#This Row],[backers_count]] &lt;= 0,0,Table1[[#This Row],[pledged]]/Table1[[#This Row],[backers_count]])</f>
        <v>68.416666666666671</v>
      </c>
      <c r="Q3646" t="str">
        <f>TRIM(MID(Table1[[#This Row],[Category and Sub-Category]],1,SEARCH("/",Table1[[#This Row],[Category and Sub-Category]],1)-1))</f>
        <v>theater</v>
      </c>
      <c r="R3646" t="str">
        <f>TRIM(MID(Table1[[#This Row],[Category and Sub-Category]],SEARCH("/",Table1[[#This Row],[Category and Sub-Category]],1)+1,LEN(Table1[[#This Row],[Category and Sub-Category]])))</f>
        <v>musical</v>
      </c>
      <c r="S3646" s="8">
        <f>DATE(1970,1,1)+(Table1[[#This Row],[launched_at]]/(24*60*60))</f>
        <v>42409.241747685184</v>
      </c>
      <c r="T3646" s="8">
        <f>DATE(1970,1,1)+(Table1[[#This Row],[deadline]]/(24*60*60))</f>
        <v>42437.207638888889</v>
      </c>
      <c r="U3646">
        <f>_xlfn.DAYS(Table1[[#This Row],[Date Ended Conversion]],Table1[[#This Row],[Date Created Conversion]])</f>
        <v>28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9">
        <f>IF(Table1[[#This Row],[goal]] &lt;= 0,0,Table1[[#This Row],[pledged]]/Table1[[#This Row],[goal]])</f>
        <v>1E-3</v>
      </c>
      <c r="P3647" s="7">
        <f>IF(Table1[[#This Row],[backers_count]] &lt;= 0,0,Table1[[#This Row],[pledged]]/Table1[[#This Row],[backers_count]])</f>
        <v>1</v>
      </c>
      <c r="Q3647" t="str">
        <f>TRIM(MID(Table1[[#This Row],[Category and Sub-Category]],1,SEARCH("/",Table1[[#This Row],[Category and Sub-Category]],1)-1))</f>
        <v>theater</v>
      </c>
      <c r="R3647" t="str">
        <f>TRIM(MID(Table1[[#This Row],[Category and Sub-Category]],SEARCH("/",Table1[[#This Row],[Category and Sub-Category]],1)+1,LEN(Table1[[#This Row],[Category and Sub-Category]])))</f>
        <v>musical</v>
      </c>
      <c r="S3647" s="8">
        <f>DATE(1970,1,1)+(Table1[[#This Row],[launched_at]]/(24*60*60))</f>
        <v>42665.970347222217</v>
      </c>
      <c r="T3647" s="8">
        <f>DATE(1970,1,1)+(Table1[[#This Row],[deadline]]/(24*60*60))</f>
        <v>42696.012013888889</v>
      </c>
      <c r="U3647">
        <f>_xlfn.DAYS(Table1[[#This Row],[Date Ended Conversion]],Table1[[#This Row],[Date Created Conversion]])</f>
        <v>31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9">
        <f>IF(Table1[[#This Row],[goal]] &lt;= 0,0,Table1[[#This Row],[pledged]]/Table1[[#This Row],[goal]])</f>
        <v>4.8099999999999997E-2</v>
      </c>
      <c r="P3648" s="7">
        <f>IF(Table1[[#This Row],[backers_count]] &lt;= 0,0,Table1[[#This Row],[pledged]]/Table1[[#This Row],[backers_count]])</f>
        <v>60.125</v>
      </c>
      <c r="Q3648" t="str">
        <f>TRIM(MID(Table1[[#This Row],[Category and Sub-Category]],1,SEARCH("/",Table1[[#This Row],[Category and Sub-Category]],1)-1))</f>
        <v>theater</v>
      </c>
      <c r="R3648" t="str">
        <f>TRIM(MID(Table1[[#This Row],[Category and Sub-Category]],SEARCH("/",Table1[[#This Row],[Category and Sub-Category]],1)+1,LEN(Table1[[#This Row],[Category and Sub-Category]])))</f>
        <v>musical</v>
      </c>
      <c r="S3648" s="8">
        <f>DATE(1970,1,1)+(Table1[[#This Row],[launched_at]]/(24*60*60))</f>
        <v>42140.421319444446</v>
      </c>
      <c r="T3648" s="8">
        <f>DATE(1970,1,1)+(Table1[[#This Row],[deadline]]/(24*60*60))</f>
        <v>42171.979166666672</v>
      </c>
      <c r="U3648">
        <f>_xlfn.DAYS(Table1[[#This Row],[Date Ended Conversion]],Table1[[#This Row],[Date Created Conversion]])</f>
        <v>31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9">
        <f>IF(Table1[[#This Row],[goal]] &lt;= 0,0,Table1[[#This Row],[pledged]]/Table1[[#This Row],[goal]])</f>
        <v>0.06</v>
      </c>
      <c r="P3649" s="7">
        <f>IF(Table1[[#This Row],[backers_count]] &lt;= 0,0,Table1[[#This Row],[pledged]]/Table1[[#This Row],[backers_count]])</f>
        <v>15</v>
      </c>
      <c r="Q3649" t="str">
        <f>TRIM(MID(Table1[[#This Row],[Category and Sub-Category]],1,SEARCH("/",Table1[[#This Row],[Category and Sub-Category]],1)-1))</f>
        <v>theater</v>
      </c>
      <c r="R3649" t="str">
        <f>TRIM(MID(Table1[[#This Row],[Category and Sub-Category]],SEARCH("/",Table1[[#This Row],[Category and Sub-Category]],1)+1,LEN(Table1[[#This Row],[Category and Sub-Category]])))</f>
        <v>musical</v>
      </c>
      <c r="S3649" s="8">
        <f>DATE(1970,1,1)+(Table1[[#This Row],[launched_at]]/(24*60*60))</f>
        <v>42598.749155092592</v>
      </c>
      <c r="T3649" s="8">
        <f>DATE(1970,1,1)+(Table1[[#This Row],[deadline]]/(24*60*60))</f>
        <v>42643.749155092592</v>
      </c>
      <c r="U3649">
        <f>_xlfn.DAYS(Table1[[#This Row],[Date Ended Conversion]],Table1[[#This Row],[Date Created Conversion]])</f>
        <v>45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9">
        <f>IF(Table1[[#This Row],[goal]] &lt;= 0,0,Table1[[#This Row],[pledged]]/Table1[[#This Row],[goal]])</f>
        <v>1.003825</v>
      </c>
      <c r="P3650" s="7">
        <f>IF(Table1[[#This Row],[backers_count]] &lt;= 0,0,Table1[[#This Row],[pledged]]/Table1[[#This Row],[backers_count]])</f>
        <v>550.04109589041093</v>
      </c>
      <c r="Q3650" t="str">
        <f>TRIM(MID(Table1[[#This Row],[Category and Sub-Category]],1,SEARCH("/",Table1[[#This Row],[Category and Sub-Category]],1)-1))</f>
        <v>theater</v>
      </c>
      <c r="R3650" t="str">
        <f>TRIM(MID(Table1[[#This Row],[Category and Sub-Category]],SEARCH("/",Table1[[#This Row],[Category and Sub-Category]],1)+1,LEN(Table1[[#This Row],[Category and Sub-Category]])))</f>
        <v>plays</v>
      </c>
      <c r="S3650" s="8">
        <f>DATE(1970,1,1)+(Table1[[#This Row],[launched_at]]/(24*60*60))</f>
        <v>41887.292187500003</v>
      </c>
      <c r="T3650" s="8">
        <f>DATE(1970,1,1)+(Table1[[#This Row],[deadline]]/(24*60*60))</f>
        <v>41917.292187500003</v>
      </c>
      <c r="U3650">
        <f>_xlfn.DAYS(Table1[[#This Row],[Date Ended Conversion]],Table1[[#This Row],[Date Created Conversion]])</f>
        <v>30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9">
        <f>IF(Table1[[#This Row],[goal]] &lt;= 0,0,Table1[[#This Row],[pledged]]/Table1[[#This Row],[goal]])</f>
        <v>1.04</v>
      </c>
      <c r="P3651" s="7">
        <f>IF(Table1[[#This Row],[backers_count]] &lt;= 0,0,Table1[[#This Row],[pledged]]/Table1[[#This Row],[backers_count]])</f>
        <v>97.5</v>
      </c>
      <c r="Q3651" t="str">
        <f>TRIM(MID(Table1[[#This Row],[Category and Sub-Category]],1,SEARCH("/",Table1[[#This Row],[Category and Sub-Category]],1)-1))</f>
        <v>theater</v>
      </c>
      <c r="R3651" t="str">
        <f>TRIM(MID(Table1[[#This Row],[Category and Sub-Category]],SEARCH("/",Table1[[#This Row],[Category and Sub-Category]],1)+1,LEN(Table1[[#This Row],[Category and Sub-Category]])))</f>
        <v>plays</v>
      </c>
      <c r="S3651" s="8">
        <f>DATE(1970,1,1)+(Table1[[#This Row],[launched_at]]/(24*60*60))</f>
        <v>41780.712893518517</v>
      </c>
      <c r="T3651" s="8">
        <f>DATE(1970,1,1)+(Table1[[#This Row],[deadline]]/(24*60*60))</f>
        <v>41806.712893518517</v>
      </c>
      <c r="U3651">
        <f>_xlfn.DAYS(Table1[[#This Row],[Date Ended Conversion]],Table1[[#This Row],[Date Created Conversion]])</f>
        <v>26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9">
        <f>IF(Table1[[#This Row],[goal]] &lt;= 0,0,Table1[[#This Row],[pledged]]/Table1[[#This Row],[goal]])</f>
        <v>1</v>
      </c>
      <c r="P3652" s="7">
        <f>IF(Table1[[#This Row],[backers_count]] &lt;= 0,0,Table1[[#This Row],[pledged]]/Table1[[#This Row],[backers_count]])</f>
        <v>29.411764705882351</v>
      </c>
      <c r="Q3652" t="str">
        <f>TRIM(MID(Table1[[#This Row],[Category and Sub-Category]],1,SEARCH("/",Table1[[#This Row],[Category and Sub-Category]],1)-1))</f>
        <v>theater</v>
      </c>
      <c r="R3652" t="str">
        <f>TRIM(MID(Table1[[#This Row],[Category and Sub-Category]],SEARCH("/",Table1[[#This Row],[Category and Sub-Category]],1)+1,LEN(Table1[[#This Row],[Category and Sub-Category]])))</f>
        <v>plays</v>
      </c>
      <c r="S3652" s="8">
        <f>DATE(1970,1,1)+(Table1[[#This Row],[launched_at]]/(24*60*60))</f>
        <v>42381.478981481487</v>
      </c>
      <c r="T3652" s="8">
        <f>DATE(1970,1,1)+(Table1[[#This Row],[deadline]]/(24*60*60))</f>
        <v>42402.478981481487</v>
      </c>
      <c r="U3652">
        <f>_xlfn.DAYS(Table1[[#This Row],[Date Ended Conversion]],Table1[[#This Row],[Date Created Conversion]])</f>
        <v>21</v>
      </c>
    </row>
    <row r="3653" spans="1:21" ht="29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9">
        <f>IF(Table1[[#This Row],[goal]] &lt;= 0,0,Table1[[#This Row],[pledged]]/Table1[[#This Row],[goal]])</f>
        <v>1.04</v>
      </c>
      <c r="P3653" s="7">
        <f>IF(Table1[[#This Row],[backers_count]] &lt;= 0,0,Table1[[#This Row],[pledged]]/Table1[[#This Row],[backers_count]])</f>
        <v>57.777777777777779</v>
      </c>
      <c r="Q3653" t="str">
        <f>TRIM(MID(Table1[[#This Row],[Category and Sub-Category]],1,SEARCH("/",Table1[[#This Row],[Category and Sub-Category]],1)-1))</f>
        <v>theater</v>
      </c>
      <c r="R3653" t="str">
        <f>TRIM(MID(Table1[[#This Row],[Category and Sub-Category]],SEARCH("/",Table1[[#This Row],[Category and Sub-Category]],1)+1,LEN(Table1[[#This Row],[Category and Sub-Category]])))</f>
        <v>plays</v>
      </c>
      <c r="S3653" s="8">
        <f>DATE(1970,1,1)+(Table1[[#This Row],[launched_at]]/(24*60*60))</f>
        <v>41828.646319444444</v>
      </c>
      <c r="T3653" s="8">
        <f>DATE(1970,1,1)+(Table1[[#This Row],[deadline]]/(24*60*60))</f>
        <v>41861.665972222225</v>
      </c>
      <c r="U3653">
        <f>_xlfn.DAYS(Table1[[#This Row],[Date Ended Conversion]],Table1[[#This Row],[Date Created Conversion]])</f>
        <v>33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9">
        <f>IF(Table1[[#This Row],[goal]] &lt;= 0,0,Table1[[#This Row],[pledged]]/Table1[[#This Row],[goal]])</f>
        <v>2.5066666666666668</v>
      </c>
      <c r="P3654" s="7">
        <f>IF(Table1[[#This Row],[backers_count]] &lt;= 0,0,Table1[[#This Row],[pledged]]/Table1[[#This Row],[backers_count]])</f>
        <v>44.235294117647058</v>
      </c>
      <c r="Q3654" t="str">
        <f>TRIM(MID(Table1[[#This Row],[Category and Sub-Category]],1,SEARCH("/",Table1[[#This Row],[Category and Sub-Category]],1)-1))</f>
        <v>theater</v>
      </c>
      <c r="R3654" t="str">
        <f>TRIM(MID(Table1[[#This Row],[Category and Sub-Category]],SEARCH("/",Table1[[#This Row],[Category and Sub-Category]],1)+1,LEN(Table1[[#This Row],[Category and Sub-Category]])))</f>
        <v>plays</v>
      </c>
      <c r="S3654" s="8">
        <f>DATE(1970,1,1)+(Table1[[#This Row],[launched_at]]/(24*60*60))</f>
        <v>42596.644699074073</v>
      </c>
      <c r="T3654" s="8">
        <f>DATE(1970,1,1)+(Table1[[#This Row],[deadline]]/(24*60*60))</f>
        <v>42607.165972222225</v>
      </c>
      <c r="U3654">
        <f>_xlfn.DAYS(Table1[[#This Row],[Date Ended Conversion]],Table1[[#This Row],[Date Created Conversion]])</f>
        <v>11</v>
      </c>
    </row>
    <row r="3655" spans="1:21" ht="43.5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9">
        <f>IF(Table1[[#This Row],[goal]] &lt;= 0,0,Table1[[#This Row],[pledged]]/Table1[[#This Row],[goal]])</f>
        <v>1.0049999999999999</v>
      </c>
      <c r="P3655" s="7">
        <f>IF(Table1[[#This Row],[backers_count]] &lt;= 0,0,Table1[[#This Row],[pledged]]/Table1[[#This Row],[backers_count]])</f>
        <v>60.909090909090907</v>
      </c>
      <c r="Q3655" t="str">
        <f>TRIM(MID(Table1[[#This Row],[Category and Sub-Category]],1,SEARCH("/",Table1[[#This Row],[Category and Sub-Category]],1)-1))</f>
        <v>theater</v>
      </c>
      <c r="R3655" t="str">
        <f>TRIM(MID(Table1[[#This Row],[Category and Sub-Category]],SEARCH("/",Table1[[#This Row],[Category and Sub-Category]],1)+1,LEN(Table1[[#This Row],[Category and Sub-Category]])))</f>
        <v>plays</v>
      </c>
      <c r="S3655" s="8">
        <f>DATE(1970,1,1)+(Table1[[#This Row],[launched_at]]/(24*60*60))</f>
        <v>42191.363506944443</v>
      </c>
      <c r="T3655" s="8">
        <f>DATE(1970,1,1)+(Table1[[#This Row],[deadline]]/(24*60*60))</f>
        <v>42221.363506944443</v>
      </c>
      <c r="U3655">
        <f>_xlfn.DAYS(Table1[[#This Row],[Date Ended Conversion]],Table1[[#This Row],[Date Created Conversion]])</f>
        <v>30</v>
      </c>
    </row>
    <row r="3656" spans="1:21" ht="43.5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9">
        <f>IF(Table1[[#This Row],[goal]] &lt;= 0,0,Table1[[#This Row],[pledged]]/Table1[[#This Row],[goal]])</f>
        <v>1.744</v>
      </c>
      <c r="P3656" s="7">
        <f>IF(Table1[[#This Row],[backers_count]] &lt;= 0,0,Table1[[#This Row],[pledged]]/Table1[[#This Row],[backers_count]])</f>
        <v>68.84210526315789</v>
      </c>
      <c r="Q3656" t="str">
        <f>TRIM(MID(Table1[[#This Row],[Category and Sub-Category]],1,SEARCH("/",Table1[[#This Row],[Category and Sub-Category]],1)-1))</f>
        <v>theater</v>
      </c>
      <c r="R3656" t="str">
        <f>TRIM(MID(Table1[[#This Row],[Category and Sub-Category]],SEARCH("/",Table1[[#This Row],[Category and Sub-Category]],1)+1,LEN(Table1[[#This Row],[Category and Sub-Category]])))</f>
        <v>plays</v>
      </c>
      <c r="S3656" s="8">
        <f>DATE(1970,1,1)+(Table1[[#This Row],[launched_at]]/(24*60*60))</f>
        <v>42440.416504629626</v>
      </c>
      <c r="T3656" s="8">
        <f>DATE(1970,1,1)+(Table1[[#This Row],[deadline]]/(24*60*60))</f>
        <v>42463.708333333328</v>
      </c>
      <c r="U3656">
        <f>_xlfn.DAYS(Table1[[#This Row],[Date Ended Conversion]],Table1[[#This Row],[Date Created Conversion]])</f>
        <v>23</v>
      </c>
    </row>
    <row r="3657" spans="1:21" ht="43.5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9">
        <f>IF(Table1[[#This Row],[goal]] &lt;= 0,0,Table1[[#This Row],[pledged]]/Table1[[#This Row],[goal]])</f>
        <v>1.1626000000000001</v>
      </c>
      <c r="P3657" s="7">
        <f>IF(Table1[[#This Row],[backers_count]] &lt;= 0,0,Table1[[#This Row],[pledged]]/Table1[[#This Row],[backers_count]])</f>
        <v>73.582278481012665</v>
      </c>
      <c r="Q3657" t="str">
        <f>TRIM(MID(Table1[[#This Row],[Category and Sub-Category]],1,SEARCH("/",Table1[[#This Row],[Category and Sub-Category]],1)-1))</f>
        <v>theater</v>
      </c>
      <c r="R3657" t="str">
        <f>TRIM(MID(Table1[[#This Row],[Category and Sub-Category]],SEARCH("/",Table1[[#This Row],[Category and Sub-Category]],1)+1,LEN(Table1[[#This Row],[Category and Sub-Category]])))</f>
        <v>plays</v>
      </c>
      <c r="S3657" s="8">
        <f>DATE(1970,1,1)+(Table1[[#This Row],[launched_at]]/(24*60*60))</f>
        <v>42173.803217592591</v>
      </c>
      <c r="T3657" s="8">
        <f>DATE(1970,1,1)+(Table1[[#This Row],[deadline]]/(24*60*60))</f>
        <v>42203.290972222225</v>
      </c>
      <c r="U3657">
        <f>_xlfn.DAYS(Table1[[#This Row],[Date Ended Conversion]],Table1[[#This Row],[Date Created Conversion]])</f>
        <v>30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9">
        <f>IF(Table1[[#This Row],[goal]] &lt;= 0,0,Table1[[#This Row],[pledged]]/Table1[[#This Row],[goal]])</f>
        <v>1.0582</v>
      </c>
      <c r="P3658" s="7">
        <f>IF(Table1[[#This Row],[backers_count]] &lt;= 0,0,Table1[[#This Row],[pledged]]/Table1[[#This Row],[backers_count]])</f>
        <v>115.02173913043478</v>
      </c>
      <c r="Q3658" t="str">
        <f>TRIM(MID(Table1[[#This Row],[Category and Sub-Category]],1,SEARCH("/",Table1[[#This Row],[Category and Sub-Category]],1)-1))</f>
        <v>theater</v>
      </c>
      <c r="R3658" t="str">
        <f>TRIM(MID(Table1[[#This Row],[Category and Sub-Category]],SEARCH("/",Table1[[#This Row],[Category and Sub-Category]],1)+1,LEN(Table1[[#This Row],[Category and Sub-Category]])))</f>
        <v>plays</v>
      </c>
      <c r="S3658" s="8">
        <f>DATE(1970,1,1)+(Table1[[#This Row],[launched_at]]/(24*60*60))</f>
        <v>42737.910138888888</v>
      </c>
      <c r="T3658" s="8">
        <f>DATE(1970,1,1)+(Table1[[#This Row],[deadline]]/(24*60*60))</f>
        <v>42767.957638888889</v>
      </c>
      <c r="U3658">
        <f>_xlfn.DAYS(Table1[[#This Row],[Date Ended Conversion]],Table1[[#This Row],[Date Created Conversion]])</f>
        <v>30</v>
      </c>
    </row>
    <row r="3659" spans="1:21" ht="43.5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9">
        <f>IF(Table1[[#This Row],[goal]] &lt;= 0,0,Table1[[#This Row],[pledged]]/Table1[[#This Row],[goal]])</f>
        <v>1.1074999999999999</v>
      </c>
      <c r="P3659" s="7">
        <f>IF(Table1[[#This Row],[backers_count]] &lt;= 0,0,Table1[[#This Row],[pledged]]/Table1[[#This Row],[backers_count]])</f>
        <v>110.75</v>
      </c>
      <c r="Q3659" t="str">
        <f>TRIM(MID(Table1[[#This Row],[Category and Sub-Category]],1,SEARCH("/",Table1[[#This Row],[Category and Sub-Category]],1)-1))</f>
        <v>theater</v>
      </c>
      <c r="R3659" t="str">
        <f>TRIM(MID(Table1[[#This Row],[Category and Sub-Category]],SEARCH("/",Table1[[#This Row],[Category and Sub-Category]],1)+1,LEN(Table1[[#This Row],[Category and Sub-Category]])))</f>
        <v>plays</v>
      </c>
      <c r="S3659" s="8">
        <f>DATE(1970,1,1)+(Table1[[#This Row],[launched_at]]/(24*60*60))</f>
        <v>42499.629849537036</v>
      </c>
      <c r="T3659" s="8">
        <f>DATE(1970,1,1)+(Table1[[#This Row],[deadline]]/(24*60*60))</f>
        <v>42522.904166666667</v>
      </c>
      <c r="U3659">
        <f>_xlfn.DAYS(Table1[[#This Row],[Date Ended Conversion]],Table1[[#This Row],[Date Created Conversion]])</f>
        <v>23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9">
        <f>IF(Table1[[#This Row],[goal]] &lt;= 0,0,Table1[[#This Row],[pledged]]/Table1[[#This Row],[goal]])</f>
        <v>1.0066666666666666</v>
      </c>
      <c r="P3660" s="7">
        <f>IF(Table1[[#This Row],[backers_count]] &lt;= 0,0,Table1[[#This Row],[pledged]]/Table1[[#This Row],[backers_count]])</f>
        <v>75.5</v>
      </c>
      <c r="Q3660" t="str">
        <f>TRIM(MID(Table1[[#This Row],[Category and Sub-Category]],1,SEARCH("/",Table1[[#This Row],[Category and Sub-Category]],1)-1))</f>
        <v>theater</v>
      </c>
      <c r="R3660" t="str">
        <f>TRIM(MID(Table1[[#This Row],[Category and Sub-Category]],SEARCH("/",Table1[[#This Row],[Category and Sub-Category]],1)+1,LEN(Table1[[#This Row],[Category and Sub-Category]])))</f>
        <v>plays</v>
      </c>
      <c r="S3660" s="8">
        <f>DATE(1970,1,1)+(Table1[[#This Row],[launched_at]]/(24*60*60))</f>
        <v>41775.858564814815</v>
      </c>
      <c r="T3660" s="8">
        <f>DATE(1970,1,1)+(Table1[[#This Row],[deadline]]/(24*60*60))</f>
        <v>41822.165972222225</v>
      </c>
      <c r="U3660">
        <f>_xlfn.DAYS(Table1[[#This Row],[Date Ended Conversion]],Table1[[#This Row],[Date Created Conversion]])</f>
        <v>47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9">
        <f>IF(Table1[[#This Row],[goal]] &lt;= 0,0,Table1[[#This Row],[pledged]]/Table1[[#This Row],[goal]])</f>
        <v>1.0203333333333333</v>
      </c>
      <c r="P3661" s="7">
        <f>IF(Table1[[#This Row],[backers_count]] &lt;= 0,0,Table1[[#This Row],[pledged]]/Table1[[#This Row],[backers_count]])</f>
        <v>235.46153846153845</v>
      </c>
      <c r="Q3661" t="str">
        <f>TRIM(MID(Table1[[#This Row],[Category and Sub-Category]],1,SEARCH("/",Table1[[#This Row],[Category and Sub-Category]],1)-1))</f>
        <v>theater</v>
      </c>
      <c r="R3661" t="str">
        <f>TRIM(MID(Table1[[#This Row],[Category and Sub-Category]],SEARCH("/",Table1[[#This Row],[Category and Sub-Category]],1)+1,LEN(Table1[[#This Row],[Category and Sub-Category]])))</f>
        <v>plays</v>
      </c>
      <c r="S3661" s="8">
        <f>DATE(1970,1,1)+(Table1[[#This Row],[launched_at]]/(24*60*60))</f>
        <v>42055.277199074073</v>
      </c>
      <c r="T3661" s="8">
        <f>DATE(1970,1,1)+(Table1[[#This Row],[deadline]]/(24*60*60))</f>
        <v>42082.610416666663</v>
      </c>
      <c r="U3661">
        <f>_xlfn.DAYS(Table1[[#This Row],[Date Ended Conversion]],Table1[[#This Row],[Date Created Conversion]])</f>
        <v>27</v>
      </c>
    </row>
    <row r="3662" spans="1:21" ht="43.5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9">
        <f>IF(Table1[[#This Row],[goal]] &lt;= 0,0,Table1[[#This Row],[pledged]]/Table1[[#This Row],[goal]])</f>
        <v>1</v>
      </c>
      <c r="P3662" s="7">
        <f>IF(Table1[[#This Row],[backers_count]] &lt;= 0,0,Table1[[#This Row],[pledged]]/Table1[[#This Row],[backers_count]])</f>
        <v>11.363636363636363</v>
      </c>
      <c r="Q3662" t="str">
        <f>TRIM(MID(Table1[[#This Row],[Category and Sub-Category]],1,SEARCH("/",Table1[[#This Row],[Category and Sub-Category]],1)-1))</f>
        <v>theater</v>
      </c>
      <c r="R3662" t="str">
        <f>TRIM(MID(Table1[[#This Row],[Category and Sub-Category]],SEARCH("/",Table1[[#This Row],[Category and Sub-Category]],1)+1,LEN(Table1[[#This Row],[Category and Sub-Category]])))</f>
        <v>plays</v>
      </c>
      <c r="S3662" s="8">
        <f>DATE(1970,1,1)+(Table1[[#This Row],[launched_at]]/(24*60*60))</f>
        <v>41971.881076388891</v>
      </c>
      <c r="T3662" s="8">
        <f>DATE(1970,1,1)+(Table1[[#This Row],[deadline]]/(24*60*60))</f>
        <v>41996.881076388891</v>
      </c>
      <c r="U3662">
        <f>_xlfn.DAYS(Table1[[#This Row],[Date Ended Conversion]],Table1[[#This Row],[Date Created Conversion]])</f>
        <v>25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9">
        <f>IF(Table1[[#This Row],[goal]] &lt;= 0,0,Table1[[#This Row],[pledged]]/Table1[[#This Row],[goal]])</f>
        <v>1.1100000000000001</v>
      </c>
      <c r="P3663" s="7">
        <f>IF(Table1[[#This Row],[backers_count]] &lt;= 0,0,Table1[[#This Row],[pledged]]/Table1[[#This Row],[backers_count]])</f>
        <v>92.5</v>
      </c>
      <c r="Q3663" t="str">
        <f>TRIM(MID(Table1[[#This Row],[Category and Sub-Category]],1,SEARCH("/",Table1[[#This Row],[Category and Sub-Category]],1)-1))</f>
        <v>theater</v>
      </c>
      <c r="R3663" t="str">
        <f>TRIM(MID(Table1[[#This Row],[Category and Sub-Category]],SEARCH("/",Table1[[#This Row],[Category and Sub-Category]],1)+1,LEN(Table1[[#This Row],[Category and Sub-Category]])))</f>
        <v>plays</v>
      </c>
      <c r="S3663" s="8">
        <f>DATE(1970,1,1)+(Table1[[#This Row],[launched_at]]/(24*60*60))</f>
        <v>42447.896666666667</v>
      </c>
      <c r="T3663" s="8">
        <f>DATE(1970,1,1)+(Table1[[#This Row],[deadline]]/(24*60*60))</f>
        <v>42470.166666666672</v>
      </c>
      <c r="U3663">
        <f>_xlfn.DAYS(Table1[[#This Row],[Date Ended Conversion]],Table1[[#This Row],[Date Created Conversion]])</f>
        <v>23</v>
      </c>
    </row>
    <row r="3664" spans="1:21" ht="43.5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9">
        <f>IF(Table1[[#This Row],[goal]] &lt;= 0,0,Table1[[#This Row],[pledged]]/Table1[[#This Row],[goal]])</f>
        <v>1.0142500000000001</v>
      </c>
      <c r="P3664" s="7">
        <f>IF(Table1[[#This Row],[backers_count]] &lt;= 0,0,Table1[[#This Row],[pledged]]/Table1[[#This Row],[backers_count]])</f>
        <v>202.85</v>
      </c>
      <c r="Q3664" t="str">
        <f>TRIM(MID(Table1[[#This Row],[Category and Sub-Category]],1,SEARCH("/",Table1[[#This Row],[Category and Sub-Category]],1)-1))</f>
        <v>theater</v>
      </c>
      <c r="R3664" t="str">
        <f>TRIM(MID(Table1[[#This Row],[Category and Sub-Category]],SEARCH("/",Table1[[#This Row],[Category and Sub-Category]],1)+1,LEN(Table1[[#This Row],[Category and Sub-Category]])))</f>
        <v>plays</v>
      </c>
      <c r="S3664" s="8">
        <f>DATE(1970,1,1)+(Table1[[#This Row],[launched_at]]/(24*60*60))</f>
        <v>42064.220069444447</v>
      </c>
      <c r="T3664" s="8">
        <f>DATE(1970,1,1)+(Table1[[#This Row],[deadline]]/(24*60*60))</f>
        <v>42094.178402777776</v>
      </c>
      <c r="U3664">
        <f>_xlfn.DAYS(Table1[[#This Row],[Date Ended Conversion]],Table1[[#This Row],[Date Created Conversion]])</f>
        <v>30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9">
        <f>IF(Table1[[#This Row],[goal]] &lt;= 0,0,Table1[[#This Row],[pledged]]/Table1[[#This Row],[goal]])</f>
        <v>1.04</v>
      </c>
      <c r="P3665" s="7">
        <f>IF(Table1[[#This Row],[backers_count]] &lt;= 0,0,Table1[[#This Row],[pledged]]/Table1[[#This Row],[backers_count]])</f>
        <v>26</v>
      </c>
      <c r="Q3665" t="str">
        <f>TRIM(MID(Table1[[#This Row],[Category and Sub-Category]],1,SEARCH("/",Table1[[#This Row],[Category and Sub-Category]],1)-1))</f>
        <v>theater</v>
      </c>
      <c r="R3665" t="str">
        <f>TRIM(MID(Table1[[#This Row],[Category and Sub-Category]],SEARCH("/",Table1[[#This Row],[Category and Sub-Category]],1)+1,LEN(Table1[[#This Row],[Category and Sub-Category]])))</f>
        <v>plays</v>
      </c>
      <c r="S3665" s="8">
        <f>DATE(1970,1,1)+(Table1[[#This Row],[launched_at]]/(24*60*60))</f>
        <v>42665.451736111107</v>
      </c>
      <c r="T3665" s="8">
        <f>DATE(1970,1,1)+(Table1[[#This Row],[deadline]]/(24*60*60))</f>
        <v>42725.493402777778</v>
      </c>
      <c r="U3665">
        <f>_xlfn.DAYS(Table1[[#This Row],[Date Ended Conversion]],Table1[[#This Row],[Date Created Conversion]])</f>
        <v>60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9">
        <f>IF(Table1[[#This Row],[goal]] &lt;= 0,0,Table1[[#This Row],[pledged]]/Table1[[#This Row],[goal]])</f>
        <v>1.09375</v>
      </c>
      <c r="P3666" s="7">
        <f>IF(Table1[[#This Row],[backers_count]] &lt;= 0,0,Table1[[#This Row],[pledged]]/Table1[[#This Row],[backers_count]])</f>
        <v>46.05263157894737</v>
      </c>
      <c r="Q3666" t="str">
        <f>TRIM(MID(Table1[[#This Row],[Category and Sub-Category]],1,SEARCH("/",Table1[[#This Row],[Category and Sub-Category]],1)-1))</f>
        <v>theater</v>
      </c>
      <c r="R3666" t="str">
        <f>TRIM(MID(Table1[[#This Row],[Category and Sub-Category]],SEARCH("/",Table1[[#This Row],[Category and Sub-Category]],1)+1,LEN(Table1[[#This Row],[Category and Sub-Category]])))</f>
        <v>plays</v>
      </c>
      <c r="S3666" s="8">
        <f>DATE(1970,1,1)+(Table1[[#This Row],[launched_at]]/(24*60*60))</f>
        <v>42523.248715277776</v>
      </c>
      <c r="T3666" s="8">
        <f>DATE(1970,1,1)+(Table1[[#This Row],[deadline]]/(24*60*60))</f>
        <v>42537.248715277776</v>
      </c>
      <c r="U3666">
        <f>_xlfn.DAYS(Table1[[#This Row],[Date Ended Conversion]],Table1[[#This Row],[Date Created Conversion]])</f>
        <v>14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9">
        <f>IF(Table1[[#This Row],[goal]] &lt;= 0,0,Table1[[#This Row],[pledged]]/Table1[[#This Row],[goal]])</f>
        <v>1.1516129032258065</v>
      </c>
      <c r="P3667" s="7">
        <f>IF(Table1[[#This Row],[backers_count]] &lt;= 0,0,Table1[[#This Row],[pledged]]/Table1[[#This Row],[backers_count]])</f>
        <v>51</v>
      </c>
      <c r="Q3667" t="str">
        <f>TRIM(MID(Table1[[#This Row],[Category and Sub-Category]],1,SEARCH("/",Table1[[#This Row],[Category and Sub-Category]],1)-1))</f>
        <v>theater</v>
      </c>
      <c r="R3667" t="str">
        <f>TRIM(MID(Table1[[#This Row],[Category and Sub-Category]],SEARCH("/",Table1[[#This Row],[Category and Sub-Category]],1)+1,LEN(Table1[[#This Row],[Category and Sub-Category]])))</f>
        <v>plays</v>
      </c>
      <c r="S3667" s="8">
        <f>DATE(1970,1,1)+(Table1[[#This Row],[launched_at]]/(24*60*60))</f>
        <v>42294.808124999996</v>
      </c>
      <c r="T3667" s="8">
        <f>DATE(1970,1,1)+(Table1[[#This Row],[deadline]]/(24*60*60))</f>
        <v>42305.829166666663</v>
      </c>
      <c r="U3667">
        <f>_xlfn.DAYS(Table1[[#This Row],[Date Ended Conversion]],Table1[[#This Row],[Date Created Conversion]])</f>
        <v>11</v>
      </c>
    </row>
    <row r="3668" spans="1:2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9">
        <f>IF(Table1[[#This Row],[goal]] &lt;= 0,0,Table1[[#This Row],[pledged]]/Table1[[#This Row],[goal]])</f>
        <v>1</v>
      </c>
      <c r="P3668" s="7">
        <f>IF(Table1[[#This Row],[backers_count]] &lt;= 0,0,Table1[[#This Row],[pledged]]/Table1[[#This Row],[backers_count]])</f>
        <v>31.578947368421051</v>
      </c>
      <c r="Q3668" t="str">
        <f>TRIM(MID(Table1[[#This Row],[Category and Sub-Category]],1,SEARCH("/",Table1[[#This Row],[Category and Sub-Category]],1)-1))</f>
        <v>theater</v>
      </c>
      <c r="R3668" t="str">
        <f>TRIM(MID(Table1[[#This Row],[Category and Sub-Category]],SEARCH("/",Table1[[#This Row],[Category and Sub-Category]],1)+1,LEN(Table1[[#This Row],[Category and Sub-Category]])))</f>
        <v>plays</v>
      </c>
      <c r="S3668" s="8">
        <f>DATE(1970,1,1)+(Table1[[#This Row],[launched_at]]/(24*60*60))</f>
        <v>41822.90488425926</v>
      </c>
      <c r="T3668" s="8">
        <f>DATE(1970,1,1)+(Table1[[#This Row],[deadline]]/(24*60*60))</f>
        <v>41844.291666666664</v>
      </c>
      <c r="U3668">
        <f>_xlfn.DAYS(Table1[[#This Row],[Date Ended Conversion]],Table1[[#This Row],[Date Created Conversion]])</f>
        <v>22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9">
        <f>IF(Table1[[#This Row],[goal]] &lt;= 0,0,Table1[[#This Row],[pledged]]/Table1[[#This Row],[goal]])</f>
        <v>1.0317033333333334</v>
      </c>
      <c r="P3669" s="7">
        <f>IF(Table1[[#This Row],[backers_count]] &lt;= 0,0,Table1[[#This Row],[pledged]]/Table1[[#This Row],[backers_count]])</f>
        <v>53.363965517241382</v>
      </c>
      <c r="Q3669" t="str">
        <f>TRIM(MID(Table1[[#This Row],[Category and Sub-Category]],1,SEARCH("/",Table1[[#This Row],[Category and Sub-Category]],1)-1))</f>
        <v>theater</v>
      </c>
      <c r="R3669" t="str">
        <f>TRIM(MID(Table1[[#This Row],[Category and Sub-Category]],SEARCH("/",Table1[[#This Row],[Category and Sub-Category]],1)+1,LEN(Table1[[#This Row],[Category and Sub-Category]])))</f>
        <v>plays</v>
      </c>
      <c r="S3669" s="8">
        <f>DATE(1970,1,1)+(Table1[[#This Row],[launched_at]]/(24*60*60))</f>
        <v>42173.970127314809</v>
      </c>
      <c r="T3669" s="8">
        <f>DATE(1970,1,1)+(Table1[[#This Row],[deadline]]/(24*60*60))</f>
        <v>42203.970127314809</v>
      </c>
      <c r="U3669">
        <f>_xlfn.DAYS(Table1[[#This Row],[Date Ended Conversion]],Table1[[#This Row],[Date Created Conversion]])</f>
        <v>30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9">
        <f>IF(Table1[[#This Row],[goal]] &lt;= 0,0,Table1[[#This Row],[pledged]]/Table1[[#This Row],[goal]])</f>
        <v>1.0349999999999999</v>
      </c>
      <c r="P3670" s="7">
        <f>IF(Table1[[#This Row],[backers_count]] &lt;= 0,0,Table1[[#This Row],[pledged]]/Table1[[#This Row],[backers_count]])</f>
        <v>36.964285714285715</v>
      </c>
      <c r="Q3670" t="str">
        <f>TRIM(MID(Table1[[#This Row],[Category and Sub-Category]],1,SEARCH("/",Table1[[#This Row],[Category and Sub-Category]],1)-1))</f>
        <v>theater</v>
      </c>
      <c r="R3670" t="str">
        <f>TRIM(MID(Table1[[#This Row],[Category and Sub-Category]],SEARCH("/",Table1[[#This Row],[Category and Sub-Category]],1)+1,LEN(Table1[[#This Row],[Category and Sub-Category]])))</f>
        <v>plays</v>
      </c>
      <c r="S3670" s="8">
        <f>DATE(1970,1,1)+(Table1[[#This Row],[launched_at]]/(24*60*60))</f>
        <v>42185.556157407409</v>
      </c>
      <c r="T3670" s="8">
        <f>DATE(1970,1,1)+(Table1[[#This Row],[deadline]]/(24*60*60))</f>
        <v>42208.772916666669</v>
      </c>
      <c r="U3670">
        <f>_xlfn.DAYS(Table1[[#This Row],[Date Ended Conversion]],Table1[[#This Row],[Date Created Conversion]])</f>
        <v>23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9">
        <f>IF(Table1[[#This Row],[goal]] &lt;= 0,0,Table1[[#This Row],[pledged]]/Table1[[#This Row],[goal]])</f>
        <v>1.3819999999999999</v>
      </c>
      <c r="P3671" s="7">
        <f>IF(Table1[[#This Row],[backers_count]] &lt;= 0,0,Table1[[#This Row],[pledged]]/Table1[[#This Row],[backers_count]])</f>
        <v>81.294117647058826</v>
      </c>
      <c r="Q3671" t="str">
        <f>TRIM(MID(Table1[[#This Row],[Category and Sub-Category]],1,SEARCH("/",Table1[[#This Row],[Category and Sub-Category]],1)-1))</f>
        <v>theater</v>
      </c>
      <c r="R3671" t="str">
        <f>TRIM(MID(Table1[[#This Row],[Category and Sub-Category]],SEARCH("/",Table1[[#This Row],[Category and Sub-Category]],1)+1,LEN(Table1[[#This Row],[Category and Sub-Category]])))</f>
        <v>plays</v>
      </c>
      <c r="S3671" s="8">
        <f>DATE(1970,1,1)+(Table1[[#This Row],[launched_at]]/(24*60*60))</f>
        <v>42136.675196759257</v>
      </c>
      <c r="T3671" s="8">
        <f>DATE(1970,1,1)+(Table1[[#This Row],[deadline]]/(24*60*60))</f>
        <v>42166.675196759257</v>
      </c>
      <c r="U3671">
        <f>_xlfn.DAYS(Table1[[#This Row],[Date Ended Conversion]],Table1[[#This Row],[Date Created Conversion]])</f>
        <v>30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9">
        <f>IF(Table1[[#This Row],[goal]] &lt;= 0,0,Table1[[#This Row],[pledged]]/Table1[[#This Row],[goal]])</f>
        <v>1.0954545454545455</v>
      </c>
      <c r="P3672" s="7">
        <f>IF(Table1[[#This Row],[backers_count]] &lt;= 0,0,Table1[[#This Row],[pledged]]/Table1[[#This Row],[backers_count]])</f>
        <v>20.083333333333332</v>
      </c>
      <c r="Q3672" t="str">
        <f>TRIM(MID(Table1[[#This Row],[Category and Sub-Category]],1,SEARCH("/",Table1[[#This Row],[Category and Sub-Category]],1)-1))</f>
        <v>theater</v>
      </c>
      <c r="R3672" t="str">
        <f>TRIM(MID(Table1[[#This Row],[Category and Sub-Category]],SEARCH("/",Table1[[#This Row],[Category and Sub-Category]],1)+1,LEN(Table1[[#This Row],[Category and Sub-Category]])))</f>
        <v>plays</v>
      </c>
      <c r="S3672" s="8">
        <f>DATE(1970,1,1)+(Table1[[#This Row],[launched_at]]/(24*60*60))</f>
        <v>42142.514016203699</v>
      </c>
      <c r="T3672" s="8">
        <f>DATE(1970,1,1)+(Table1[[#This Row],[deadline]]/(24*60*60))</f>
        <v>42155.958333333328</v>
      </c>
      <c r="U3672">
        <f>_xlfn.DAYS(Table1[[#This Row],[Date Ended Conversion]],Table1[[#This Row],[Date Created Conversion]])</f>
        <v>13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9">
        <f>IF(Table1[[#This Row],[goal]] &lt;= 0,0,Table1[[#This Row],[pledged]]/Table1[[#This Row],[goal]])</f>
        <v>1.0085714285714287</v>
      </c>
      <c r="P3673" s="7">
        <f>IF(Table1[[#This Row],[backers_count]] &lt;= 0,0,Table1[[#This Row],[pledged]]/Table1[[#This Row],[backers_count]])</f>
        <v>88.25</v>
      </c>
      <c r="Q3673" t="str">
        <f>TRIM(MID(Table1[[#This Row],[Category and Sub-Category]],1,SEARCH("/",Table1[[#This Row],[Category and Sub-Category]],1)-1))</f>
        <v>theater</v>
      </c>
      <c r="R3673" t="str">
        <f>TRIM(MID(Table1[[#This Row],[Category and Sub-Category]],SEARCH("/",Table1[[#This Row],[Category and Sub-Category]],1)+1,LEN(Table1[[#This Row],[Category and Sub-Category]])))</f>
        <v>plays</v>
      </c>
      <c r="S3673" s="8">
        <f>DATE(1970,1,1)+(Table1[[#This Row],[launched_at]]/(24*60*60))</f>
        <v>41820.62809027778</v>
      </c>
      <c r="T3673" s="8">
        <f>DATE(1970,1,1)+(Table1[[#This Row],[deadline]]/(24*60*60))</f>
        <v>41841.165972222225</v>
      </c>
      <c r="U3673">
        <f>_xlfn.DAYS(Table1[[#This Row],[Date Ended Conversion]],Table1[[#This Row],[Date Created Conversion]])</f>
        <v>21</v>
      </c>
    </row>
    <row r="3674" spans="1:21" ht="43.5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9">
        <f>IF(Table1[[#This Row],[goal]] &lt;= 0,0,Table1[[#This Row],[pledged]]/Table1[[#This Row],[goal]])</f>
        <v>1.0153333333333334</v>
      </c>
      <c r="P3674" s="7">
        <f>IF(Table1[[#This Row],[backers_count]] &lt;= 0,0,Table1[[#This Row],[pledged]]/Table1[[#This Row],[backers_count]])</f>
        <v>53.438596491228068</v>
      </c>
      <c r="Q3674" t="str">
        <f>TRIM(MID(Table1[[#This Row],[Category and Sub-Category]],1,SEARCH("/",Table1[[#This Row],[Category and Sub-Category]],1)-1))</f>
        <v>theater</v>
      </c>
      <c r="R3674" t="str">
        <f>TRIM(MID(Table1[[#This Row],[Category and Sub-Category]],SEARCH("/",Table1[[#This Row],[Category and Sub-Category]],1)+1,LEN(Table1[[#This Row],[Category and Sub-Category]])))</f>
        <v>plays</v>
      </c>
      <c r="S3674" s="8">
        <f>DATE(1970,1,1)+(Table1[[#This Row],[launched_at]]/(24*60*60))</f>
        <v>41878.946574074071</v>
      </c>
      <c r="T3674" s="8">
        <f>DATE(1970,1,1)+(Table1[[#This Row],[deadline]]/(24*60*60))</f>
        <v>41908.946574074071</v>
      </c>
      <c r="U3674">
        <f>_xlfn.DAYS(Table1[[#This Row],[Date Ended Conversion]],Table1[[#This Row],[Date Created Conversion]])</f>
        <v>30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9">
        <f>IF(Table1[[#This Row],[goal]] &lt;= 0,0,Table1[[#This Row],[pledged]]/Table1[[#This Row],[goal]])</f>
        <v>1.13625</v>
      </c>
      <c r="P3675" s="7">
        <f>IF(Table1[[#This Row],[backers_count]] &lt;= 0,0,Table1[[#This Row],[pledged]]/Table1[[#This Row],[backers_count]])</f>
        <v>39.868421052631582</v>
      </c>
      <c r="Q3675" t="str">
        <f>TRIM(MID(Table1[[#This Row],[Category and Sub-Category]],1,SEARCH("/",Table1[[#This Row],[Category and Sub-Category]],1)-1))</f>
        <v>theater</v>
      </c>
      <c r="R3675" t="str">
        <f>TRIM(MID(Table1[[#This Row],[Category and Sub-Category]],SEARCH("/",Table1[[#This Row],[Category and Sub-Category]],1)+1,LEN(Table1[[#This Row],[Category and Sub-Category]])))</f>
        <v>plays</v>
      </c>
      <c r="S3675" s="8">
        <f>DATE(1970,1,1)+(Table1[[#This Row],[launched_at]]/(24*60*60))</f>
        <v>41914.295104166667</v>
      </c>
      <c r="T3675" s="8">
        <f>DATE(1970,1,1)+(Table1[[#This Row],[deadline]]/(24*60*60))</f>
        <v>41948.536111111112</v>
      </c>
      <c r="U3675">
        <f>_xlfn.DAYS(Table1[[#This Row],[Date Ended Conversion]],Table1[[#This Row],[Date Created Conversion]])</f>
        <v>34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9">
        <f>IF(Table1[[#This Row],[goal]] &lt;= 0,0,Table1[[#This Row],[pledged]]/Table1[[#This Row],[goal]])</f>
        <v>1</v>
      </c>
      <c r="P3676" s="7">
        <f>IF(Table1[[#This Row],[backers_count]] &lt;= 0,0,Table1[[#This Row],[pledged]]/Table1[[#This Row],[backers_count]])</f>
        <v>145.16129032258064</v>
      </c>
      <c r="Q3676" t="str">
        <f>TRIM(MID(Table1[[#This Row],[Category and Sub-Category]],1,SEARCH("/",Table1[[#This Row],[Category and Sub-Category]],1)-1))</f>
        <v>theater</v>
      </c>
      <c r="R3676" t="str">
        <f>TRIM(MID(Table1[[#This Row],[Category and Sub-Category]],SEARCH("/",Table1[[#This Row],[Category and Sub-Category]],1)+1,LEN(Table1[[#This Row],[Category and Sub-Category]])))</f>
        <v>plays</v>
      </c>
      <c r="S3676" s="8">
        <f>DATE(1970,1,1)+(Table1[[#This Row],[launched_at]]/(24*60*60))</f>
        <v>42556.873020833329</v>
      </c>
      <c r="T3676" s="8">
        <f>DATE(1970,1,1)+(Table1[[#This Row],[deadline]]/(24*60*60))</f>
        <v>42616.873020833329</v>
      </c>
      <c r="U3676">
        <f>_xlfn.DAYS(Table1[[#This Row],[Date Ended Conversion]],Table1[[#This Row],[Date Created Conversion]])</f>
        <v>60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9">
        <f>IF(Table1[[#This Row],[goal]] &lt;= 0,0,Table1[[#This Row],[pledged]]/Table1[[#This Row],[goal]])</f>
        <v>1.4</v>
      </c>
      <c r="P3677" s="7">
        <f>IF(Table1[[#This Row],[backers_count]] &lt;= 0,0,Table1[[#This Row],[pledged]]/Table1[[#This Row],[backers_count]])</f>
        <v>23.333333333333332</v>
      </c>
      <c r="Q3677" t="str">
        <f>TRIM(MID(Table1[[#This Row],[Category and Sub-Category]],1,SEARCH("/",Table1[[#This Row],[Category and Sub-Category]],1)-1))</f>
        <v>theater</v>
      </c>
      <c r="R3677" t="str">
        <f>TRIM(MID(Table1[[#This Row],[Category and Sub-Category]],SEARCH("/",Table1[[#This Row],[Category and Sub-Category]],1)+1,LEN(Table1[[#This Row],[Category and Sub-Category]])))</f>
        <v>plays</v>
      </c>
      <c r="S3677" s="8">
        <f>DATE(1970,1,1)+(Table1[[#This Row],[launched_at]]/(24*60*60))</f>
        <v>42493.597013888888</v>
      </c>
      <c r="T3677" s="8">
        <f>DATE(1970,1,1)+(Table1[[#This Row],[deadline]]/(24*60*60))</f>
        <v>42505.958333333328</v>
      </c>
      <c r="U3677">
        <f>_xlfn.DAYS(Table1[[#This Row],[Date Ended Conversion]],Table1[[#This Row],[Date Created Conversion]])</f>
        <v>12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9">
        <f>IF(Table1[[#This Row],[goal]] &lt;= 0,0,Table1[[#This Row],[pledged]]/Table1[[#This Row],[goal]])</f>
        <v>1.2875000000000001</v>
      </c>
      <c r="P3678" s="7">
        <f>IF(Table1[[#This Row],[backers_count]] &lt;= 0,0,Table1[[#This Row],[pledged]]/Table1[[#This Row],[backers_count]])</f>
        <v>64.375</v>
      </c>
      <c r="Q3678" t="str">
        <f>TRIM(MID(Table1[[#This Row],[Category and Sub-Category]],1,SEARCH("/",Table1[[#This Row],[Category and Sub-Category]],1)-1))</f>
        <v>theater</v>
      </c>
      <c r="R3678" t="str">
        <f>TRIM(MID(Table1[[#This Row],[Category and Sub-Category]],SEARCH("/",Table1[[#This Row],[Category and Sub-Category]],1)+1,LEN(Table1[[#This Row],[Category and Sub-Category]])))</f>
        <v>plays</v>
      </c>
      <c r="S3678" s="8">
        <f>DATE(1970,1,1)+(Table1[[#This Row],[launched_at]]/(24*60*60))</f>
        <v>41876.815787037034</v>
      </c>
      <c r="T3678" s="8">
        <f>DATE(1970,1,1)+(Table1[[#This Row],[deadline]]/(24*60*60))</f>
        <v>41894.815787037034</v>
      </c>
      <c r="U3678">
        <f>_xlfn.DAYS(Table1[[#This Row],[Date Ended Conversion]],Table1[[#This Row],[Date Created Conversion]])</f>
        <v>18</v>
      </c>
    </row>
    <row r="3679" spans="1:21" ht="29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9">
        <f>IF(Table1[[#This Row],[goal]] &lt;= 0,0,Table1[[#This Row],[pledged]]/Table1[[#This Row],[goal]])</f>
        <v>1.0290416666666666</v>
      </c>
      <c r="P3679" s="7">
        <f>IF(Table1[[#This Row],[backers_count]] &lt;= 0,0,Table1[[#This Row],[pledged]]/Table1[[#This Row],[backers_count]])</f>
        <v>62.052763819095475</v>
      </c>
      <c r="Q3679" t="str">
        <f>TRIM(MID(Table1[[#This Row],[Category and Sub-Category]],1,SEARCH("/",Table1[[#This Row],[Category and Sub-Category]],1)-1))</f>
        <v>theater</v>
      </c>
      <c r="R3679" t="str">
        <f>TRIM(MID(Table1[[#This Row],[Category and Sub-Category]],SEARCH("/",Table1[[#This Row],[Category and Sub-Category]],1)+1,LEN(Table1[[#This Row],[Category and Sub-Category]])))</f>
        <v>plays</v>
      </c>
      <c r="S3679" s="8">
        <f>DATE(1970,1,1)+(Table1[[#This Row],[launched_at]]/(24*60*60))</f>
        <v>41802.574282407411</v>
      </c>
      <c r="T3679" s="8">
        <f>DATE(1970,1,1)+(Table1[[#This Row],[deadline]]/(24*60*60))</f>
        <v>41823.165972222225</v>
      </c>
      <c r="U3679">
        <f>_xlfn.DAYS(Table1[[#This Row],[Date Ended Conversion]],Table1[[#This Row],[Date Created Conversion]])</f>
        <v>21</v>
      </c>
    </row>
    <row r="3680" spans="1:21" ht="29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9">
        <f>IF(Table1[[#This Row],[goal]] &lt;= 0,0,Table1[[#This Row],[pledged]]/Table1[[#This Row],[goal]])</f>
        <v>1.0249999999999999</v>
      </c>
      <c r="P3680" s="7">
        <f>IF(Table1[[#This Row],[backers_count]] &lt;= 0,0,Table1[[#This Row],[pledged]]/Table1[[#This Row],[backers_count]])</f>
        <v>66.129032258064512</v>
      </c>
      <c r="Q3680" t="str">
        <f>TRIM(MID(Table1[[#This Row],[Category and Sub-Category]],1,SEARCH("/",Table1[[#This Row],[Category and Sub-Category]],1)-1))</f>
        <v>theater</v>
      </c>
      <c r="R3680" t="str">
        <f>TRIM(MID(Table1[[#This Row],[Category and Sub-Category]],SEARCH("/",Table1[[#This Row],[Category and Sub-Category]],1)+1,LEN(Table1[[#This Row],[Category and Sub-Category]])))</f>
        <v>plays</v>
      </c>
      <c r="S3680" s="8">
        <f>DATE(1970,1,1)+(Table1[[#This Row],[launched_at]]/(24*60*60))</f>
        <v>42120.531226851846</v>
      </c>
      <c r="T3680" s="8">
        <f>DATE(1970,1,1)+(Table1[[#This Row],[deadline]]/(24*60*60))</f>
        <v>42155.531226851846</v>
      </c>
      <c r="U3680">
        <f>_xlfn.DAYS(Table1[[#This Row],[Date Ended Conversion]],Table1[[#This Row],[Date Created Conversion]])</f>
        <v>35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9">
        <f>IF(Table1[[#This Row],[goal]] &lt;= 0,0,Table1[[#This Row],[pledged]]/Table1[[#This Row],[goal]])</f>
        <v>1.101</v>
      </c>
      <c r="P3681" s="7">
        <f>IF(Table1[[#This Row],[backers_count]] &lt;= 0,0,Table1[[#This Row],[pledged]]/Table1[[#This Row],[backers_count]])</f>
        <v>73.400000000000006</v>
      </c>
      <c r="Q3681" t="str">
        <f>TRIM(MID(Table1[[#This Row],[Category and Sub-Category]],1,SEARCH("/",Table1[[#This Row],[Category and Sub-Category]],1)-1))</f>
        <v>theater</v>
      </c>
      <c r="R3681" t="str">
        <f>TRIM(MID(Table1[[#This Row],[Category and Sub-Category]],SEARCH("/",Table1[[#This Row],[Category and Sub-Category]],1)+1,LEN(Table1[[#This Row],[Category and Sub-Category]])))</f>
        <v>plays</v>
      </c>
      <c r="S3681" s="8">
        <f>DATE(1970,1,1)+(Table1[[#This Row],[launched_at]]/(24*60*60))</f>
        <v>41786.761354166665</v>
      </c>
      <c r="T3681" s="8">
        <f>DATE(1970,1,1)+(Table1[[#This Row],[deadline]]/(24*60*60))</f>
        <v>41821.207638888889</v>
      </c>
      <c r="U3681">
        <f>_xlfn.DAYS(Table1[[#This Row],[Date Ended Conversion]],Table1[[#This Row],[Date Created Conversion]])</f>
        <v>35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9">
        <f>IF(Table1[[#This Row],[goal]] &lt;= 0,0,Table1[[#This Row],[pledged]]/Table1[[#This Row],[goal]])</f>
        <v>1.1276666666666666</v>
      </c>
      <c r="P3682" s="7">
        <f>IF(Table1[[#This Row],[backers_count]] &lt;= 0,0,Table1[[#This Row],[pledged]]/Table1[[#This Row],[backers_count]])</f>
        <v>99.5</v>
      </c>
      <c r="Q3682" t="str">
        <f>TRIM(MID(Table1[[#This Row],[Category and Sub-Category]],1,SEARCH("/",Table1[[#This Row],[Category and Sub-Category]],1)-1))</f>
        <v>theater</v>
      </c>
      <c r="R3682" t="str">
        <f>TRIM(MID(Table1[[#This Row],[Category and Sub-Category]],SEARCH("/",Table1[[#This Row],[Category and Sub-Category]],1)+1,LEN(Table1[[#This Row],[Category and Sub-Category]])))</f>
        <v>plays</v>
      </c>
      <c r="S3682" s="8">
        <f>DATE(1970,1,1)+(Table1[[#This Row],[launched_at]]/(24*60*60))</f>
        <v>42627.454097222224</v>
      </c>
      <c r="T3682" s="8">
        <f>DATE(1970,1,1)+(Table1[[#This Row],[deadline]]/(24*60*60))</f>
        <v>42648.454097222224</v>
      </c>
      <c r="U3682">
        <f>_xlfn.DAYS(Table1[[#This Row],[Date Ended Conversion]],Table1[[#This Row],[Date Created Conversion]])</f>
        <v>21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9">
        <f>IF(Table1[[#This Row],[goal]] &lt;= 0,0,Table1[[#This Row],[pledged]]/Table1[[#This Row],[goal]])</f>
        <v>1.119</v>
      </c>
      <c r="P3683" s="7">
        <f>IF(Table1[[#This Row],[backers_count]] &lt;= 0,0,Table1[[#This Row],[pledged]]/Table1[[#This Row],[backers_count]])</f>
        <v>62.166666666666664</v>
      </c>
      <c r="Q3683" t="str">
        <f>TRIM(MID(Table1[[#This Row],[Category and Sub-Category]],1,SEARCH("/",Table1[[#This Row],[Category and Sub-Category]],1)-1))</f>
        <v>theater</v>
      </c>
      <c r="R3683" t="str">
        <f>TRIM(MID(Table1[[#This Row],[Category and Sub-Category]],SEARCH("/",Table1[[#This Row],[Category and Sub-Category]],1)+1,LEN(Table1[[#This Row],[Category and Sub-Category]])))</f>
        <v>plays</v>
      </c>
      <c r="S3683" s="8">
        <f>DATE(1970,1,1)+(Table1[[#This Row],[launched_at]]/(24*60*60))</f>
        <v>42374.651504629626</v>
      </c>
      <c r="T3683" s="8">
        <f>DATE(1970,1,1)+(Table1[[#This Row],[deadline]]/(24*60*60))</f>
        <v>42384.651504629626</v>
      </c>
      <c r="U3683">
        <f>_xlfn.DAYS(Table1[[#This Row],[Date Ended Conversion]],Table1[[#This Row],[Date Created Conversion]])</f>
        <v>10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9">
        <f>IF(Table1[[#This Row],[goal]] &lt;= 0,0,Table1[[#This Row],[pledged]]/Table1[[#This Row],[goal]])</f>
        <v>1.3919999999999999</v>
      </c>
      <c r="P3684" s="7">
        <f>IF(Table1[[#This Row],[backers_count]] &lt;= 0,0,Table1[[#This Row],[pledged]]/Table1[[#This Row],[backers_count]])</f>
        <v>62.328358208955223</v>
      </c>
      <c r="Q3684" t="str">
        <f>TRIM(MID(Table1[[#This Row],[Category and Sub-Category]],1,SEARCH("/",Table1[[#This Row],[Category and Sub-Category]],1)-1))</f>
        <v>theater</v>
      </c>
      <c r="R3684" t="str">
        <f>TRIM(MID(Table1[[#This Row],[Category and Sub-Category]],SEARCH("/",Table1[[#This Row],[Category and Sub-Category]],1)+1,LEN(Table1[[#This Row],[Category and Sub-Category]])))</f>
        <v>plays</v>
      </c>
      <c r="S3684" s="8">
        <f>DATE(1970,1,1)+(Table1[[#This Row],[launched_at]]/(24*60*60))</f>
        <v>41772.685393518521</v>
      </c>
      <c r="T3684" s="8">
        <f>DATE(1970,1,1)+(Table1[[#This Row],[deadline]]/(24*60*60))</f>
        <v>41806.290972222225</v>
      </c>
      <c r="U3684">
        <f>_xlfn.DAYS(Table1[[#This Row],[Date Ended Conversion]],Table1[[#This Row],[Date Created Conversion]])</f>
        <v>34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9">
        <f>IF(Table1[[#This Row],[goal]] &lt;= 0,0,Table1[[#This Row],[pledged]]/Table1[[#This Row],[goal]])</f>
        <v>1.1085714285714285</v>
      </c>
      <c r="P3685" s="7">
        <f>IF(Table1[[#This Row],[backers_count]] &lt;= 0,0,Table1[[#This Row],[pledged]]/Table1[[#This Row],[backers_count]])</f>
        <v>58.787878787878789</v>
      </c>
      <c r="Q3685" t="str">
        <f>TRIM(MID(Table1[[#This Row],[Category and Sub-Category]],1,SEARCH("/",Table1[[#This Row],[Category and Sub-Category]],1)-1))</f>
        <v>theater</v>
      </c>
      <c r="R3685" t="str">
        <f>TRIM(MID(Table1[[#This Row],[Category and Sub-Category]],SEARCH("/",Table1[[#This Row],[Category and Sub-Category]],1)+1,LEN(Table1[[#This Row],[Category and Sub-Category]])))</f>
        <v>plays</v>
      </c>
      <c r="S3685" s="8">
        <f>DATE(1970,1,1)+(Table1[[#This Row],[launched_at]]/(24*60*60))</f>
        <v>42633.116851851853</v>
      </c>
      <c r="T3685" s="8">
        <f>DATE(1970,1,1)+(Table1[[#This Row],[deadline]]/(24*60*60))</f>
        <v>42663.116851851853</v>
      </c>
      <c r="U3685">
        <f>_xlfn.DAYS(Table1[[#This Row],[Date Ended Conversion]],Table1[[#This Row],[Date Created Conversion]])</f>
        <v>30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9">
        <f>IF(Table1[[#This Row],[goal]] &lt;= 0,0,Table1[[#This Row],[pledged]]/Table1[[#This Row],[goal]])</f>
        <v>1.3906666666666667</v>
      </c>
      <c r="P3686" s="7">
        <f>IF(Table1[[#This Row],[backers_count]] &lt;= 0,0,Table1[[#This Row],[pledged]]/Table1[[#This Row],[backers_count]])</f>
        <v>45.347826086956523</v>
      </c>
      <c r="Q3686" t="str">
        <f>TRIM(MID(Table1[[#This Row],[Category and Sub-Category]],1,SEARCH("/",Table1[[#This Row],[Category and Sub-Category]],1)-1))</f>
        <v>theater</v>
      </c>
      <c r="R3686" t="str">
        <f>TRIM(MID(Table1[[#This Row],[Category and Sub-Category]],SEARCH("/",Table1[[#This Row],[Category and Sub-Category]],1)+1,LEN(Table1[[#This Row],[Category and Sub-Category]])))</f>
        <v>plays</v>
      </c>
      <c r="S3686" s="8">
        <f>DATE(1970,1,1)+(Table1[[#This Row],[launched_at]]/(24*60*60))</f>
        <v>42219.180393518516</v>
      </c>
      <c r="T3686" s="8">
        <f>DATE(1970,1,1)+(Table1[[#This Row],[deadline]]/(24*60*60))</f>
        <v>42249.180393518516</v>
      </c>
      <c r="U3686">
        <f>_xlfn.DAYS(Table1[[#This Row],[Date Ended Conversion]],Table1[[#This Row],[Date Created Conversion]])</f>
        <v>30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9">
        <f>IF(Table1[[#This Row],[goal]] &lt;= 0,0,Table1[[#This Row],[pledged]]/Table1[[#This Row],[goal]])</f>
        <v>1.0569999999999999</v>
      </c>
      <c r="P3687" s="7">
        <f>IF(Table1[[#This Row],[backers_count]] &lt;= 0,0,Table1[[#This Row],[pledged]]/Table1[[#This Row],[backers_count]])</f>
        <v>41.944444444444443</v>
      </c>
      <c r="Q3687" t="str">
        <f>TRIM(MID(Table1[[#This Row],[Category and Sub-Category]],1,SEARCH("/",Table1[[#This Row],[Category and Sub-Category]],1)-1))</f>
        <v>theater</v>
      </c>
      <c r="R3687" t="str">
        <f>TRIM(MID(Table1[[#This Row],[Category and Sub-Category]],SEARCH("/",Table1[[#This Row],[Category and Sub-Category]],1)+1,LEN(Table1[[#This Row],[Category and Sub-Category]])))</f>
        <v>plays</v>
      </c>
      <c r="S3687" s="8">
        <f>DATE(1970,1,1)+(Table1[[#This Row],[launched_at]]/(24*60*60))</f>
        <v>41753.593275462961</v>
      </c>
      <c r="T3687" s="8">
        <f>DATE(1970,1,1)+(Table1[[#This Row],[deadline]]/(24*60*60))</f>
        <v>41778.875</v>
      </c>
      <c r="U3687">
        <f>_xlfn.DAYS(Table1[[#This Row],[Date Ended Conversion]],Table1[[#This Row],[Date Created Conversion]])</f>
        <v>25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9">
        <f>IF(Table1[[#This Row],[goal]] &lt;= 0,0,Table1[[#This Row],[pledged]]/Table1[[#This Row],[goal]])</f>
        <v>1.0142857142857142</v>
      </c>
      <c r="P3688" s="7">
        <f>IF(Table1[[#This Row],[backers_count]] &lt;= 0,0,Table1[[#This Row],[pledged]]/Table1[[#This Row],[backers_count]])</f>
        <v>59.166666666666664</v>
      </c>
      <c r="Q3688" t="str">
        <f>TRIM(MID(Table1[[#This Row],[Category and Sub-Category]],1,SEARCH("/",Table1[[#This Row],[Category and Sub-Category]],1)-1))</f>
        <v>theater</v>
      </c>
      <c r="R3688" t="str">
        <f>TRIM(MID(Table1[[#This Row],[Category and Sub-Category]],SEARCH("/",Table1[[#This Row],[Category and Sub-Category]],1)+1,LEN(Table1[[#This Row],[Category and Sub-Category]])))</f>
        <v>plays</v>
      </c>
      <c r="S3688" s="8">
        <f>DATE(1970,1,1)+(Table1[[#This Row],[launched_at]]/(24*60*60))</f>
        <v>42230.662731481483</v>
      </c>
      <c r="T3688" s="8">
        <f>DATE(1970,1,1)+(Table1[[#This Row],[deadline]]/(24*60*60))</f>
        <v>42245.165972222225</v>
      </c>
      <c r="U3688">
        <f>_xlfn.DAYS(Table1[[#This Row],[Date Ended Conversion]],Table1[[#This Row],[Date Created Conversion]])</f>
        <v>15</v>
      </c>
    </row>
    <row r="3689" spans="1:21" ht="43.5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9">
        <f>IF(Table1[[#This Row],[goal]] &lt;= 0,0,Table1[[#This Row],[pledged]]/Table1[[#This Row],[goal]])</f>
        <v>1.0024500000000001</v>
      </c>
      <c r="P3689" s="7">
        <f>IF(Table1[[#This Row],[backers_count]] &lt;= 0,0,Table1[[#This Row],[pledged]]/Table1[[#This Row],[backers_count]])</f>
        <v>200.49</v>
      </c>
      <c r="Q3689" t="str">
        <f>TRIM(MID(Table1[[#This Row],[Category and Sub-Category]],1,SEARCH("/",Table1[[#This Row],[Category and Sub-Category]],1)-1))</f>
        <v>theater</v>
      </c>
      <c r="R3689" t="str">
        <f>TRIM(MID(Table1[[#This Row],[Category and Sub-Category]],SEARCH("/",Table1[[#This Row],[Category and Sub-Category]],1)+1,LEN(Table1[[#This Row],[Category and Sub-Category]])))</f>
        <v>plays</v>
      </c>
      <c r="S3689" s="8">
        <f>DATE(1970,1,1)+(Table1[[#This Row],[launched_at]]/(24*60*60))</f>
        <v>41787.218229166669</v>
      </c>
      <c r="T3689" s="8">
        <f>DATE(1970,1,1)+(Table1[[#This Row],[deadline]]/(24*60*60))</f>
        <v>41817.218229166669</v>
      </c>
      <c r="U3689">
        <f>_xlfn.DAYS(Table1[[#This Row],[Date Ended Conversion]],Table1[[#This Row],[Date Created Conversion]])</f>
        <v>30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9">
        <f>IF(Table1[[#This Row],[goal]] &lt;= 0,0,Table1[[#This Row],[pledged]]/Table1[[#This Row],[goal]])</f>
        <v>1.0916666666666666</v>
      </c>
      <c r="P3690" s="7">
        <f>IF(Table1[[#This Row],[backers_count]] &lt;= 0,0,Table1[[#This Row],[pledged]]/Table1[[#This Row],[backers_count]])</f>
        <v>83.974358974358978</v>
      </c>
      <c r="Q3690" t="str">
        <f>TRIM(MID(Table1[[#This Row],[Category and Sub-Category]],1,SEARCH("/",Table1[[#This Row],[Category and Sub-Category]],1)-1))</f>
        <v>theater</v>
      </c>
      <c r="R3690" t="str">
        <f>TRIM(MID(Table1[[#This Row],[Category and Sub-Category]],SEARCH("/",Table1[[#This Row],[Category and Sub-Category]],1)+1,LEN(Table1[[#This Row],[Category and Sub-Category]])))</f>
        <v>plays</v>
      </c>
      <c r="S3690" s="8">
        <f>DATE(1970,1,1)+(Table1[[#This Row],[launched_at]]/(24*60*60))</f>
        <v>41829.787083333329</v>
      </c>
      <c r="T3690" s="8">
        <f>DATE(1970,1,1)+(Table1[[#This Row],[deadline]]/(24*60*60))</f>
        <v>41859.787083333329</v>
      </c>
      <c r="U3690">
        <f>_xlfn.DAYS(Table1[[#This Row],[Date Ended Conversion]],Table1[[#This Row],[Date Created Conversion]])</f>
        <v>30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9">
        <f>IF(Table1[[#This Row],[goal]] &lt;= 0,0,Table1[[#This Row],[pledged]]/Table1[[#This Row],[goal]])</f>
        <v>1.1833333333333333</v>
      </c>
      <c r="P3691" s="7">
        <f>IF(Table1[[#This Row],[backers_count]] &lt;= 0,0,Table1[[#This Row],[pledged]]/Table1[[#This Row],[backers_count]])</f>
        <v>57.258064516129032</v>
      </c>
      <c r="Q3691" t="str">
        <f>TRIM(MID(Table1[[#This Row],[Category and Sub-Category]],1,SEARCH("/",Table1[[#This Row],[Category and Sub-Category]],1)-1))</f>
        <v>theater</v>
      </c>
      <c r="R3691" t="str">
        <f>TRIM(MID(Table1[[#This Row],[Category and Sub-Category]],SEARCH("/",Table1[[#This Row],[Category and Sub-Category]],1)+1,LEN(Table1[[#This Row],[Category and Sub-Category]])))</f>
        <v>plays</v>
      </c>
      <c r="S3691" s="8">
        <f>DATE(1970,1,1)+(Table1[[#This Row],[launched_at]]/(24*60*60))</f>
        <v>42147.826840277776</v>
      </c>
      <c r="T3691" s="8">
        <f>DATE(1970,1,1)+(Table1[[#This Row],[deadline]]/(24*60*60))</f>
        <v>42176.934027777781</v>
      </c>
      <c r="U3691">
        <f>_xlfn.DAYS(Table1[[#This Row],[Date Ended Conversion]],Table1[[#This Row],[Date Created Conversion]])</f>
        <v>29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9">
        <f>IF(Table1[[#This Row],[goal]] &lt;= 0,0,Table1[[#This Row],[pledged]]/Table1[[#This Row],[goal]])</f>
        <v>1.2</v>
      </c>
      <c r="P3692" s="7">
        <f>IF(Table1[[#This Row],[backers_count]] &lt;= 0,0,Table1[[#This Row],[pledged]]/Table1[[#This Row],[backers_count]])</f>
        <v>58.064516129032256</v>
      </c>
      <c r="Q3692" t="str">
        <f>TRIM(MID(Table1[[#This Row],[Category and Sub-Category]],1,SEARCH("/",Table1[[#This Row],[Category and Sub-Category]],1)-1))</f>
        <v>theater</v>
      </c>
      <c r="R3692" t="str">
        <f>TRIM(MID(Table1[[#This Row],[Category and Sub-Category]],SEARCH("/",Table1[[#This Row],[Category and Sub-Category]],1)+1,LEN(Table1[[#This Row],[Category and Sub-Category]])))</f>
        <v>plays</v>
      </c>
      <c r="S3692" s="8">
        <f>DATE(1970,1,1)+(Table1[[#This Row],[launched_at]]/(24*60*60))</f>
        <v>41940.598182870366</v>
      </c>
      <c r="T3692" s="8">
        <f>DATE(1970,1,1)+(Table1[[#This Row],[deadline]]/(24*60*60))</f>
        <v>41970.639849537038</v>
      </c>
      <c r="U3692">
        <f>_xlfn.DAYS(Table1[[#This Row],[Date Ended Conversion]],Table1[[#This Row],[Date Created Conversion]])</f>
        <v>30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9">
        <f>IF(Table1[[#This Row],[goal]] &lt;= 0,0,Table1[[#This Row],[pledged]]/Table1[[#This Row],[goal]])</f>
        <v>1.2796000000000001</v>
      </c>
      <c r="P3693" s="7">
        <f>IF(Table1[[#This Row],[backers_count]] &lt;= 0,0,Table1[[#This Row],[pledged]]/Table1[[#This Row],[backers_count]])</f>
        <v>186.80291970802921</v>
      </c>
      <c r="Q3693" t="str">
        <f>TRIM(MID(Table1[[#This Row],[Category and Sub-Category]],1,SEARCH("/",Table1[[#This Row],[Category and Sub-Category]],1)-1))</f>
        <v>theater</v>
      </c>
      <c r="R3693" t="str">
        <f>TRIM(MID(Table1[[#This Row],[Category and Sub-Category]],SEARCH("/",Table1[[#This Row],[Category and Sub-Category]],1)+1,LEN(Table1[[#This Row],[Category and Sub-Category]])))</f>
        <v>plays</v>
      </c>
      <c r="S3693" s="8">
        <f>DATE(1970,1,1)+(Table1[[#This Row],[launched_at]]/(24*60*60))</f>
        <v>42020.700567129628</v>
      </c>
      <c r="T3693" s="8">
        <f>DATE(1970,1,1)+(Table1[[#This Row],[deadline]]/(24*60*60))</f>
        <v>42065.207638888889</v>
      </c>
      <c r="U3693">
        <f>_xlfn.DAYS(Table1[[#This Row],[Date Ended Conversion]],Table1[[#This Row],[Date Created Conversion]])</f>
        <v>45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9">
        <f>IF(Table1[[#This Row],[goal]] &lt;= 0,0,Table1[[#This Row],[pledged]]/Table1[[#This Row],[goal]])</f>
        <v>1.26</v>
      </c>
      <c r="P3694" s="7">
        <f>IF(Table1[[#This Row],[backers_count]] &lt;= 0,0,Table1[[#This Row],[pledged]]/Table1[[#This Row],[backers_count]])</f>
        <v>74.117647058823536</v>
      </c>
      <c r="Q3694" t="str">
        <f>TRIM(MID(Table1[[#This Row],[Category and Sub-Category]],1,SEARCH("/",Table1[[#This Row],[Category and Sub-Category]],1)-1))</f>
        <v>theater</v>
      </c>
      <c r="R3694" t="str">
        <f>TRIM(MID(Table1[[#This Row],[Category and Sub-Category]],SEARCH("/",Table1[[#This Row],[Category and Sub-Category]],1)+1,LEN(Table1[[#This Row],[Category and Sub-Category]])))</f>
        <v>plays</v>
      </c>
      <c r="S3694" s="8">
        <f>DATE(1970,1,1)+(Table1[[#This Row],[launched_at]]/(24*60*60))</f>
        <v>41891.96503472222</v>
      </c>
      <c r="T3694" s="8">
        <f>DATE(1970,1,1)+(Table1[[#This Row],[deadline]]/(24*60*60))</f>
        <v>41901</v>
      </c>
      <c r="U3694">
        <f>_xlfn.DAYS(Table1[[#This Row],[Date Ended Conversion]],Table1[[#This Row],[Date Created Conversion]])</f>
        <v>10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9">
        <f>IF(Table1[[#This Row],[goal]] &lt;= 0,0,Table1[[#This Row],[pledged]]/Table1[[#This Row],[goal]])</f>
        <v>1.2912912912912913</v>
      </c>
      <c r="P3695" s="7">
        <f>IF(Table1[[#This Row],[backers_count]] &lt;= 0,0,Table1[[#This Row],[pledged]]/Table1[[#This Row],[backers_count]])</f>
        <v>30.714285714285715</v>
      </c>
      <c r="Q3695" t="str">
        <f>TRIM(MID(Table1[[#This Row],[Category and Sub-Category]],1,SEARCH("/",Table1[[#This Row],[Category and Sub-Category]],1)-1))</f>
        <v>theater</v>
      </c>
      <c r="R3695" t="str">
        <f>TRIM(MID(Table1[[#This Row],[Category and Sub-Category]],SEARCH("/",Table1[[#This Row],[Category and Sub-Category]],1)+1,LEN(Table1[[#This Row],[Category and Sub-Category]])))</f>
        <v>plays</v>
      </c>
      <c r="S3695" s="8">
        <f>DATE(1970,1,1)+(Table1[[#This Row],[launched_at]]/(24*60*60))</f>
        <v>42309.191307870366</v>
      </c>
      <c r="T3695" s="8">
        <f>DATE(1970,1,1)+(Table1[[#This Row],[deadline]]/(24*60*60))</f>
        <v>42338.9375</v>
      </c>
      <c r="U3695">
        <f>_xlfn.DAYS(Table1[[#This Row],[Date Ended Conversion]],Table1[[#This Row],[Date Created Conversion]])</f>
        <v>29</v>
      </c>
    </row>
    <row r="3696" spans="1:21" ht="43.5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9">
        <f>IF(Table1[[#This Row],[goal]] &lt;= 0,0,Table1[[#This Row],[pledged]]/Table1[[#This Row],[goal]])</f>
        <v>1.0742857142857143</v>
      </c>
      <c r="P3696" s="7">
        <f>IF(Table1[[#This Row],[backers_count]] &lt;= 0,0,Table1[[#This Row],[pledged]]/Table1[[#This Row],[backers_count]])</f>
        <v>62.666666666666664</v>
      </c>
      <c r="Q3696" t="str">
        <f>TRIM(MID(Table1[[#This Row],[Category and Sub-Category]],1,SEARCH("/",Table1[[#This Row],[Category and Sub-Category]],1)-1))</f>
        <v>theater</v>
      </c>
      <c r="R3696" t="str">
        <f>TRIM(MID(Table1[[#This Row],[Category and Sub-Category]],SEARCH("/",Table1[[#This Row],[Category and Sub-Category]],1)+1,LEN(Table1[[#This Row],[Category and Sub-Category]])))</f>
        <v>plays</v>
      </c>
      <c r="S3696" s="8">
        <f>DATE(1970,1,1)+(Table1[[#This Row],[launched_at]]/(24*60*60))</f>
        <v>42490.133877314816</v>
      </c>
      <c r="T3696" s="8">
        <f>DATE(1970,1,1)+(Table1[[#This Row],[deadline]]/(24*60*60))</f>
        <v>42527.083333333328</v>
      </c>
      <c r="U3696">
        <f>_xlfn.DAYS(Table1[[#This Row],[Date Ended Conversion]],Table1[[#This Row],[Date Created Conversion]])</f>
        <v>37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9">
        <f>IF(Table1[[#This Row],[goal]] &lt;= 0,0,Table1[[#This Row],[pledged]]/Table1[[#This Row],[goal]])</f>
        <v>1.00125</v>
      </c>
      <c r="P3697" s="7">
        <f>IF(Table1[[#This Row],[backers_count]] &lt;= 0,0,Table1[[#This Row],[pledged]]/Table1[[#This Row],[backers_count]])</f>
        <v>121.36363636363636</v>
      </c>
      <c r="Q3697" t="str">
        <f>TRIM(MID(Table1[[#This Row],[Category and Sub-Category]],1,SEARCH("/",Table1[[#This Row],[Category and Sub-Category]],1)-1))</f>
        <v>theater</v>
      </c>
      <c r="R3697" t="str">
        <f>TRIM(MID(Table1[[#This Row],[Category and Sub-Category]],SEARCH("/",Table1[[#This Row],[Category and Sub-Category]],1)+1,LEN(Table1[[#This Row],[Category and Sub-Category]])))</f>
        <v>plays</v>
      </c>
      <c r="S3697" s="8">
        <f>DATE(1970,1,1)+(Table1[[#This Row],[launched_at]]/(24*60*60))</f>
        <v>41995.870486111111</v>
      </c>
      <c r="T3697" s="8">
        <f>DATE(1970,1,1)+(Table1[[#This Row],[deadline]]/(24*60*60))</f>
        <v>42015.870486111111</v>
      </c>
      <c r="U3697">
        <f>_xlfn.DAYS(Table1[[#This Row],[Date Ended Conversion]],Table1[[#This Row],[Date Created Conversion]])</f>
        <v>20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9">
        <f>IF(Table1[[#This Row],[goal]] &lt;= 0,0,Table1[[#This Row],[pledged]]/Table1[[#This Row],[goal]])</f>
        <v>1.55</v>
      </c>
      <c r="P3698" s="7">
        <f>IF(Table1[[#This Row],[backers_count]] &lt;= 0,0,Table1[[#This Row],[pledged]]/Table1[[#This Row],[backers_count]])</f>
        <v>39.743589743589745</v>
      </c>
      <c r="Q3698" t="str">
        <f>TRIM(MID(Table1[[#This Row],[Category and Sub-Category]],1,SEARCH("/",Table1[[#This Row],[Category and Sub-Category]],1)-1))</f>
        <v>theater</v>
      </c>
      <c r="R3698" t="str">
        <f>TRIM(MID(Table1[[#This Row],[Category and Sub-Category]],SEARCH("/",Table1[[#This Row],[Category and Sub-Category]],1)+1,LEN(Table1[[#This Row],[Category and Sub-Category]])))</f>
        <v>plays</v>
      </c>
      <c r="S3698" s="8">
        <f>DATE(1970,1,1)+(Table1[[#This Row],[launched_at]]/(24*60*60))</f>
        <v>41988.617083333331</v>
      </c>
      <c r="T3698" s="8">
        <f>DATE(1970,1,1)+(Table1[[#This Row],[deadline]]/(24*60*60))</f>
        <v>42048.617083333331</v>
      </c>
      <c r="U3698">
        <f>_xlfn.DAYS(Table1[[#This Row],[Date Ended Conversion]],Table1[[#This Row],[Date Created Conversion]])</f>
        <v>60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9">
        <f>IF(Table1[[#This Row],[goal]] &lt;= 0,0,Table1[[#This Row],[pledged]]/Table1[[#This Row],[goal]])</f>
        <v>1.08</v>
      </c>
      <c r="P3699" s="7">
        <f>IF(Table1[[#This Row],[backers_count]] &lt;= 0,0,Table1[[#This Row],[pledged]]/Table1[[#This Row],[backers_count]])</f>
        <v>72</v>
      </c>
      <c r="Q3699" t="str">
        <f>TRIM(MID(Table1[[#This Row],[Category and Sub-Category]],1,SEARCH("/",Table1[[#This Row],[Category and Sub-Category]],1)-1))</f>
        <v>theater</v>
      </c>
      <c r="R3699" t="str">
        <f>TRIM(MID(Table1[[#This Row],[Category and Sub-Category]],SEARCH("/",Table1[[#This Row],[Category and Sub-Category]],1)+1,LEN(Table1[[#This Row],[Category and Sub-Category]])))</f>
        <v>plays</v>
      </c>
      <c r="S3699" s="8">
        <f>DATE(1970,1,1)+(Table1[[#This Row],[launched_at]]/(24*60*60))</f>
        <v>42479.465833333335</v>
      </c>
      <c r="T3699" s="8">
        <f>DATE(1970,1,1)+(Table1[[#This Row],[deadline]]/(24*60*60))</f>
        <v>42500.465833333335</v>
      </c>
      <c r="U3699">
        <f>_xlfn.DAYS(Table1[[#This Row],[Date Ended Conversion]],Table1[[#This Row],[Date Created Conversion]])</f>
        <v>21</v>
      </c>
    </row>
    <row r="3700" spans="1:21" ht="29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9">
        <f>IF(Table1[[#This Row],[goal]] &lt;= 0,0,Table1[[#This Row],[pledged]]/Table1[[#This Row],[goal]])</f>
        <v>1.1052</v>
      </c>
      <c r="P3700" s="7">
        <f>IF(Table1[[#This Row],[backers_count]] &lt;= 0,0,Table1[[#This Row],[pledged]]/Table1[[#This Row],[backers_count]])</f>
        <v>40.632352941176471</v>
      </c>
      <c r="Q3700" t="str">
        <f>TRIM(MID(Table1[[#This Row],[Category and Sub-Category]],1,SEARCH("/",Table1[[#This Row],[Category and Sub-Category]],1)-1))</f>
        <v>theater</v>
      </c>
      <c r="R3700" t="str">
        <f>TRIM(MID(Table1[[#This Row],[Category and Sub-Category]],SEARCH("/",Table1[[#This Row],[Category and Sub-Category]],1)+1,LEN(Table1[[#This Row],[Category and Sub-Category]])))</f>
        <v>plays</v>
      </c>
      <c r="S3700" s="8">
        <f>DATE(1970,1,1)+(Table1[[#This Row],[launched_at]]/(24*60*60))</f>
        <v>42401.806562500002</v>
      </c>
      <c r="T3700" s="8">
        <f>DATE(1970,1,1)+(Table1[[#This Row],[deadline]]/(24*60*60))</f>
        <v>42431.806562500002</v>
      </c>
      <c r="U3700">
        <f>_xlfn.DAYS(Table1[[#This Row],[Date Ended Conversion]],Table1[[#This Row],[Date Created Conversion]])</f>
        <v>30</v>
      </c>
    </row>
    <row r="3701" spans="1:21" ht="43.5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9">
        <f>IF(Table1[[#This Row],[goal]] &lt;= 0,0,Table1[[#This Row],[pledged]]/Table1[[#This Row],[goal]])</f>
        <v>1.008</v>
      </c>
      <c r="P3701" s="7">
        <f>IF(Table1[[#This Row],[backers_count]] &lt;= 0,0,Table1[[#This Row],[pledged]]/Table1[[#This Row],[backers_count]])</f>
        <v>63</v>
      </c>
      <c r="Q3701" t="str">
        <f>TRIM(MID(Table1[[#This Row],[Category and Sub-Category]],1,SEARCH("/",Table1[[#This Row],[Category and Sub-Category]],1)-1))</f>
        <v>theater</v>
      </c>
      <c r="R3701" t="str">
        <f>TRIM(MID(Table1[[#This Row],[Category and Sub-Category]],SEARCH("/",Table1[[#This Row],[Category and Sub-Category]],1)+1,LEN(Table1[[#This Row],[Category and Sub-Category]])))</f>
        <v>plays</v>
      </c>
      <c r="S3701" s="8">
        <f>DATE(1970,1,1)+(Table1[[#This Row],[launched_at]]/(24*60*60))</f>
        <v>41897.602037037039</v>
      </c>
      <c r="T3701" s="8">
        <f>DATE(1970,1,1)+(Table1[[#This Row],[deadline]]/(24*60*60))</f>
        <v>41927.602037037039</v>
      </c>
      <c r="U3701">
        <f>_xlfn.DAYS(Table1[[#This Row],[Date Ended Conversion]],Table1[[#This Row],[Date Created Conversion]])</f>
        <v>30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9">
        <f>IF(Table1[[#This Row],[goal]] &lt;= 0,0,Table1[[#This Row],[pledged]]/Table1[[#This Row],[goal]])</f>
        <v>1.212</v>
      </c>
      <c r="P3702" s="7">
        <f>IF(Table1[[#This Row],[backers_count]] &lt;= 0,0,Table1[[#This Row],[pledged]]/Table1[[#This Row],[backers_count]])</f>
        <v>33.666666666666664</v>
      </c>
      <c r="Q3702" t="str">
        <f>TRIM(MID(Table1[[#This Row],[Category and Sub-Category]],1,SEARCH("/",Table1[[#This Row],[Category and Sub-Category]],1)-1))</f>
        <v>theater</v>
      </c>
      <c r="R3702" t="str">
        <f>TRIM(MID(Table1[[#This Row],[Category and Sub-Category]],SEARCH("/",Table1[[#This Row],[Category and Sub-Category]],1)+1,LEN(Table1[[#This Row],[Category and Sub-Category]])))</f>
        <v>plays</v>
      </c>
      <c r="S3702" s="8">
        <f>DATE(1970,1,1)+(Table1[[#This Row],[launched_at]]/(24*60*60))</f>
        <v>41882.585648148146</v>
      </c>
      <c r="T3702" s="8">
        <f>DATE(1970,1,1)+(Table1[[#This Row],[deadline]]/(24*60*60))</f>
        <v>41912.666666666664</v>
      </c>
      <c r="U3702">
        <f>_xlfn.DAYS(Table1[[#This Row],[Date Ended Conversion]],Table1[[#This Row],[Date Created Conversion]])</f>
        <v>30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9">
        <f>IF(Table1[[#This Row],[goal]] &lt;= 0,0,Table1[[#This Row],[pledged]]/Table1[[#This Row],[goal]])</f>
        <v>1.0033333333333334</v>
      </c>
      <c r="P3703" s="7">
        <f>IF(Table1[[#This Row],[backers_count]] &lt;= 0,0,Table1[[#This Row],[pledged]]/Table1[[#This Row],[backers_count]])</f>
        <v>38.589743589743591</v>
      </c>
      <c r="Q3703" t="str">
        <f>TRIM(MID(Table1[[#This Row],[Category and Sub-Category]],1,SEARCH("/",Table1[[#This Row],[Category and Sub-Category]],1)-1))</f>
        <v>theater</v>
      </c>
      <c r="R3703" t="str">
        <f>TRIM(MID(Table1[[#This Row],[Category and Sub-Category]],SEARCH("/",Table1[[#This Row],[Category and Sub-Category]],1)+1,LEN(Table1[[#This Row],[Category and Sub-Category]])))</f>
        <v>plays</v>
      </c>
      <c r="S3703" s="8">
        <f>DATE(1970,1,1)+(Table1[[#This Row],[launched_at]]/(24*60*60))</f>
        <v>42129.541585648149</v>
      </c>
      <c r="T3703" s="8">
        <f>DATE(1970,1,1)+(Table1[[#This Row],[deadline]]/(24*60*60))</f>
        <v>42159.541585648149</v>
      </c>
      <c r="U3703">
        <f>_xlfn.DAYS(Table1[[#This Row],[Date Ended Conversion]],Table1[[#This Row],[Date Created Conversion]])</f>
        <v>30</v>
      </c>
    </row>
    <row r="3704" spans="1:21" ht="43.5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9">
        <f>IF(Table1[[#This Row],[goal]] &lt;= 0,0,Table1[[#This Row],[pledged]]/Table1[[#This Row],[goal]])</f>
        <v>1.0916666666666666</v>
      </c>
      <c r="P3704" s="7">
        <f>IF(Table1[[#This Row],[backers_count]] &lt;= 0,0,Table1[[#This Row],[pledged]]/Table1[[#This Row],[backers_count]])</f>
        <v>155.95238095238096</v>
      </c>
      <c r="Q3704" t="str">
        <f>TRIM(MID(Table1[[#This Row],[Category and Sub-Category]],1,SEARCH("/",Table1[[#This Row],[Category and Sub-Category]],1)-1))</f>
        <v>theater</v>
      </c>
      <c r="R3704" t="str">
        <f>TRIM(MID(Table1[[#This Row],[Category and Sub-Category]],SEARCH("/",Table1[[#This Row],[Category and Sub-Category]],1)+1,LEN(Table1[[#This Row],[Category and Sub-Category]])))</f>
        <v>plays</v>
      </c>
      <c r="S3704" s="8">
        <f>DATE(1970,1,1)+(Table1[[#This Row],[launched_at]]/(24*60*60))</f>
        <v>42524.53800925926</v>
      </c>
      <c r="T3704" s="8">
        <f>DATE(1970,1,1)+(Table1[[#This Row],[deadline]]/(24*60*60))</f>
        <v>42561.957638888889</v>
      </c>
      <c r="U3704">
        <f>_xlfn.DAYS(Table1[[#This Row],[Date Ended Conversion]],Table1[[#This Row],[Date Created Conversion]])</f>
        <v>37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9">
        <f>IF(Table1[[#This Row],[goal]] &lt;= 0,0,Table1[[#This Row],[pledged]]/Table1[[#This Row],[goal]])</f>
        <v>1.2342857142857142</v>
      </c>
      <c r="P3705" s="7">
        <f>IF(Table1[[#This Row],[backers_count]] &lt;= 0,0,Table1[[#This Row],[pledged]]/Table1[[#This Row],[backers_count]])</f>
        <v>43.2</v>
      </c>
      <c r="Q3705" t="str">
        <f>TRIM(MID(Table1[[#This Row],[Category and Sub-Category]],1,SEARCH("/",Table1[[#This Row],[Category and Sub-Category]],1)-1))</f>
        <v>theater</v>
      </c>
      <c r="R3705" t="str">
        <f>TRIM(MID(Table1[[#This Row],[Category and Sub-Category]],SEARCH("/",Table1[[#This Row],[Category and Sub-Category]],1)+1,LEN(Table1[[#This Row],[Category and Sub-Category]])))</f>
        <v>plays</v>
      </c>
      <c r="S3705" s="8">
        <f>DATE(1970,1,1)+(Table1[[#This Row],[launched_at]]/(24*60*60))</f>
        <v>42556.504490740743</v>
      </c>
      <c r="T3705" s="8">
        <f>DATE(1970,1,1)+(Table1[[#This Row],[deadline]]/(24*60*60))</f>
        <v>42595.290972222225</v>
      </c>
      <c r="U3705">
        <f>_xlfn.DAYS(Table1[[#This Row],[Date Ended Conversion]],Table1[[#This Row],[Date Created Conversion]])</f>
        <v>39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9">
        <f>IF(Table1[[#This Row],[goal]] &lt;= 0,0,Table1[[#This Row],[pledged]]/Table1[[#This Row],[goal]])</f>
        <v>1.3633666666666666</v>
      </c>
      <c r="P3706" s="7">
        <f>IF(Table1[[#This Row],[backers_count]] &lt;= 0,0,Table1[[#This Row],[pledged]]/Table1[[#This Row],[backers_count]])</f>
        <v>15.148518518518518</v>
      </c>
      <c r="Q3706" t="str">
        <f>TRIM(MID(Table1[[#This Row],[Category and Sub-Category]],1,SEARCH("/",Table1[[#This Row],[Category and Sub-Category]],1)-1))</f>
        <v>theater</v>
      </c>
      <c r="R3706" t="str">
        <f>TRIM(MID(Table1[[#This Row],[Category and Sub-Category]],SEARCH("/",Table1[[#This Row],[Category and Sub-Category]],1)+1,LEN(Table1[[#This Row],[Category and Sub-Category]])))</f>
        <v>plays</v>
      </c>
      <c r="S3706" s="8">
        <f>DATE(1970,1,1)+(Table1[[#This Row],[launched_at]]/(24*60*60))</f>
        <v>42461.689745370371</v>
      </c>
      <c r="T3706" s="8">
        <f>DATE(1970,1,1)+(Table1[[#This Row],[deadline]]/(24*60*60))</f>
        <v>42521.689745370371</v>
      </c>
      <c r="U3706">
        <f>_xlfn.DAYS(Table1[[#This Row],[Date Ended Conversion]],Table1[[#This Row],[Date Created Conversion]])</f>
        <v>60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9">
        <f>IF(Table1[[#This Row],[goal]] &lt;= 0,0,Table1[[#This Row],[pledged]]/Table1[[#This Row],[goal]])</f>
        <v>1.0346657233816767</v>
      </c>
      <c r="P3707" s="7">
        <f>IF(Table1[[#This Row],[backers_count]] &lt;= 0,0,Table1[[#This Row],[pledged]]/Table1[[#This Row],[backers_count]])</f>
        <v>83.571428571428569</v>
      </c>
      <c r="Q3707" t="str">
        <f>TRIM(MID(Table1[[#This Row],[Category and Sub-Category]],1,SEARCH("/",Table1[[#This Row],[Category and Sub-Category]],1)-1))</f>
        <v>theater</v>
      </c>
      <c r="R3707" t="str">
        <f>TRIM(MID(Table1[[#This Row],[Category and Sub-Category]],SEARCH("/",Table1[[#This Row],[Category and Sub-Category]],1)+1,LEN(Table1[[#This Row],[Category and Sub-Category]])))</f>
        <v>plays</v>
      </c>
      <c r="S3707" s="8">
        <f>DATE(1970,1,1)+(Table1[[#This Row],[launched_at]]/(24*60*60))</f>
        <v>41792.542986111112</v>
      </c>
      <c r="T3707" s="8">
        <f>DATE(1970,1,1)+(Table1[[#This Row],[deadline]]/(24*60*60))</f>
        <v>41813.75</v>
      </c>
      <c r="U3707">
        <f>_xlfn.DAYS(Table1[[#This Row],[Date Ended Conversion]],Table1[[#This Row],[Date Created Conversion]])</f>
        <v>21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9">
        <f>IF(Table1[[#This Row],[goal]] &lt;= 0,0,Table1[[#This Row],[pledged]]/Table1[[#This Row],[goal]])</f>
        <v>1.2133333333333334</v>
      </c>
      <c r="P3708" s="7">
        <f>IF(Table1[[#This Row],[backers_count]] &lt;= 0,0,Table1[[#This Row],[pledged]]/Table1[[#This Row],[backers_count]])</f>
        <v>140</v>
      </c>
      <c r="Q3708" t="str">
        <f>TRIM(MID(Table1[[#This Row],[Category and Sub-Category]],1,SEARCH("/",Table1[[#This Row],[Category and Sub-Category]],1)-1))</f>
        <v>theater</v>
      </c>
      <c r="R3708" t="str">
        <f>TRIM(MID(Table1[[#This Row],[Category and Sub-Category]],SEARCH("/",Table1[[#This Row],[Category and Sub-Category]],1)+1,LEN(Table1[[#This Row],[Category and Sub-Category]])))</f>
        <v>plays</v>
      </c>
      <c r="S3708" s="8">
        <f>DATE(1970,1,1)+(Table1[[#This Row],[launched_at]]/(24*60*60))</f>
        <v>41879.913761574076</v>
      </c>
      <c r="T3708" s="8">
        <f>DATE(1970,1,1)+(Table1[[#This Row],[deadline]]/(24*60*60))</f>
        <v>41894.913761574076</v>
      </c>
      <c r="U3708">
        <f>_xlfn.DAYS(Table1[[#This Row],[Date Ended Conversion]],Table1[[#This Row],[Date Created Conversion]])</f>
        <v>15</v>
      </c>
    </row>
    <row r="3709" spans="1:21" ht="29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9">
        <f>IF(Table1[[#This Row],[goal]] &lt;= 0,0,Table1[[#This Row],[pledged]]/Table1[[#This Row],[goal]])</f>
        <v>1.86</v>
      </c>
      <c r="P3709" s="7">
        <f>IF(Table1[[#This Row],[backers_count]] &lt;= 0,0,Table1[[#This Row],[pledged]]/Table1[[#This Row],[backers_count]])</f>
        <v>80.869565217391298</v>
      </c>
      <c r="Q3709" t="str">
        <f>TRIM(MID(Table1[[#This Row],[Category and Sub-Category]],1,SEARCH("/",Table1[[#This Row],[Category and Sub-Category]],1)-1))</f>
        <v>theater</v>
      </c>
      <c r="R3709" t="str">
        <f>TRIM(MID(Table1[[#This Row],[Category and Sub-Category]],SEARCH("/",Table1[[#This Row],[Category and Sub-Category]],1)+1,LEN(Table1[[#This Row],[Category and Sub-Category]])))</f>
        <v>plays</v>
      </c>
      <c r="S3709" s="8">
        <f>DATE(1970,1,1)+(Table1[[#This Row],[launched_at]]/(24*60*60))</f>
        <v>42552.048356481479</v>
      </c>
      <c r="T3709" s="8">
        <f>DATE(1970,1,1)+(Table1[[#This Row],[deadline]]/(24*60*60))</f>
        <v>42573.226388888885</v>
      </c>
      <c r="U3709">
        <f>_xlfn.DAYS(Table1[[#This Row],[Date Ended Conversion]],Table1[[#This Row],[Date Created Conversion]])</f>
        <v>21</v>
      </c>
    </row>
    <row r="3710" spans="1:21" ht="43.5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9">
        <f>IF(Table1[[#This Row],[goal]] &lt;= 0,0,Table1[[#This Row],[pledged]]/Table1[[#This Row],[goal]])</f>
        <v>3</v>
      </c>
      <c r="P3710" s="7">
        <f>IF(Table1[[#This Row],[backers_count]] &lt;= 0,0,Table1[[#This Row],[pledged]]/Table1[[#This Row],[backers_count]])</f>
        <v>53.846153846153847</v>
      </c>
      <c r="Q3710" t="str">
        <f>TRIM(MID(Table1[[#This Row],[Category and Sub-Category]],1,SEARCH("/",Table1[[#This Row],[Category and Sub-Category]],1)-1))</f>
        <v>theater</v>
      </c>
      <c r="R3710" t="str">
        <f>TRIM(MID(Table1[[#This Row],[Category and Sub-Category]],SEARCH("/",Table1[[#This Row],[Category and Sub-Category]],1)+1,LEN(Table1[[#This Row],[Category and Sub-Category]])))</f>
        <v>plays</v>
      </c>
      <c r="S3710" s="8">
        <f>DATE(1970,1,1)+(Table1[[#This Row],[launched_at]]/(24*60*60))</f>
        <v>41810.142199074078</v>
      </c>
      <c r="T3710" s="8">
        <f>DATE(1970,1,1)+(Table1[[#This Row],[deadline]]/(24*60*60))</f>
        <v>41824.142199074078</v>
      </c>
      <c r="U3710">
        <f>_xlfn.DAYS(Table1[[#This Row],[Date Ended Conversion]],Table1[[#This Row],[Date Created Conversion]])</f>
        <v>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9">
        <f>IF(Table1[[#This Row],[goal]] &lt;= 0,0,Table1[[#This Row],[pledged]]/Table1[[#This Row],[goal]])</f>
        <v>1.0825</v>
      </c>
      <c r="P3711" s="7">
        <f>IF(Table1[[#This Row],[backers_count]] &lt;= 0,0,Table1[[#This Row],[pledged]]/Table1[[#This Row],[backers_count]])</f>
        <v>30.928571428571427</v>
      </c>
      <c r="Q3711" t="str">
        <f>TRIM(MID(Table1[[#This Row],[Category and Sub-Category]],1,SEARCH("/",Table1[[#This Row],[Category and Sub-Category]],1)-1))</f>
        <v>theater</v>
      </c>
      <c r="R3711" t="str">
        <f>TRIM(MID(Table1[[#This Row],[Category and Sub-Category]],SEARCH("/",Table1[[#This Row],[Category and Sub-Category]],1)+1,LEN(Table1[[#This Row],[Category and Sub-Category]])))</f>
        <v>plays</v>
      </c>
      <c r="S3711" s="8">
        <f>DATE(1970,1,1)+(Table1[[#This Row],[launched_at]]/(24*60*60))</f>
        <v>41785.707708333335</v>
      </c>
      <c r="T3711" s="8">
        <f>DATE(1970,1,1)+(Table1[[#This Row],[deadline]]/(24*60*60))</f>
        <v>41815.707708333335</v>
      </c>
      <c r="U3711">
        <f>_xlfn.DAYS(Table1[[#This Row],[Date Ended Conversion]],Table1[[#This Row],[Date Created Conversion]])</f>
        <v>30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9">
        <f>IF(Table1[[#This Row],[goal]] &lt;= 0,0,Table1[[#This Row],[pledged]]/Table1[[#This Row],[goal]])</f>
        <v>1.4115384615384616</v>
      </c>
      <c r="P3712" s="7">
        <f>IF(Table1[[#This Row],[backers_count]] &lt;= 0,0,Table1[[#This Row],[pledged]]/Table1[[#This Row],[backers_count]])</f>
        <v>67.962962962962962</v>
      </c>
      <c r="Q3712" t="str">
        <f>TRIM(MID(Table1[[#This Row],[Category and Sub-Category]],1,SEARCH("/",Table1[[#This Row],[Category and Sub-Category]],1)-1))</f>
        <v>theater</v>
      </c>
      <c r="R3712" t="str">
        <f>TRIM(MID(Table1[[#This Row],[Category and Sub-Category]],SEARCH("/",Table1[[#This Row],[Category and Sub-Category]],1)+1,LEN(Table1[[#This Row],[Category and Sub-Category]])))</f>
        <v>plays</v>
      </c>
      <c r="S3712" s="8">
        <f>DATE(1970,1,1)+(Table1[[#This Row],[launched_at]]/(24*60*60))</f>
        <v>42072.576249999998</v>
      </c>
      <c r="T3712" s="8">
        <f>DATE(1970,1,1)+(Table1[[#This Row],[deadline]]/(24*60*60))</f>
        <v>42097.576249999998</v>
      </c>
      <c r="U3712">
        <f>_xlfn.DAYS(Table1[[#This Row],[Date Ended Conversion]],Table1[[#This Row],[Date Created Conversion]])</f>
        <v>25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9">
        <f>IF(Table1[[#This Row],[goal]] &lt;= 0,0,Table1[[#This Row],[pledged]]/Table1[[#This Row],[goal]])</f>
        <v>1.1399999999999999</v>
      </c>
      <c r="P3713" s="7">
        <f>IF(Table1[[#This Row],[backers_count]] &lt;= 0,0,Table1[[#This Row],[pledged]]/Table1[[#This Row],[backers_count]])</f>
        <v>27.142857142857142</v>
      </c>
      <c r="Q3713" t="str">
        <f>TRIM(MID(Table1[[#This Row],[Category and Sub-Category]],1,SEARCH("/",Table1[[#This Row],[Category and Sub-Category]],1)-1))</f>
        <v>theater</v>
      </c>
      <c r="R3713" t="str">
        <f>TRIM(MID(Table1[[#This Row],[Category and Sub-Category]],SEARCH("/",Table1[[#This Row],[Category and Sub-Category]],1)+1,LEN(Table1[[#This Row],[Category and Sub-Category]])))</f>
        <v>plays</v>
      </c>
      <c r="S3713" s="8">
        <f>DATE(1970,1,1)+(Table1[[#This Row],[launched_at]]/(24*60*60))</f>
        <v>41779.724224537036</v>
      </c>
      <c r="T3713" s="8">
        <f>DATE(1970,1,1)+(Table1[[#This Row],[deadline]]/(24*60*60))</f>
        <v>41805.666666666664</v>
      </c>
      <c r="U3713">
        <f>_xlfn.DAYS(Table1[[#This Row],[Date Ended Conversion]],Table1[[#This Row],[Date Created Conversion]])</f>
        <v>26</v>
      </c>
    </row>
    <row r="3714" spans="1:21" ht="43.5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9">
        <f>IF(Table1[[#This Row],[goal]] &lt;= 0,0,Table1[[#This Row],[pledged]]/Table1[[#This Row],[goal]])</f>
        <v>1.5373333333333334</v>
      </c>
      <c r="P3714" s="7">
        <f>IF(Table1[[#This Row],[backers_count]] &lt;= 0,0,Table1[[#This Row],[pledged]]/Table1[[#This Row],[backers_count]])</f>
        <v>110.86538461538461</v>
      </c>
      <c r="Q3714" t="str">
        <f>TRIM(MID(Table1[[#This Row],[Category and Sub-Category]],1,SEARCH("/",Table1[[#This Row],[Category and Sub-Category]],1)-1))</f>
        <v>theater</v>
      </c>
      <c r="R3714" t="str">
        <f>TRIM(MID(Table1[[#This Row],[Category and Sub-Category]],SEARCH("/",Table1[[#This Row],[Category and Sub-Category]],1)+1,LEN(Table1[[#This Row],[Category and Sub-Category]])))</f>
        <v>plays</v>
      </c>
      <c r="S3714" s="8">
        <f>DATE(1970,1,1)+(Table1[[#This Row],[launched_at]]/(24*60*60))</f>
        <v>42134.172071759254</v>
      </c>
      <c r="T3714" s="8">
        <f>DATE(1970,1,1)+(Table1[[#This Row],[deadline]]/(24*60*60))</f>
        <v>42155.290972222225</v>
      </c>
      <c r="U3714">
        <f>_xlfn.DAYS(Table1[[#This Row],[Date Ended Conversion]],Table1[[#This Row],[Date Created Conversion]])</f>
        <v>21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9">
        <f>IF(Table1[[#This Row],[goal]] &lt;= 0,0,Table1[[#This Row],[pledged]]/Table1[[#This Row],[goal]])</f>
        <v>1.0149999999999999</v>
      </c>
      <c r="P3715" s="7">
        <f>IF(Table1[[#This Row],[backers_count]] &lt;= 0,0,Table1[[#This Row],[pledged]]/Table1[[#This Row],[backers_count]])</f>
        <v>106.84210526315789</v>
      </c>
      <c r="Q3715" t="str">
        <f>TRIM(MID(Table1[[#This Row],[Category and Sub-Category]],1,SEARCH("/",Table1[[#This Row],[Category and Sub-Category]],1)-1))</f>
        <v>theater</v>
      </c>
      <c r="R3715" t="str">
        <f>TRIM(MID(Table1[[#This Row],[Category and Sub-Category]],SEARCH("/",Table1[[#This Row],[Category and Sub-Category]],1)+1,LEN(Table1[[#This Row],[Category and Sub-Category]])))</f>
        <v>plays</v>
      </c>
      <c r="S3715" s="8">
        <f>DATE(1970,1,1)+(Table1[[#This Row],[launched_at]]/(24*60*60))</f>
        <v>42505.738032407404</v>
      </c>
      <c r="T3715" s="8">
        <f>DATE(1970,1,1)+(Table1[[#This Row],[deadline]]/(24*60*60))</f>
        <v>42525.738032407404</v>
      </c>
      <c r="U3715">
        <f>_xlfn.DAYS(Table1[[#This Row],[Date Ended Conversion]],Table1[[#This Row],[Date Created Conversion]])</f>
        <v>20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9">
        <f>IF(Table1[[#This Row],[goal]] &lt;= 0,0,Table1[[#This Row],[pledged]]/Table1[[#This Row],[goal]])</f>
        <v>1.0235000000000001</v>
      </c>
      <c r="P3716" s="7">
        <f>IF(Table1[[#This Row],[backers_count]] &lt;= 0,0,Table1[[#This Row],[pledged]]/Table1[[#This Row],[backers_count]])</f>
        <v>105.51546391752578</v>
      </c>
      <c r="Q3716" t="str">
        <f>TRIM(MID(Table1[[#This Row],[Category and Sub-Category]],1,SEARCH("/",Table1[[#This Row],[Category and Sub-Category]],1)-1))</f>
        <v>theater</v>
      </c>
      <c r="R3716" t="str">
        <f>TRIM(MID(Table1[[#This Row],[Category and Sub-Category]],SEARCH("/",Table1[[#This Row],[Category and Sub-Category]],1)+1,LEN(Table1[[#This Row],[Category and Sub-Category]])))</f>
        <v>plays</v>
      </c>
      <c r="S3716" s="8">
        <f>DATE(1970,1,1)+(Table1[[#This Row],[launched_at]]/(24*60*60))</f>
        <v>42118.556331018517</v>
      </c>
      <c r="T3716" s="8">
        <f>DATE(1970,1,1)+(Table1[[#This Row],[deadline]]/(24*60*60))</f>
        <v>42150.165972222225</v>
      </c>
      <c r="U3716">
        <f>_xlfn.DAYS(Table1[[#This Row],[Date Ended Conversion]],Table1[[#This Row],[Date Created Conversion]])</f>
        <v>32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9">
        <f>IF(Table1[[#This Row],[goal]] &lt;= 0,0,Table1[[#This Row],[pledged]]/Table1[[#This Row],[goal]])</f>
        <v>1.0257142857142858</v>
      </c>
      <c r="P3717" s="7">
        <f>IF(Table1[[#This Row],[backers_count]] &lt;= 0,0,Table1[[#This Row],[pledged]]/Table1[[#This Row],[backers_count]])</f>
        <v>132.96296296296296</v>
      </c>
      <c r="Q3717" t="str">
        <f>TRIM(MID(Table1[[#This Row],[Category and Sub-Category]],1,SEARCH("/",Table1[[#This Row],[Category and Sub-Category]],1)-1))</f>
        <v>theater</v>
      </c>
      <c r="R3717" t="str">
        <f>TRIM(MID(Table1[[#This Row],[Category and Sub-Category]],SEARCH("/",Table1[[#This Row],[Category and Sub-Category]],1)+1,LEN(Table1[[#This Row],[Category and Sub-Category]])))</f>
        <v>plays</v>
      </c>
      <c r="S3717" s="8">
        <f>DATE(1970,1,1)+(Table1[[#This Row],[launched_at]]/(24*60*60))</f>
        <v>42036.995590277773</v>
      </c>
      <c r="T3717" s="8">
        <f>DATE(1970,1,1)+(Table1[[#This Row],[deadline]]/(24*60*60))</f>
        <v>42094.536111111112</v>
      </c>
      <c r="U3717">
        <f>_xlfn.DAYS(Table1[[#This Row],[Date Ended Conversion]],Table1[[#This Row],[Date Created Conversion]])</f>
        <v>58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9">
        <f>IF(Table1[[#This Row],[goal]] &lt;= 0,0,Table1[[#This Row],[pledged]]/Table1[[#This Row],[goal]])</f>
        <v>1.5575000000000001</v>
      </c>
      <c r="P3718" s="7">
        <f>IF(Table1[[#This Row],[backers_count]] &lt;= 0,0,Table1[[#This Row],[pledged]]/Table1[[#This Row],[backers_count]])</f>
        <v>51.916666666666664</v>
      </c>
      <c r="Q3718" t="str">
        <f>TRIM(MID(Table1[[#This Row],[Category and Sub-Category]],1,SEARCH("/",Table1[[#This Row],[Category and Sub-Category]],1)-1))</f>
        <v>theater</v>
      </c>
      <c r="R3718" t="str">
        <f>TRIM(MID(Table1[[#This Row],[Category and Sub-Category]],SEARCH("/",Table1[[#This Row],[Category and Sub-Category]],1)+1,LEN(Table1[[#This Row],[Category and Sub-Category]])))</f>
        <v>plays</v>
      </c>
      <c r="S3718" s="8">
        <f>DATE(1970,1,1)+(Table1[[#This Row],[launched_at]]/(24*60*60))</f>
        <v>42360.887835648144</v>
      </c>
      <c r="T3718" s="8">
        <f>DATE(1970,1,1)+(Table1[[#This Row],[deadline]]/(24*60*60))</f>
        <v>42390.887835648144</v>
      </c>
      <c r="U3718">
        <f>_xlfn.DAYS(Table1[[#This Row],[Date Ended Conversion]],Table1[[#This Row],[Date Created Conversion]])</f>
        <v>30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9">
        <f>IF(Table1[[#This Row],[goal]] &lt;= 0,0,Table1[[#This Row],[pledged]]/Table1[[#This Row],[goal]])</f>
        <v>1.0075000000000001</v>
      </c>
      <c r="P3719" s="7">
        <f>IF(Table1[[#This Row],[backers_count]] &lt;= 0,0,Table1[[#This Row],[pledged]]/Table1[[#This Row],[backers_count]])</f>
        <v>310</v>
      </c>
      <c r="Q3719" t="str">
        <f>TRIM(MID(Table1[[#This Row],[Category and Sub-Category]],1,SEARCH("/",Table1[[#This Row],[Category and Sub-Category]],1)-1))</f>
        <v>theater</v>
      </c>
      <c r="R3719" t="str">
        <f>TRIM(MID(Table1[[#This Row],[Category and Sub-Category]],SEARCH("/",Table1[[#This Row],[Category and Sub-Category]],1)+1,LEN(Table1[[#This Row],[Category and Sub-Category]])))</f>
        <v>plays</v>
      </c>
      <c r="S3719" s="8">
        <f>DATE(1970,1,1)+(Table1[[#This Row],[launched_at]]/(24*60*60))</f>
        <v>42102.866307870368</v>
      </c>
      <c r="T3719" s="8">
        <f>DATE(1970,1,1)+(Table1[[#This Row],[deadline]]/(24*60*60))</f>
        <v>42133.866307870368</v>
      </c>
      <c r="U3719">
        <f>_xlfn.DAYS(Table1[[#This Row],[Date Ended Conversion]],Table1[[#This Row],[Date Created Conversion]])</f>
        <v>31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9">
        <f>IF(Table1[[#This Row],[goal]] &lt;= 0,0,Table1[[#This Row],[pledged]]/Table1[[#This Row],[goal]])</f>
        <v>2.3940000000000001</v>
      </c>
      <c r="P3720" s="7">
        <f>IF(Table1[[#This Row],[backers_count]] &lt;= 0,0,Table1[[#This Row],[pledged]]/Table1[[#This Row],[backers_count]])</f>
        <v>26.021739130434781</v>
      </c>
      <c r="Q3720" t="str">
        <f>TRIM(MID(Table1[[#This Row],[Category and Sub-Category]],1,SEARCH("/",Table1[[#This Row],[Category and Sub-Category]],1)-1))</f>
        <v>theater</v>
      </c>
      <c r="R3720" t="str">
        <f>TRIM(MID(Table1[[#This Row],[Category and Sub-Category]],SEARCH("/",Table1[[#This Row],[Category and Sub-Category]],1)+1,LEN(Table1[[#This Row],[Category and Sub-Category]])))</f>
        <v>plays</v>
      </c>
      <c r="S3720" s="8">
        <f>DATE(1970,1,1)+(Table1[[#This Row],[launched_at]]/(24*60*60))</f>
        <v>42032.716145833328</v>
      </c>
      <c r="T3720" s="8">
        <f>DATE(1970,1,1)+(Table1[[#This Row],[deadline]]/(24*60*60))</f>
        <v>42062.716145833328</v>
      </c>
      <c r="U3720">
        <f>_xlfn.DAYS(Table1[[#This Row],[Date Ended Conversion]],Table1[[#This Row],[Date Created Conversion]])</f>
        <v>30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9">
        <f>IF(Table1[[#This Row],[goal]] &lt;= 0,0,Table1[[#This Row],[pledged]]/Table1[[#This Row],[goal]])</f>
        <v>2.1</v>
      </c>
      <c r="P3721" s="7">
        <f>IF(Table1[[#This Row],[backers_count]] &lt;= 0,0,Table1[[#This Row],[pledged]]/Table1[[#This Row],[backers_count]])</f>
        <v>105</v>
      </c>
      <c r="Q3721" t="str">
        <f>TRIM(MID(Table1[[#This Row],[Category and Sub-Category]],1,SEARCH("/",Table1[[#This Row],[Category and Sub-Category]],1)-1))</f>
        <v>theater</v>
      </c>
      <c r="R3721" t="str">
        <f>TRIM(MID(Table1[[#This Row],[Category and Sub-Category]],SEARCH("/",Table1[[#This Row],[Category and Sub-Category]],1)+1,LEN(Table1[[#This Row],[Category and Sub-Category]])))</f>
        <v>plays</v>
      </c>
      <c r="S3721" s="8">
        <f>DATE(1970,1,1)+(Table1[[#This Row],[launched_at]]/(24*60*60))</f>
        <v>42147.729930555557</v>
      </c>
      <c r="T3721" s="8">
        <f>DATE(1970,1,1)+(Table1[[#This Row],[deadline]]/(24*60*60))</f>
        <v>42177.729930555557</v>
      </c>
      <c r="U3721">
        <f>_xlfn.DAYS(Table1[[#This Row],[Date Ended Conversion]],Table1[[#This Row],[Date Created Conversion]])</f>
        <v>30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9">
        <f>IF(Table1[[#This Row],[goal]] &lt;= 0,0,Table1[[#This Row],[pledged]]/Table1[[#This Row],[goal]])</f>
        <v>1.0451515151515152</v>
      </c>
      <c r="P3722" s="7">
        <f>IF(Table1[[#This Row],[backers_count]] &lt;= 0,0,Table1[[#This Row],[pledged]]/Table1[[#This Row],[backers_count]])</f>
        <v>86.224999999999994</v>
      </c>
      <c r="Q3722" t="str">
        <f>TRIM(MID(Table1[[#This Row],[Category and Sub-Category]],1,SEARCH("/",Table1[[#This Row],[Category and Sub-Category]],1)-1))</f>
        <v>theater</v>
      </c>
      <c r="R3722" t="str">
        <f>TRIM(MID(Table1[[#This Row],[Category and Sub-Category]],SEARCH("/",Table1[[#This Row],[Category and Sub-Category]],1)+1,LEN(Table1[[#This Row],[Category and Sub-Category]])))</f>
        <v>plays</v>
      </c>
      <c r="S3722" s="8">
        <f>DATE(1970,1,1)+(Table1[[#This Row],[launched_at]]/(24*60*60))</f>
        <v>42165.993125000001</v>
      </c>
      <c r="T3722" s="8">
        <f>DATE(1970,1,1)+(Table1[[#This Row],[deadline]]/(24*60*60))</f>
        <v>42187.993125000001</v>
      </c>
      <c r="U3722">
        <f>_xlfn.DAYS(Table1[[#This Row],[Date Ended Conversion]],Table1[[#This Row],[Date Created Conversion]])</f>
        <v>22</v>
      </c>
    </row>
    <row r="3723" spans="1:21" ht="43.5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9">
        <f>IF(Table1[[#This Row],[goal]] &lt;= 0,0,Table1[[#This Row],[pledged]]/Table1[[#This Row],[goal]])</f>
        <v>1.008</v>
      </c>
      <c r="P3723" s="7">
        <f>IF(Table1[[#This Row],[backers_count]] &lt;= 0,0,Table1[[#This Row],[pledged]]/Table1[[#This Row],[backers_count]])</f>
        <v>114.54545454545455</v>
      </c>
      <c r="Q3723" t="str">
        <f>TRIM(MID(Table1[[#This Row],[Category and Sub-Category]],1,SEARCH("/",Table1[[#This Row],[Category and Sub-Category]],1)-1))</f>
        <v>theater</v>
      </c>
      <c r="R3723" t="str">
        <f>TRIM(MID(Table1[[#This Row],[Category and Sub-Category]],SEARCH("/",Table1[[#This Row],[Category and Sub-Category]],1)+1,LEN(Table1[[#This Row],[Category and Sub-Category]])))</f>
        <v>plays</v>
      </c>
      <c r="S3723" s="8">
        <f>DATE(1970,1,1)+(Table1[[#This Row],[launched_at]]/(24*60*60))</f>
        <v>41927.936157407406</v>
      </c>
      <c r="T3723" s="8">
        <f>DATE(1970,1,1)+(Table1[[#This Row],[deadline]]/(24*60*60))</f>
        <v>41948.977824074071</v>
      </c>
      <c r="U3723">
        <f>_xlfn.DAYS(Table1[[#This Row],[Date Ended Conversion]],Table1[[#This Row],[Date Created Conversion]])</f>
        <v>21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9">
        <f>IF(Table1[[#This Row],[goal]] &lt;= 0,0,Table1[[#This Row],[pledged]]/Table1[[#This Row],[goal]])</f>
        <v>1.1120000000000001</v>
      </c>
      <c r="P3724" s="7">
        <f>IF(Table1[[#This Row],[backers_count]] &lt;= 0,0,Table1[[#This Row],[pledged]]/Table1[[#This Row],[backers_count]])</f>
        <v>47.657142857142858</v>
      </c>
      <c r="Q3724" t="str">
        <f>TRIM(MID(Table1[[#This Row],[Category and Sub-Category]],1,SEARCH("/",Table1[[#This Row],[Category and Sub-Category]],1)-1))</f>
        <v>theater</v>
      </c>
      <c r="R3724" t="str">
        <f>TRIM(MID(Table1[[#This Row],[Category and Sub-Category]],SEARCH("/",Table1[[#This Row],[Category and Sub-Category]],1)+1,LEN(Table1[[#This Row],[Category and Sub-Category]])))</f>
        <v>plays</v>
      </c>
      <c r="S3724" s="8">
        <f>DATE(1970,1,1)+(Table1[[#This Row],[launched_at]]/(24*60*60))</f>
        <v>42381.671840277777</v>
      </c>
      <c r="T3724" s="8">
        <f>DATE(1970,1,1)+(Table1[[#This Row],[deadline]]/(24*60*60))</f>
        <v>42411.957638888889</v>
      </c>
      <c r="U3724">
        <f>_xlfn.DAYS(Table1[[#This Row],[Date Ended Conversion]],Table1[[#This Row],[Date Created Conversion]])</f>
        <v>30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9">
        <f>IF(Table1[[#This Row],[goal]] &lt;= 0,0,Table1[[#This Row],[pledged]]/Table1[[#This Row],[goal]])</f>
        <v>1.0204444444444445</v>
      </c>
      <c r="P3725" s="7">
        <f>IF(Table1[[#This Row],[backers_count]] &lt;= 0,0,Table1[[#This Row],[pledged]]/Table1[[#This Row],[backers_count]])</f>
        <v>72.888888888888886</v>
      </c>
      <c r="Q3725" t="str">
        <f>TRIM(MID(Table1[[#This Row],[Category and Sub-Category]],1,SEARCH("/",Table1[[#This Row],[Category and Sub-Category]],1)-1))</f>
        <v>theater</v>
      </c>
      <c r="R3725" t="str">
        <f>TRIM(MID(Table1[[#This Row],[Category and Sub-Category]],SEARCH("/",Table1[[#This Row],[Category and Sub-Category]],1)+1,LEN(Table1[[#This Row],[Category and Sub-Category]])))</f>
        <v>plays</v>
      </c>
      <c r="S3725" s="8">
        <f>DATE(1970,1,1)+(Table1[[#This Row],[launched_at]]/(24*60*60))</f>
        <v>41943.753032407403</v>
      </c>
      <c r="T3725" s="8">
        <f>DATE(1970,1,1)+(Table1[[#This Row],[deadline]]/(24*60*60))</f>
        <v>41973.794699074075</v>
      </c>
      <c r="U3725">
        <f>_xlfn.DAYS(Table1[[#This Row],[Date Ended Conversion]],Table1[[#This Row],[Date Created Conversion]])</f>
        <v>30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9">
        <f>IF(Table1[[#This Row],[goal]] &lt;= 0,0,Table1[[#This Row],[pledged]]/Table1[[#This Row],[goal]])</f>
        <v>1.0254767441860466</v>
      </c>
      <c r="P3726" s="7">
        <f>IF(Table1[[#This Row],[backers_count]] &lt;= 0,0,Table1[[#This Row],[pledged]]/Table1[[#This Row],[backers_count]])</f>
        <v>49.545505617977533</v>
      </c>
      <c r="Q3726" t="str">
        <f>TRIM(MID(Table1[[#This Row],[Category and Sub-Category]],1,SEARCH("/",Table1[[#This Row],[Category and Sub-Category]],1)-1))</f>
        <v>theater</v>
      </c>
      <c r="R3726" t="str">
        <f>TRIM(MID(Table1[[#This Row],[Category and Sub-Category]],SEARCH("/",Table1[[#This Row],[Category and Sub-Category]],1)+1,LEN(Table1[[#This Row],[Category and Sub-Category]])))</f>
        <v>plays</v>
      </c>
      <c r="S3726" s="8">
        <f>DATE(1970,1,1)+(Table1[[#This Row],[launched_at]]/(24*60*60))</f>
        <v>42465.491435185184</v>
      </c>
      <c r="T3726" s="8">
        <f>DATE(1970,1,1)+(Table1[[#This Row],[deadline]]/(24*60*60))</f>
        <v>42494.958333333328</v>
      </c>
      <c r="U3726">
        <f>_xlfn.DAYS(Table1[[#This Row],[Date Ended Conversion]],Table1[[#This Row],[Date Created Conversion]])</f>
        <v>29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9">
        <f>IF(Table1[[#This Row],[goal]] &lt;= 0,0,Table1[[#This Row],[pledged]]/Table1[[#This Row],[goal]])</f>
        <v>1.27</v>
      </c>
      <c r="P3727" s="7">
        <f>IF(Table1[[#This Row],[backers_count]] &lt;= 0,0,Table1[[#This Row],[pledged]]/Table1[[#This Row],[backers_count]])</f>
        <v>25.4</v>
      </c>
      <c r="Q3727" t="str">
        <f>TRIM(MID(Table1[[#This Row],[Category and Sub-Category]],1,SEARCH("/",Table1[[#This Row],[Category and Sub-Category]],1)-1))</f>
        <v>theater</v>
      </c>
      <c r="R3727" t="str">
        <f>TRIM(MID(Table1[[#This Row],[Category and Sub-Category]],SEARCH("/",Table1[[#This Row],[Category and Sub-Category]],1)+1,LEN(Table1[[#This Row],[Category and Sub-Category]])))</f>
        <v>plays</v>
      </c>
      <c r="S3727" s="8">
        <f>DATE(1970,1,1)+(Table1[[#This Row],[launched_at]]/(24*60*60))</f>
        <v>42401.945219907408</v>
      </c>
      <c r="T3727" s="8">
        <f>DATE(1970,1,1)+(Table1[[#This Row],[deadline]]/(24*60*60))</f>
        <v>42418.895833333328</v>
      </c>
      <c r="U3727">
        <f>_xlfn.DAYS(Table1[[#This Row],[Date Ended Conversion]],Table1[[#This Row],[Date Created Conversion]])</f>
        <v>17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9">
        <f>IF(Table1[[#This Row],[goal]] &lt;= 0,0,Table1[[#This Row],[pledged]]/Table1[[#This Row],[goal]])</f>
        <v>3.3870588235294119</v>
      </c>
      <c r="P3728" s="7">
        <f>IF(Table1[[#This Row],[backers_count]] &lt;= 0,0,Table1[[#This Row],[pledged]]/Table1[[#This Row],[backers_count]])</f>
        <v>62.586956521739133</v>
      </c>
      <c r="Q3728" t="str">
        <f>TRIM(MID(Table1[[#This Row],[Category and Sub-Category]],1,SEARCH("/",Table1[[#This Row],[Category and Sub-Category]],1)-1))</f>
        <v>theater</v>
      </c>
      <c r="R3728" t="str">
        <f>TRIM(MID(Table1[[#This Row],[Category and Sub-Category]],SEARCH("/",Table1[[#This Row],[Category and Sub-Category]],1)+1,LEN(Table1[[#This Row],[Category and Sub-Category]])))</f>
        <v>plays</v>
      </c>
      <c r="S3728" s="8">
        <f>DATE(1970,1,1)+(Table1[[#This Row],[launched_at]]/(24*60*60))</f>
        <v>42462.140868055554</v>
      </c>
      <c r="T3728" s="8">
        <f>DATE(1970,1,1)+(Table1[[#This Row],[deadline]]/(24*60*60))</f>
        <v>42489.875</v>
      </c>
      <c r="U3728">
        <f>_xlfn.DAYS(Table1[[#This Row],[Date Ended Conversion]],Table1[[#This Row],[Date Created Conversion]])</f>
        <v>27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9">
        <f>IF(Table1[[#This Row],[goal]] &lt;= 0,0,Table1[[#This Row],[pledged]]/Table1[[#This Row],[goal]])</f>
        <v>1.0075000000000001</v>
      </c>
      <c r="P3729" s="7">
        <f>IF(Table1[[#This Row],[backers_count]] &lt;= 0,0,Table1[[#This Row],[pledged]]/Table1[[#This Row],[backers_count]])</f>
        <v>61.060606060606062</v>
      </c>
      <c r="Q3729" t="str">
        <f>TRIM(MID(Table1[[#This Row],[Category and Sub-Category]],1,SEARCH("/",Table1[[#This Row],[Category and Sub-Category]],1)-1))</f>
        <v>theater</v>
      </c>
      <c r="R3729" t="str">
        <f>TRIM(MID(Table1[[#This Row],[Category and Sub-Category]],SEARCH("/",Table1[[#This Row],[Category and Sub-Category]],1)+1,LEN(Table1[[#This Row],[Category and Sub-Category]])))</f>
        <v>plays</v>
      </c>
      <c r="S3729" s="8">
        <f>DATE(1970,1,1)+(Table1[[#This Row],[launched_at]]/(24*60*60))</f>
        <v>42632.348310185189</v>
      </c>
      <c r="T3729" s="8">
        <f>DATE(1970,1,1)+(Table1[[#This Row],[deadline]]/(24*60*60))</f>
        <v>42663.204861111109</v>
      </c>
      <c r="U3729">
        <f>_xlfn.DAYS(Table1[[#This Row],[Date Ended Conversion]],Table1[[#This Row],[Date Created Conversion]])</f>
        <v>31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9">
        <f>IF(Table1[[#This Row],[goal]] &lt;= 0,0,Table1[[#This Row],[pledged]]/Table1[[#This Row],[goal]])</f>
        <v>9.3100000000000002E-2</v>
      </c>
      <c r="P3730" s="7">
        <f>IF(Table1[[#This Row],[backers_count]] &lt;= 0,0,Table1[[#This Row],[pledged]]/Table1[[#This Row],[backers_count]])</f>
        <v>60.064516129032256</v>
      </c>
      <c r="Q3730" t="str">
        <f>TRIM(MID(Table1[[#This Row],[Category and Sub-Category]],1,SEARCH("/",Table1[[#This Row],[Category and Sub-Category]],1)-1))</f>
        <v>theater</v>
      </c>
      <c r="R3730" t="str">
        <f>TRIM(MID(Table1[[#This Row],[Category and Sub-Category]],SEARCH("/",Table1[[#This Row],[Category and Sub-Category]],1)+1,LEN(Table1[[#This Row],[Category and Sub-Category]])))</f>
        <v>plays</v>
      </c>
      <c r="S3730" s="8">
        <f>DATE(1970,1,1)+(Table1[[#This Row],[launched_at]]/(24*60*60))</f>
        <v>42205.171018518522</v>
      </c>
      <c r="T3730" s="8">
        <f>DATE(1970,1,1)+(Table1[[#This Row],[deadline]]/(24*60*60))</f>
        <v>42235.171018518522</v>
      </c>
      <c r="U3730">
        <f>_xlfn.DAYS(Table1[[#This Row],[Date Ended Conversion]],Table1[[#This Row],[Date Created Conversion]])</f>
        <v>30</v>
      </c>
    </row>
    <row r="3731" spans="1:21" ht="43.5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9">
        <f>IF(Table1[[#This Row],[goal]] &lt;= 0,0,Table1[[#This Row],[pledged]]/Table1[[#This Row],[goal]])</f>
        <v>7.2400000000000006E-2</v>
      </c>
      <c r="P3731" s="7">
        <f>IF(Table1[[#This Row],[backers_count]] &lt;= 0,0,Table1[[#This Row],[pledged]]/Table1[[#This Row],[backers_count]])</f>
        <v>72.400000000000006</v>
      </c>
      <c r="Q3731" t="str">
        <f>TRIM(MID(Table1[[#This Row],[Category and Sub-Category]],1,SEARCH("/",Table1[[#This Row],[Category and Sub-Category]],1)-1))</f>
        <v>theater</v>
      </c>
      <c r="R3731" t="str">
        <f>TRIM(MID(Table1[[#This Row],[Category and Sub-Category]],SEARCH("/",Table1[[#This Row],[Category and Sub-Category]],1)+1,LEN(Table1[[#This Row],[Category and Sub-Category]])))</f>
        <v>plays</v>
      </c>
      <c r="S3731" s="8">
        <f>DATE(1970,1,1)+(Table1[[#This Row],[launched_at]]/(24*60*60))</f>
        <v>42041.205000000002</v>
      </c>
      <c r="T3731" s="8">
        <f>DATE(1970,1,1)+(Table1[[#This Row],[deadline]]/(24*60*60))</f>
        <v>42086.16333333333</v>
      </c>
      <c r="U3731">
        <f>_xlfn.DAYS(Table1[[#This Row],[Date Ended Conversion]],Table1[[#This Row],[Date Created Conversion]])</f>
        <v>45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9">
        <f>IF(Table1[[#This Row],[goal]] &lt;= 0,0,Table1[[#This Row],[pledged]]/Table1[[#This Row],[goal]])</f>
        <v>0.1</v>
      </c>
      <c r="P3732" s="7">
        <f>IF(Table1[[#This Row],[backers_count]] &lt;= 0,0,Table1[[#This Row],[pledged]]/Table1[[#This Row],[backers_count]])</f>
        <v>100</v>
      </c>
      <c r="Q3732" t="str">
        <f>TRIM(MID(Table1[[#This Row],[Category and Sub-Category]],1,SEARCH("/",Table1[[#This Row],[Category and Sub-Category]],1)-1))</f>
        <v>theater</v>
      </c>
      <c r="R3732" t="str">
        <f>TRIM(MID(Table1[[#This Row],[Category and Sub-Category]],SEARCH("/",Table1[[#This Row],[Category and Sub-Category]],1)+1,LEN(Table1[[#This Row],[Category and Sub-Category]])))</f>
        <v>plays</v>
      </c>
      <c r="S3732" s="8">
        <f>DATE(1970,1,1)+(Table1[[#This Row],[launched_at]]/(24*60*60))</f>
        <v>42203.677766203706</v>
      </c>
      <c r="T3732" s="8">
        <f>DATE(1970,1,1)+(Table1[[#This Row],[deadline]]/(24*60*60))</f>
        <v>42233.677766203706</v>
      </c>
      <c r="U3732">
        <f>_xlfn.DAYS(Table1[[#This Row],[Date Ended Conversion]],Table1[[#This Row],[Date Created Conversion]])</f>
        <v>30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9">
        <f>IF(Table1[[#This Row],[goal]] &lt;= 0,0,Table1[[#This Row],[pledged]]/Table1[[#This Row],[goal]])</f>
        <v>0.11272727272727273</v>
      </c>
      <c r="P3733" s="7">
        <f>IF(Table1[[#This Row],[backers_count]] &lt;= 0,0,Table1[[#This Row],[pledged]]/Table1[[#This Row],[backers_count]])</f>
        <v>51.666666666666664</v>
      </c>
      <c r="Q3733" t="str">
        <f>TRIM(MID(Table1[[#This Row],[Category and Sub-Category]],1,SEARCH("/",Table1[[#This Row],[Category and Sub-Category]],1)-1))</f>
        <v>theater</v>
      </c>
      <c r="R3733" t="str">
        <f>TRIM(MID(Table1[[#This Row],[Category and Sub-Category]],SEARCH("/",Table1[[#This Row],[Category and Sub-Category]],1)+1,LEN(Table1[[#This Row],[Category and Sub-Category]])))</f>
        <v>plays</v>
      </c>
      <c r="S3733" s="8">
        <f>DATE(1970,1,1)+(Table1[[#This Row],[launched_at]]/(24*60*60))</f>
        <v>41983.752847222218</v>
      </c>
      <c r="T3733" s="8">
        <f>DATE(1970,1,1)+(Table1[[#This Row],[deadline]]/(24*60*60))</f>
        <v>42014.140972222223</v>
      </c>
      <c r="U3733">
        <f>_xlfn.DAYS(Table1[[#This Row],[Date Ended Conversion]],Table1[[#This Row],[Date Created Conversion]])</f>
        <v>31</v>
      </c>
    </row>
    <row r="3734" spans="1:21" ht="29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9">
        <f>IF(Table1[[#This Row],[goal]] &lt;= 0,0,Table1[[#This Row],[pledged]]/Table1[[#This Row],[goal]])</f>
        <v>0.15411764705882353</v>
      </c>
      <c r="P3734" s="7">
        <f>IF(Table1[[#This Row],[backers_count]] &lt;= 0,0,Table1[[#This Row],[pledged]]/Table1[[#This Row],[backers_count]])</f>
        <v>32.75</v>
      </c>
      <c r="Q3734" t="str">
        <f>TRIM(MID(Table1[[#This Row],[Category and Sub-Category]],1,SEARCH("/",Table1[[#This Row],[Category and Sub-Category]],1)-1))</f>
        <v>theater</v>
      </c>
      <c r="R3734" t="str">
        <f>TRIM(MID(Table1[[#This Row],[Category and Sub-Category]],SEARCH("/",Table1[[#This Row],[Category and Sub-Category]],1)+1,LEN(Table1[[#This Row],[Category and Sub-Category]])))</f>
        <v>plays</v>
      </c>
      <c r="S3734" s="8">
        <f>DATE(1970,1,1)+(Table1[[#This Row],[launched_at]]/(24*60*60))</f>
        <v>41968.677465277782</v>
      </c>
      <c r="T3734" s="8">
        <f>DATE(1970,1,1)+(Table1[[#This Row],[deadline]]/(24*60*60))</f>
        <v>42028.5</v>
      </c>
      <c r="U3734">
        <f>_xlfn.DAYS(Table1[[#This Row],[Date Ended Conversion]],Table1[[#This Row],[Date Created Conversion]])</f>
        <v>60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9">
        <f>IF(Table1[[#This Row],[goal]] &lt;= 0,0,Table1[[#This Row],[pledged]]/Table1[[#This Row],[goal]])</f>
        <v>0</v>
      </c>
      <c r="P3735" s="7">
        <f>IF(Table1[[#This Row],[backers_count]] &lt;= 0,0,Table1[[#This Row],[pledged]]/Table1[[#This Row],[backers_count]])</f>
        <v>0</v>
      </c>
      <c r="Q3735" t="str">
        <f>TRIM(MID(Table1[[#This Row],[Category and Sub-Category]],1,SEARCH("/",Table1[[#This Row],[Category and Sub-Category]],1)-1))</f>
        <v>theater</v>
      </c>
      <c r="R3735" t="str">
        <f>TRIM(MID(Table1[[#This Row],[Category and Sub-Category]],SEARCH("/",Table1[[#This Row],[Category and Sub-Category]],1)+1,LEN(Table1[[#This Row],[Category and Sub-Category]])))</f>
        <v>plays</v>
      </c>
      <c r="S3735" s="8">
        <f>DATE(1970,1,1)+(Table1[[#This Row],[launched_at]]/(24*60*60))</f>
        <v>42103.024398148147</v>
      </c>
      <c r="T3735" s="8">
        <f>DATE(1970,1,1)+(Table1[[#This Row],[deadline]]/(24*60*60))</f>
        <v>42112.9375</v>
      </c>
      <c r="U3735">
        <f>_xlfn.DAYS(Table1[[#This Row],[Date Ended Conversion]],Table1[[#This Row],[Date Created Conversion]])</f>
        <v>9</v>
      </c>
    </row>
    <row r="3736" spans="1:21" ht="43.5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9">
        <f>IF(Table1[[#This Row],[goal]] &lt;= 0,0,Table1[[#This Row],[pledged]]/Table1[[#This Row],[goal]])</f>
        <v>0.28466666666666668</v>
      </c>
      <c r="P3736" s="7">
        <f>IF(Table1[[#This Row],[backers_count]] &lt;= 0,0,Table1[[#This Row],[pledged]]/Table1[[#This Row],[backers_count]])</f>
        <v>61</v>
      </c>
      <c r="Q3736" t="str">
        <f>TRIM(MID(Table1[[#This Row],[Category and Sub-Category]],1,SEARCH("/",Table1[[#This Row],[Category and Sub-Category]],1)-1))</f>
        <v>theater</v>
      </c>
      <c r="R3736" t="str">
        <f>TRIM(MID(Table1[[#This Row],[Category and Sub-Category]],SEARCH("/",Table1[[#This Row],[Category and Sub-Category]],1)+1,LEN(Table1[[#This Row],[Category and Sub-Category]])))</f>
        <v>plays</v>
      </c>
      <c r="S3736" s="8">
        <f>DATE(1970,1,1)+(Table1[[#This Row],[launched_at]]/(24*60*60))</f>
        <v>42089.901574074072</v>
      </c>
      <c r="T3736" s="8">
        <f>DATE(1970,1,1)+(Table1[[#This Row],[deadline]]/(24*60*60))</f>
        <v>42149.901574074072</v>
      </c>
      <c r="U3736">
        <f>_xlfn.DAYS(Table1[[#This Row],[Date Ended Conversion]],Table1[[#This Row],[Date Created Conversion]])</f>
        <v>60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9">
        <f>IF(Table1[[#This Row],[goal]] &lt;= 0,0,Table1[[#This Row],[pledged]]/Table1[[#This Row],[goal]])</f>
        <v>0.13333333333333333</v>
      </c>
      <c r="P3737" s="7">
        <f>IF(Table1[[#This Row],[backers_count]] &lt;= 0,0,Table1[[#This Row],[pledged]]/Table1[[#This Row],[backers_count]])</f>
        <v>10</v>
      </c>
      <c r="Q3737" t="str">
        <f>TRIM(MID(Table1[[#This Row],[Category and Sub-Category]],1,SEARCH("/",Table1[[#This Row],[Category and Sub-Category]],1)-1))</f>
        <v>theater</v>
      </c>
      <c r="R3737" t="str">
        <f>TRIM(MID(Table1[[#This Row],[Category and Sub-Category]],SEARCH("/",Table1[[#This Row],[Category and Sub-Category]],1)+1,LEN(Table1[[#This Row],[Category and Sub-Category]])))</f>
        <v>plays</v>
      </c>
      <c r="S3737" s="8">
        <f>DATE(1970,1,1)+(Table1[[#This Row],[launched_at]]/(24*60*60))</f>
        <v>42122.693159722221</v>
      </c>
      <c r="T3737" s="8">
        <f>DATE(1970,1,1)+(Table1[[#This Row],[deadline]]/(24*60*60))</f>
        <v>42152.693159722221</v>
      </c>
      <c r="U3737">
        <f>_xlfn.DAYS(Table1[[#This Row],[Date Ended Conversion]],Table1[[#This Row],[Date Created Conversion]])</f>
        <v>30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9">
        <f>IF(Table1[[#This Row],[goal]] &lt;= 0,0,Table1[[#This Row],[pledged]]/Table1[[#This Row],[goal]])</f>
        <v>6.6666666666666671E-3</v>
      </c>
      <c r="P3738" s="7">
        <f>IF(Table1[[#This Row],[backers_count]] &lt;= 0,0,Table1[[#This Row],[pledged]]/Table1[[#This Row],[backers_count]])</f>
        <v>10</v>
      </c>
      <c r="Q3738" t="str">
        <f>TRIM(MID(Table1[[#This Row],[Category and Sub-Category]],1,SEARCH("/",Table1[[#This Row],[Category and Sub-Category]],1)-1))</f>
        <v>theater</v>
      </c>
      <c r="R3738" t="str">
        <f>TRIM(MID(Table1[[#This Row],[Category and Sub-Category]],SEARCH("/",Table1[[#This Row],[Category and Sub-Category]],1)+1,LEN(Table1[[#This Row],[Category and Sub-Category]])))</f>
        <v>plays</v>
      </c>
      <c r="S3738" s="8">
        <f>DATE(1970,1,1)+(Table1[[#This Row],[launched_at]]/(24*60*60))</f>
        <v>42048.711724537032</v>
      </c>
      <c r="T3738" s="8">
        <f>DATE(1970,1,1)+(Table1[[#This Row],[deadline]]/(24*60*60))</f>
        <v>42086.75</v>
      </c>
      <c r="U3738">
        <f>_xlfn.DAYS(Table1[[#This Row],[Date Ended Conversion]],Table1[[#This Row],[Date Created Conversion]])</f>
        <v>38</v>
      </c>
    </row>
    <row r="3739" spans="1:21" ht="29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9">
        <f>IF(Table1[[#This Row],[goal]] &lt;= 0,0,Table1[[#This Row],[pledged]]/Table1[[#This Row],[goal]])</f>
        <v>0.21428571428571427</v>
      </c>
      <c r="P3739" s="7">
        <f>IF(Table1[[#This Row],[backers_count]] &lt;= 0,0,Table1[[#This Row],[pledged]]/Table1[[#This Row],[backers_count]])</f>
        <v>37.5</v>
      </c>
      <c r="Q3739" t="str">
        <f>TRIM(MID(Table1[[#This Row],[Category and Sub-Category]],1,SEARCH("/",Table1[[#This Row],[Category and Sub-Category]],1)-1))</f>
        <v>theater</v>
      </c>
      <c r="R3739" t="str">
        <f>TRIM(MID(Table1[[#This Row],[Category and Sub-Category]],SEARCH("/",Table1[[#This Row],[Category and Sub-Category]],1)+1,LEN(Table1[[#This Row],[Category and Sub-Category]])))</f>
        <v>plays</v>
      </c>
      <c r="S3739" s="8">
        <f>DATE(1970,1,1)+(Table1[[#This Row],[launched_at]]/(24*60*60))</f>
        <v>42297.691006944442</v>
      </c>
      <c r="T3739" s="8">
        <f>DATE(1970,1,1)+(Table1[[#This Row],[deadline]]/(24*60*60))</f>
        <v>42320.290972222225</v>
      </c>
      <c r="U3739">
        <f>_xlfn.DAYS(Table1[[#This Row],[Date Ended Conversion]],Table1[[#This Row],[Date Created Conversion]])</f>
        <v>23</v>
      </c>
    </row>
    <row r="3740" spans="1:21" ht="29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9">
        <f>IF(Table1[[#This Row],[goal]] &lt;= 0,0,Table1[[#This Row],[pledged]]/Table1[[#This Row],[goal]])</f>
        <v>0.18</v>
      </c>
      <c r="P3740" s="7">
        <f>IF(Table1[[#This Row],[backers_count]] &lt;= 0,0,Table1[[#This Row],[pledged]]/Table1[[#This Row],[backers_count]])</f>
        <v>45</v>
      </c>
      <c r="Q3740" t="str">
        <f>TRIM(MID(Table1[[#This Row],[Category and Sub-Category]],1,SEARCH("/",Table1[[#This Row],[Category and Sub-Category]],1)-1))</f>
        <v>theater</v>
      </c>
      <c r="R3740" t="str">
        <f>TRIM(MID(Table1[[#This Row],[Category and Sub-Category]],SEARCH("/",Table1[[#This Row],[Category and Sub-Category]],1)+1,LEN(Table1[[#This Row],[Category and Sub-Category]])))</f>
        <v>plays</v>
      </c>
      <c r="S3740" s="8">
        <f>DATE(1970,1,1)+(Table1[[#This Row],[launched_at]]/(24*60*60))</f>
        <v>41813.938715277778</v>
      </c>
      <c r="T3740" s="8">
        <f>DATE(1970,1,1)+(Table1[[#This Row],[deadline]]/(24*60*60))</f>
        <v>41835.916666666664</v>
      </c>
      <c r="U3740">
        <f>_xlfn.DAYS(Table1[[#This Row],[Date Ended Conversion]],Table1[[#This Row],[Date Created Conversion]])</f>
        <v>22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9">
        <f>IF(Table1[[#This Row],[goal]] &lt;= 0,0,Table1[[#This Row],[pledged]]/Table1[[#This Row],[goal]])</f>
        <v>0.20125000000000001</v>
      </c>
      <c r="P3741" s="7">
        <f>IF(Table1[[#This Row],[backers_count]] &lt;= 0,0,Table1[[#This Row],[pledged]]/Table1[[#This Row],[backers_count]])</f>
        <v>100.625</v>
      </c>
      <c r="Q3741" t="str">
        <f>TRIM(MID(Table1[[#This Row],[Category and Sub-Category]],1,SEARCH("/",Table1[[#This Row],[Category and Sub-Category]],1)-1))</f>
        <v>theater</v>
      </c>
      <c r="R3741" t="str">
        <f>TRIM(MID(Table1[[#This Row],[Category and Sub-Category]],SEARCH("/",Table1[[#This Row],[Category and Sub-Category]],1)+1,LEN(Table1[[#This Row],[Category and Sub-Category]])))</f>
        <v>plays</v>
      </c>
      <c r="S3741" s="8">
        <f>DATE(1970,1,1)+(Table1[[#This Row],[launched_at]]/(24*60*60))</f>
        <v>42548.449861111112</v>
      </c>
      <c r="T3741" s="8">
        <f>DATE(1970,1,1)+(Table1[[#This Row],[deadline]]/(24*60*60))</f>
        <v>42568.449861111112</v>
      </c>
      <c r="U3741">
        <f>_xlfn.DAYS(Table1[[#This Row],[Date Ended Conversion]],Table1[[#This Row],[Date Created Conversion]])</f>
        <v>20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9">
        <f>IF(Table1[[#This Row],[goal]] &lt;= 0,0,Table1[[#This Row],[pledged]]/Table1[[#This Row],[goal]])</f>
        <v>0.17899999999999999</v>
      </c>
      <c r="P3742" s="7">
        <f>IF(Table1[[#This Row],[backers_count]] &lt;= 0,0,Table1[[#This Row],[pledged]]/Table1[[#This Row],[backers_count]])</f>
        <v>25.571428571428573</v>
      </c>
      <c r="Q3742" t="str">
        <f>TRIM(MID(Table1[[#This Row],[Category and Sub-Category]],1,SEARCH("/",Table1[[#This Row],[Category and Sub-Category]],1)-1))</f>
        <v>theater</v>
      </c>
      <c r="R3742" t="str">
        <f>TRIM(MID(Table1[[#This Row],[Category and Sub-Category]],SEARCH("/",Table1[[#This Row],[Category and Sub-Category]],1)+1,LEN(Table1[[#This Row],[Category and Sub-Category]])))</f>
        <v>plays</v>
      </c>
      <c r="S3742" s="8">
        <f>DATE(1970,1,1)+(Table1[[#This Row],[launched_at]]/(24*60*60))</f>
        <v>41833.089756944442</v>
      </c>
      <c r="T3742" s="8">
        <f>DATE(1970,1,1)+(Table1[[#This Row],[deadline]]/(24*60*60))</f>
        <v>41863.079143518517</v>
      </c>
      <c r="U3742">
        <f>_xlfn.DAYS(Table1[[#This Row],[Date Ended Conversion]],Table1[[#This Row],[Date Created Conversion]])</f>
        <v>30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9">
        <f>IF(Table1[[#This Row],[goal]] &lt;= 0,0,Table1[[#This Row],[pledged]]/Table1[[#This Row],[goal]])</f>
        <v>0</v>
      </c>
      <c r="P3743" s="7">
        <f>IF(Table1[[#This Row],[backers_count]] &lt;= 0,0,Table1[[#This Row],[pledged]]/Table1[[#This Row],[backers_count]])</f>
        <v>0</v>
      </c>
      <c r="Q3743" t="str">
        <f>TRIM(MID(Table1[[#This Row],[Category and Sub-Category]],1,SEARCH("/",Table1[[#This Row],[Category and Sub-Category]],1)-1))</f>
        <v>theater</v>
      </c>
      <c r="R3743" t="str">
        <f>TRIM(MID(Table1[[#This Row],[Category and Sub-Category]],SEARCH("/",Table1[[#This Row],[Category and Sub-Category]],1)+1,LEN(Table1[[#This Row],[Category and Sub-Category]])))</f>
        <v>plays</v>
      </c>
      <c r="S3743" s="8">
        <f>DATE(1970,1,1)+(Table1[[#This Row],[launched_at]]/(24*60*60))</f>
        <v>42325.920717592591</v>
      </c>
      <c r="T3743" s="8">
        <f>DATE(1970,1,1)+(Table1[[#This Row],[deadline]]/(24*60*60))</f>
        <v>42355.920717592591</v>
      </c>
      <c r="U3743">
        <f>_xlfn.DAYS(Table1[[#This Row],[Date Ended Conversion]],Table1[[#This Row],[Date Created Conversion]])</f>
        <v>30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9">
        <f>IF(Table1[[#This Row],[goal]] &lt;= 0,0,Table1[[#This Row],[pledged]]/Table1[[#This Row],[goal]])</f>
        <v>0.02</v>
      </c>
      <c r="P3744" s="7">
        <f>IF(Table1[[#This Row],[backers_count]] &lt;= 0,0,Table1[[#This Row],[pledged]]/Table1[[#This Row],[backers_count]])</f>
        <v>25</v>
      </c>
      <c r="Q3744" t="str">
        <f>TRIM(MID(Table1[[#This Row],[Category and Sub-Category]],1,SEARCH("/",Table1[[#This Row],[Category and Sub-Category]],1)-1))</f>
        <v>theater</v>
      </c>
      <c r="R3744" t="str">
        <f>TRIM(MID(Table1[[#This Row],[Category and Sub-Category]],SEARCH("/",Table1[[#This Row],[Category and Sub-Category]],1)+1,LEN(Table1[[#This Row],[Category and Sub-Category]])))</f>
        <v>plays</v>
      </c>
      <c r="S3744" s="8">
        <f>DATE(1970,1,1)+(Table1[[#This Row],[launched_at]]/(24*60*60))</f>
        <v>41858.214629629627</v>
      </c>
      <c r="T3744" s="8">
        <f>DATE(1970,1,1)+(Table1[[#This Row],[deadline]]/(24*60*60))</f>
        <v>41888.214629629627</v>
      </c>
      <c r="U3744">
        <f>_xlfn.DAYS(Table1[[#This Row],[Date Ended Conversion]],Table1[[#This Row],[Date Created Conversion]])</f>
        <v>30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9">
        <f>IF(Table1[[#This Row],[goal]] &lt;= 0,0,Table1[[#This Row],[pledged]]/Table1[[#This Row],[goal]])</f>
        <v>0</v>
      </c>
      <c r="P3745" s="7">
        <f>IF(Table1[[#This Row],[backers_count]] &lt;= 0,0,Table1[[#This Row],[pledged]]/Table1[[#This Row],[backers_count]])</f>
        <v>0</v>
      </c>
      <c r="Q3745" t="str">
        <f>TRIM(MID(Table1[[#This Row],[Category and Sub-Category]],1,SEARCH("/",Table1[[#This Row],[Category and Sub-Category]],1)-1))</f>
        <v>theater</v>
      </c>
      <c r="R3745" t="str">
        <f>TRIM(MID(Table1[[#This Row],[Category and Sub-Category]],SEARCH("/",Table1[[#This Row],[Category and Sub-Category]],1)+1,LEN(Table1[[#This Row],[Category and Sub-Category]])))</f>
        <v>plays</v>
      </c>
      <c r="S3745" s="8">
        <f>DATE(1970,1,1)+(Table1[[#This Row],[launched_at]]/(24*60*60))</f>
        <v>41793.710231481484</v>
      </c>
      <c r="T3745" s="8">
        <f>DATE(1970,1,1)+(Table1[[#This Row],[deadline]]/(24*60*60))</f>
        <v>41823.710231481484</v>
      </c>
      <c r="U3745">
        <f>_xlfn.DAYS(Table1[[#This Row],[Date Ended Conversion]],Table1[[#This Row],[Date Created Conversion]])</f>
        <v>30</v>
      </c>
    </row>
    <row r="3746" spans="1:21" ht="43.5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9">
        <f>IF(Table1[[#This Row],[goal]] &lt;= 0,0,Table1[[#This Row],[pledged]]/Table1[[#This Row],[goal]])</f>
        <v>0</v>
      </c>
      <c r="P3746" s="7">
        <f>IF(Table1[[#This Row],[backers_count]] &lt;= 0,0,Table1[[#This Row],[pledged]]/Table1[[#This Row],[backers_count]])</f>
        <v>0</v>
      </c>
      <c r="Q3746" t="str">
        <f>TRIM(MID(Table1[[#This Row],[Category and Sub-Category]],1,SEARCH("/",Table1[[#This Row],[Category and Sub-Category]],1)-1))</f>
        <v>theater</v>
      </c>
      <c r="R3746" t="str">
        <f>TRIM(MID(Table1[[#This Row],[Category and Sub-Category]],SEARCH("/",Table1[[#This Row],[Category and Sub-Category]],1)+1,LEN(Table1[[#This Row],[Category and Sub-Category]])))</f>
        <v>plays</v>
      </c>
      <c r="S3746" s="8">
        <f>DATE(1970,1,1)+(Table1[[#This Row],[launched_at]]/(24*60*60))</f>
        <v>41793.814259259263</v>
      </c>
      <c r="T3746" s="8">
        <f>DATE(1970,1,1)+(Table1[[#This Row],[deadline]]/(24*60*60))</f>
        <v>41825.165972222225</v>
      </c>
      <c r="U3746">
        <f>_xlfn.DAYS(Table1[[#This Row],[Date Ended Conversion]],Table1[[#This Row],[Date Created Conversion]])</f>
        <v>32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9">
        <f>IF(Table1[[#This Row],[goal]] &lt;= 0,0,Table1[[#This Row],[pledged]]/Table1[[#This Row],[goal]])</f>
        <v>0.1</v>
      </c>
      <c r="P3747" s="7">
        <f>IF(Table1[[#This Row],[backers_count]] &lt;= 0,0,Table1[[#This Row],[pledged]]/Table1[[#This Row],[backers_count]])</f>
        <v>10</v>
      </c>
      <c r="Q3747" t="str">
        <f>TRIM(MID(Table1[[#This Row],[Category and Sub-Category]],1,SEARCH("/",Table1[[#This Row],[Category and Sub-Category]],1)-1))</f>
        <v>theater</v>
      </c>
      <c r="R3747" t="str">
        <f>TRIM(MID(Table1[[#This Row],[Category and Sub-Category]],SEARCH("/",Table1[[#This Row],[Category and Sub-Category]],1)+1,LEN(Table1[[#This Row],[Category and Sub-Category]])))</f>
        <v>plays</v>
      </c>
      <c r="S3747" s="8">
        <f>DATE(1970,1,1)+(Table1[[#This Row],[launched_at]]/(24*60*60))</f>
        <v>41831.697939814811</v>
      </c>
      <c r="T3747" s="8">
        <f>DATE(1970,1,1)+(Table1[[#This Row],[deadline]]/(24*60*60))</f>
        <v>41861.697939814811</v>
      </c>
      <c r="U3747">
        <f>_xlfn.DAYS(Table1[[#This Row],[Date Ended Conversion]],Table1[[#This Row],[Date Created Conversion]])</f>
        <v>30</v>
      </c>
    </row>
    <row r="3748" spans="1:2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9">
        <f>IF(Table1[[#This Row],[goal]] &lt;= 0,0,Table1[[#This Row],[pledged]]/Table1[[#This Row],[goal]])</f>
        <v>2.3764705882352941E-2</v>
      </c>
      <c r="P3748" s="7">
        <f>IF(Table1[[#This Row],[backers_count]] &lt;= 0,0,Table1[[#This Row],[pledged]]/Table1[[#This Row],[backers_count]])</f>
        <v>202</v>
      </c>
      <c r="Q3748" t="str">
        <f>TRIM(MID(Table1[[#This Row],[Category and Sub-Category]],1,SEARCH("/",Table1[[#This Row],[Category and Sub-Category]],1)-1))</f>
        <v>theater</v>
      </c>
      <c r="R3748" t="str">
        <f>TRIM(MID(Table1[[#This Row],[Category and Sub-Category]],SEARCH("/",Table1[[#This Row],[Category and Sub-Category]],1)+1,LEN(Table1[[#This Row],[Category and Sub-Category]])))</f>
        <v>plays</v>
      </c>
      <c r="S3748" s="8">
        <f>DATE(1970,1,1)+(Table1[[#This Row],[launched_at]]/(24*60*60))</f>
        <v>42621.389340277776</v>
      </c>
      <c r="T3748" s="8">
        <f>DATE(1970,1,1)+(Table1[[#This Row],[deadline]]/(24*60*60))</f>
        <v>42651.389340277776</v>
      </c>
      <c r="U3748">
        <f>_xlfn.DAYS(Table1[[#This Row],[Date Ended Conversion]],Table1[[#This Row],[Date Created Conversion]])</f>
        <v>30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9">
        <f>IF(Table1[[#This Row],[goal]] &lt;= 0,0,Table1[[#This Row],[pledged]]/Table1[[#This Row],[goal]])</f>
        <v>0.01</v>
      </c>
      <c r="P3749" s="7">
        <f>IF(Table1[[#This Row],[backers_count]] &lt;= 0,0,Table1[[#This Row],[pledged]]/Table1[[#This Row],[backers_count]])</f>
        <v>25</v>
      </c>
      <c r="Q3749" t="str">
        <f>TRIM(MID(Table1[[#This Row],[Category and Sub-Category]],1,SEARCH("/",Table1[[#This Row],[Category and Sub-Category]],1)-1))</f>
        <v>theater</v>
      </c>
      <c r="R3749" t="str">
        <f>TRIM(MID(Table1[[#This Row],[Category and Sub-Category]],SEARCH("/",Table1[[#This Row],[Category and Sub-Category]],1)+1,LEN(Table1[[#This Row],[Category and Sub-Category]])))</f>
        <v>plays</v>
      </c>
      <c r="S3749" s="8">
        <f>DATE(1970,1,1)+(Table1[[#This Row],[launched_at]]/(24*60*60))</f>
        <v>42164.299722222218</v>
      </c>
      <c r="T3749" s="8">
        <f>DATE(1970,1,1)+(Table1[[#This Row],[deadline]]/(24*60*60))</f>
        <v>42190.957638888889</v>
      </c>
      <c r="U3749">
        <f>_xlfn.DAYS(Table1[[#This Row],[Date Ended Conversion]],Table1[[#This Row],[Date Created Conversion]])</f>
        <v>26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9">
        <f>IF(Table1[[#This Row],[goal]] &lt;= 0,0,Table1[[#This Row],[pledged]]/Table1[[#This Row],[goal]])</f>
        <v>1.0351999999999999</v>
      </c>
      <c r="P3750" s="7">
        <f>IF(Table1[[#This Row],[backers_count]] &lt;= 0,0,Table1[[#This Row],[pledged]]/Table1[[#This Row],[backers_count]])</f>
        <v>99.538461538461533</v>
      </c>
      <c r="Q3750" t="str">
        <f>TRIM(MID(Table1[[#This Row],[Category and Sub-Category]],1,SEARCH("/",Table1[[#This Row],[Category and Sub-Category]],1)-1))</f>
        <v>theater</v>
      </c>
      <c r="R3750" t="str">
        <f>TRIM(MID(Table1[[#This Row],[Category and Sub-Category]],SEARCH("/",Table1[[#This Row],[Category and Sub-Category]],1)+1,LEN(Table1[[#This Row],[Category and Sub-Category]])))</f>
        <v>musical</v>
      </c>
      <c r="S3750" s="8">
        <f>DATE(1970,1,1)+(Table1[[#This Row],[launched_at]]/(24*60*60))</f>
        <v>42395.706435185188</v>
      </c>
      <c r="T3750" s="8">
        <f>DATE(1970,1,1)+(Table1[[#This Row],[deadline]]/(24*60*60))</f>
        <v>42416.249305555553</v>
      </c>
      <c r="U3750">
        <f>_xlfn.DAYS(Table1[[#This Row],[Date Ended Conversion]],Table1[[#This Row],[Date Created Conversion]])</f>
        <v>21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9">
        <f>IF(Table1[[#This Row],[goal]] &lt;= 0,0,Table1[[#This Row],[pledged]]/Table1[[#This Row],[goal]])</f>
        <v>1.05</v>
      </c>
      <c r="P3751" s="7">
        <f>IF(Table1[[#This Row],[backers_count]] &lt;= 0,0,Table1[[#This Row],[pledged]]/Table1[[#This Row],[backers_count]])</f>
        <v>75</v>
      </c>
      <c r="Q3751" t="str">
        <f>TRIM(MID(Table1[[#This Row],[Category and Sub-Category]],1,SEARCH("/",Table1[[#This Row],[Category and Sub-Category]],1)-1))</f>
        <v>theater</v>
      </c>
      <c r="R3751" t="str">
        <f>TRIM(MID(Table1[[#This Row],[Category and Sub-Category]],SEARCH("/",Table1[[#This Row],[Category and Sub-Category]],1)+1,LEN(Table1[[#This Row],[Category and Sub-Category]])))</f>
        <v>musical</v>
      </c>
      <c r="S3751" s="8">
        <f>DATE(1970,1,1)+(Table1[[#This Row],[launched_at]]/(24*60*60))</f>
        <v>42458.127175925925</v>
      </c>
      <c r="T3751" s="8">
        <f>DATE(1970,1,1)+(Table1[[#This Row],[deadline]]/(24*60*60))</f>
        <v>42489.165972222225</v>
      </c>
      <c r="U3751">
        <f>_xlfn.DAYS(Table1[[#This Row],[Date Ended Conversion]],Table1[[#This Row],[Date Created Conversion]])</f>
        <v>31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9">
        <f>IF(Table1[[#This Row],[goal]] &lt;= 0,0,Table1[[#This Row],[pledged]]/Table1[[#This Row],[goal]])</f>
        <v>1.0044999999999999</v>
      </c>
      <c r="P3752" s="7">
        <f>IF(Table1[[#This Row],[backers_count]] &lt;= 0,0,Table1[[#This Row],[pledged]]/Table1[[#This Row],[backers_count]])</f>
        <v>215.25</v>
      </c>
      <c r="Q3752" t="str">
        <f>TRIM(MID(Table1[[#This Row],[Category and Sub-Category]],1,SEARCH("/",Table1[[#This Row],[Category and Sub-Category]],1)-1))</f>
        <v>theater</v>
      </c>
      <c r="R3752" t="str">
        <f>TRIM(MID(Table1[[#This Row],[Category and Sub-Category]],SEARCH("/",Table1[[#This Row],[Category and Sub-Category]],1)+1,LEN(Table1[[#This Row],[Category and Sub-Category]])))</f>
        <v>musical</v>
      </c>
      <c r="S3752" s="8">
        <f>DATE(1970,1,1)+(Table1[[#This Row],[launched_at]]/(24*60*60))</f>
        <v>42016.981574074074</v>
      </c>
      <c r="T3752" s="8">
        <f>DATE(1970,1,1)+(Table1[[#This Row],[deadline]]/(24*60*60))</f>
        <v>42045.332638888889</v>
      </c>
      <c r="U3752">
        <f>_xlfn.DAYS(Table1[[#This Row],[Date Ended Conversion]],Table1[[#This Row],[Date Created Conversion]])</f>
        <v>29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9">
        <f>IF(Table1[[#This Row],[goal]] &lt;= 0,0,Table1[[#This Row],[pledged]]/Table1[[#This Row],[goal]])</f>
        <v>1.3260000000000001</v>
      </c>
      <c r="P3753" s="7">
        <f>IF(Table1[[#This Row],[backers_count]] &lt;= 0,0,Table1[[#This Row],[pledged]]/Table1[[#This Row],[backers_count]])</f>
        <v>120.54545454545455</v>
      </c>
      <c r="Q3753" t="str">
        <f>TRIM(MID(Table1[[#This Row],[Category and Sub-Category]],1,SEARCH("/",Table1[[#This Row],[Category and Sub-Category]],1)-1))</f>
        <v>theater</v>
      </c>
      <c r="R3753" t="str">
        <f>TRIM(MID(Table1[[#This Row],[Category and Sub-Category]],SEARCH("/",Table1[[#This Row],[Category and Sub-Category]],1)+1,LEN(Table1[[#This Row],[Category and Sub-Category]])))</f>
        <v>musical</v>
      </c>
      <c r="S3753" s="8">
        <f>DATE(1970,1,1)+(Table1[[#This Row],[launched_at]]/(24*60*60))</f>
        <v>42403.035567129627</v>
      </c>
      <c r="T3753" s="8">
        <f>DATE(1970,1,1)+(Table1[[#This Row],[deadline]]/(24*60*60))</f>
        <v>42462.993900462963</v>
      </c>
      <c r="U3753">
        <f>_xlfn.DAYS(Table1[[#This Row],[Date Ended Conversion]],Table1[[#This Row],[Date Created Conversion]])</f>
        <v>59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9">
        <f>IF(Table1[[#This Row],[goal]] &lt;= 0,0,Table1[[#This Row],[pledged]]/Table1[[#This Row],[goal]])</f>
        <v>1.1299999999999999</v>
      </c>
      <c r="P3754" s="7">
        <f>IF(Table1[[#This Row],[backers_count]] &lt;= 0,0,Table1[[#This Row],[pledged]]/Table1[[#This Row],[backers_count]])</f>
        <v>37.666666666666664</v>
      </c>
      <c r="Q3754" t="str">
        <f>TRIM(MID(Table1[[#This Row],[Category and Sub-Category]],1,SEARCH("/",Table1[[#This Row],[Category and Sub-Category]],1)-1))</f>
        <v>theater</v>
      </c>
      <c r="R3754" t="str">
        <f>TRIM(MID(Table1[[#This Row],[Category and Sub-Category]],SEARCH("/",Table1[[#This Row],[Category and Sub-Category]],1)+1,LEN(Table1[[#This Row],[Category and Sub-Category]])))</f>
        <v>musical</v>
      </c>
      <c r="S3754" s="8">
        <f>DATE(1970,1,1)+(Table1[[#This Row],[launched_at]]/(24*60*60))</f>
        <v>42619.802488425921</v>
      </c>
      <c r="T3754" s="8">
        <f>DATE(1970,1,1)+(Table1[[#This Row],[deadline]]/(24*60*60))</f>
        <v>42659.875</v>
      </c>
      <c r="U3754">
        <f>_xlfn.DAYS(Table1[[#This Row],[Date Ended Conversion]],Table1[[#This Row],[Date Created Conversion]])</f>
        <v>40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9">
        <f>IF(Table1[[#This Row],[goal]] &lt;= 0,0,Table1[[#This Row],[pledged]]/Table1[[#This Row],[goal]])</f>
        <v>1.0334000000000001</v>
      </c>
      <c r="P3755" s="7">
        <f>IF(Table1[[#This Row],[backers_count]] &lt;= 0,0,Table1[[#This Row],[pledged]]/Table1[[#This Row],[backers_count]])</f>
        <v>172.23333333333332</v>
      </c>
      <c r="Q3755" t="str">
        <f>TRIM(MID(Table1[[#This Row],[Category and Sub-Category]],1,SEARCH("/",Table1[[#This Row],[Category and Sub-Category]],1)-1))</f>
        <v>theater</v>
      </c>
      <c r="R3755" t="str">
        <f>TRIM(MID(Table1[[#This Row],[Category and Sub-Category]],SEARCH("/",Table1[[#This Row],[Category and Sub-Category]],1)+1,LEN(Table1[[#This Row],[Category and Sub-Category]])))</f>
        <v>musical</v>
      </c>
      <c r="S3755" s="8">
        <f>DATE(1970,1,1)+(Table1[[#This Row],[launched_at]]/(24*60*60))</f>
        <v>42128.824074074073</v>
      </c>
      <c r="T3755" s="8">
        <f>DATE(1970,1,1)+(Table1[[#This Row],[deadline]]/(24*60*60))</f>
        <v>42158</v>
      </c>
      <c r="U3755">
        <f>_xlfn.DAYS(Table1[[#This Row],[Date Ended Conversion]],Table1[[#This Row],[Date Created Conversion]])</f>
        <v>30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9">
        <f>IF(Table1[[#This Row],[goal]] &lt;= 0,0,Table1[[#This Row],[pledged]]/Table1[[#This Row],[goal]])</f>
        <v>1.2</v>
      </c>
      <c r="P3756" s="7">
        <f>IF(Table1[[#This Row],[backers_count]] &lt;= 0,0,Table1[[#This Row],[pledged]]/Table1[[#This Row],[backers_count]])</f>
        <v>111.11111111111111</v>
      </c>
      <c r="Q3756" t="str">
        <f>TRIM(MID(Table1[[#This Row],[Category and Sub-Category]],1,SEARCH("/",Table1[[#This Row],[Category and Sub-Category]],1)-1))</f>
        <v>theater</v>
      </c>
      <c r="R3756" t="str">
        <f>TRIM(MID(Table1[[#This Row],[Category and Sub-Category]],SEARCH("/",Table1[[#This Row],[Category and Sub-Category]],1)+1,LEN(Table1[[#This Row],[Category and Sub-Category]])))</f>
        <v>musical</v>
      </c>
      <c r="S3756" s="8">
        <f>DATE(1970,1,1)+(Table1[[#This Row],[launched_at]]/(24*60*60))</f>
        <v>41808.881215277775</v>
      </c>
      <c r="T3756" s="8">
        <f>DATE(1970,1,1)+(Table1[[#This Row],[deadline]]/(24*60*60))</f>
        <v>41846.207638888889</v>
      </c>
      <c r="U3756">
        <f>_xlfn.DAYS(Table1[[#This Row],[Date Ended Conversion]],Table1[[#This Row],[Date Created Conversion]])</f>
        <v>38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9">
        <f>IF(Table1[[#This Row],[goal]] &lt;= 0,0,Table1[[#This Row],[pledged]]/Table1[[#This Row],[goal]])</f>
        <v>1.2963636363636364</v>
      </c>
      <c r="P3757" s="7">
        <f>IF(Table1[[#This Row],[backers_count]] &lt;= 0,0,Table1[[#This Row],[pledged]]/Table1[[#This Row],[backers_count]])</f>
        <v>25.464285714285715</v>
      </c>
      <c r="Q3757" t="str">
        <f>TRIM(MID(Table1[[#This Row],[Category and Sub-Category]],1,SEARCH("/",Table1[[#This Row],[Category and Sub-Category]],1)-1))</f>
        <v>theater</v>
      </c>
      <c r="R3757" t="str">
        <f>TRIM(MID(Table1[[#This Row],[Category and Sub-Category]],SEARCH("/",Table1[[#This Row],[Category and Sub-Category]],1)+1,LEN(Table1[[#This Row],[Category and Sub-Category]])))</f>
        <v>musical</v>
      </c>
      <c r="S3757" s="8">
        <f>DATE(1970,1,1)+(Table1[[#This Row],[launched_at]]/(24*60*60))</f>
        <v>42445.866979166662</v>
      </c>
      <c r="T3757" s="8">
        <f>DATE(1970,1,1)+(Table1[[#This Row],[deadline]]/(24*60*60))</f>
        <v>42475.866979166662</v>
      </c>
      <c r="U3757">
        <f>_xlfn.DAYS(Table1[[#This Row],[Date Ended Conversion]],Table1[[#This Row],[Date Created Conversion]])</f>
        <v>30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9">
        <f>IF(Table1[[#This Row],[goal]] &lt;= 0,0,Table1[[#This Row],[pledged]]/Table1[[#This Row],[goal]])</f>
        <v>1.0111111111111111</v>
      </c>
      <c r="P3758" s="7">
        <f>IF(Table1[[#This Row],[backers_count]] &lt;= 0,0,Table1[[#This Row],[pledged]]/Table1[[#This Row],[backers_count]])</f>
        <v>267.64705882352939</v>
      </c>
      <c r="Q3758" t="str">
        <f>TRIM(MID(Table1[[#This Row],[Category and Sub-Category]],1,SEARCH("/",Table1[[#This Row],[Category and Sub-Category]],1)-1))</f>
        <v>theater</v>
      </c>
      <c r="R3758" t="str">
        <f>TRIM(MID(Table1[[#This Row],[Category and Sub-Category]],SEARCH("/",Table1[[#This Row],[Category and Sub-Category]],1)+1,LEN(Table1[[#This Row],[Category and Sub-Category]])))</f>
        <v>musical</v>
      </c>
      <c r="S3758" s="8">
        <f>DATE(1970,1,1)+(Table1[[#This Row],[launched_at]]/(24*60*60))</f>
        <v>41771.814791666664</v>
      </c>
      <c r="T3758" s="8">
        <f>DATE(1970,1,1)+(Table1[[#This Row],[deadline]]/(24*60*60))</f>
        <v>41801.814791666664</v>
      </c>
      <c r="U3758">
        <f>_xlfn.DAYS(Table1[[#This Row],[Date Ended Conversion]],Table1[[#This Row],[Date Created Conversion]])</f>
        <v>30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9">
        <f>IF(Table1[[#This Row],[goal]] &lt;= 0,0,Table1[[#This Row],[pledged]]/Table1[[#This Row],[goal]])</f>
        <v>1.0851428571428572</v>
      </c>
      <c r="P3759" s="7">
        <f>IF(Table1[[#This Row],[backers_count]] &lt;= 0,0,Table1[[#This Row],[pledged]]/Table1[[#This Row],[backers_count]])</f>
        <v>75.959999999999994</v>
      </c>
      <c r="Q3759" t="str">
        <f>TRIM(MID(Table1[[#This Row],[Category and Sub-Category]],1,SEARCH("/",Table1[[#This Row],[Category and Sub-Category]],1)-1))</f>
        <v>theater</v>
      </c>
      <c r="R3759" t="str">
        <f>TRIM(MID(Table1[[#This Row],[Category and Sub-Category]],SEARCH("/",Table1[[#This Row],[Category and Sub-Category]],1)+1,LEN(Table1[[#This Row],[Category and Sub-Category]])))</f>
        <v>musical</v>
      </c>
      <c r="S3759" s="8">
        <f>DATE(1970,1,1)+(Table1[[#This Row],[launched_at]]/(24*60*60))</f>
        <v>41954.850868055553</v>
      </c>
      <c r="T3759" s="8">
        <f>DATE(1970,1,1)+(Table1[[#This Row],[deadline]]/(24*60*60))</f>
        <v>41974.850868055553</v>
      </c>
      <c r="U3759">
        <f>_xlfn.DAYS(Table1[[#This Row],[Date Ended Conversion]],Table1[[#This Row],[Date Created Conversion]])</f>
        <v>20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9">
        <f>IF(Table1[[#This Row],[goal]] &lt;= 0,0,Table1[[#This Row],[pledged]]/Table1[[#This Row],[goal]])</f>
        <v>1.0233333333333334</v>
      </c>
      <c r="P3760" s="7">
        <f>IF(Table1[[#This Row],[backers_count]] &lt;= 0,0,Table1[[#This Row],[pledged]]/Table1[[#This Row],[backers_count]])</f>
        <v>59.03846153846154</v>
      </c>
      <c r="Q3760" t="str">
        <f>TRIM(MID(Table1[[#This Row],[Category and Sub-Category]],1,SEARCH("/",Table1[[#This Row],[Category and Sub-Category]],1)-1))</f>
        <v>theater</v>
      </c>
      <c r="R3760" t="str">
        <f>TRIM(MID(Table1[[#This Row],[Category and Sub-Category]],SEARCH("/",Table1[[#This Row],[Category and Sub-Category]],1)+1,LEN(Table1[[#This Row],[Category and Sub-Category]])))</f>
        <v>musical</v>
      </c>
      <c r="S3760" s="8">
        <f>DATE(1970,1,1)+(Table1[[#This Row],[launched_at]]/(24*60*60))</f>
        <v>41747.471504629633</v>
      </c>
      <c r="T3760" s="8">
        <f>DATE(1970,1,1)+(Table1[[#This Row],[deadline]]/(24*60*60))</f>
        <v>41778.208333333336</v>
      </c>
      <c r="U3760">
        <f>_xlfn.DAYS(Table1[[#This Row],[Date Ended Conversion]],Table1[[#This Row],[Date Created Conversion]])</f>
        <v>31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9">
        <f>IF(Table1[[#This Row],[goal]] &lt;= 0,0,Table1[[#This Row],[pledged]]/Table1[[#This Row],[goal]])</f>
        <v>1.1024425000000002</v>
      </c>
      <c r="P3761" s="7">
        <f>IF(Table1[[#This Row],[backers_count]] &lt;= 0,0,Table1[[#This Row],[pledged]]/Table1[[#This Row],[backers_count]])</f>
        <v>50.111022727272733</v>
      </c>
      <c r="Q3761" t="str">
        <f>TRIM(MID(Table1[[#This Row],[Category and Sub-Category]],1,SEARCH("/",Table1[[#This Row],[Category and Sub-Category]],1)-1))</f>
        <v>theater</v>
      </c>
      <c r="R3761" t="str">
        <f>TRIM(MID(Table1[[#This Row],[Category and Sub-Category]],SEARCH("/",Table1[[#This Row],[Category and Sub-Category]],1)+1,LEN(Table1[[#This Row],[Category and Sub-Category]])))</f>
        <v>musical</v>
      </c>
      <c r="S3761" s="8">
        <f>DATE(1970,1,1)+(Table1[[#This Row],[launched_at]]/(24*60*60))</f>
        <v>42182.108252314814</v>
      </c>
      <c r="T3761" s="8">
        <f>DATE(1970,1,1)+(Table1[[#This Row],[deadline]]/(24*60*60))</f>
        <v>42242.108252314814</v>
      </c>
      <c r="U3761">
        <f>_xlfn.DAYS(Table1[[#This Row],[Date Ended Conversion]],Table1[[#This Row],[Date Created Conversion]])</f>
        <v>60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9">
        <f>IF(Table1[[#This Row],[goal]] &lt;= 0,0,Table1[[#This Row],[pledged]]/Table1[[#This Row],[goal]])</f>
        <v>1.010154</v>
      </c>
      <c r="P3762" s="7">
        <f>IF(Table1[[#This Row],[backers_count]] &lt;= 0,0,Table1[[#This Row],[pledged]]/Table1[[#This Row],[backers_count]])</f>
        <v>55.502967032967035</v>
      </c>
      <c r="Q3762" t="str">
        <f>TRIM(MID(Table1[[#This Row],[Category and Sub-Category]],1,SEARCH("/",Table1[[#This Row],[Category and Sub-Category]],1)-1))</f>
        <v>theater</v>
      </c>
      <c r="R3762" t="str">
        <f>TRIM(MID(Table1[[#This Row],[Category and Sub-Category]],SEARCH("/",Table1[[#This Row],[Category and Sub-Category]],1)+1,LEN(Table1[[#This Row],[Category and Sub-Category]])))</f>
        <v>musical</v>
      </c>
      <c r="S3762" s="8">
        <f>DATE(1970,1,1)+(Table1[[#This Row],[launched_at]]/(24*60*60))</f>
        <v>41739.525300925925</v>
      </c>
      <c r="T3762" s="8">
        <f>DATE(1970,1,1)+(Table1[[#This Row],[deadline]]/(24*60*60))</f>
        <v>41764.525300925925</v>
      </c>
      <c r="U3762">
        <f>_xlfn.DAYS(Table1[[#This Row],[Date Ended Conversion]],Table1[[#This Row],[Date Created Conversion]])</f>
        <v>25</v>
      </c>
    </row>
    <row r="3763" spans="1:21" ht="43.5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9">
        <f>IF(Table1[[#This Row],[goal]] &lt;= 0,0,Table1[[#This Row],[pledged]]/Table1[[#This Row],[goal]])</f>
        <v>1</v>
      </c>
      <c r="P3763" s="7">
        <f>IF(Table1[[#This Row],[backers_count]] &lt;= 0,0,Table1[[#This Row],[pledged]]/Table1[[#This Row],[backers_count]])</f>
        <v>166.66666666666666</v>
      </c>
      <c r="Q3763" t="str">
        <f>TRIM(MID(Table1[[#This Row],[Category and Sub-Category]],1,SEARCH("/",Table1[[#This Row],[Category and Sub-Category]],1)-1))</f>
        <v>theater</v>
      </c>
      <c r="R3763" t="str">
        <f>TRIM(MID(Table1[[#This Row],[Category and Sub-Category]],SEARCH("/",Table1[[#This Row],[Category and Sub-Category]],1)+1,LEN(Table1[[#This Row],[Category and Sub-Category]])))</f>
        <v>musical</v>
      </c>
      <c r="S3763" s="8">
        <f>DATE(1970,1,1)+(Table1[[#This Row],[launched_at]]/(24*60*60))</f>
        <v>42173.466863425929</v>
      </c>
      <c r="T3763" s="8">
        <f>DATE(1970,1,1)+(Table1[[#This Row],[deadline]]/(24*60*60))</f>
        <v>42226.958333333328</v>
      </c>
      <c r="U3763">
        <f>_xlfn.DAYS(Table1[[#This Row],[Date Ended Conversion]],Table1[[#This Row],[Date Created Conversion]])</f>
        <v>53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9">
        <f>IF(Table1[[#This Row],[goal]] &lt;= 0,0,Table1[[#This Row],[pledged]]/Table1[[#This Row],[goal]])</f>
        <v>1.0624</v>
      </c>
      <c r="P3764" s="7">
        <f>IF(Table1[[#This Row],[backers_count]] &lt;= 0,0,Table1[[#This Row],[pledged]]/Table1[[#This Row],[backers_count]])</f>
        <v>47.428571428571431</v>
      </c>
      <c r="Q3764" t="str">
        <f>TRIM(MID(Table1[[#This Row],[Category and Sub-Category]],1,SEARCH("/",Table1[[#This Row],[Category and Sub-Category]],1)-1))</f>
        <v>theater</v>
      </c>
      <c r="R3764" t="str">
        <f>TRIM(MID(Table1[[#This Row],[Category and Sub-Category]],SEARCH("/",Table1[[#This Row],[Category and Sub-Category]],1)+1,LEN(Table1[[#This Row],[Category and Sub-Category]])))</f>
        <v>musical</v>
      </c>
      <c r="S3764" s="8">
        <f>DATE(1970,1,1)+(Table1[[#This Row],[launched_at]]/(24*60*60))</f>
        <v>42193.813530092593</v>
      </c>
      <c r="T3764" s="8">
        <f>DATE(1970,1,1)+(Table1[[#This Row],[deadline]]/(24*60*60))</f>
        <v>42218.813530092593</v>
      </c>
      <c r="U3764">
        <f>_xlfn.DAYS(Table1[[#This Row],[Date Ended Conversion]],Table1[[#This Row],[Date Created Conversion]])</f>
        <v>25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9">
        <f>IF(Table1[[#This Row],[goal]] &lt;= 0,0,Table1[[#This Row],[pledged]]/Table1[[#This Row],[goal]])</f>
        <v>1</v>
      </c>
      <c r="P3765" s="7">
        <f>IF(Table1[[#This Row],[backers_count]] &lt;= 0,0,Table1[[#This Row],[pledged]]/Table1[[#This Row],[backers_count]])</f>
        <v>64.935064935064929</v>
      </c>
      <c r="Q3765" t="str">
        <f>TRIM(MID(Table1[[#This Row],[Category and Sub-Category]],1,SEARCH("/",Table1[[#This Row],[Category and Sub-Category]],1)-1))</f>
        <v>theater</v>
      </c>
      <c r="R3765" t="str">
        <f>TRIM(MID(Table1[[#This Row],[Category and Sub-Category]],SEARCH("/",Table1[[#This Row],[Category and Sub-Category]],1)+1,LEN(Table1[[#This Row],[Category and Sub-Category]])))</f>
        <v>musical</v>
      </c>
      <c r="S3765" s="8">
        <f>DATE(1970,1,1)+(Table1[[#This Row],[launched_at]]/(24*60*60))</f>
        <v>42065.750300925924</v>
      </c>
      <c r="T3765" s="8">
        <f>DATE(1970,1,1)+(Table1[[#This Row],[deadline]]/(24*60*60))</f>
        <v>42095.708634259259</v>
      </c>
      <c r="U3765">
        <f>_xlfn.DAYS(Table1[[#This Row],[Date Ended Conversion]],Table1[[#This Row],[Date Created Conversion]])</f>
        <v>30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9">
        <f>IF(Table1[[#This Row],[goal]] &lt;= 0,0,Table1[[#This Row],[pledged]]/Table1[[#This Row],[goal]])</f>
        <v>1</v>
      </c>
      <c r="P3766" s="7">
        <f>IF(Table1[[#This Row],[backers_count]] &lt;= 0,0,Table1[[#This Row],[pledged]]/Table1[[#This Row],[backers_count]])</f>
        <v>55.555555555555557</v>
      </c>
      <c r="Q3766" t="str">
        <f>TRIM(MID(Table1[[#This Row],[Category and Sub-Category]],1,SEARCH("/",Table1[[#This Row],[Category and Sub-Category]],1)-1))</f>
        <v>theater</v>
      </c>
      <c r="R3766" t="str">
        <f>TRIM(MID(Table1[[#This Row],[Category and Sub-Category]],SEARCH("/",Table1[[#This Row],[Category and Sub-Category]],1)+1,LEN(Table1[[#This Row],[Category and Sub-Category]])))</f>
        <v>musical</v>
      </c>
      <c r="S3766" s="8">
        <f>DATE(1970,1,1)+(Table1[[#This Row],[launched_at]]/(24*60*60))</f>
        <v>42499.842962962968</v>
      </c>
      <c r="T3766" s="8">
        <f>DATE(1970,1,1)+(Table1[[#This Row],[deadline]]/(24*60*60))</f>
        <v>42519.025000000001</v>
      </c>
      <c r="U3766">
        <f>_xlfn.DAYS(Table1[[#This Row],[Date Ended Conversion]],Table1[[#This Row],[Date Created Conversion]])</f>
        <v>20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9">
        <f>IF(Table1[[#This Row],[goal]] &lt;= 0,0,Table1[[#This Row],[pledged]]/Table1[[#This Row],[goal]])</f>
        <v>1.1345714285714286</v>
      </c>
      <c r="P3767" s="7">
        <f>IF(Table1[[#This Row],[backers_count]] &lt;= 0,0,Table1[[#This Row],[pledged]]/Table1[[#This Row],[backers_count]])</f>
        <v>74.224299065420567</v>
      </c>
      <c r="Q3767" t="str">
        <f>TRIM(MID(Table1[[#This Row],[Category and Sub-Category]],1,SEARCH("/",Table1[[#This Row],[Category and Sub-Category]],1)-1))</f>
        <v>theater</v>
      </c>
      <c r="R3767" t="str">
        <f>TRIM(MID(Table1[[#This Row],[Category and Sub-Category]],SEARCH("/",Table1[[#This Row],[Category and Sub-Category]],1)+1,LEN(Table1[[#This Row],[Category and Sub-Category]])))</f>
        <v>musical</v>
      </c>
      <c r="S3767" s="8">
        <f>DATE(1970,1,1)+(Table1[[#This Row],[launched_at]]/(24*60*60))</f>
        <v>41820.776412037041</v>
      </c>
      <c r="T3767" s="8">
        <f>DATE(1970,1,1)+(Table1[[#This Row],[deadline]]/(24*60*60))</f>
        <v>41850.776412037041</v>
      </c>
      <c r="U3767">
        <f>_xlfn.DAYS(Table1[[#This Row],[Date Ended Conversion]],Table1[[#This Row],[Date Created Conversion]])</f>
        <v>30</v>
      </c>
    </row>
    <row r="3768" spans="1:21" ht="29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9">
        <f>IF(Table1[[#This Row],[goal]] &lt;= 0,0,Table1[[#This Row],[pledged]]/Table1[[#This Row],[goal]])</f>
        <v>1.0265010000000001</v>
      </c>
      <c r="P3768" s="7">
        <f>IF(Table1[[#This Row],[backers_count]] &lt;= 0,0,Table1[[#This Row],[pledged]]/Table1[[#This Row],[backers_count]])</f>
        <v>106.9271875</v>
      </c>
      <c r="Q3768" t="str">
        <f>TRIM(MID(Table1[[#This Row],[Category and Sub-Category]],1,SEARCH("/",Table1[[#This Row],[Category and Sub-Category]],1)-1))</f>
        <v>theater</v>
      </c>
      <c r="R3768" t="str">
        <f>TRIM(MID(Table1[[#This Row],[Category and Sub-Category]],SEARCH("/",Table1[[#This Row],[Category and Sub-Category]],1)+1,LEN(Table1[[#This Row],[Category and Sub-Category]])))</f>
        <v>musical</v>
      </c>
      <c r="S3768" s="8">
        <f>DATE(1970,1,1)+(Table1[[#This Row],[launched_at]]/(24*60*60))</f>
        <v>41788.167187500003</v>
      </c>
      <c r="T3768" s="8">
        <f>DATE(1970,1,1)+(Table1[[#This Row],[deadline]]/(24*60*60))</f>
        <v>41823.167187500003</v>
      </c>
      <c r="U3768">
        <f>_xlfn.DAYS(Table1[[#This Row],[Date Ended Conversion]],Table1[[#This Row],[Date Created Conversion]])</f>
        <v>35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9">
        <f>IF(Table1[[#This Row],[goal]] &lt;= 0,0,Table1[[#This Row],[pledged]]/Table1[[#This Row],[goal]])</f>
        <v>1.1675</v>
      </c>
      <c r="P3769" s="7">
        <f>IF(Table1[[#This Row],[backers_count]] &lt;= 0,0,Table1[[#This Row],[pledged]]/Table1[[#This Row],[backers_count]])</f>
        <v>41.696428571428569</v>
      </c>
      <c r="Q3769" t="str">
        <f>TRIM(MID(Table1[[#This Row],[Category and Sub-Category]],1,SEARCH("/",Table1[[#This Row],[Category and Sub-Category]],1)-1))</f>
        <v>theater</v>
      </c>
      <c r="R3769" t="str">
        <f>TRIM(MID(Table1[[#This Row],[Category and Sub-Category]],SEARCH("/",Table1[[#This Row],[Category and Sub-Category]],1)+1,LEN(Table1[[#This Row],[Category and Sub-Category]])))</f>
        <v>musical</v>
      </c>
      <c r="S3769" s="8">
        <f>DATE(1970,1,1)+(Table1[[#This Row],[launched_at]]/(24*60*60))</f>
        <v>42050.019641203704</v>
      </c>
      <c r="T3769" s="8">
        <f>DATE(1970,1,1)+(Table1[[#This Row],[deadline]]/(24*60*60))</f>
        <v>42064.207638888889</v>
      </c>
      <c r="U3769">
        <f>_xlfn.DAYS(Table1[[#This Row],[Date Ended Conversion]],Table1[[#This Row],[Date Created Conversion]])</f>
        <v>14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9">
        <f>IF(Table1[[#This Row],[goal]] &lt;= 0,0,Table1[[#This Row],[pledged]]/Table1[[#This Row],[goal]])</f>
        <v>1.0765274999999999</v>
      </c>
      <c r="P3770" s="7">
        <f>IF(Table1[[#This Row],[backers_count]] &lt;= 0,0,Table1[[#This Row],[pledged]]/Table1[[#This Row],[backers_count]])</f>
        <v>74.243275862068955</v>
      </c>
      <c r="Q3770" t="str">
        <f>TRIM(MID(Table1[[#This Row],[Category and Sub-Category]],1,SEARCH("/",Table1[[#This Row],[Category and Sub-Category]],1)-1))</f>
        <v>theater</v>
      </c>
      <c r="R3770" t="str">
        <f>TRIM(MID(Table1[[#This Row],[Category and Sub-Category]],SEARCH("/",Table1[[#This Row],[Category and Sub-Category]],1)+1,LEN(Table1[[#This Row],[Category and Sub-Category]])))</f>
        <v>musical</v>
      </c>
      <c r="S3770" s="8">
        <f>DATE(1970,1,1)+(Table1[[#This Row],[launched_at]]/(24*60*60))</f>
        <v>41772.727893518517</v>
      </c>
      <c r="T3770" s="8">
        <f>DATE(1970,1,1)+(Table1[[#This Row],[deadline]]/(24*60*60))</f>
        <v>41802.727893518517</v>
      </c>
      <c r="U3770">
        <f>_xlfn.DAYS(Table1[[#This Row],[Date Ended Conversion]],Table1[[#This Row],[Date Created Conversion]])</f>
        <v>30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9">
        <f>IF(Table1[[#This Row],[goal]] &lt;= 0,0,Table1[[#This Row],[pledged]]/Table1[[#This Row],[goal]])</f>
        <v>1</v>
      </c>
      <c r="P3771" s="7">
        <f>IF(Table1[[#This Row],[backers_count]] &lt;= 0,0,Table1[[#This Row],[pledged]]/Table1[[#This Row],[backers_count]])</f>
        <v>73.333333333333329</v>
      </c>
      <c r="Q3771" t="str">
        <f>TRIM(MID(Table1[[#This Row],[Category and Sub-Category]],1,SEARCH("/",Table1[[#This Row],[Category and Sub-Category]],1)-1))</f>
        <v>theater</v>
      </c>
      <c r="R3771" t="str">
        <f>TRIM(MID(Table1[[#This Row],[Category and Sub-Category]],SEARCH("/",Table1[[#This Row],[Category and Sub-Category]],1)+1,LEN(Table1[[#This Row],[Category and Sub-Category]])))</f>
        <v>musical</v>
      </c>
      <c r="S3771" s="8">
        <f>DATE(1970,1,1)+(Table1[[#This Row],[launched_at]]/(24*60*60))</f>
        <v>42445.598136574074</v>
      </c>
      <c r="T3771" s="8">
        <f>DATE(1970,1,1)+(Table1[[#This Row],[deadline]]/(24*60*60))</f>
        <v>42475.598136574074</v>
      </c>
      <c r="U3771">
        <f>_xlfn.DAYS(Table1[[#This Row],[Date Ended Conversion]],Table1[[#This Row],[Date Created Conversion]])</f>
        <v>30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9">
        <f>IF(Table1[[#This Row],[goal]] &lt;= 0,0,Table1[[#This Row],[pledged]]/Table1[[#This Row],[goal]])</f>
        <v>1</v>
      </c>
      <c r="P3772" s="7">
        <f>IF(Table1[[#This Row],[backers_count]] &lt;= 0,0,Table1[[#This Row],[pledged]]/Table1[[#This Row],[backers_count]])</f>
        <v>100</v>
      </c>
      <c r="Q3772" t="str">
        <f>TRIM(MID(Table1[[#This Row],[Category and Sub-Category]],1,SEARCH("/",Table1[[#This Row],[Category and Sub-Category]],1)-1))</f>
        <v>theater</v>
      </c>
      <c r="R3772" t="str">
        <f>TRIM(MID(Table1[[#This Row],[Category and Sub-Category]],SEARCH("/",Table1[[#This Row],[Category and Sub-Category]],1)+1,LEN(Table1[[#This Row],[Category and Sub-Category]])))</f>
        <v>musical</v>
      </c>
      <c r="S3772" s="8">
        <f>DATE(1970,1,1)+(Table1[[#This Row],[launched_at]]/(24*60*60))</f>
        <v>42138.930671296301</v>
      </c>
      <c r="T3772" s="8">
        <f>DATE(1970,1,1)+(Table1[[#This Row],[deadline]]/(24*60*60))</f>
        <v>42168.930671296301</v>
      </c>
      <c r="U3772">
        <f>_xlfn.DAYS(Table1[[#This Row],[Date Ended Conversion]],Table1[[#This Row],[Date Created Conversion]])</f>
        <v>30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9">
        <f>IF(Table1[[#This Row],[goal]] &lt;= 0,0,Table1[[#This Row],[pledged]]/Table1[[#This Row],[goal]])</f>
        <v>1.46</v>
      </c>
      <c r="P3773" s="7">
        <f>IF(Table1[[#This Row],[backers_count]] &lt;= 0,0,Table1[[#This Row],[pledged]]/Table1[[#This Row],[backers_count]])</f>
        <v>38.421052631578945</v>
      </c>
      <c r="Q3773" t="str">
        <f>TRIM(MID(Table1[[#This Row],[Category and Sub-Category]],1,SEARCH("/",Table1[[#This Row],[Category and Sub-Category]],1)-1))</f>
        <v>theater</v>
      </c>
      <c r="R3773" t="str">
        <f>TRIM(MID(Table1[[#This Row],[Category and Sub-Category]],SEARCH("/",Table1[[#This Row],[Category and Sub-Category]],1)+1,LEN(Table1[[#This Row],[Category and Sub-Category]])))</f>
        <v>musical</v>
      </c>
      <c r="S3773" s="8">
        <f>DATE(1970,1,1)+(Table1[[#This Row],[launched_at]]/(24*60*60))</f>
        <v>42493.857083333336</v>
      </c>
      <c r="T3773" s="8">
        <f>DATE(1970,1,1)+(Table1[[#This Row],[deadline]]/(24*60*60))</f>
        <v>42508</v>
      </c>
      <c r="U3773">
        <f>_xlfn.DAYS(Table1[[#This Row],[Date Ended Conversion]],Table1[[#This Row],[Date Created Conversion]])</f>
        <v>15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9">
        <f>IF(Table1[[#This Row],[goal]] &lt;= 0,0,Table1[[#This Row],[pledged]]/Table1[[#This Row],[goal]])</f>
        <v>1.1020000000000001</v>
      </c>
      <c r="P3774" s="7">
        <f>IF(Table1[[#This Row],[backers_count]] &lt;= 0,0,Table1[[#This Row],[pledged]]/Table1[[#This Row],[backers_count]])</f>
        <v>166.96969696969697</v>
      </c>
      <c r="Q3774" t="str">
        <f>TRIM(MID(Table1[[#This Row],[Category and Sub-Category]],1,SEARCH("/",Table1[[#This Row],[Category and Sub-Category]],1)-1))</f>
        <v>theater</v>
      </c>
      <c r="R3774" t="str">
        <f>TRIM(MID(Table1[[#This Row],[Category and Sub-Category]],SEARCH("/",Table1[[#This Row],[Category and Sub-Category]],1)+1,LEN(Table1[[#This Row],[Category and Sub-Category]])))</f>
        <v>musical</v>
      </c>
      <c r="S3774" s="8">
        <f>DATE(1970,1,1)+(Table1[[#This Row],[launched_at]]/(24*60*60))</f>
        <v>42682.616967592592</v>
      </c>
      <c r="T3774" s="8">
        <f>DATE(1970,1,1)+(Table1[[#This Row],[deadline]]/(24*60*60))</f>
        <v>42703.25</v>
      </c>
      <c r="U3774">
        <f>_xlfn.DAYS(Table1[[#This Row],[Date Ended Conversion]],Table1[[#This Row],[Date Created Conversion]])</f>
        <v>21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9">
        <f>IF(Table1[[#This Row],[goal]] &lt;= 0,0,Table1[[#This Row],[pledged]]/Table1[[#This Row],[goal]])</f>
        <v>1.0820000000000001</v>
      </c>
      <c r="P3775" s="7">
        <f>IF(Table1[[#This Row],[backers_count]] &lt;= 0,0,Table1[[#This Row],[pledged]]/Table1[[#This Row],[backers_count]])</f>
        <v>94.912280701754383</v>
      </c>
      <c r="Q3775" t="str">
        <f>TRIM(MID(Table1[[#This Row],[Category and Sub-Category]],1,SEARCH("/",Table1[[#This Row],[Category and Sub-Category]],1)-1))</f>
        <v>theater</v>
      </c>
      <c r="R3775" t="str">
        <f>TRIM(MID(Table1[[#This Row],[Category and Sub-Category]],SEARCH("/",Table1[[#This Row],[Category and Sub-Category]],1)+1,LEN(Table1[[#This Row],[Category and Sub-Category]])))</f>
        <v>musical</v>
      </c>
      <c r="S3775" s="8">
        <f>DATE(1970,1,1)+(Table1[[#This Row],[launched_at]]/(24*60*60))</f>
        <v>42656.005173611113</v>
      </c>
      <c r="T3775" s="8">
        <f>DATE(1970,1,1)+(Table1[[#This Row],[deadline]]/(24*60*60))</f>
        <v>42689.088888888888</v>
      </c>
      <c r="U3775">
        <f>_xlfn.DAYS(Table1[[#This Row],[Date Ended Conversion]],Table1[[#This Row],[Date Created Conversion]])</f>
        <v>33</v>
      </c>
    </row>
    <row r="3776" spans="1:21" ht="43.5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9">
        <f>IF(Table1[[#This Row],[goal]] &lt;= 0,0,Table1[[#This Row],[pledged]]/Table1[[#This Row],[goal]])</f>
        <v>1</v>
      </c>
      <c r="P3776" s="7">
        <f>IF(Table1[[#This Row],[backers_count]] &lt;= 0,0,Table1[[#This Row],[pledged]]/Table1[[#This Row],[backers_count]])</f>
        <v>100</v>
      </c>
      <c r="Q3776" t="str">
        <f>TRIM(MID(Table1[[#This Row],[Category and Sub-Category]],1,SEARCH("/",Table1[[#This Row],[Category and Sub-Category]],1)-1))</f>
        <v>theater</v>
      </c>
      <c r="R3776" t="str">
        <f>TRIM(MID(Table1[[#This Row],[Category and Sub-Category]],SEARCH("/",Table1[[#This Row],[Category and Sub-Category]],1)+1,LEN(Table1[[#This Row],[Category and Sub-Category]])))</f>
        <v>musical</v>
      </c>
      <c r="S3776" s="8">
        <f>DATE(1970,1,1)+(Table1[[#This Row],[launched_at]]/(24*60*60))</f>
        <v>42087.792303240742</v>
      </c>
      <c r="T3776" s="8">
        <f>DATE(1970,1,1)+(Table1[[#This Row],[deadline]]/(24*60*60))</f>
        <v>42103.792303240742</v>
      </c>
      <c r="U3776">
        <f>_xlfn.DAYS(Table1[[#This Row],[Date Ended Conversion]],Table1[[#This Row],[Date Created Conversion]])</f>
        <v>16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9">
        <f>IF(Table1[[#This Row],[goal]] &lt;= 0,0,Table1[[#This Row],[pledged]]/Table1[[#This Row],[goal]])</f>
        <v>1.0024999999999999</v>
      </c>
      <c r="P3777" s="7">
        <f>IF(Table1[[#This Row],[backers_count]] &lt;= 0,0,Table1[[#This Row],[pledged]]/Table1[[#This Row],[backers_count]])</f>
        <v>143.21428571428572</v>
      </c>
      <c r="Q3777" t="str">
        <f>TRIM(MID(Table1[[#This Row],[Category and Sub-Category]],1,SEARCH("/",Table1[[#This Row],[Category and Sub-Category]],1)-1))</f>
        <v>theater</v>
      </c>
      <c r="R3777" t="str">
        <f>TRIM(MID(Table1[[#This Row],[Category and Sub-Category]],SEARCH("/",Table1[[#This Row],[Category and Sub-Category]],1)+1,LEN(Table1[[#This Row],[Category and Sub-Category]])))</f>
        <v>musical</v>
      </c>
      <c r="S3777" s="8">
        <f>DATE(1970,1,1)+(Table1[[#This Row],[launched_at]]/(24*60*60))</f>
        <v>42075.942627314813</v>
      </c>
      <c r="T3777" s="8">
        <f>DATE(1970,1,1)+(Table1[[#This Row],[deadline]]/(24*60*60))</f>
        <v>42103.166666666672</v>
      </c>
      <c r="U3777">
        <f>_xlfn.DAYS(Table1[[#This Row],[Date Ended Conversion]],Table1[[#This Row],[Date Created Conversion]])</f>
        <v>28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9">
        <f>IF(Table1[[#This Row],[goal]] &lt;= 0,0,Table1[[#This Row],[pledged]]/Table1[[#This Row],[goal]])</f>
        <v>1.0671250000000001</v>
      </c>
      <c r="P3778" s="7">
        <f>IF(Table1[[#This Row],[backers_count]] &lt;= 0,0,Table1[[#This Row],[pledged]]/Table1[[#This Row],[backers_count]])</f>
        <v>90.819148936170208</v>
      </c>
      <c r="Q3778" t="str">
        <f>TRIM(MID(Table1[[#This Row],[Category and Sub-Category]],1,SEARCH("/",Table1[[#This Row],[Category and Sub-Category]],1)-1))</f>
        <v>theater</v>
      </c>
      <c r="R3778" t="str">
        <f>TRIM(MID(Table1[[#This Row],[Category and Sub-Category]],SEARCH("/",Table1[[#This Row],[Category and Sub-Category]],1)+1,LEN(Table1[[#This Row],[Category and Sub-Category]])))</f>
        <v>musical</v>
      </c>
      <c r="S3778" s="8">
        <f>DATE(1970,1,1)+(Table1[[#This Row],[launched_at]]/(24*60*60))</f>
        <v>41814.367800925924</v>
      </c>
      <c r="T3778" s="8">
        <f>DATE(1970,1,1)+(Table1[[#This Row],[deadline]]/(24*60*60))</f>
        <v>41852.041666666664</v>
      </c>
      <c r="U3778">
        <f>_xlfn.DAYS(Table1[[#This Row],[Date Ended Conversion]],Table1[[#This Row],[Date Created Conversion]])</f>
        <v>38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9">
        <f>IF(Table1[[#This Row],[goal]] &lt;= 0,0,Table1[[#This Row],[pledged]]/Table1[[#This Row],[goal]])</f>
        <v>1.4319999999999999</v>
      </c>
      <c r="P3779" s="7">
        <f>IF(Table1[[#This Row],[backers_count]] &lt;= 0,0,Table1[[#This Row],[pledged]]/Table1[[#This Row],[backers_count]])</f>
        <v>48.542372881355931</v>
      </c>
      <c r="Q3779" t="str">
        <f>TRIM(MID(Table1[[#This Row],[Category and Sub-Category]],1,SEARCH("/",Table1[[#This Row],[Category and Sub-Category]],1)-1))</f>
        <v>theater</v>
      </c>
      <c r="R3779" t="str">
        <f>TRIM(MID(Table1[[#This Row],[Category and Sub-Category]],SEARCH("/",Table1[[#This Row],[Category and Sub-Category]],1)+1,LEN(Table1[[#This Row],[Category and Sub-Category]])))</f>
        <v>musical</v>
      </c>
      <c r="S3779" s="8">
        <f>DATE(1970,1,1)+(Table1[[#This Row],[launched_at]]/(24*60*60))</f>
        <v>41887.111354166671</v>
      </c>
      <c r="T3779" s="8">
        <f>DATE(1970,1,1)+(Table1[[#This Row],[deadline]]/(24*60*60))</f>
        <v>41909.166666666664</v>
      </c>
      <c r="U3779">
        <f>_xlfn.DAYS(Table1[[#This Row],[Date Ended Conversion]],Table1[[#This Row],[Date Created Conversion]])</f>
        <v>22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9">
        <f>IF(Table1[[#This Row],[goal]] &lt;= 0,0,Table1[[#This Row],[pledged]]/Table1[[#This Row],[goal]])</f>
        <v>1.0504166666666668</v>
      </c>
      <c r="P3780" s="7">
        <f>IF(Table1[[#This Row],[backers_count]] &lt;= 0,0,Table1[[#This Row],[pledged]]/Table1[[#This Row],[backers_count]])</f>
        <v>70.027777777777771</v>
      </c>
      <c r="Q3780" t="str">
        <f>TRIM(MID(Table1[[#This Row],[Category and Sub-Category]],1,SEARCH("/",Table1[[#This Row],[Category and Sub-Category]],1)-1))</f>
        <v>theater</v>
      </c>
      <c r="R3780" t="str">
        <f>TRIM(MID(Table1[[#This Row],[Category and Sub-Category]],SEARCH("/",Table1[[#This Row],[Category and Sub-Category]],1)+1,LEN(Table1[[#This Row],[Category and Sub-Category]])))</f>
        <v>musical</v>
      </c>
      <c r="S3780" s="8">
        <f>DATE(1970,1,1)+(Table1[[#This Row],[launched_at]]/(24*60*60))</f>
        <v>41989.819212962961</v>
      </c>
      <c r="T3780" s="8">
        <f>DATE(1970,1,1)+(Table1[[#This Row],[deadline]]/(24*60*60))</f>
        <v>42049.819212962961</v>
      </c>
      <c r="U3780">
        <f>_xlfn.DAYS(Table1[[#This Row],[Date Ended Conversion]],Table1[[#This Row],[Date Created Conversion]])</f>
        <v>60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9">
        <f>IF(Table1[[#This Row],[goal]] &lt;= 0,0,Table1[[#This Row],[pledged]]/Table1[[#This Row],[goal]])</f>
        <v>1.0398000000000001</v>
      </c>
      <c r="P3781" s="7">
        <f>IF(Table1[[#This Row],[backers_count]] &lt;= 0,0,Table1[[#This Row],[pledged]]/Table1[[#This Row],[backers_count]])</f>
        <v>135.62608695652173</v>
      </c>
      <c r="Q3781" t="str">
        <f>TRIM(MID(Table1[[#This Row],[Category and Sub-Category]],1,SEARCH("/",Table1[[#This Row],[Category and Sub-Category]],1)-1))</f>
        <v>theater</v>
      </c>
      <c r="R3781" t="str">
        <f>TRIM(MID(Table1[[#This Row],[Category and Sub-Category]],SEARCH("/",Table1[[#This Row],[Category and Sub-Category]],1)+1,LEN(Table1[[#This Row],[Category and Sub-Category]])))</f>
        <v>musical</v>
      </c>
      <c r="S3781" s="8">
        <f>DATE(1970,1,1)+(Table1[[#This Row],[launched_at]]/(24*60*60))</f>
        <v>42425.735416666663</v>
      </c>
      <c r="T3781" s="8">
        <f>DATE(1970,1,1)+(Table1[[#This Row],[deadline]]/(24*60*60))</f>
        <v>42455.693749999999</v>
      </c>
      <c r="U3781">
        <f>_xlfn.DAYS(Table1[[#This Row],[Date Ended Conversion]],Table1[[#This Row],[Date Created Conversion]])</f>
        <v>30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9">
        <f>IF(Table1[[#This Row],[goal]] &lt;= 0,0,Table1[[#This Row],[pledged]]/Table1[[#This Row],[goal]])</f>
        <v>1.2</v>
      </c>
      <c r="P3782" s="7">
        <f>IF(Table1[[#This Row],[backers_count]] &lt;= 0,0,Table1[[#This Row],[pledged]]/Table1[[#This Row],[backers_count]])</f>
        <v>100</v>
      </c>
      <c r="Q3782" t="str">
        <f>TRIM(MID(Table1[[#This Row],[Category and Sub-Category]],1,SEARCH("/",Table1[[#This Row],[Category and Sub-Category]],1)-1))</f>
        <v>theater</v>
      </c>
      <c r="R3782" t="str">
        <f>TRIM(MID(Table1[[#This Row],[Category and Sub-Category]],SEARCH("/",Table1[[#This Row],[Category and Sub-Category]],1)+1,LEN(Table1[[#This Row],[Category and Sub-Category]])))</f>
        <v>musical</v>
      </c>
      <c r="S3782" s="8">
        <f>DATE(1970,1,1)+(Table1[[#This Row],[launched_at]]/(24*60*60))</f>
        <v>42166.219733796301</v>
      </c>
      <c r="T3782" s="8">
        <f>DATE(1970,1,1)+(Table1[[#This Row],[deadline]]/(24*60*60))</f>
        <v>42198.837500000001</v>
      </c>
      <c r="U3782">
        <f>_xlfn.DAYS(Table1[[#This Row],[Date Ended Conversion]],Table1[[#This Row],[Date Created Conversion]])</f>
        <v>32</v>
      </c>
    </row>
    <row r="3783" spans="1:21" ht="43.5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9">
        <f>IF(Table1[[#This Row],[goal]] &lt;= 0,0,Table1[[#This Row],[pledged]]/Table1[[#This Row],[goal]])</f>
        <v>1.0966666666666667</v>
      </c>
      <c r="P3783" s="7">
        <f>IF(Table1[[#This Row],[backers_count]] &lt;= 0,0,Table1[[#This Row],[pledged]]/Table1[[#This Row],[backers_count]])</f>
        <v>94.90384615384616</v>
      </c>
      <c r="Q3783" t="str">
        <f>TRIM(MID(Table1[[#This Row],[Category and Sub-Category]],1,SEARCH("/",Table1[[#This Row],[Category and Sub-Category]],1)-1))</f>
        <v>theater</v>
      </c>
      <c r="R3783" t="str">
        <f>TRIM(MID(Table1[[#This Row],[Category and Sub-Category]],SEARCH("/",Table1[[#This Row],[Category and Sub-Category]],1)+1,LEN(Table1[[#This Row],[Category and Sub-Category]])))</f>
        <v>musical</v>
      </c>
      <c r="S3783" s="8">
        <f>DATE(1970,1,1)+(Table1[[#This Row],[launched_at]]/(24*60*60))</f>
        <v>41865.882928240739</v>
      </c>
      <c r="T3783" s="8">
        <f>DATE(1970,1,1)+(Table1[[#This Row],[deadline]]/(24*60*60))</f>
        <v>41890.882928240739</v>
      </c>
      <c r="U3783">
        <f>_xlfn.DAYS(Table1[[#This Row],[Date Ended Conversion]],Table1[[#This Row],[Date Created Conversion]])</f>
        <v>25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9">
        <f>IF(Table1[[#This Row],[goal]] &lt;= 0,0,Table1[[#This Row],[pledged]]/Table1[[#This Row],[goal]])</f>
        <v>1.0175000000000001</v>
      </c>
      <c r="P3784" s="7">
        <f>IF(Table1[[#This Row],[backers_count]] &lt;= 0,0,Table1[[#This Row],[pledged]]/Table1[[#This Row],[backers_count]])</f>
        <v>75.370370370370367</v>
      </c>
      <c r="Q3784" t="str">
        <f>TRIM(MID(Table1[[#This Row],[Category and Sub-Category]],1,SEARCH("/",Table1[[#This Row],[Category and Sub-Category]],1)-1))</f>
        <v>theater</v>
      </c>
      <c r="R3784" t="str">
        <f>TRIM(MID(Table1[[#This Row],[Category and Sub-Category]],SEARCH("/",Table1[[#This Row],[Category and Sub-Category]],1)+1,LEN(Table1[[#This Row],[Category and Sub-Category]])))</f>
        <v>musical</v>
      </c>
      <c r="S3784" s="8">
        <f>DATE(1970,1,1)+(Table1[[#This Row],[launched_at]]/(24*60*60))</f>
        <v>42546.862233796295</v>
      </c>
      <c r="T3784" s="8">
        <f>DATE(1970,1,1)+(Table1[[#This Row],[deadline]]/(24*60*60))</f>
        <v>42575.958333333328</v>
      </c>
      <c r="U3784">
        <f>_xlfn.DAYS(Table1[[#This Row],[Date Ended Conversion]],Table1[[#This Row],[Date Created Conversion]])</f>
        <v>29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9">
        <f>IF(Table1[[#This Row],[goal]] &lt;= 0,0,Table1[[#This Row],[pledged]]/Table1[[#This Row],[goal]])</f>
        <v>1.2891666666666666</v>
      </c>
      <c r="P3785" s="7">
        <f>IF(Table1[[#This Row],[backers_count]] &lt;= 0,0,Table1[[#This Row],[pledged]]/Table1[[#This Row],[backers_count]])</f>
        <v>64.458333333333329</v>
      </c>
      <c r="Q3785" t="str">
        <f>TRIM(MID(Table1[[#This Row],[Category and Sub-Category]],1,SEARCH("/",Table1[[#This Row],[Category and Sub-Category]],1)-1))</f>
        <v>theater</v>
      </c>
      <c r="R3785" t="str">
        <f>TRIM(MID(Table1[[#This Row],[Category and Sub-Category]],SEARCH("/",Table1[[#This Row],[Category and Sub-Category]],1)+1,LEN(Table1[[#This Row],[Category and Sub-Category]])))</f>
        <v>musical</v>
      </c>
      <c r="S3785" s="8">
        <f>DATE(1970,1,1)+(Table1[[#This Row],[launched_at]]/(24*60*60))</f>
        <v>42420.140277777777</v>
      </c>
      <c r="T3785" s="8">
        <f>DATE(1970,1,1)+(Table1[[#This Row],[deadline]]/(24*60*60))</f>
        <v>42444.666666666672</v>
      </c>
      <c r="U3785">
        <f>_xlfn.DAYS(Table1[[#This Row],[Date Ended Conversion]],Table1[[#This Row],[Date Created Conversion]])</f>
        <v>24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9">
        <f>IF(Table1[[#This Row],[goal]] &lt;= 0,0,Table1[[#This Row],[pledged]]/Table1[[#This Row],[goal]])</f>
        <v>1.1499999999999999</v>
      </c>
      <c r="P3786" s="7">
        <f>IF(Table1[[#This Row],[backers_count]] &lt;= 0,0,Table1[[#This Row],[pledged]]/Table1[[#This Row],[backers_count]])</f>
        <v>115</v>
      </c>
      <c r="Q3786" t="str">
        <f>TRIM(MID(Table1[[#This Row],[Category and Sub-Category]],1,SEARCH("/",Table1[[#This Row],[Category and Sub-Category]],1)-1))</f>
        <v>theater</v>
      </c>
      <c r="R3786" t="str">
        <f>TRIM(MID(Table1[[#This Row],[Category and Sub-Category]],SEARCH("/",Table1[[#This Row],[Category and Sub-Category]],1)+1,LEN(Table1[[#This Row],[Category and Sub-Category]])))</f>
        <v>musical</v>
      </c>
      <c r="S3786" s="8">
        <f>DATE(1970,1,1)+(Table1[[#This Row],[launched_at]]/(24*60*60))</f>
        <v>42531.980694444443</v>
      </c>
      <c r="T3786" s="8">
        <f>DATE(1970,1,1)+(Table1[[#This Row],[deadline]]/(24*60*60))</f>
        <v>42561.980694444443</v>
      </c>
      <c r="U3786">
        <f>_xlfn.DAYS(Table1[[#This Row],[Date Ended Conversion]],Table1[[#This Row],[Date Created Conversion]])</f>
        <v>30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9">
        <f>IF(Table1[[#This Row],[goal]] &lt;= 0,0,Table1[[#This Row],[pledged]]/Table1[[#This Row],[goal]])</f>
        <v>1.5075000000000001</v>
      </c>
      <c r="P3787" s="7">
        <f>IF(Table1[[#This Row],[backers_count]] &lt;= 0,0,Table1[[#This Row],[pledged]]/Table1[[#This Row],[backers_count]])</f>
        <v>100.5</v>
      </c>
      <c r="Q3787" t="str">
        <f>TRIM(MID(Table1[[#This Row],[Category and Sub-Category]],1,SEARCH("/",Table1[[#This Row],[Category and Sub-Category]],1)-1))</f>
        <v>theater</v>
      </c>
      <c r="R3787" t="str">
        <f>TRIM(MID(Table1[[#This Row],[Category and Sub-Category]],SEARCH("/",Table1[[#This Row],[Category and Sub-Category]],1)+1,LEN(Table1[[#This Row],[Category and Sub-Category]])))</f>
        <v>musical</v>
      </c>
      <c r="S3787" s="8">
        <f>DATE(1970,1,1)+(Table1[[#This Row],[launched_at]]/(24*60*60))</f>
        <v>42548.63853009259</v>
      </c>
      <c r="T3787" s="8">
        <f>DATE(1970,1,1)+(Table1[[#This Row],[deadline]]/(24*60*60))</f>
        <v>42584.418749999997</v>
      </c>
      <c r="U3787">
        <f>_xlfn.DAYS(Table1[[#This Row],[Date Ended Conversion]],Table1[[#This Row],[Date Created Conversion]])</f>
        <v>36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9">
        <f>IF(Table1[[#This Row],[goal]] &lt;= 0,0,Table1[[#This Row],[pledged]]/Table1[[#This Row],[goal]])</f>
        <v>1.1096666666666666</v>
      </c>
      <c r="P3788" s="7">
        <f>IF(Table1[[#This Row],[backers_count]] &lt;= 0,0,Table1[[#This Row],[pledged]]/Table1[[#This Row],[backers_count]])</f>
        <v>93.774647887323937</v>
      </c>
      <c r="Q3788" t="str">
        <f>TRIM(MID(Table1[[#This Row],[Category and Sub-Category]],1,SEARCH("/",Table1[[#This Row],[Category and Sub-Category]],1)-1))</f>
        <v>theater</v>
      </c>
      <c r="R3788" t="str">
        <f>TRIM(MID(Table1[[#This Row],[Category and Sub-Category]],SEARCH("/",Table1[[#This Row],[Category and Sub-Category]],1)+1,LEN(Table1[[#This Row],[Category and Sub-Category]])))</f>
        <v>musical</v>
      </c>
      <c r="S3788" s="8">
        <f>DATE(1970,1,1)+(Table1[[#This Row],[launched_at]]/(24*60*60))</f>
        <v>42487.037905092591</v>
      </c>
      <c r="T3788" s="8">
        <f>DATE(1970,1,1)+(Table1[[#This Row],[deadline]]/(24*60*60))</f>
        <v>42517.037905092591</v>
      </c>
      <c r="U3788">
        <f>_xlfn.DAYS(Table1[[#This Row],[Date Ended Conversion]],Table1[[#This Row],[Date Created Conversion]])</f>
        <v>30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9">
        <f>IF(Table1[[#This Row],[goal]] &lt;= 0,0,Table1[[#This Row],[pledged]]/Table1[[#This Row],[goal]])</f>
        <v>1.0028571428571429</v>
      </c>
      <c r="P3789" s="7">
        <f>IF(Table1[[#This Row],[backers_count]] &lt;= 0,0,Table1[[#This Row],[pledged]]/Table1[[#This Row],[backers_count]])</f>
        <v>35.1</v>
      </c>
      <c r="Q3789" t="str">
        <f>TRIM(MID(Table1[[#This Row],[Category and Sub-Category]],1,SEARCH("/",Table1[[#This Row],[Category and Sub-Category]],1)-1))</f>
        <v>theater</v>
      </c>
      <c r="R3789" t="str">
        <f>TRIM(MID(Table1[[#This Row],[Category and Sub-Category]],SEARCH("/",Table1[[#This Row],[Category and Sub-Category]],1)+1,LEN(Table1[[#This Row],[Category and Sub-Category]])))</f>
        <v>musical</v>
      </c>
      <c r="S3789" s="8">
        <f>DATE(1970,1,1)+(Table1[[#This Row],[launched_at]]/(24*60*60))</f>
        <v>42167.534791666665</v>
      </c>
      <c r="T3789" s="8">
        <f>DATE(1970,1,1)+(Table1[[#This Row],[deadline]]/(24*60*60))</f>
        <v>42196.165972222225</v>
      </c>
      <c r="U3789">
        <f>_xlfn.DAYS(Table1[[#This Row],[Date Ended Conversion]],Table1[[#This Row],[Date Created Conversion]])</f>
        <v>29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9">
        <f>IF(Table1[[#This Row],[goal]] &lt;= 0,0,Table1[[#This Row],[pledged]]/Table1[[#This Row],[goal]])</f>
        <v>6.6666666666666671E-3</v>
      </c>
      <c r="P3790" s="7">
        <f>IF(Table1[[#This Row],[backers_count]] &lt;= 0,0,Table1[[#This Row],[pledged]]/Table1[[#This Row],[backers_count]])</f>
        <v>500</v>
      </c>
      <c r="Q3790" t="str">
        <f>TRIM(MID(Table1[[#This Row],[Category and Sub-Category]],1,SEARCH("/",Table1[[#This Row],[Category and Sub-Category]],1)-1))</f>
        <v>theater</v>
      </c>
      <c r="R3790" t="str">
        <f>TRIM(MID(Table1[[#This Row],[Category and Sub-Category]],SEARCH("/",Table1[[#This Row],[Category and Sub-Category]],1)+1,LEN(Table1[[#This Row],[Category and Sub-Category]])))</f>
        <v>musical</v>
      </c>
      <c r="S3790" s="8">
        <f>DATE(1970,1,1)+(Table1[[#This Row],[launched_at]]/(24*60*60))</f>
        <v>42333.695821759262</v>
      </c>
      <c r="T3790" s="8">
        <f>DATE(1970,1,1)+(Table1[[#This Row],[deadline]]/(24*60*60))</f>
        <v>42361.679166666669</v>
      </c>
      <c r="U3790">
        <f>_xlfn.DAYS(Table1[[#This Row],[Date Ended Conversion]],Table1[[#This Row],[Date Created Conversion]])</f>
        <v>28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9">
        <f>IF(Table1[[#This Row],[goal]] &lt;= 0,0,Table1[[#This Row],[pledged]]/Table1[[#This Row],[goal]])</f>
        <v>3.267605633802817E-2</v>
      </c>
      <c r="P3791" s="7">
        <f>IF(Table1[[#This Row],[backers_count]] &lt;= 0,0,Table1[[#This Row],[pledged]]/Table1[[#This Row],[backers_count]])</f>
        <v>29</v>
      </c>
      <c r="Q3791" t="str">
        <f>TRIM(MID(Table1[[#This Row],[Category and Sub-Category]],1,SEARCH("/",Table1[[#This Row],[Category and Sub-Category]],1)-1))</f>
        <v>theater</v>
      </c>
      <c r="R3791" t="str">
        <f>TRIM(MID(Table1[[#This Row],[Category and Sub-Category]],SEARCH("/",Table1[[#This Row],[Category and Sub-Category]],1)+1,LEN(Table1[[#This Row],[Category and Sub-Category]])))</f>
        <v>musical</v>
      </c>
      <c r="S3791" s="8">
        <f>DATE(1970,1,1)+(Table1[[#This Row],[launched_at]]/(24*60*60))</f>
        <v>42138.798819444448</v>
      </c>
      <c r="T3791" s="8">
        <f>DATE(1970,1,1)+(Table1[[#This Row],[deadline]]/(24*60*60))</f>
        <v>42170.798819444448</v>
      </c>
      <c r="U3791">
        <f>_xlfn.DAYS(Table1[[#This Row],[Date Ended Conversion]],Table1[[#This Row],[Date Created Conversion]])</f>
        <v>32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9">
        <f>IF(Table1[[#This Row],[goal]] &lt;= 0,0,Table1[[#This Row],[pledged]]/Table1[[#This Row],[goal]])</f>
        <v>0</v>
      </c>
      <c r="P3792" s="7">
        <f>IF(Table1[[#This Row],[backers_count]] &lt;= 0,0,Table1[[#This Row],[pledged]]/Table1[[#This Row],[backers_count]])</f>
        <v>0</v>
      </c>
      <c r="Q3792" t="str">
        <f>TRIM(MID(Table1[[#This Row],[Category and Sub-Category]],1,SEARCH("/",Table1[[#This Row],[Category and Sub-Category]],1)-1))</f>
        <v>theater</v>
      </c>
      <c r="R3792" t="str">
        <f>TRIM(MID(Table1[[#This Row],[Category and Sub-Category]],SEARCH("/",Table1[[#This Row],[Category and Sub-Category]],1)+1,LEN(Table1[[#This Row],[Category and Sub-Category]])))</f>
        <v>musical</v>
      </c>
      <c r="S3792" s="8">
        <f>DATE(1970,1,1)+(Table1[[#This Row],[launched_at]]/(24*60*60))</f>
        <v>42666.666932870372</v>
      </c>
      <c r="T3792" s="8">
        <f>DATE(1970,1,1)+(Table1[[#This Row],[deadline]]/(24*60*60))</f>
        <v>42696.708599537036</v>
      </c>
      <c r="U3792">
        <f>_xlfn.DAYS(Table1[[#This Row],[Date Ended Conversion]],Table1[[#This Row],[Date Created Conversion]])</f>
        <v>30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9">
        <f>IF(Table1[[#This Row],[goal]] &lt;= 0,0,Table1[[#This Row],[pledged]]/Table1[[#This Row],[goal]])</f>
        <v>0</v>
      </c>
      <c r="P3793" s="7">
        <f>IF(Table1[[#This Row],[backers_count]] &lt;= 0,0,Table1[[#This Row],[pledged]]/Table1[[#This Row],[backers_count]])</f>
        <v>0</v>
      </c>
      <c r="Q3793" t="str">
        <f>TRIM(MID(Table1[[#This Row],[Category and Sub-Category]],1,SEARCH("/",Table1[[#This Row],[Category and Sub-Category]],1)-1))</f>
        <v>theater</v>
      </c>
      <c r="R3793" t="str">
        <f>TRIM(MID(Table1[[#This Row],[Category and Sub-Category]],SEARCH("/",Table1[[#This Row],[Category and Sub-Category]],1)+1,LEN(Table1[[#This Row],[Category and Sub-Category]])))</f>
        <v>musical</v>
      </c>
      <c r="S3793" s="8">
        <f>DATE(1970,1,1)+(Table1[[#This Row],[launched_at]]/(24*60*60))</f>
        <v>41766.692037037035</v>
      </c>
      <c r="T3793" s="8">
        <f>DATE(1970,1,1)+(Table1[[#This Row],[deadline]]/(24*60*60))</f>
        <v>41826.692037037035</v>
      </c>
      <c r="U3793">
        <f>_xlfn.DAYS(Table1[[#This Row],[Date Ended Conversion]],Table1[[#This Row],[Date Created Conversion]])</f>
        <v>60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9">
        <f>IF(Table1[[#This Row],[goal]] &lt;= 0,0,Table1[[#This Row],[pledged]]/Table1[[#This Row],[goal]])</f>
        <v>2.8E-3</v>
      </c>
      <c r="P3794" s="7">
        <f>IF(Table1[[#This Row],[backers_count]] &lt;= 0,0,Table1[[#This Row],[pledged]]/Table1[[#This Row],[backers_count]])</f>
        <v>17.5</v>
      </c>
      <c r="Q3794" t="str">
        <f>TRIM(MID(Table1[[#This Row],[Category and Sub-Category]],1,SEARCH("/",Table1[[#This Row],[Category and Sub-Category]],1)-1))</f>
        <v>theater</v>
      </c>
      <c r="R3794" t="str">
        <f>TRIM(MID(Table1[[#This Row],[Category and Sub-Category]],SEARCH("/",Table1[[#This Row],[Category and Sub-Category]],1)+1,LEN(Table1[[#This Row],[Category and Sub-Category]])))</f>
        <v>musical</v>
      </c>
      <c r="S3794" s="8">
        <f>DATE(1970,1,1)+(Table1[[#This Row],[launched_at]]/(24*60*60))</f>
        <v>42170.447013888886</v>
      </c>
      <c r="T3794" s="8">
        <f>DATE(1970,1,1)+(Table1[[#This Row],[deadline]]/(24*60*60))</f>
        <v>42200.447013888886</v>
      </c>
      <c r="U3794">
        <f>_xlfn.DAYS(Table1[[#This Row],[Date Ended Conversion]],Table1[[#This Row],[Date Created Conversion]])</f>
        <v>30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9">
        <f>IF(Table1[[#This Row],[goal]] &lt;= 0,0,Table1[[#This Row],[pledged]]/Table1[[#This Row],[goal]])</f>
        <v>0.59657142857142853</v>
      </c>
      <c r="P3795" s="7">
        <f>IF(Table1[[#This Row],[backers_count]] &lt;= 0,0,Table1[[#This Row],[pledged]]/Table1[[#This Row],[backers_count]])</f>
        <v>174</v>
      </c>
      <c r="Q3795" t="str">
        <f>TRIM(MID(Table1[[#This Row],[Category and Sub-Category]],1,SEARCH("/",Table1[[#This Row],[Category and Sub-Category]],1)-1))</f>
        <v>theater</v>
      </c>
      <c r="R3795" t="str">
        <f>TRIM(MID(Table1[[#This Row],[Category and Sub-Category]],SEARCH("/",Table1[[#This Row],[Category and Sub-Category]],1)+1,LEN(Table1[[#This Row],[Category and Sub-Category]])))</f>
        <v>musical</v>
      </c>
      <c r="S3795" s="8">
        <f>DATE(1970,1,1)+(Table1[[#This Row],[launched_at]]/(24*60*60))</f>
        <v>41968.938993055555</v>
      </c>
      <c r="T3795" s="8">
        <f>DATE(1970,1,1)+(Table1[[#This Row],[deadline]]/(24*60*60))</f>
        <v>41989.938993055555</v>
      </c>
      <c r="U3795">
        <f>_xlfn.DAYS(Table1[[#This Row],[Date Ended Conversion]],Table1[[#This Row],[Date Created Conversion]])</f>
        <v>21</v>
      </c>
    </row>
    <row r="3796" spans="1:21" ht="43.5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9">
        <f>IF(Table1[[#This Row],[goal]] &lt;= 0,0,Table1[[#This Row],[pledged]]/Table1[[#This Row],[goal]])</f>
        <v>0.01</v>
      </c>
      <c r="P3796" s="7">
        <f>IF(Table1[[#This Row],[backers_count]] &lt;= 0,0,Table1[[#This Row],[pledged]]/Table1[[#This Row],[backers_count]])</f>
        <v>50</v>
      </c>
      <c r="Q3796" t="str">
        <f>TRIM(MID(Table1[[#This Row],[Category and Sub-Category]],1,SEARCH("/",Table1[[#This Row],[Category and Sub-Category]],1)-1))</f>
        <v>theater</v>
      </c>
      <c r="R3796" t="str">
        <f>TRIM(MID(Table1[[#This Row],[Category and Sub-Category]],SEARCH("/",Table1[[#This Row],[Category and Sub-Category]],1)+1,LEN(Table1[[#This Row],[Category and Sub-Category]])))</f>
        <v>musical</v>
      </c>
      <c r="S3796" s="8">
        <f>DATE(1970,1,1)+(Table1[[#This Row],[launched_at]]/(24*60*60))</f>
        <v>42132.58048611111</v>
      </c>
      <c r="T3796" s="8">
        <f>DATE(1970,1,1)+(Table1[[#This Row],[deadline]]/(24*60*60))</f>
        <v>42162.58048611111</v>
      </c>
      <c r="U3796">
        <f>_xlfn.DAYS(Table1[[#This Row],[Date Ended Conversion]],Table1[[#This Row],[Date Created Conversion]])</f>
        <v>30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9">
        <f>IF(Table1[[#This Row],[goal]] &lt;= 0,0,Table1[[#This Row],[pledged]]/Table1[[#This Row],[goal]])</f>
        <v>1.6666666666666666E-2</v>
      </c>
      <c r="P3797" s="7">
        <f>IF(Table1[[#This Row],[backers_count]] &lt;= 0,0,Table1[[#This Row],[pledged]]/Table1[[#This Row],[backers_count]])</f>
        <v>5</v>
      </c>
      <c r="Q3797" t="str">
        <f>TRIM(MID(Table1[[#This Row],[Category and Sub-Category]],1,SEARCH("/",Table1[[#This Row],[Category and Sub-Category]],1)-1))</f>
        <v>theater</v>
      </c>
      <c r="R3797" t="str">
        <f>TRIM(MID(Table1[[#This Row],[Category and Sub-Category]],SEARCH("/",Table1[[#This Row],[Category and Sub-Category]],1)+1,LEN(Table1[[#This Row],[Category and Sub-Category]])))</f>
        <v>musical</v>
      </c>
      <c r="S3797" s="8">
        <f>DATE(1970,1,1)+(Table1[[#This Row],[launched_at]]/(24*60*60))</f>
        <v>42201.436226851853</v>
      </c>
      <c r="T3797" s="8">
        <f>DATE(1970,1,1)+(Table1[[#This Row],[deadline]]/(24*60*60))</f>
        <v>42244.9375</v>
      </c>
      <c r="U3797">
        <f>_xlfn.DAYS(Table1[[#This Row],[Date Ended Conversion]],Table1[[#This Row],[Date Created Conversion]])</f>
        <v>43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9">
        <f>IF(Table1[[#This Row],[goal]] &lt;= 0,0,Table1[[#This Row],[pledged]]/Table1[[#This Row],[goal]])</f>
        <v>4.4444444444444447E-5</v>
      </c>
      <c r="P3798" s="7">
        <f>IF(Table1[[#This Row],[backers_count]] &lt;= 0,0,Table1[[#This Row],[pledged]]/Table1[[#This Row],[backers_count]])</f>
        <v>1</v>
      </c>
      <c r="Q3798" t="str">
        <f>TRIM(MID(Table1[[#This Row],[Category and Sub-Category]],1,SEARCH("/",Table1[[#This Row],[Category and Sub-Category]],1)-1))</f>
        <v>theater</v>
      </c>
      <c r="R3798" t="str">
        <f>TRIM(MID(Table1[[#This Row],[Category and Sub-Category]],SEARCH("/",Table1[[#This Row],[Category and Sub-Category]],1)+1,LEN(Table1[[#This Row],[Category and Sub-Category]])))</f>
        <v>musical</v>
      </c>
      <c r="S3798" s="8">
        <f>DATE(1970,1,1)+(Table1[[#This Row],[launched_at]]/(24*60*60))</f>
        <v>42689.029583333337</v>
      </c>
      <c r="T3798" s="8">
        <f>DATE(1970,1,1)+(Table1[[#This Row],[deadline]]/(24*60*60))</f>
        <v>42749.029583333337</v>
      </c>
      <c r="U3798">
        <f>_xlfn.DAYS(Table1[[#This Row],[Date Ended Conversion]],Table1[[#This Row],[Date Created Conversion]])</f>
        <v>60</v>
      </c>
    </row>
    <row r="3799" spans="1:21" ht="43.5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9">
        <f>IF(Table1[[#This Row],[goal]] &lt;= 0,0,Table1[[#This Row],[pledged]]/Table1[[#This Row],[goal]])</f>
        <v>0.89666666666666661</v>
      </c>
      <c r="P3799" s="7">
        <f>IF(Table1[[#This Row],[backers_count]] &lt;= 0,0,Table1[[#This Row],[pledged]]/Table1[[#This Row],[backers_count]])</f>
        <v>145.40540540540542</v>
      </c>
      <c r="Q3799" t="str">
        <f>TRIM(MID(Table1[[#This Row],[Category and Sub-Category]],1,SEARCH("/",Table1[[#This Row],[Category and Sub-Category]],1)-1))</f>
        <v>theater</v>
      </c>
      <c r="R3799" t="str">
        <f>TRIM(MID(Table1[[#This Row],[Category and Sub-Category]],SEARCH("/",Table1[[#This Row],[Category and Sub-Category]],1)+1,LEN(Table1[[#This Row],[Category and Sub-Category]])))</f>
        <v>musical</v>
      </c>
      <c r="S3799" s="8">
        <f>DATE(1970,1,1)+(Table1[[#This Row],[launched_at]]/(24*60*60))</f>
        <v>42084.881539351853</v>
      </c>
      <c r="T3799" s="8">
        <f>DATE(1970,1,1)+(Table1[[#This Row],[deadline]]/(24*60*60))</f>
        <v>42114.881539351853</v>
      </c>
      <c r="U3799">
        <f>_xlfn.DAYS(Table1[[#This Row],[Date Ended Conversion]],Table1[[#This Row],[Date Created Conversion]])</f>
        <v>30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9">
        <f>IF(Table1[[#This Row],[goal]] &lt;= 0,0,Table1[[#This Row],[pledged]]/Table1[[#This Row],[goal]])</f>
        <v>1.4642857142857143E-2</v>
      </c>
      <c r="P3800" s="7">
        <f>IF(Table1[[#This Row],[backers_count]] &lt;= 0,0,Table1[[#This Row],[pledged]]/Table1[[#This Row],[backers_count]])</f>
        <v>205</v>
      </c>
      <c r="Q3800" t="str">
        <f>TRIM(MID(Table1[[#This Row],[Category and Sub-Category]],1,SEARCH("/",Table1[[#This Row],[Category and Sub-Category]],1)-1))</f>
        <v>theater</v>
      </c>
      <c r="R3800" t="str">
        <f>TRIM(MID(Table1[[#This Row],[Category and Sub-Category]],SEARCH("/",Table1[[#This Row],[Category and Sub-Category]],1)+1,LEN(Table1[[#This Row],[Category and Sub-Category]])))</f>
        <v>musical</v>
      </c>
      <c r="S3800" s="8">
        <f>DATE(1970,1,1)+(Table1[[#This Row],[launched_at]]/(24*60*60))</f>
        <v>41831.722777777773</v>
      </c>
      <c r="T3800" s="8">
        <f>DATE(1970,1,1)+(Table1[[#This Row],[deadline]]/(24*60*60))</f>
        <v>41861.722777777773</v>
      </c>
      <c r="U3800">
        <f>_xlfn.DAYS(Table1[[#This Row],[Date Ended Conversion]],Table1[[#This Row],[Date Created Conversion]])</f>
        <v>30</v>
      </c>
    </row>
    <row r="3801" spans="1:21" ht="29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9">
        <f>IF(Table1[[#This Row],[goal]] &lt;= 0,0,Table1[[#This Row],[pledged]]/Table1[[#This Row],[goal]])</f>
        <v>4.02E-2</v>
      </c>
      <c r="P3801" s="7">
        <f>IF(Table1[[#This Row],[backers_count]] &lt;= 0,0,Table1[[#This Row],[pledged]]/Table1[[#This Row],[backers_count]])</f>
        <v>100.5</v>
      </c>
      <c r="Q3801" t="str">
        <f>TRIM(MID(Table1[[#This Row],[Category and Sub-Category]],1,SEARCH("/",Table1[[#This Row],[Category and Sub-Category]],1)-1))</f>
        <v>theater</v>
      </c>
      <c r="R3801" t="str">
        <f>TRIM(MID(Table1[[#This Row],[Category and Sub-Category]],SEARCH("/",Table1[[#This Row],[Category and Sub-Category]],1)+1,LEN(Table1[[#This Row],[Category and Sub-Category]])))</f>
        <v>musical</v>
      </c>
      <c r="S3801" s="8">
        <f>DATE(1970,1,1)+(Table1[[#This Row],[launched_at]]/(24*60*60))</f>
        <v>42410.93105324074</v>
      </c>
      <c r="T3801" s="8">
        <f>DATE(1970,1,1)+(Table1[[#This Row],[deadline]]/(24*60*60))</f>
        <v>42440.93105324074</v>
      </c>
      <c r="U3801">
        <f>_xlfn.DAYS(Table1[[#This Row],[Date Ended Conversion]],Table1[[#This Row],[Date Created Conversion]])</f>
        <v>30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9">
        <f>IF(Table1[[#This Row],[goal]] &lt;= 0,0,Table1[[#This Row],[pledged]]/Table1[[#This Row],[goal]])</f>
        <v>4.0045454545454544E-2</v>
      </c>
      <c r="P3802" s="7">
        <f>IF(Table1[[#This Row],[backers_count]] &lt;= 0,0,Table1[[#This Row],[pledged]]/Table1[[#This Row],[backers_count]])</f>
        <v>55.0625</v>
      </c>
      <c r="Q3802" t="str">
        <f>TRIM(MID(Table1[[#This Row],[Category and Sub-Category]],1,SEARCH("/",Table1[[#This Row],[Category and Sub-Category]],1)-1))</f>
        <v>theater</v>
      </c>
      <c r="R3802" t="str">
        <f>TRIM(MID(Table1[[#This Row],[Category and Sub-Category]],SEARCH("/",Table1[[#This Row],[Category and Sub-Category]],1)+1,LEN(Table1[[#This Row],[Category and Sub-Category]])))</f>
        <v>musical</v>
      </c>
      <c r="S3802" s="8">
        <f>DATE(1970,1,1)+(Table1[[#This Row],[launched_at]]/(24*60*60))</f>
        <v>41982.737071759257</v>
      </c>
      <c r="T3802" s="8">
        <f>DATE(1970,1,1)+(Table1[[#This Row],[deadline]]/(24*60*60))</f>
        <v>42015.207638888889</v>
      </c>
      <c r="U3802">
        <f>_xlfn.DAYS(Table1[[#This Row],[Date Ended Conversion]],Table1[[#This Row],[Date Created Conversion]])</f>
        <v>33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9">
        <f>IF(Table1[[#This Row],[goal]] &lt;= 0,0,Table1[[#This Row],[pledged]]/Table1[[#This Row],[goal]])</f>
        <v>8.5199999999999998E-2</v>
      </c>
      <c r="P3803" s="7">
        <f>IF(Table1[[#This Row],[backers_count]] &lt;= 0,0,Table1[[#This Row],[pledged]]/Table1[[#This Row],[backers_count]])</f>
        <v>47.333333333333336</v>
      </c>
      <c r="Q3803" t="str">
        <f>TRIM(MID(Table1[[#This Row],[Category and Sub-Category]],1,SEARCH("/",Table1[[#This Row],[Category and Sub-Category]],1)-1))</f>
        <v>theater</v>
      </c>
      <c r="R3803" t="str">
        <f>TRIM(MID(Table1[[#This Row],[Category and Sub-Category]],SEARCH("/",Table1[[#This Row],[Category and Sub-Category]],1)+1,LEN(Table1[[#This Row],[Category and Sub-Category]])))</f>
        <v>musical</v>
      </c>
      <c r="S3803" s="8">
        <f>DATE(1970,1,1)+(Table1[[#This Row],[launched_at]]/(24*60*60))</f>
        <v>41975.676111111112</v>
      </c>
      <c r="T3803" s="8">
        <f>DATE(1970,1,1)+(Table1[[#This Row],[deadline]]/(24*60*60))</f>
        <v>42006.676111111112</v>
      </c>
      <c r="U3803">
        <f>_xlfn.DAYS(Table1[[#This Row],[Date Ended Conversion]],Table1[[#This Row],[Date Created Conversion]])</f>
        <v>31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9">
        <f>IF(Table1[[#This Row],[goal]] &lt;= 0,0,Table1[[#This Row],[pledged]]/Table1[[#This Row],[goal]])</f>
        <v>0</v>
      </c>
      <c r="P3804" s="7">
        <f>IF(Table1[[#This Row],[backers_count]] &lt;= 0,0,Table1[[#This Row],[pledged]]/Table1[[#This Row],[backers_count]])</f>
        <v>0</v>
      </c>
      <c r="Q3804" t="str">
        <f>TRIM(MID(Table1[[#This Row],[Category and Sub-Category]],1,SEARCH("/",Table1[[#This Row],[Category and Sub-Category]],1)-1))</f>
        <v>theater</v>
      </c>
      <c r="R3804" t="str">
        <f>TRIM(MID(Table1[[#This Row],[Category and Sub-Category]],SEARCH("/",Table1[[#This Row],[Category and Sub-Category]],1)+1,LEN(Table1[[#This Row],[Category and Sub-Category]])))</f>
        <v>musical</v>
      </c>
      <c r="S3804" s="8">
        <f>DATE(1970,1,1)+(Table1[[#This Row],[launched_at]]/(24*60*60))</f>
        <v>42269.126226851848</v>
      </c>
      <c r="T3804" s="8">
        <f>DATE(1970,1,1)+(Table1[[#This Row],[deadline]]/(24*60*60))</f>
        <v>42299.126226851848</v>
      </c>
      <c r="U3804">
        <f>_xlfn.DAYS(Table1[[#This Row],[Date Ended Conversion]],Table1[[#This Row],[Date Created Conversion]])</f>
        <v>30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9">
        <f>IF(Table1[[#This Row],[goal]] &lt;= 0,0,Table1[[#This Row],[pledged]]/Table1[[#This Row],[goal]])</f>
        <v>0.19650000000000001</v>
      </c>
      <c r="P3805" s="7">
        <f>IF(Table1[[#This Row],[backers_count]] &lt;= 0,0,Table1[[#This Row],[pledged]]/Table1[[#This Row],[backers_count]])</f>
        <v>58.95</v>
      </c>
      <c r="Q3805" t="str">
        <f>TRIM(MID(Table1[[#This Row],[Category and Sub-Category]],1,SEARCH("/",Table1[[#This Row],[Category and Sub-Category]],1)-1))</f>
        <v>theater</v>
      </c>
      <c r="R3805" t="str">
        <f>TRIM(MID(Table1[[#This Row],[Category and Sub-Category]],SEARCH("/",Table1[[#This Row],[Category and Sub-Category]],1)+1,LEN(Table1[[#This Row],[Category and Sub-Category]])))</f>
        <v>musical</v>
      </c>
      <c r="S3805" s="8">
        <f>DATE(1970,1,1)+(Table1[[#This Row],[launched_at]]/(24*60*60))</f>
        <v>42403.971851851849</v>
      </c>
      <c r="T3805" s="8">
        <f>DATE(1970,1,1)+(Table1[[#This Row],[deadline]]/(24*60*60))</f>
        <v>42433.971851851849</v>
      </c>
      <c r="U3805">
        <f>_xlfn.DAYS(Table1[[#This Row],[Date Ended Conversion]],Table1[[#This Row],[Date Created Conversion]])</f>
        <v>30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9">
        <f>IF(Table1[[#This Row],[goal]] &lt;= 0,0,Table1[[#This Row],[pledged]]/Table1[[#This Row],[goal]])</f>
        <v>0</v>
      </c>
      <c r="P3806" s="7">
        <f>IF(Table1[[#This Row],[backers_count]] &lt;= 0,0,Table1[[#This Row],[pledged]]/Table1[[#This Row],[backers_count]])</f>
        <v>0</v>
      </c>
      <c r="Q3806" t="str">
        <f>TRIM(MID(Table1[[#This Row],[Category and Sub-Category]],1,SEARCH("/",Table1[[#This Row],[Category and Sub-Category]],1)-1))</f>
        <v>theater</v>
      </c>
      <c r="R3806" t="str">
        <f>TRIM(MID(Table1[[#This Row],[Category and Sub-Category]],SEARCH("/",Table1[[#This Row],[Category and Sub-Category]],1)+1,LEN(Table1[[#This Row],[Category and Sub-Category]])))</f>
        <v>musical</v>
      </c>
      <c r="S3806" s="8">
        <f>DATE(1970,1,1)+(Table1[[#This Row],[launched_at]]/(24*60*60))</f>
        <v>42527.00953703704</v>
      </c>
      <c r="T3806" s="8">
        <f>DATE(1970,1,1)+(Table1[[#This Row],[deadline]]/(24*60*60))</f>
        <v>42582.291666666672</v>
      </c>
      <c r="U3806">
        <f>_xlfn.DAYS(Table1[[#This Row],[Date Ended Conversion]],Table1[[#This Row],[Date Created Conversion]])</f>
        <v>55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9">
        <f>IF(Table1[[#This Row],[goal]] &lt;= 0,0,Table1[[#This Row],[pledged]]/Table1[[#This Row],[goal]])</f>
        <v>2.0000000000000002E-5</v>
      </c>
      <c r="P3807" s="7">
        <f>IF(Table1[[#This Row],[backers_count]] &lt;= 0,0,Table1[[#This Row],[pledged]]/Table1[[#This Row],[backers_count]])</f>
        <v>1.5</v>
      </c>
      <c r="Q3807" t="str">
        <f>TRIM(MID(Table1[[#This Row],[Category and Sub-Category]],1,SEARCH("/",Table1[[#This Row],[Category and Sub-Category]],1)-1))</f>
        <v>theater</v>
      </c>
      <c r="R3807" t="str">
        <f>TRIM(MID(Table1[[#This Row],[Category and Sub-Category]],SEARCH("/",Table1[[#This Row],[Category and Sub-Category]],1)+1,LEN(Table1[[#This Row],[Category and Sub-Category]])))</f>
        <v>musical</v>
      </c>
      <c r="S3807" s="8">
        <f>DATE(1970,1,1)+(Table1[[#This Row],[launched_at]]/(24*60*60))</f>
        <v>41849.887037037035</v>
      </c>
      <c r="T3807" s="8">
        <f>DATE(1970,1,1)+(Table1[[#This Row],[deadline]]/(24*60*60))</f>
        <v>41909.887037037035</v>
      </c>
      <c r="U3807">
        <f>_xlfn.DAYS(Table1[[#This Row],[Date Ended Conversion]],Table1[[#This Row],[Date Created Conversion]])</f>
        <v>60</v>
      </c>
    </row>
    <row r="3808" spans="1:21" ht="43.5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9">
        <f>IF(Table1[[#This Row],[goal]] &lt;= 0,0,Table1[[#This Row],[pledged]]/Table1[[#This Row],[goal]])</f>
        <v>6.6666666666666664E-4</v>
      </c>
      <c r="P3808" s="7">
        <f>IF(Table1[[#This Row],[backers_count]] &lt;= 0,0,Table1[[#This Row],[pledged]]/Table1[[#This Row],[backers_count]])</f>
        <v>5</v>
      </c>
      <c r="Q3808" t="str">
        <f>TRIM(MID(Table1[[#This Row],[Category and Sub-Category]],1,SEARCH("/",Table1[[#This Row],[Category and Sub-Category]],1)-1))</f>
        <v>theater</v>
      </c>
      <c r="R3808" t="str">
        <f>TRIM(MID(Table1[[#This Row],[Category and Sub-Category]],SEARCH("/",Table1[[#This Row],[Category and Sub-Category]],1)+1,LEN(Table1[[#This Row],[Category and Sub-Category]])))</f>
        <v>musical</v>
      </c>
      <c r="S3808" s="8">
        <f>DATE(1970,1,1)+(Table1[[#This Row],[launched_at]]/(24*60*60))</f>
        <v>41799.259039351848</v>
      </c>
      <c r="T3808" s="8">
        <f>DATE(1970,1,1)+(Table1[[#This Row],[deadline]]/(24*60*60))</f>
        <v>41819.259039351848</v>
      </c>
      <c r="U3808">
        <f>_xlfn.DAYS(Table1[[#This Row],[Date Ended Conversion]],Table1[[#This Row],[Date Created Conversion]])</f>
        <v>20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9">
        <f>IF(Table1[[#This Row],[goal]] &lt;= 0,0,Table1[[#This Row],[pledged]]/Table1[[#This Row],[goal]])</f>
        <v>0.30333333333333334</v>
      </c>
      <c r="P3809" s="7">
        <f>IF(Table1[[#This Row],[backers_count]] &lt;= 0,0,Table1[[#This Row],[pledged]]/Table1[[#This Row],[backers_count]])</f>
        <v>50.555555555555557</v>
      </c>
      <c r="Q3809" t="str">
        <f>TRIM(MID(Table1[[#This Row],[Category and Sub-Category]],1,SEARCH("/",Table1[[#This Row],[Category and Sub-Category]],1)-1))</f>
        <v>theater</v>
      </c>
      <c r="R3809" t="str">
        <f>TRIM(MID(Table1[[#This Row],[Category and Sub-Category]],SEARCH("/",Table1[[#This Row],[Category and Sub-Category]],1)+1,LEN(Table1[[#This Row],[Category and Sub-Category]])))</f>
        <v>musical</v>
      </c>
      <c r="S3809" s="8">
        <f>DATE(1970,1,1)+(Table1[[#This Row],[launched_at]]/(24*60*60))</f>
        <v>42090.909016203703</v>
      </c>
      <c r="T3809" s="8">
        <f>DATE(1970,1,1)+(Table1[[#This Row],[deadline]]/(24*60*60))</f>
        <v>42097.909016203703</v>
      </c>
      <c r="U3809">
        <f>_xlfn.DAYS(Table1[[#This Row],[Date Ended Conversion]],Table1[[#This Row],[Date Created Conversion]])</f>
        <v>7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9">
        <f>IF(Table1[[#This Row],[goal]] &lt;= 0,0,Table1[[#This Row],[pledged]]/Table1[[#This Row],[goal]])</f>
        <v>1</v>
      </c>
      <c r="P3810" s="7">
        <f>IF(Table1[[#This Row],[backers_count]] &lt;= 0,0,Table1[[#This Row],[pledged]]/Table1[[#This Row],[backers_count]])</f>
        <v>41.666666666666664</v>
      </c>
      <c r="Q3810" t="str">
        <f>TRIM(MID(Table1[[#This Row],[Category and Sub-Category]],1,SEARCH("/",Table1[[#This Row],[Category and Sub-Category]],1)-1))</f>
        <v>theater</v>
      </c>
      <c r="R3810" t="str">
        <f>TRIM(MID(Table1[[#This Row],[Category and Sub-Category]],SEARCH("/",Table1[[#This Row],[Category and Sub-Category]],1)+1,LEN(Table1[[#This Row],[Category and Sub-Category]])))</f>
        <v>plays</v>
      </c>
      <c r="S3810" s="8">
        <f>DATE(1970,1,1)+(Table1[[#This Row],[launched_at]]/(24*60*60))</f>
        <v>42059.453923611116</v>
      </c>
      <c r="T3810" s="8">
        <f>DATE(1970,1,1)+(Table1[[#This Row],[deadline]]/(24*60*60))</f>
        <v>42119.412256944444</v>
      </c>
      <c r="U3810">
        <f>_xlfn.DAYS(Table1[[#This Row],[Date Ended Conversion]],Table1[[#This Row],[Date Created Conversion]])</f>
        <v>60</v>
      </c>
    </row>
    <row r="3811" spans="1:21" ht="43.5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9">
        <f>IF(Table1[[#This Row],[goal]] &lt;= 0,0,Table1[[#This Row],[pledged]]/Table1[[#This Row],[goal]])</f>
        <v>1.0125</v>
      </c>
      <c r="P3811" s="7">
        <f>IF(Table1[[#This Row],[backers_count]] &lt;= 0,0,Table1[[#This Row],[pledged]]/Table1[[#This Row],[backers_count]])</f>
        <v>53.289473684210527</v>
      </c>
      <c r="Q3811" t="str">
        <f>TRIM(MID(Table1[[#This Row],[Category and Sub-Category]],1,SEARCH("/",Table1[[#This Row],[Category and Sub-Category]],1)-1))</f>
        <v>theater</v>
      </c>
      <c r="R3811" t="str">
        <f>TRIM(MID(Table1[[#This Row],[Category and Sub-Category]],SEARCH("/",Table1[[#This Row],[Category and Sub-Category]],1)+1,LEN(Table1[[#This Row],[Category and Sub-Category]])))</f>
        <v>plays</v>
      </c>
      <c r="S3811" s="8">
        <f>DATE(1970,1,1)+(Table1[[#This Row],[launched_at]]/(24*60*60))</f>
        <v>41800.526701388888</v>
      </c>
      <c r="T3811" s="8">
        <f>DATE(1970,1,1)+(Table1[[#This Row],[deadline]]/(24*60*60))</f>
        <v>41850.958333333336</v>
      </c>
      <c r="U3811">
        <f>_xlfn.DAYS(Table1[[#This Row],[Date Ended Conversion]],Table1[[#This Row],[Date Created Conversion]])</f>
        <v>50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9">
        <f>IF(Table1[[#This Row],[goal]] &lt;= 0,0,Table1[[#This Row],[pledged]]/Table1[[#This Row],[goal]])</f>
        <v>1.2173333333333334</v>
      </c>
      <c r="P3812" s="7">
        <f>IF(Table1[[#This Row],[backers_count]] &lt;= 0,0,Table1[[#This Row],[pledged]]/Table1[[#This Row],[backers_count]])</f>
        <v>70.230769230769226</v>
      </c>
      <c r="Q3812" t="str">
        <f>TRIM(MID(Table1[[#This Row],[Category and Sub-Category]],1,SEARCH("/",Table1[[#This Row],[Category and Sub-Category]],1)-1))</f>
        <v>theater</v>
      </c>
      <c r="R3812" t="str">
        <f>TRIM(MID(Table1[[#This Row],[Category and Sub-Category]],SEARCH("/",Table1[[#This Row],[Category and Sub-Category]],1)+1,LEN(Table1[[#This Row],[Category and Sub-Category]])))</f>
        <v>plays</v>
      </c>
      <c r="S3812" s="8">
        <f>DATE(1970,1,1)+(Table1[[#This Row],[launched_at]]/(24*60*60))</f>
        <v>42054.849050925928</v>
      </c>
      <c r="T3812" s="8">
        <f>DATE(1970,1,1)+(Table1[[#This Row],[deadline]]/(24*60*60))</f>
        <v>42084.807384259257</v>
      </c>
      <c r="U3812">
        <f>_xlfn.DAYS(Table1[[#This Row],[Date Ended Conversion]],Table1[[#This Row],[Date Created Conversion]])</f>
        <v>30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9">
        <f>IF(Table1[[#This Row],[goal]] &lt;= 0,0,Table1[[#This Row],[pledged]]/Table1[[#This Row],[goal]])</f>
        <v>3.3</v>
      </c>
      <c r="P3813" s="7">
        <f>IF(Table1[[#This Row],[backers_count]] &lt;= 0,0,Table1[[#This Row],[pledged]]/Table1[[#This Row],[backers_count]])</f>
        <v>43.421052631578945</v>
      </c>
      <c r="Q3813" t="str">
        <f>TRIM(MID(Table1[[#This Row],[Category and Sub-Category]],1,SEARCH("/",Table1[[#This Row],[Category and Sub-Category]],1)-1))</f>
        <v>theater</v>
      </c>
      <c r="R3813" t="str">
        <f>TRIM(MID(Table1[[#This Row],[Category and Sub-Category]],SEARCH("/",Table1[[#This Row],[Category and Sub-Category]],1)+1,LEN(Table1[[#This Row],[Category and Sub-Category]])))</f>
        <v>plays</v>
      </c>
      <c r="S3813" s="8">
        <f>DATE(1970,1,1)+(Table1[[#This Row],[launched_at]]/(24*60*60))</f>
        <v>42487.62700231481</v>
      </c>
      <c r="T3813" s="8">
        <f>DATE(1970,1,1)+(Table1[[#This Row],[deadline]]/(24*60*60))</f>
        <v>42521.458333333328</v>
      </c>
      <c r="U3813">
        <f>_xlfn.DAYS(Table1[[#This Row],[Date Ended Conversion]],Table1[[#This Row],[Date Created Conversion]])</f>
        <v>34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9">
        <f>IF(Table1[[#This Row],[goal]] &lt;= 0,0,Table1[[#This Row],[pledged]]/Table1[[#This Row],[goal]])</f>
        <v>1.0954999999999999</v>
      </c>
      <c r="P3814" s="7">
        <f>IF(Table1[[#This Row],[backers_count]] &lt;= 0,0,Table1[[#This Row],[pledged]]/Table1[[#This Row],[backers_count]])</f>
        <v>199.18181818181819</v>
      </c>
      <c r="Q3814" t="str">
        <f>TRIM(MID(Table1[[#This Row],[Category and Sub-Category]],1,SEARCH("/",Table1[[#This Row],[Category and Sub-Category]],1)-1))</f>
        <v>theater</v>
      </c>
      <c r="R3814" t="str">
        <f>TRIM(MID(Table1[[#This Row],[Category and Sub-Category]],SEARCH("/",Table1[[#This Row],[Category and Sub-Category]],1)+1,LEN(Table1[[#This Row],[Category and Sub-Category]])))</f>
        <v>plays</v>
      </c>
      <c r="S3814" s="8">
        <f>DATE(1970,1,1)+(Table1[[#This Row],[launched_at]]/(24*60*60))</f>
        <v>42109.751250000001</v>
      </c>
      <c r="T3814" s="8">
        <f>DATE(1970,1,1)+(Table1[[#This Row],[deadline]]/(24*60*60))</f>
        <v>42156.165972222225</v>
      </c>
      <c r="U3814">
        <f>_xlfn.DAYS(Table1[[#This Row],[Date Ended Conversion]],Table1[[#This Row],[Date Created Conversion]])</f>
        <v>47</v>
      </c>
    </row>
    <row r="3815" spans="1:21" ht="43.5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9">
        <f>IF(Table1[[#This Row],[goal]] &lt;= 0,0,Table1[[#This Row],[pledged]]/Table1[[#This Row],[goal]])</f>
        <v>1.0095190476190474</v>
      </c>
      <c r="P3815" s="7">
        <f>IF(Table1[[#This Row],[backers_count]] &lt;= 0,0,Table1[[#This Row],[pledged]]/Table1[[#This Row],[backers_count]])</f>
        <v>78.518148148148143</v>
      </c>
      <c r="Q3815" t="str">
        <f>TRIM(MID(Table1[[#This Row],[Category and Sub-Category]],1,SEARCH("/",Table1[[#This Row],[Category and Sub-Category]],1)-1))</f>
        <v>theater</v>
      </c>
      <c r="R3815" t="str">
        <f>TRIM(MID(Table1[[#This Row],[Category and Sub-Category]],SEARCH("/",Table1[[#This Row],[Category and Sub-Category]],1)+1,LEN(Table1[[#This Row],[Category and Sub-Category]])))</f>
        <v>plays</v>
      </c>
      <c r="S3815" s="8">
        <f>DATE(1970,1,1)+(Table1[[#This Row],[launched_at]]/(24*60*60))</f>
        <v>42497.275706018518</v>
      </c>
      <c r="T3815" s="8">
        <f>DATE(1970,1,1)+(Table1[[#This Row],[deadline]]/(24*60*60))</f>
        <v>42535.904861111107</v>
      </c>
      <c r="U3815">
        <f>_xlfn.DAYS(Table1[[#This Row],[Date Ended Conversion]],Table1[[#This Row],[Date Created Conversion]])</f>
        <v>38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9">
        <f>IF(Table1[[#This Row],[goal]] &lt;= 0,0,Table1[[#This Row],[pledged]]/Table1[[#This Row],[goal]])</f>
        <v>1.4013333333333333</v>
      </c>
      <c r="P3816" s="7">
        <f>IF(Table1[[#This Row],[backers_count]] &lt;= 0,0,Table1[[#This Row],[pledged]]/Table1[[#This Row],[backers_count]])</f>
        <v>61.823529411764703</v>
      </c>
      <c r="Q3816" t="str">
        <f>TRIM(MID(Table1[[#This Row],[Category and Sub-Category]],1,SEARCH("/",Table1[[#This Row],[Category and Sub-Category]],1)-1))</f>
        <v>theater</v>
      </c>
      <c r="R3816" t="str">
        <f>TRIM(MID(Table1[[#This Row],[Category and Sub-Category]],SEARCH("/",Table1[[#This Row],[Category and Sub-Category]],1)+1,LEN(Table1[[#This Row],[Category and Sub-Category]])))</f>
        <v>plays</v>
      </c>
      <c r="S3816" s="8">
        <f>DATE(1970,1,1)+(Table1[[#This Row],[launched_at]]/(24*60*60))</f>
        <v>42058.904074074075</v>
      </c>
      <c r="T3816" s="8">
        <f>DATE(1970,1,1)+(Table1[[#This Row],[deadline]]/(24*60*60))</f>
        <v>42095.165972222225</v>
      </c>
      <c r="U3816">
        <f>_xlfn.DAYS(Table1[[#This Row],[Date Ended Conversion]],Table1[[#This Row],[Date Created Conversion]])</f>
        <v>37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9">
        <f>IF(Table1[[#This Row],[goal]] &lt;= 0,0,Table1[[#This Row],[pledged]]/Table1[[#This Row],[goal]])</f>
        <v>1.0000100000000001</v>
      </c>
      <c r="P3817" s="7">
        <f>IF(Table1[[#This Row],[backers_count]] &lt;= 0,0,Table1[[#This Row],[pledged]]/Table1[[#This Row],[backers_count]])</f>
        <v>50.000500000000002</v>
      </c>
      <c r="Q3817" t="str">
        <f>TRIM(MID(Table1[[#This Row],[Category and Sub-Category]],1,SEARCH("/",Table1[[#This Row],[Category and Sub-Category]],1)-1))</f>
        <v>theater</v>
      </c>
      <c r="R3817" t="str">
        <f>TRIM(MID(Table1[[#This Row],[Category and Sub-Category]],SEARCH("/",Table1[[#This Row],[Category and Sub-Category]],1)+1,LEN(Table1[[#This Row],[Category and Sub-Category]])))</f>
        <v>plays</v>
      </c>
      <c r="S3817" s="8">
        <f>DATE(1970,1,1)+(Table1[[#This Row],[launched_at]]/(24*60*60))</f>
        <v>42207.259918981479</v>
      </c>
      <c r="T3817" s="8">
        <f>DATE(1970,1,1)+(Table1[[#This Row],[deadline]]/(24*60*60))</f>
        <v>42236.958333333328</v>
      </c>
      <c r="U3817">
        <f>_xlfn.DAYS(Table1[[#This Row],[Date Ended Conversion]],Table1[[#This Row],[Date Created Conversion]])</f>
        <v>29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9">
        <f>IF(Table1[[#This Row],[goal]] &lt;= 0,0,Table1[[#This Row],[pledged]]/Table1[[#This Row],[goal]])</f>
        <v>1.19238</v>
      </c>
      <c r="P3818" s="7">
        <f>IF(Table1[[#This Row],[backers_count]] &lt;= 0,0,Table1[[#This Row],[pledged]]/Table1[[#This Row],[backers_count]])</f>
        <v>48.339729729729726</v>
      </c>
      <c r="Q3818" t="str">
        <f>TRIM(MID(Table1[[#This Row],[Category and Sub-Category]],1,SEARCH("/",Table1[[#This Row],[Category and Sub-Category]],1)-1))</f>
        <v>theater</v>
      </c>
      <c r="R3818" t="str">
        <f>TRIM(MID(Table1[[#This Row],[Category and Sub-Category]],SEARCH("/",Table1[[#This Row],[Category and Sub-Category]],1)+1,LEN(Table1[[#This Row],[Category and Sub-Category]])))</f>
        <v>plays</v>
      </c>
      <c r="S3818" s="8">
        <f>DATE(1970,1,1)+(Table1[[#This Row],[launched_at]]/(24*60*60))</f>
        <v>41807.690081018518</v>
      </c>
      <c r="T3818" s="8">
        <f>DATE(1970,1,1)+(Table1[[#This Row],[deadline]]/(24*60*60))</f>
        <v>41837.690081018518</v>
      </c>
      <c r="U3818">
        <f>_xlfn.DAYS(Table1[[#This Row],[Date Ended Conversion]],Table1[[#This Row],[Date Created Conversion]])</f>
        <v>30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9">
        <f>IF(Table1[[#This Row],[goal]] &lt;= 0,0,Table1[[#This Row],[pledged]]/Table1[[#This Row],[goal]])</f>
        <v>1.0725</v>
      </c>
      <c r="P3819" s="7">
        <f>IF(Table1[[#This Row],[backers_count]] &lt;= 0,0,Table1[[#This Row],[pledged]]/Table1[[#This Row],[backers_count]])</f>
        <v>107.25</v>
      </c>
      <c r="Q3819" t="str">
        <f>TRIM(MID(Table1[[#This Row],[Category and Sub-Category]],1,SEARCH("/",Table1[[#This Row],[Category and Sub-Category]],1)-1))</f>
        <v>theater</v>
      </c>
      <c r="R3819" t="str">
        <f>TRIM(MID(Table1[[#This Row],[Category and Sub-Category]],SEARCH("/",Table1[[#This Row],[Category and Sub-Category]],1)+1,LEN(Table1[[#This Row],[Category and Sub-Category]])))</f>
        <v>plays</v>
      </c>
      <c r="S3819" s="8">
        <f>DATE(1970,1,1)+(Table1[[#This Row],[launched_at]]/(24*60*60))</f>
        <v>42284.69694444444</v>
      </c>
      <c r="T3819" s="8">
        <f>DATE(1970,1,1)+(Table1[[#This Row],[deadline]]/(24*60*60))</f>
        <v>42301.165972222225</v>
      </c>
      <c r="U3819">
        <f>_xlfn.DAYS(Table1[[#This Row],[Date Ended Conversion]],Table1[[#This Row],[Date Created Conversion]])</f>
        <v>17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9">
        <f>IF(Table1[[#This Row],[goal]] &lt;= 0,0,Table1[[#This Row],[pledged]]/Table1[[#This Row],[goal]])</f>
        <v>2.2799999999999998</v>
      </c>
      <c r="P3820" s="7">
        <f>IF(Table1[[#This Row],[backers_count]] &lt;= 0,0,Table1[[#This Row],[pledged]]/Table1[[#This Row],[backers_count]])</f>
        <v>57</v>
      </c>
      <c r="Q3820" t="str">
        <f>TRIM(MID(Table1[[#This Row],[Category and Sub-Category]],1,SEARCH("/",Table1[[#This Row],[Category and Sub-Category]],1)-1))</f>
        <v>theater</v>
      </c>
      <c r="R3820" t="str">
        <f>TRIM(MID(Table1[[#This Row],[Category and Sub-Category]],SEARCH("/",Table1[[#This Row],[Category and Sub-Category]],1)+1,LEN(Table1[[#This Row],[Category and Sub-Category]])))</f>
        <v>plays</v>
      </c>
      <c r="S3820" s="8">
        <f>DATE(1970,1,1)+(Table1[[#This Row],[launched_at]]/(24*60*60))</f>
        <v>42045.84238425926</v>
      </c>
      <c r="T3820" s="8">
        <f>DATE(1970,1,1)+(Table1[[#This Row],[deadline]]/(24*60*60))</f>
        <v>42075.800717592589</v>
      </c>
      <c r="U3820">
        <f>_xlfn.DAYS(Table1[[#This Row],[Date Ended Conversion]],Table1[[#This Row],[Date Created Conversion]])</f>
        <v>30</v>
      </c>
    </row>
    <row r="3821" spans="1:21" ht="29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9">
        <f>IF(Table1[[#This Row],[goal]] &lt;= 0,0,Table1[[#This Row],[pledged]]/Table1[[#This Row],[goal]])</f>
        <v>1.0640000000000001</v>
      </c>
      <c r="P3821" s="7">
        <f>IF(Table1[[#This Row],[backers_count]] &lt;= 0,0,Table1[[#This Row],[pledged]]/Table1[[#This Row],[backers_count]])</f>
        <v>40.92307692307692</v>
      </c>
      <c r="Q3821" t="str">
        <f>TRIM(MID(Table1[[#This Row],[Category and Sub-Category]],1,SEARCH("/",Table1[[#This Row],[Category and Sub-Category]],1)-1))</f>
        <v>theater</v>
      </c>
      <c r="R3821" t="str">
        <f>TRIM(MID(Table1[[#This Row],[Category and Sub-Category]],SEARCH("/",Table1[[#This Row],[Category and Sub-Category]],1)+1,LEN(Table1[[#This Row],[Category and Sub-Category]])))</f>
        <v>plays</v>
      </c>
      <c r="S3821" s="8">
        <f>DATE(1970,1,1)+(Table1[[#This Row],[launched_at]]/(24*60*60))</f>
        <v>42184.209537037037</v>
      </c>
      <c r="T3821" s="8">
        <f>DATE(1970,1,1)+(Table1[[#This Row],[deadline]]/(24*60*60))</f>
        <v>42202.876388888893</v>
      </c>
      <c r="U3821">
        <f>_xlfn.DAYS(Table1[[#This Row],[Date Ended Conversion]],Table1[[#This Row],[Date Created Conversion]])</f>
        <v>18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9">
        <f>IF(Table1[[#This Row],[goal]] &lt;= 0,0,Table1[[#This Row],[pledged]]/Table1[[#This Row],[goal]])</f>
        <v>1.4333333333333333</v>
      </c>
      <c r="P3822" s="7">
        <f>IF(Table1[[#This Row],[backers_count]] &lt;= 0,0,Table1[[#This Row],[pledged]]/Table1[[#This Row],[backers_count]])</f>
        <v>21.5</v>
      </c>
      <c r="Q3822" t="str">
        <f>TRIM(MID(Table1[[#This Row],[Category and Sub-Category]],1,SEARCH("/",Table1[[#This Row],[Category and Sub-Category]],1)-1))</f>
        <v>theater</v>
      </c>
      <c r="R3822" t="str">
        <f>TRIM(MID(Table1[[#This Row],[Category and Sub-Category]],SEARCH("/",Table1[[#This Row],[Category and Sub-Category]],1)+1,LEN(Table1[[#This Row],[Category and Sub-Category]])))</f>
        <v>plays</v>
      </c>
      <c r="S3822" s="8">
        <f>DATE(1970,1,1)+(Table1[[#This Row],[launched_at]]/(24*60*60))</f>
        <v>42160.651817129634</v>
      </c>
      <c r="T3822" s="8">
        <f>DATE(1970,1,1)+(Table1[[#This Row],[deadline]]/(24*60*60))</f>
        <v>42190.651817129634</v>
      </c>
      <c r="U3822">
        <f>_xlfn.DAYS(Table1[[#This Row],[Date Ended Conversion]],Table1[[#This Row],[Date Created Conversion]])</f>
        <v>30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9">
        <f>IF(Table1[[#This Row],[goal]] &lt;= 0,0,Table1[[#This Row],[pledged]]/Table1[[#This Row],[goal]])</f>
        <v>1.0454285714285714</v>
      </c>
      <c r="P3823" s="7">
        <f>IF(Table1[[#This Row],[backers_count]] &lt;= 0,0,Table1[[#This Row],[pledged]]/Table1[[#This Row],[backers_count]])</f>
        <v>79.543478260869563</v>
      </c>
      <c r="Q3823" t="str">
        <f>TRIM(MID(Table1[[#This Row],[Category and Sub-Category]],1,SEARCH("/",Table1[[#This Row],[Category and Sub-Category]],1)-1))</f>
        <v>theater</v>
      </c>
      <c r="R3823" t="str">
        <f>TRIM(MID(Table1[[#This Row],[Category and Sub-Category]],SEARCH("/",Table1[[#This Row],[Category and Sub-Category]],1)+1,LEN(Table1[[#This Row],[Category and Sub-Category]])))</f>
        <v>plays</v>
      </c>
      <c r="S3823" s="8">
        <f>DATE(1970,1,1)+(Table1[[#This Row],[launched_at]]/(24*60*60))</f>
        <v>42341.180636574078</v>
      </c>
      <c r="T3823" s="8">
        <f>DATE(1970,1,1)+(Table1[[#This Row],[deadline]]/(24*60*60))</f>
        <v>42373.180636574078</v>
      </c>
      <c r="U3823">
        <f>_xlfn.DAYS(Table1[[#This Row],[Date Ended Conversion]],Table1[[#This Row],[Date Created Conversion]])</f>
        <v>32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9">
        <f>IF(Table1[[#This Row],[goal]] &lt;= 0,0,Table1[[#This Row],[pledged]]/Table1[[#This Row],[goal]])</f>
        <v>1.1002000000000001</v>
      </c>
      <c r="P3824" s="7">
        <f>IF(Table1[[#This Row],[backers_count]] &lt;= 0,0,Table1[[#This Row],[pledged]]/Table1[[#This Row],[backers_count]])</f>
        <v>72.381578947368425</v>
      </c>
      <c r="Q3824" t="str">
        <f>TRIM(MID(Table1[[#This Row],[Category and Sub-Category]],1,SEARCH("/",Table1[[#This Row],[Category and Sub-Category]],1)-1))</f>
        <v>theater</v>
      </c>
      <c r="R3824" t="str">
        <f>TRIM(MID(Table1[[#This Row],[Category and Sub-Category]],SEARCH("/",Table1[[#This Row],[Category and Sub-Category]],1)+1,LEN(Table1[[#This Row],[Category and Sub-Category]])))</f>
        <v>plays</v>
      </c>
      <c r="S3824" s="8">
        <f>DATE(1970,1,1)+(Table1[[#This Row],[launched_at]]/(24*60*60))</f>
        <v>42329.838159722218</v>
      </c>
      <c r="T3824" s="8">
        <f>DATE(1970,1,1)+(Table1[[#This Row],[deadline]]/(24*60*60))</f>
        <v>42388.957638888889</v>
      </c>
      <c r="U3824">
        <f>_xlfn.DAYS(Table1[[#This Row],[Date Ended Conversion]],Table1[[#This Row],[Date Created Conversion]])</f>
        <v>59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9">
        <f>IF(Table1[[#This Row],[goal]] &lt;= 0,0,Table1[[#This Row],[pledged]]/Table1[[#This Row],[goal]])</f>
        <v>1.06</v>
      </c>
      <c r="P3825" s="7">
        <f>IF(Table1[[#This Row],[backers_count]] &lt;= 0,0,Table1[[#This Row],[pledged]]/Table1[[#This Row],[backers_count]])</f>
        <v>64.634146341463421</v>
      </c>
      <c r="Q3825" t="str">
        <f>TRIM(MID(Table1[[#This Row],[Category and Sub-Category]],1,SEARCH("/",Table1[[#This Row],[Category and Sub-Category]],1)-1))</f>
        <v>theater</v>
      </c>
      <c r="R3825" t="str">
        <f>TRIM(MID(Table1[[#This Row],[Category and Sub-Category]],SEARCH("/",Table1[[#This Row],[Category and Sub-Category]],1)+1,LEN(Table1[[#This Row],[Category and Sub-Category]])))</f>
        <v>plays</v>
      </c>
      <c r="S3825" s="8">
        <f>DATE(1970,1,1)+(Table1[[#This Row],[launched_at]]/(24*60*60))</f>
        <v>42170.910231481481</v>
      </c>
      <c r="T3825" s="8">
        <f>DATE(1970,1,1)+(Table1[[#This Row],[deadline]]/(24*60*60))</f>
        <v>42205.165972222225</v>
      </c>
      <c r="U3825">
        <f>_xlfn.DAYS(Table1[[#This Row],[Date Ended Conversion]],Table1[[#This Row],[Date Created Conversion]])</f>
        <v>35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9">
        <f>IF(Table1[[#This Row],[goal]] &lt;= 0,0,Table1[[#This Row],[pledged]]/Table1[[#This Row],[goal]])</f>
        <v>1.08</v>
      </c>
      <c r="P3826" s="7">
        <f>IF(Table1[[#This Row],[backers_count]] &lt;= 0,0,Table1[[#This Row],[pledged]]/Table1[[#This Row],[backers_count]])</f>
        <v>38.571428571428569</v>
      </c>
      <c r="Q3826" t="str">
        <f>TRIM(MID(Table1[[#This Row],[Category and Sub-Category]],1,SEARCH("/",Table1[[#This Row],[Category and Sub-Category]],1)-1))</f>
        <v>theater</v>
      </c>
      <c r="R3826" t="str">
        <f>TRIM(MID(Table1[[#This Row],[Category and Sub-Category]],SEARCH("/",Table1[[#This Row],[Category and Sub-Category]],1)+1,LEN(Table1[[#This Row],[Category and Sub-Category]])))</f>
        <v>plays</v>
      </c>
      <c r="S3826" s="8">
        <f>DATE(1970,1,1)+(Table1[[#This Row],[launched_at]]/(24*60*60))</f>
        <v>42571.626192129625</v>
      </c>
      <c r="T3826" s="8">
        <f>DATE(1970,1,1)+(Table1[[#This Row],[deadline]]/(24*60*60))</f>
        <v>42583.570138888885</v>
      </c>
      <c r="U3826">
        <f>_xlfn.DAYS(Table1[[#This Row],[Date Ended Conversion]],Table1[[#This Row],[Date Created Conversion]])</f>
        <v>12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9">
        <f>IF(Table1[[#This Row],[goal]] &lt;= 0,0,Table1[[#This Row],[pledged]]/Table1[[#This Row],[goal]])</f>
        <v>1.0542</v>
      </c>
      <c r="P3827" s="7">
        <f>IF(Table1[[#This Row],[backers_count]] &lt;= 0,0,Table1[[#This Row],[pledged]]/Table1[[#This Row],[backers_count]])</f>
        <v>107.57142857142857</v>
      </c>
      <c r="Q3827" t="str">
        <f>TRIM(MID(Table1[[#This Row],[Category and Sub-Category]],1,SEARCH("/",Table1[[#This Row],[Category and Sub-Category]],1)-1))</f>
        <v>theater</v>
      </c>
      <c r="R3827" t="str">
        <f>TRIM(MID(Table1[[#This Row],[Category and Sub-Category]],SEARCH("/",Table1[[#This Row],[Category and Sub-Category]],1)+1,LEN(Table1[[#This Row],[Category and Sub-Category]])))</f>
        <v>plays</v>
      </c>
      <c r="S3827" s="8">
        <f>DATE(1970,1,1)+(Table1[[#This Row],[launched_at]]/(24*60*60))</f>
        <v>42151.069606481484</v>
      </c>
      <c r="T3827" s="8">
        <f>DATE(1970,1,1)+(Table1[[#This Row],[deadline]]/(24*60*60))</f>
        <v>42172.069606481484</v>
      </c>
      <c r="U3827">
        <f>_xlfn.DAYS(Table1[[#This Row],[Date Ended Conversion]],Table1[[#This Row],[Date Created Conversion]])</f>
        <v>21</v>
      </c>
    </row>
    <row r="3828" spans="1:21" ht="29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9">
        <f>IF(Table1[[#This Row],[goal]] &lt;= 0,0,Table1[[#This Row],[pledged]]/Table1[[#This Row],[goal]])</f>
        <v>1.1916666666666667</v>
      </c>
      <c r="P3828" s="7">
        <f>IF(Table1[[#This Row],[backers_count]] &lt;= 0,0,Table1[[#This Row],[pledged]]/Table1[[#This Row],[backers_count]])</f>
        <v>27.5</v>
      </c>
      <c r="Q3828" t="str">
        <f>TRIM(MID(Table1[[#This Row],[Category and Sub-Category]],1,SEARCH("/",Table1[[#This Row],[Category and Sub-Category]],1)-1))</f>
        <v>theater</v>
      </c>
      <c r="R3828" t="str">
        <f>TRIM(MID(Table1[[#This Row],[Category and Sub-Category]],SEARCH("/",Table1[[#This Row],[Category and Sub-Category]],1)+1,LEN(Table1[[#This Row],[Category and Sub-Category]])))</f>
        <v>plays</v>
      </c>
      <c r="S3828" s="8">
        <f>DATE(1970,1,1)+(Table1[[#This Row],[launched_at]]/(24*60*60))</f>
        <v>42101.423541666663</v>
      </c>
      <c r="T3828" s="8">
        <f>DATE(1970,1,1)+(Table1[[#This Row],[deadline]]/(24*60*60))</f>
        <v>42131.423541666663</v>
      </c>
      <c r="U3828">
        <f>_xlfn.DAYS(Table1[[#This Row],[Date Ended Conversion]],Table1[[#This Row],[Date Created Conversion]])</f>
        <v>30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9">
        <f>IF(Table1[[#This Row],[goal]] &lt;= 0,0,Table1[[#This Row],[pledged]]/Table1[[#This Row],[goal]])</f>
        <v>1.5266666666666666</v>
      </c>
      <c r="P3829" s="7">
        <f>IF(Table1[[#This Row],[backers_count]] &lt;= 0,0,Table1[[#This Row],[pledged]]/Table1[[#This Row],[backers_count]])</f>
        <v>70.461538461538467</v>
      </c>
      <c r="Q3829" t="str">
        <f>TRIM(MID(Table1[[#This Row],[Category and Sub-Category]],1,SEARCH("/",Table1[[#This Row],[Category and Sub-Category]],1)-1))</f>
        <v>theater</v>
      </c>
      <c r="R3829" t="str">
        <f>TRIM(MID(Table1[[#This Row],[Category and Sub-Category]],SEARCH("/",Table1[[#This Row],[Category and Sub-Category]],1)+1,LEN(Table1[[#This Row],[Category and Sub-Category]])))</f>
        <v>plays</v>
      </c>
      <c r="S3829" s="8">
        <f>DATE(1970,1,1)+(Table1[[#This Row],[launched_at]]/(24*60*60))</f>
        <v>42034.928252314814</v>
      </c>
      <c r="T3829" s="8">
        <f>DATE(1970,1,1)+(Table1[[#This Row],[deadline]]/(24*60*60))</f>
        <v>42090</v>
      </c>
      <c r="U3829">
        <f>_xlfn.DAYS(Table1[[#This Row],[Date Ended Conversion]],Table1[[#This Row],[Date Created Conversion]])</f>
        <v>56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9">
        <f>IF(Table1[[#This Row],[goal]] &lt;= 0,0,Table1[[#This Row],[pledged]]/Table1[[#This Row],[goal]])</f>
        <v>1</v>
      </c>
      <c r="P3830" s="7">
        <f>IF(Table1[[#This Row],[backers_count]] &lt;= 0,0,Table1[[#This Row],[pledged]]/Table1[[#This Row],[backers_count]])</f>
        <v>178.57142857142858</v>
      </c>
      <c r="Q3830" t="str">
        <f>TRIM(MID(Table1[[#This Row],[Category and Sub-Category]],1,SEARCH("/",Table1[[#This Row],[Category and Sub-Category]],1)-1))</f>
        <v>theater</v>
      </c>
      <c r="R3830" t="str">
        <f>TRIM(MID(Table1[[#This Row],[Category and Sub-Category]],SEARCH("/",Table1[[#This Row],[Category and Sub-Category]],1)+1,LEN(Table1[[#This Row],[Category and Sub-Category]])))</f>
        <v>plays</v>
      </c>
      <c r="S3830" s="8">
        <f>DATE(1970,1,1)+(Table1[[#This Row],[launched_at]]/(24*60*60))</f>
        <v>41944.527627314819</v>
      </c>
      <c r="T3830" s="8">
        <f>DATE(1970,1,1)+(Table1[[#This Row],[deadline]]/(24*60*60))</f>
        <v>42004.569293981476</v>
      </c>
      <c r="U3830">
        <f>_xlfn.DAYS(Table1[[#This Row],[Date Ended Conversion]],Table1[[#This Row],[Date Created Conversion]])</f>
        <v>60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9">
        <f>IF(Table1[[#This Row],[goal]] &lt;= 0,0,Table1[[#This Row],[pledged]]/Table1[[#This Row],[goal]])</f>
        <v>1.002</v>
      </c>
      <c r="P3831" s="7">
        <f>IF(Table1[[#This Row],[backers_count]] &lt;= 0,0,Table1[[#This Row],[pledged]]/Table1[[#This Row],[backers_count]])</f>
        <v>62.625</v>
      </c>
      <c r="Q3831" t="str">
        <f>TRIM(MID(Table1[[#This Row],[Category and Sub-Category]],1,SEARCH("/",Table1[[#This Row],[Category and Sub-Category]],1)-1))</f>
        <v>theater</v>
      </c>
      <c r="R3831" t="str">
        <f>TRIM(MID(Table1[[#This Row],[Category and Sub-Category]],SEARCH("/",Table1[[#This Row],[Category and Sub-Category]],1)+1,LEN(Table1[[#This Row],[Category and Sub-Category]])))</f>
        <v>plays</v>
      </c>
      <c r="S3831" s="8">
        <f>DATE(1970,1,1)+(Table1[[#This Row],[launched_at]]/(24*60*60))</f>
        <v>42593.865405092598</v>
      </c>
      <c r="T3831" s="8">
        <f>DATE(1970,1,1)+(Table1[[#This Row],[deadline]]/(24*60*60))</f>
        <v>42613.865405092598</v>
      </c>
      <c r="U3831">
        <f>_xlfn.DAYS(Table1[[#This Row],[Date Ended Conversion]],Table1[[#This Row],[Date Created Conversion]])</f>
        <v>20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9">
        <f>IF(Table1[[#This Row],[goal]] &lt;= 0,0,Table1[[#This Row],[pledged]]/Table1[[#This Row],[goal]])</f>
        <v>2.25</v>
      </c>
      <c r="P3832" s="7">
        <f>IF(Table1[[#This Row],[backers_count]] &lt;= 0,0,Table1[[#This Row],[pledged]]/Table1[[#This Row],[backers_count]])</f>
        <v>75</v>
      </c>
      <c r="Q3832" t="str">
        <f>TRIM(MID(Table1[[#This Row],[Category and Sub-Category]],1,SEARCH("/",Table1[[#This Row],[Category and Sub-Category]],1)-1))</f>
        <v>theater</v>
      </c>
      <c r="R3832" t="str">
        <f>TRIM(MID(Table1[[#This Row],[Category and Sub-Category]],SEARCH("/",Table1[[#This Row],[Category and Sub-Category]],1)+1,LEN(Table1[[#This Row],[Category and Sub-Category]])))</f>
        <v>plays</v>
      </c>
      <c r="S3832" s="8">
        <f>DATE(1970,1,1)+(Table1[[#This Row],[launched_at]]/(24*60*60))</f>
        <v>42503.740868055553</v>
      </c>
      <c r="T3832" s="8">
        <f>DATE(1970,1,1)+(Table1[[#This Row],[deadline]]/(24*60*60))</f>
        <v>42517.740868055553</v>
      </c>
      <c r="U3832">
        <f>_xlfn.DAYS(Table1[[#This Row],[Date Ended Conversion]],Table1[[#This Row],[Date Created Conversion]])</f>
        <v>14</v>
      </c>
    </row>
    <row r="3833" spans="1:21" ht="43.5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9">
        <f>IF(Table1[[#This Row],[goal]] &lt;= 0,0,Table1[[#This Row],[pledged]]/Table1[[#This Row],[goal]])</f>
        <v>1.0602199999999999</v>
      </c>
      <c r="P3833" s="7">
        <f>IF(Table1[[#This Row],[backers_count]] &lt;= 0,0,Table1[[#This Row],[pledged]]/Table1[[#This Row],[backers_count]])</f>
        <v>58.901111111111113</v>
      </c>
      <c r="Q3833" t="str">
        <f>TRIM(MID(Table1[[#This Row],[Category and Sub-Category]],1,SEARCH("/",Table1[[#This Row],[Category and Sub-Category]],1)-1))</f>
        <v>theater</v>
      </c>
      <c r="R3833" t="str">
        <f>TRIM(MID(Table1[[#This Row],[Category and Sub-Category]],SEARCH("/",Table1[[#This Row],[Category and Sub-Category]],1)+1,LEN(Table1[[#This Row],[Category and Sub-Category]])))</f>
        <v>plays</v>
      </c>
      <c r="S3833" s="8">
        <f>DATE(1970,1,1)+(Table1[[#This Row],[launched_at]]/(24*60*60))</f>
        <v>41927.848900462966</v>
      </c>
      <c r="T3833" s="8">
        <f>DATE(1970,1,1)+(Table1[[#This Row],[deadline]]/(24*60*60))</f>
        <v>41948.890567129631</v>
      </c>
      <c r="U3833">
        <f>_xlfn.DAYS(Table1[[#This Row],[Date Ended Conversion]],Table1[[#This Row],[Date Created Conversion]])</f>
        <v>21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9">
        <f>IF(Table1[[#This Row],[goal]] &lt;= 0,0,Table1[[#This Row],[pledged]]/Table1[[#This Row],[goal]])</f>
        <v>1.0466666666666666</v>
      </c>
      <c r="P3834" s="7">
        <f>IF(Table1[[#This Row],[backers_count]] &lt;= 0,0,Table1[[#This Row],[pledged]]/Table1[[#This Row],[backers_count]])</f>
        <v>139.55555555555554</v>
      </c>
      <c r="Q3834" t="str">
        <f>TRIM(MID(Table1[[#This Row],[Category and Sub-Category]],1,SEARCH("/",Table1[[#This Row],[Category and Sub-Category]],1)-1))</f>
        <v>theater</v>
      </c>
      <c r="R3834" t="str">
        <f>TRIM(MID(Table1[[#This Row],[Category and Sub-Category]],SEARCH("/",Table1[[#This Row],[Category and Sub-Category]],1)+1,LEN(Table1[[#This Row],[Category and Sub-Category]])))</f>
        <v>plays</v>
      </c>
      <c r="S3834" s="8">
        <f>DATE(1970,1,1)+(Table1[[#This Row],[launched_at]]/(24*60*60))</f>
        <v>42375.114988425921</v>
      </c>
      <c r="T3834" s="8">
        <f>DATE(1970,1,1)+(Table1[[#This Row],[deadline]]/(24*60*60))</f>
        <v>42420.114988425921</v>
      </c>
      <c r="U3834">
        <f>_xlfn.DAYS(Table1[[#This Row],[Date Ended Conversion]],Table1[[#This Row],[Date Created Conversion]])</f>
        <v>45</v>
      </c>
    </row>
    <row r="3835" spans="1:21" ht="43.5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9">
        <f>IF(Table1[[#This Row],[goal]] &lt;= 0,0,Table1[[#This Row],[pledged]]/Table1[[#This Row],[goal]])</f>
        <v>1.1666666666666667</v>
      </c>
      <c r="P3835" s="7">
        <f>IF(Table1[[#This Row],[backers_count]] &lt;= 0,0,Table1[[#This Row],[pledged]]/Table1[[#This Row],[backers_count]])</f>
        <v>70</v>
      </c>
      <c r="Q3835" t="str">
        <f>TRIM(MID(Table1[[#This Row],[Category and Sub-Category]],1,SEARCH("/",Table1[[#This Row],[Category and Sub-Category]],1)-1))</f>
        <v>theater</v>
      </c>
      <c r="R3835" t="str">
        <f>TRIM(MID(Table1[[#This Row],[Category and Sub-Category]],SEARCH("/",Table1[[#This Row],[Category and Sub-Category]],1)+1,LEN(Table1[[#This Row],[Category and Sub-Category]])))</f>
        <v>plays</v>
      </c>
      <c r="S3835" s="8">
        <f>DATE(1970,1,1)+(Table1[[#This Row],[launched_at]]/(24*60*60))</f>
        <v>41963.872361111113</v>
      </c>
      <c r="T3835" s="8">
        <f>DATE(1970,1,1)+(Table1[[#This Row],[deadline]]/(24*60*60))</f>
        <v>41974.797916666663</v>
      </c>
      <c r="U3835">
        <f>_xlfn.DAYS(Table1[[#This Row],[Date Ended Conversion]],Table1[[#This Row],[Date Created Conversion]])</f>
        <v>11</v>
      </c>
    </row>
    <row r="3836" spans="1:21" ht="43.5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9">
        <f>IF(Table1[[#This Row],[goal]] &lt;= 0,0,Table1[[#This Row],[pledged]]/Table1[[#This Row],[goal]])</f>
        <v>1.0903333333333334</v>
      </c>
      <c r="P3836" s="7">
        <f>IF(Table1[[#This Row],[backers_count]] &lt;= 0,0,Table1[[#This Row],[pledged]]/Table1[[#This Row],[backers_count]])</f>
        <v>57.385964912280699</v>
      </c>
      <c r="Q3836" t="str">
        <f>TRIM(MID(Table1[[#This Row],[Category and Sub-Category]],1,SEARCH("/",Table1[[#This Row],[Category and Sub-Category]],1)-1))</f>
        <v>theater</v>
      </c>
      <c r="R3836" t="str">
        <f>TRIM(MID(Table1[[#This Row],[Category and Sub-Category]],SEARCH("/",Table1[[#This Row],[Category and Sub-Category]],1)+1,LEN(Table1[[#This Row],[Category and Sub-Category]])))</f>
        <v>plays</v>
      </c>
      <c r="S3836" s="8">
        <f>DATE(1970,1,1)+(Table1[[#This Row],[launched_at]]/(24*60*60))</f>
        <v>42143.445219907408</v>
      </c>
      <c r="T3836" s="8">
        <f>DATE(1970,1,1)+(Table1[[#This Row],[deadline]]/(24*60*60))</f>
        <v>42173.445219907408</v>
      </c>
      <c r="U3836">
        <f>_xlfn.DAYS(Table1[[#This Row],[Date Ended Conversion]],Table1[[#This Row],[Date Created Conversion]])</f>
        <v>30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9">
        <f>IF(Table1[[#This Row],[goal]] &lt;= 0,0,Table1[[#This Row],[pledged]]/Table1[[#This Row],[goal]])</f>
        <v>1.6</v>
      </c>
      <c r="P3837" s="7">
        <f>IF(Table1[[#This Row],[backers_count]] &lt;= 0,0,Table1[[#This Row],[pledged]]/Table1[[#This Row],[backers_count]])</f>
        <v>40</v>
      </c>
      <c r="Q3837" t="str">
        <f>TRIM(MID(Table1[[#This Row],[Category and Sub-Category]],1,SEARCH("/",Table1[[#This Row],[Category and Sub-Category]],1)-1))</f>
        <v>theater</v>
      </c>
      <c r="R3837" t="str">
        <f>TRIM(MID(Table1[[#This Row],[Category and Sub-Category]],SEARCH("/",Table1[[#This Row],[Category and Sub-Category]],1)+1,LEN(Table1[[#This Row],[Category and Sub-Category]])))</f>
        <v>plays</v>
      </c>
      <c r="S3837" s="8">
        <f>DATE(1970,1,1)+(Table1[[#This Row],[launched_at]]/(24*60*60))</f>
        <v>42460.94222222222</v>
      </c>
      <c r="T3837" s="8">
        <f>DATE(1970,1,1)+(Table1[[#This Row],[deadline]]/(24*60*60))</f>
        <v>42481.94222222222</v>
      </c>
      <c r="U3837">
        <f>_xlfn.DAYS(Table1[[#This Row],[Date Ended Conversion]],Table1[[#This Row],[Date Created Conversion]])</f>
        <v>21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9">
        <f>IF(Table1[[#This Row],[goal]] &lt;= 0,0,Table1[[#This Row],[pledged]]/Table1[[#This Row],[goal]])</f>
        <v>1.125</v>
      </c>
      <c r="P3838" s="7">
        <f>IF(Table1[[#This Row],[backers_count]] &lt;= 0,0,Table1[[#This Row],[pledged]]/Table1[[#This Row],[backers_count]])</f>
        <v>64.285714285714292</v>
      </c>
      <c r="Q3838" t="str">
        <f>TRIM(MID(Table1[[#This Row],[Category and Sub-Category]],1,SEARCH("/",Table1[[#This Row],[Category and Sub-Category]],1)-1))</f>
        <v>theater</v>
      </c>
      <c r="R3838" t="str">
        <f>TRIM(MID(Table1[[#This Row],[Category and Sub-Category]],SEARCH("/",Table1[[#This Row],[Category and Sub-Category]],1)+1,LEN(Table1[[#This Row],[Category and Sub-Category]])))</f>
        <v>plays</v>
      </c>
      <c r="S3838" s="8">
        <f>DATE(1970,1,1)+(Table1[[#This Row],[launched_at]]/(24*60*60))</f>
        <v>42553.926527777774</v>
      </c>
      <c r="T3838" s="8">
        <f>DATE(1970,1,1)+(Table1[[#This Row],[deadline]]/(24*60*60))</f>
        <v>42585.172916666663</v>
      </c>
      <c r="U3838">
        <f>_xlfn.DAYS(Table1[[#This Row],[Date Ended Conversion]],Table1[[#This Row],[Date Created Conversion]])</f>
        <v>32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9">
        <f>IF(Table1[[#This Row],[goal]] &lt;= 0,0,Table1[[#This Row],[pledged]]/Table1[[#This Row],[goal]])</f>
        <v>1.0209999999999999</v>
      </c>
      <c r="P3839" s="7">
        <f>IF(Table1[[#This Row],[backers_count]] &lt;= 0,0,Table1[[#This Row],[pledged]]/Table1[[#This Row],[backers_count]])</f>
        <v>120.11764705882354</v>
      </c>
      <c r="Q3839" t="str">
        <f>TRIM(MID(Table1[[#This Row],[Category and Sub-Category]],1,SEARCH("/",Table1[[#This Row],[Category and Sub-Category]],1)-1))</f>
        <v>theater</v>
      </c>
      <c r="R3839" t="str">
        <f>TRIM(MID(Table1[[#This Row],[Category and Sub-Category]],SEARCH("/",Table1[[#This Row],[Category and Sub-Category]],1)+1,LEN(Table1[[#This Row],[Category and Sub-Category]])))</f>
        <v>plays</v>
      </c>
      <c r="S3839" s="8">
        <f>DATE(1970,1,1)+(Table1[[#This Row],[launched_at]]/(24*60*60))</f>
        <v>42152.765717592592</v>
      </c>
      <c r="T3839" s="8">
        <f>DATE(1970,1,1)+(Table1[[#This Row],[deadline]]/(24*60*60))</f>
        <v>42188.765717592592</v>
      </c>
      <c r="U3839">
        <f>_xlfn.DAYS(Table1[[#This Row],[Date Ended Conversion]],Table1[[#This Row],[Date Created Conversion]])</f>
        <v>36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9">
        <f>IF(Table1[[#This Row],[goal]] &lt;= 0,0,Table1[[#This Row],[pledged]]/Table1[[#This Row],[goal]])</f>
        <v>1.00824</v>
      </c>
      <c r="P3840" s="7">
        <f>IF(Table1[[#This Row],[backers_count]] &lt;= 0,0,Table1[[#This Row],[pledged]]/Table1[[#This Row],[backers_count]])</f>
        <v>1008.24</v>
      </c>
      <c r="Q3840" t="str">
        <f>TRIM(MID(Table1[[#This Row],[Category and Sub-Category]],1,SEARCH("/",Table1[[#This Row],[Category and Sub-Category]],1)-1))</f>
        <v>theater</v>
      </c>
      <c r="R3840" t="str">
        <f>TRIM(MID(Table1[[#This Row],[Category and Sub-Category]],SEARCH("/",Table1[[#This Row],[Category and Sub-Category]],1)+1,LEN(Table1[[#This Row],[Category and Sub-Category]])))</f>
        <v>plays</v>
      </c>
      <c r="S3840" s="8">
        <f>DATE(1970,1,1)+(Table1[[#This Row],[launched_at]]/(24*60*60))</f>
        <v>42116.710752314815</v>
      </c>
      <c r="T3840" s="8">
        <f>DATE(1970,1,1)+(Table1[[#This Row],[deadline]]/(24*60*60))</f>
        <v>42146.710752314815</v>
      </c>
      <c r="U3840">
        <f>_xlfn.DAYS(Table1[[#This Row],[Date Ended Conversion]],Table1[[#This Row],[Date Created Conversion]])</f>
        <v>30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9">
        <f>IF(Table1[[#This Row],[goal]] &lt;= 0,0,Table1[[#This Row],[pledged]]/Table1[[#This Row],[goal]])</f>
        <v>1.0125</v>
      </c>
      <c r="P3841" s="7">
        <f>IF(Table1[[#This Row],[backers_count]] &lt;= 0,0,Table1[[#This Row],[pledged]]/Table1[[#This Row],[backers_count]])</f>
        <v>63.28125</v>
      </c>
      <c r="Q3841" t="str">
        <f>TRIM(MID(Table1[[#This Row],[Category and Sub-Category]],1,SEARCH("/",Table1[[#This Row],[Category and Sub-Category]],1)-1))</f>
        <v>theater</v>
      </c>
      <c r="R3841" t="str">
        <f>TRIM(MID(Table1[[#This Row],[Category and Sub-Category]],SEARCH("/",Table1[[#This Row],[Category and Sub-Category]],1)+1,LEN(Table1[[#This Row],[Category and Sub-Category]])))</f>
        <v>plays</v>
      </c>
      <c r="S3841" s="8">
        <f>DATE(1970,1,1)+(Table1[[#This Row],[launched_at]]/(24*60*60))</f>
        <v>42155.142638888894</v>
      </c>
      <c r="T3841" s="8">
        <f>DATE(1970,1,1)+(Table1[[#This Row],[deadline]]/(24*60*60))</f>
        <v>42215.142638888894</v>
      </c>
      <c r="U3841">
        <f>_xlfn.DAYS(Table1[[#This Row],[Date Ended Conversion]],Table1[[#This Row],[Date Created Conversion]])</f>
        <v>60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9">
        <f>IF(Table1[[#This Row],[goal]] &lt;= 0,0,Table1[[#This Row],[pledged]]/Table1[[#This Row],[goal]])</f>
        <v>65</v>
      </c>
      <c r="P3842" s="7">
        <f>IF(Table1[[#This Row],[backers_count]] &lt;= 0,0,Table1[[#This Row],[pledged]]/Table1[[#This Row],[backers_count]])</f>
        <v>21.666666666666668</v>
      </c>
      <c r="Q3842" t="str">
        <f>TRIM(MID(Table1[[#This Row],[Category and Sub-Category]],1,SEARCH("/",Table1[[#This Row],[Category and Sub-Category]],1)-1))</f>
        <v>theater</v>
      </c>
      <c r="R3842" t="str">
        <f>TRIM(MID(Table1[[#This Row],[Category and Sub-Category]],SEARCH("/",Table1[[#This Row],[Category and Sub-Category]],1)+1,LEN(Table1[[#This Row],[Category and Sub-Category]])))</f>
        <v>plays</v>
      </c>
      <c r="S3842" s="8">
        <f>DATE(1970,1,1)+(Table1[[#This Row],[launched_at]]/(24*60*60))</f>
        <v>42432.701724537037</v>
      </c>
      <c r="T3842" s="8">
        <f>DATE(1970,1,1)+(Table1[[#This Row],[deadline]]/(24*60*60))</f>
        <v>42457.660057870366</v>
      </c>
      <c r="U3842">
        <f>_xlfn.DAYS(Table1[[#This Row],[Date Ended Conversion]],Table1[[#This Row],[Date Created Conversion]])</f>
        <v>25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9">
        <f>IF(Table1[[#This Row],[goal]] &lt;= 0,0,Table1[[#This Row],[pledged]]/Table1[[#This Row],[goal]])</f>
        <v>8.72E-2</v>
      </c>
      <c r="P3843" s="7">
        <f>IF(Table1[[#This Row],[backers_count]] &lt;= 0,0,Table1[[#This Row],[pledged]]/Table1[[#This Row],[backers_count]])</f>
        <v>25.647058823529413</v>
      </c>
      <c r="Q3843" t="str">
        <f>TRIM(MID(Table1[[#This Row],[Category and Sub-Category]],1,SEARCH("/",Table1[[#This Row],[Category and Sub-Category]],1)-1))</f>
        <v>theater</v>
      </c>
      <c r="R3843" t="str">
        <f>TRIM(MID(Table1[[#This Row],[Category and Sub-Category]],SEARCH("/",Table1[[#This Row],[Category and Sub-Category]],1)+1,LEN(Table1[[#This Row],[Category and Sub-Category]])))</f>
        <v>plays</v>
      </c>
      <c r="S3843" s="8">
        <f>DATE(1970,1,1)+(Table1[[#This Row],[launched_at]]/(24*60*60))</f>
        <v>41780.785729166666</v>
      </c>
      <c r="T3843" s="8">
        <f>DATE(1970,1,1)+(Table1[[#This Row],[deadline]]/(24*60*60))</f>
        <v>41840.785729166666</v>
      </c>
      <c r="U3843">
        <f>_xlfn.DAYS(Table1[[#This Row],[Date Ended Conversion]],Table1[[#This Row],[Date Created Conversion]])</f>
        <v>60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9">
        <f>IF(Table1[[#This Row],[goal]] &lt;= 0,0,Table1[[#This Row],[pledged]]/Table1[[#This Row],[goal]])</f>
        <v>0.21940000000000001</v>
      </c>
      <c r="P3844" s="7">
        <f>IF(Table1[[#This Row],[backers_count]] &lt;= 0,0,Table1[[#This Row],[pledged]]/Table1[[#This Row],[backers_count]])</f>
        <v>47.695652173913047</v>
      </c>
      <c r="Q3844" t="str">
        <f>TRIM(MID(Table1[[#This Row],[Category and Sub-Category]],1,SEARCH("/",Table1[[#This Row],[Category and Sub-Category]],1)-1))</f>
        <v>theater</v>
      </c>
      <c r="R3844" t="str">
        <f>TRIM(MID(Table1[[#This Row],[Category and Sub-Category]],SEARCH("/",Table1[[#This Row],[Category and Sub-Category]],1)+1,LEN(Table1[[#This Row],[Category and Sub-Category]])))</f>
        <v>plays</v>
      </c>
      <c r="S3844" s="8">
        <f>DATE(1970,1,1)+(Table1[[#This Row],[launched_at]]/(24*60*60))</f>
        <v>41740.493657407409</v>
      </c>
      <c r="T3844" s="8">
        <f>DATE(1970,1,1)+(Table1[[#This Row],[deadline]]/(24*60*60))</f>
        <v>41770.493657407409</v>
      </c>
      <c r="U3844">
        <f>_xlfn.DAYS(Table1[[#This Row],[Date Ended Conversion]],Table1[[#This Row],[Date Created Conversion]])</f>
        <v>30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9">
        <f>IF(Table1[[#This Row],[goal]] &lt;= 0,0,Table1[[#This Row],[pledged]]/Table1[[#This Row],[goal]])</f>
        <v>0.21299999999999999</v>
      </c>
      <c r="P3845" s="7">
        <f>IF(Table1[[#This Row],[backers_count]] &lt;= 0,0,Table1[[#This Row],[pledged]]/Table1[[#This Row],[backers_count]])</f>
        <v>56.05263157894737</v>
      </c>
      <c r="Q3845" t="str">
        <f>TRIM(MID(Table1[[#This Row],[Category and Sub-Category]],1,SEARCH("/",Table1[[#This Row],[Category and Sub-Category]],1)-1))</f>
        <v>theater</v>
      </c>
      <c r="R3845" t="str">
        <f>TRIM(MID(Table1[[#This Row],[Category and Sub-Category]],SEARCH("/",Table1[[#This Row],[Category and Sub-Category]],1)+1,LEN(Table1[[#This Row],[Category and Sub-Category]])))</f>
        <v>plays</v>
      </c>
      <c r="S3845" s="8">
        <f>DATE(1970,1,1)+(Table1[[#This Row],[launched_at]]/(24*60*60))</f>
        <v>41766.072500000002</v>
      </c>
      <c r="T3845" s="8">
        <f>DATE(1970,1,1)+(Table1[[#This Row],[deadline]]/(24*60*60))</f>
        <v>41791.072500000002</v>
      </c>
      <c r="U3845">
        <f>_xlfn.DAYS(Table1[[#This Row],[Date Ended Conversion]],Table1[[#This Row],[Date Created Conversion]])</f>
        <v>25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9">
        <f>IF(Table1[[#This Row],[goal]] &lt;= 0,0,Table1[[#This Row],[pledged]]/Table1[[#This Row],[goal]])</f>
        <v>0.41489795918367345</v>
      </c>
      <c r="P3846" s="7">
        <f>IF(Table1[[#This Row],[backers_count]] &lt;= 0,0,Table1[[#This Row],[pledged]]/Table1[[#This Row],[backers_count]])</f>
        <v>81.319999999999993</v>
      </c>
      <c r="Q3846" t="str">
        <f>TRIM(MID(Table1[[#This Row],[Category and Sub-Category]],1,SEARCH("/",Table1[[#This Row],[Category and Sub-Category]],1)-1))</f>
        <v>theater</v>
      </c>
      <c r="R3846" t="str">
        <f>TRIM(MID(Table1[[#This Row],[Category and Sub-Category]],SEARCH("/",Table1[[#This Row],[Category and Sub-Category]],1)+1,LEN(Table1[[#This Row],[Category and Sub-Category]])))</f>
        <v>plays</v>
      </c>
      <c r="S3846" s="8">
        <f>DATE(1970,1,1)+(Table1[[#This Row],[launched_at]]/(24*60*60))</f>
        <v>41766.617291666669</v>
      </c>
      <c r="T3846" s="8">
        <f>DATE(1970,1,1)+(Table1[[#This Row],[deadline]]/(24*60*60))</f>
        <v>41793.290972222225</v>
      </c>
      <c r="U3846">
        <f>_xlfn.DAYS(Table1[[#This Row],[Date Ended Conversion]],Table1[[#This Row],[Date Created Conversion]])</f>
        <v>27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9">
        <f>IF(Table1[[#This Row],[goal]] &lt;= 0,0,Table1[[#This Row],[pledged]]/Table1[[#This Row],[goal]])</f>
        <v>2.1049999999999999E-2</v>
      </c>
      <c r="P3847" s="7">
        <f>IF(Table1[[#This Row],[backers_count]] &lt;= 0,0,Table1[[#This Row],[pledged]]/Table1[[#This Row],[backers_count]])</f>
        <v>70.166666666666671</v>
      </c>
      <c r="Q3847" t="str">
        <f>TRIM(MID(Table1[[#This Row],[Category and Sub-Category]],1,SEARCH("/",Table1[[#This Row],[Category and Sub-Category]],1)-1))</f>
        <v>theater</v>
      </c>
      <c r="R3847" t="str">
        <f>TRIM(MID(Table1[[#This Row],[Category and Sub-Category]],SEARCH("/",Table1[[#This Row],[Category and Sub-Category]],1)+1,LEN(Table1[[#This Row],[Category and Sub-Category]])))</f>
        <v>plays</v>
      </c>
      <c r="S3847" s="8">
        <f>DATE(1970,1,1)+(Table1[[#This Row],[launched_at]]/(24*60*60))</f>
        <v>42248.627013888894</v>
      </c>
      <c r="T3847" s="8">
        <f>DATE(1970,1,1)+(Table1[[#This Row],[deadline]]/(24*60*60))</f>
        <v>42278.627013888894</v>
      </c>
      <c r="U3847">
        <f>_xlfn.DAYS(Table1[[#This Row],[Date Ended Conversion]],Table1[[#This Row],[Date Created Conversion]])</f>
        <v>30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9">
        <f>IF(Table1[[#This Row],[goal]] &lt;= 0,0,Table1[[#This Row],[pledged]]/Table1[[#This Row],[goal]])</f>
        <v>2.7E-2</v>
      </c>
      <c r="P3848" s="7">
        <f>IF(Table1[[#This Row],[backers_count]] &lt;= 0,0,Table1[[#This Row],[pledged]]/Table1[[#This Row],[backers_count]])</f>
        <v>23.625</v>
      </c>
      <c r="Q3848" t="str">
        <f>TRIM(MID(Table1[[#This Row],[Category and Sub-Category]],1,SEARCH("/",Table1[[#This Row],[Category and Sub-Category]],1)-1))</f>
        <v>theater</v>
      </c>
      <c r="R3848" t="str">
        <f>TRIM(MID(Table1[[#This Row],[Category and Sub-Category]],SEARCH("/",Table1[[#This Row],[Category and Sub-Category]],1)+1,LEN(Table1[[#This Row],[Category and Sub-Category]])))</f>
        <v>plays</v>
      </c>
      <c r="S3848" s="8">
        <f>DATE(1970,1,1)+(Table1[[#This Row],[launched_at]]/(24*60*60))</f>
        <v>41885.221550925926</v>
      </c>
      <c r="T3848" s="8">
        <f>DATE(1970,1,1)+(Table1[[#This Row],[deadline]]/(24*60*60))</f>
        <v>41916.290972222225</v>
      </c>
      <c r="U3848">
        <f>_xlfn.DAYS(Table1[[#This Row],[Date Ended Conversion]],Table1[[#This Row],[Date Created Conversion]])</f>
        <v>31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9">
        <f>IF(Table1[[#This Row],[goal]] &lt;= 0,0,Table1[[#This Row],[pledged]]/Table1[[#This Row],[goal]])</f>
        <v>0.16161904761904761</v>
      </c>
      <c r="P3849" s="7">
        <f>IF(Table1[[#This Row],[backers_count]] &lt;= 0,0,Table1[[#This Row],[pledged]]/Table1[[#This Row],[backers_count]])</f>
        <v>188.55555555555554</v>
      </c>
      <c r="Q3849" t="str">
        <f>TRIM(MID(Table1[[#This Row],[Category and Sub-Category]],1,SEARCH("/",Table1[[#This Row],[Category and Sub-Category]],1)-1))</f>
        <v>theater</v>
      </c>
      <c r="R3849" t="str">
        <f>TRIM(MID(Table1[[#This Row],[Category and Sub-Category]],SEARCH("/",Table1[[#This Row],[Category and Sub-Category]],1)+1,LEN(Table1[[#This Row],[Category and Sub-Category]])))</f>
        <v>plays</v>
      </c>
      <c r="S3849" s="8">
        <f>DATE(1970,1,1)+(Table1[[#This Row],[launched_at]]/(24*60*60))</f>
        <v>42159.224432870367</v>
      </c>
      <c r="T3849" s="8">
        <f>DATE(1970,1,1)+(Table1[[#This Row],[deadline]]/(24*60*60))</f>
        <v>42204.224432870367</v>
      </c>
      <c r="U3849">
        <f>_xlfn.DAYS(Table1[[#This Row],[Date Ended Conversion]],Table1[[#This Row],[Date Created Conversion]])</f>
        <v>45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9">
        <f>IF(Table1[[#This Row],[goal]] &lt;= 0,0,Table1[[#This Row],[pledged]]/Table1[[#This Row],[goal]])</f>
        <v>0.16376923076923078</v>
      </c>
      <c r="P3850" s="7">
        <f>IF(Table1[[#This Row],[backers_count]] &lt;= 0,0,Table1[[#This Row],[pledged]]/Table1[[#This Row],[backers_count]])</f>
        <v>49.511627906976742</v>
      </c>
      <c r="Q3850" t="str">
        <f>TRIM(MID(Table1[[#This Row],[Category and Sub-Category]],1,SEARCH("/",Table1[[#This Row],[Category and Sub-Category]],1)-1))</f>
        <v>theater</v>
      </c>
      <c r="R3850" t="str">
        <f>TRIM(MID(Table1[[#This Row],[Category and Sub-Category]],SEARCH("/",Table1[[#This Row],[Category and Sub-Category]],1)+1,LEN(Table1[[#This Row],[Category and Sub-Category]])))</f>
        <v>plays</v>
      </c>
      <c r="S3850" s="8">
        <f>DATE(1970,1,1)+(Table1[[#This Row],[launched_at]]/(24*60*60))</f>
        <v>42265.817002314812</v>
      </c>
      <c r="T3850" s="8">
        <f>DATE(1970,1,1)+(Table1[[#This Row],[deadline]]/(24*60*60))</f>
        <v>42295.817002314812</v>
      </c>
      <c r="U3850">
        <f>_xlfn.DAYS(Table1[[#This Row],[Date Ended Conversion]],Table1[[#This Row],[Date Created Conversion]])</f>
        <v>30</v>
      </c>
    </row>
    <row r="3851" spans="1:21" ht="43.5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9">
        <f>IF(Table1[[#This Row],[goal]] &lt;= 0,0,Table1[[#This Row],[pledged]]/Table1[[#This Row],[goal]])</f>
        <v>7.0433333333333334E-2</v>
      </c>
      <c r="P3851" s="7">
        <f>IF(Table1[[#This Row],[backers_count]] &lt;= 0,0,Table1[[#This Row],[pledged]]/Table1[[#This Row],[backers_count]])</f>
        <v>75.464285714285708</v>
      </c>
      <c r="Q3851" t="str">
        <f>TRIM(MID(Table1[[#This Row],[Category and Sub-Category]],1,SEARCH("/",Table1[[#This Row],[Category and Sub-Category]],1)-1))</f>
        <v>theater</v>
      </c>
      <c r="R3851" t="str">
        <f>TRIM(MID(Table1[[#This Row],[Category and Sub-Category]],SEARCH("/",Table1[[#This Row],[Category and Sub-Category]],1)+1,LEN(Table1[[#This Row],[Category and Sub-Category]])))</f>
        <v>plays</v>
      </c>
      <c r="S3851" s="8">
        <f>DATE(1970,1,1)+(Table1[[#This Row],[launched_at]]/(24*60*60))</f>
        <v>42136.767175925925</v>
      </c>
      <c r="T3851" s="8">
        <f>DATE(1970,1,1)+(Table1[[#This Row],[deadline]]/(24*60*60))</f>
        <v>42166.767175925925</v>
      </c>
      <c r="U3851">
        <f>_xlfn.DAYS(Table1[[#This Row],[Date Ended Conversion]],Table1[[#This Row],[Date Created Conversion]])</f>
        <v>30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9">
        <f>IF(Table1[[#This Row],[goal]] &lt;= 0,0,Table1[[#This Row],[pledged]]/Table1[[#This Row],[goal]])</f>
        <v>3.7999999999999999E-2</v>
      </c>
      <c r="P3852" s="7">
        <f>IF(Table1[[#This Row],[backers_count]] &lt;= 0,0,Table1[[#This Row],[pledged]]/Table1[[#This Row],[backers_count]])</f>
        <v>9.5</v>
      </c>
      <c r="Q3852" t="str">
        <f>TRIM(MID(Table1[[#This Row],[Category and Sub-Category]],1,SEARCH("/",Table1[[#This Row],[Category and Sub-Category]],1)-1))</f>
        <v>theater</v>
      </c>
      <c r="R3852" t="str">
        <f>TRIM(MID(Table1[[#This Row],[Category and Sub-Category]],SEARCH("/",Table1[[#This Row],[Category and Sub-Category]],1)+1,LEN(Table1[[#This Row],[Category and Sub-Category]])))</f>
        <v>plays</v>
      </c>
      <c r="S3852" s="8">
        <f>DATE(1970,1,1)+(Table1[[#This Row],[launched_at]]/(24*60*60))</f>
        <v>41975.124340277776</v>
      </c>
      <c r="T3852" s="8">
        <f>DATE(1970,1,1)+(Table1[[#This Row],[deadline]]/(24*60*60))</f>
        <v>42005.124340277776</v>
      </c>
      <c r="U3852">
        <f>_xlfn.DAYS(Table1[[#This Row],[Date Ended Conversion]],Table1[[#This Row],[Date Created Conversion]])</f>
        <v>30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9">
        <f>IF(Table1[[#This Row],[goal]] &lt;= 0,0,Table1[[#This Row],[pledged]]/Table1[[#This Row],[goal]])</f>
        <v>0.34079999999999999</v>
      </c>
      <c r="P3853" s="7">
        <f>IF(Table1[[#This Row],[backers_count]] &lt;= 0,0,Table1[[#This Row],[pledged]]/Table1[[#This Row],[backers_count]])</f>
        <v>35.5</v>
      </c>
      <c r="Q3853" t="str">
        <f>TRIM(MID(Table1[[#This Row],[Category and Sub-Category]],1,SEARCH("/",Table1[[#This Row],[Category and Sub-Category]],1)-1))</f>
        <v>theater</v>
      </c>
      <c r="R3853" t="str">
        <f>TRIM(MID(Table1[[#This Row],[Category and Sub-Category]],SEARCH("/",Table1[[#This Row],[Category and Sub-Category]],1)+1,LEN(Table1[[#This Row],[Category and Sub-Category]])))</f>
        <v>plays</v>
      </c>
      <c r="S3853" s="8">
        <f>DATE(1970,1,1)+(Table1[[#This Row],[launched_at]]/(24*60*60))</f>
        <v>42172.439571759256</v>
      </c>
      <c r="T3853" s="8">
        <f>DATE(1970,1,1)+(Table1[[#This Row],[deadline]]/(24*60*60))</f>
        <v>42202.439571759256</v>
      </c>
      <c r="U3853">
        <f>_xlfn.DAYS(Table1[[#This Row],[Date Ended Conversion]],Table1[[#This Row],[Date Created Conversion]])</f>
        <v>30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9">
        <f>IF(Table1[[#This Row],[goal]] &lt;= 0,0,Table1[[#This Row],[pledged]]/Table1[[#This Row],[goal]])</f>
        <v>2E-3</v>
      </c>
      <c r="P3854" s="7">
        <f>IF(Table1[[#This Row],[backers_count]] &lt;= 0,0,Table1[[#This Row],[pledged]]/Table1[[#This Row],[backers_count]])</f>
        <v>10</v>
      </c>
      <c r="Q3854" t="str">
        <f>TRIM(MID(Table1[[#This Row],[Category and Sub-Category]],1,SEARCH("/",Table1[[#This Row],[Category and Sub-Category]],1)-1))</f>
        <v>theater</v>
      </c>
      <c r="R3854" t="str">
        <f>TRIM(MID(Table1[[#This Row],[Category and Sub-Category]],SEARCH("/",Table1[[#This Row],[Category and Sub-Category]],1)+1,LEN(Table1[[#This Row],[Category and Sub-Category]])))</f>
        <v>plays</v>
      </c>
      <c r="S3854" s="8">
        <f>DATE(1970,1,1)+(Table1[[#This Row],[launched_at]]/(24*60*60))</f>
        <v>42065.190694444449</v>
      </c>
      <c r="T3854" s="8">
        <f>DATE(1970,1,1)+(Table1[[#This Row],[deadline]]/(24*60*60))</f>
        <v>42090.149027777778</v>
      </c>
      <c r="U3854">
        <f>_xlfn.DAYS(Table1[[#This Row],[Date Ended Conversion]],Table1[[#This Row],[Date Created Conversion]])</f>
        <v>25</v>
      </c>
    </row>
    <row r="3855" spans="1:21" ht="29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9">
        <f>IF(Table1[[#This Row],[goal]] &lt;= 0,0,Table1[[#This Row],[pledged]]/Table1[[#This Row],[goal]])</f>
        <v>2.5999999999999998E-4</v>
      </c>
      <c r="P3855" s="7">
        <f>IF(Table1[[#This Row],[backers_count]] &lt;= 0,0,Table1[[#This Row],[pledged]]/Table1[[#This Row],[backers_count]])</f>
        <v>13</v>
      </c>
      <c r="Q3855" t="str">
        <f>TRIM(MID(Table1[[#This Row],[Category and Sub-Category]],1,SEARCH("/",Table1[[#This Row],[Category and Sub-Category]],1)-1))</f>
        <v>theater</v>
      </c>
      <c r="R3855" t="str">
        <f>TRIM(MID(Table1[[#This Row],[Category and Sub-Category]],SEARCH("/",Table1[[#This Row],[Category and Sub-Category]],1)+1,LEN(Table1[[#This Row],[Category and Sub-Category]])))</f>
        <v>plays</v>
      </c>
      <c r="S3855" s="8">
        <f>DATE(1970,1,1)+(Table1[[#This Row],[launched_at]]/(24*60*60))</f>
        <v>41848.84002314815</v>
      </c>
      <c r="T3855" s="8">
        <f>DATE(1970,1,1)+(Table1[[#This Row],[deadline]]/(24*60*60))</f>
        <v>41883.84002314815</v>
      </c>
      <c r="U3855">
        <f>_xlfn.DAYS(Table1[[#This Row],[Date Ended Conversion]],Table1[[#This Row],[Date Created Conversion]])</f>
        <v>35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9">
        <f>IF(Table1[[#This Row],[goal]] &lt;= 0,0,Table1[[#This Row],[pledged]]/Table1[[#This Row],[goal]])</f>
        <v>0.16254545454545455</v>
      </c>
      <c r="P3856" s="7">
        <f>IF(Table1[[#This Row],[backers_count]] &lt;= 0,0,Table1[[#This Row],[pledged]]/Table1[[#This Row],[backers_count]])</f>
        <v>89.4</v>
      </c>
      <c r="Q3856" t="str">
        <f>TRIM(MID(Table1[[#This Row],[Category and Sub-Category]],1,SEARCH("/",Table1[[#This Row],[Category and Sub-Category]],1)-1))</f>
        <v>theater</v>
      </c>
      <c r="R3856" t="str">
        <f>TRIM(MID(Table1[[#This Row],[Category and Sub-Category]],SEARCH("/",Table1[[#This Row],[Category and Sub-Category]],1)+1,LEN(Table1[[#This Row],[Category and Sub-Category]])))</f>
        <v>plays</v>
      </c>
      <c r="S3856" s="8">
        <f>DATE(1970,1,1)+(Table1[[#This Row],[launched_at]]/(24*60*60))</f>
        <v>42103.884930555556</v>
      </c>
      <c r="T3856" s="8">
        <f>DATE(1970,1,1)+(Table1[[#This Row],[deadline]]/(24*60*60))</f>
        <v>42133.884930555556</v>
      </c>
      <c r="U3856">
        <f>_xlfn.DAYS(Table1[[#This Row],[Date Ended Conversion]],Table1[[#This Row],[Date Created Conversion]])</f>
        <v>30</v>
      </c>
    </row>
    <row r="3857" spans="1:21" ht="43.5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9">
        <f>IF(Table1[[#This Row],[goal]] &lt;= 0,0,Table1[[#This Row],[pledged]]/Table1[[#This Row],[goal]])</f>
        <v>2.5000000000000001E-2</v>
      </c>
      <c r="P3857" s="7">
        <f>IF(Table1[[#This Row],[backers_count]] &lt;= 0,0,Table1[[#This Row],[pledged]]/Table1[[#This Row],[backers_count]])</f>
        <v>25</v>
      </c>
      <c r="Q3857" t="str">
        <f>TRIM(MID(Table1[[#This Row],[Category and Sub-Category]],1,SEARCH("/",Table1[[#This Row],[Category and Sub-Category]],1)-1))</f>
        <v>theater</v>
      </c>
      <c r="R3857" t="str">
        <f>TRIM(MID(Table1[[#This Row],[Category and Sub-Category]],SEARCH("/",Table1[[#This Row],[Category and Sub-Category]],1)+1,LEN(Table1[[#This Row],[Category and Sub-Category]])))</f>
        <v>plays</v>
      </c>
      <c r="S3857" s="8">
        <f>DATE(1970,1,1)+(Table1[[#This Row],[launched_at]]/(24*60*60))</f>
        <v>42059.970729166671</v>
      </c>
      <c r="T3857" s="8">
        <f>DATE(1970,1,1)+(Table1[[#This Row],[deadline]]/(24*60*60))</f>
        <v>42089.929062499999</v>
      </c>
      <c r="U3857">
        <f>_xlfn.DAYS(Table1[[#This Row],[Date Ended Conversion]],Table1[[#This Row],[Date Created Conversion]])</f>
        <v>30</v>
      </c>
    </row>
    <row r="3858" spans="1:21" ht="43.5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9">
        <f>IF(Table1[[#This Row],[goal]] &lt;= 0,0,Table1[[#This Row],[pledged]]/Table1[[#This Row],[goal]])</f>
        <v>2.0000000000000001E-4</v>
      </c>
      <c r="P3858" s="7">
        <f>IF(Table1[[#This Row],[backers_count]] &lt;= 0,0,Table1[[#This Row],[pledged]]/Table1[[#This Row],[backers_count]])</f>
        <v>1</v>
      </c>
      <c r="Q3858" t="str">
        <f>TRIM(MID(Table1[[#This Row],[Category and Sub-Category]],1,SEARCH("/",Table1[[#This Row],[Category and Sub-Category]],1)-1))</f>
        <v>theater</v>
      </c>
      <c r="R3858" t="str">
        <f>TRIM(MID(Table1[[#This Row],[Category and Sub-Category]],SEARCH("/",Table1[[#This Row],[Category and Sub-Category]],1)+1,LEN(Table1[[#This Row],[Category and Sub-Category]])))</f>
        <v>plays</v>
      </c>
      <c r="S3858" s="8">
        <f>DATE(1970,1,1)+(Table1[[#This Row],[launched_at]]/(24*60*60))</f>
        <v>42041.743090277778</v>
      </c>
      <c r="T3858" s="8">
        <f>DATE(1970,1,1)+(Table1[[#This Row],[deadline]]/(24*60*60))</f>
        <v>42071.701423611114</v>
      </c>
      <c r="U3858">
        <f>_xlfn.DAYS(Table1[[#This Row],[Date Ended Conversion]],Table1[[#This Row],[Date Created Conversion]])</f>
        <v>30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9">
        <f>IF(Table1[[#This Row],[goal]] &lt;= 0,0,Table1[[#This Row],[pledged]]/Table1[[#This Row],[goal]])</f>
        <v>5.1999999999999998E-2</v>
      </c>
      <c r="P3859" s="7">
        <f>IF(Table1[[#This Row],[backers_count]] &lt;= 0,0,Table1[[#This Row],[pledged]]/Table1[[#This Row],[backers_count]])</f>
        <v>65</v>
      </c>
      <c r="Q3859" t="str">
        <f>TRIM(MID(Table1[[#This Row],[Category and Sub-Category]],1,SEARCH("/",Table1[[#This Row],[Category and Sub-Category]],1)-1))</f>
        <v>theater</v>
      </c>
      <c r="R3859" t="str">
        <f>TRIM(MID(Table1[[#This Row],[Category and Sub-Category]],SEARCH("/",Table1[[#This Row],[Category and Sub-Category]],1)+1,LEN(Table1[[#This Row],[Category and Sub-Category]])))</f>
        <v>plays</v>
      </c>
      <c r="S3859" s="8">
        <f>DATE(1970,1,1)+(Table1[[#This Row],[launched_at]]/(24*60*60))</f>
        <v>41829.73715277778</v>
      </c>
      <c r="T3859" s="8">
        <f>DATE(1970,1,1)+(Table1[[#This Row],[deadline]]/(24*60*60))</f>
        <v>41852.716666666667</v>
      </c>
      <c r="U3859">
        <f>_xlfn.DAYS(Table1[[#This Row],[Date Ended Conversion]],Table1[[#This Row],[Date Created Conversion]])</f>
        <v>23</v>
      </c>
    </row>
    <row r="3860" spans="1:21" ht="43.5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9">
        <f>IF(Table1[[#This Row],[goal]] &lt;= 0,0,Table1[[#This Row],[pledged]]/Table1[[#This Row],[goal]])</f>
        <v>0.02</v>
      </c>
      <c r="P3860" s="7">
        <f>IF(Table1[[#This Row],[backers_count]] &lt;= 0,0,Table1[[#This Row],[pledged]]/Table1[[#This Row],[backers_count]])</f>
        <v>10</v>
      </c>
      <c r="Q3860" t="str">
        <f>TRIM(MID(Table1[[#This Row],[Category and Sub-Category]],1,SEARCH("/",Table1[[#This Row],[Category and Sub-Category]],1)-1))</f>
        <v>theater</v>
      </c>
      <c r="R3860" t="str">
        <f>TRIM(MID(Table1[[#This Row],[Category and Sub-Category]],SEARCH("/",Table1[[#This Row],[Category and Sub-Category]],1)+1,LEN(Table1[[#This Row],[Category and Sub-Category]])))</f>
        <v>plays</v>
      </c>
      <c r="S3860" s="8">
        <f>DATE(1970,1,1)+(Table1[[#This Row],[launched_at]]/(24*60*60))</f>
        <v>42128.431064814809</v>
      </c>
      <c r="T3860" s="8">
        <f>DATE(1970,1,1)+(Table1[[#This Row],[deadline]]/(24*60*60))</f>
        <v>42146.875</v>
      </c>
      <c r="U3860">
        <f>_xlfn.DAYS(Table1[[#This Row],[Date Ended Conversion]],Table1[[#This Row],[Date Created Conversion]])</f>
        <v>18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9">
        <f>IF(Table1[[#This Row],[goal]] &lt;= 0,0,Table1[[#This Row],[pledged]]/Table1[[#This Row],[goal]])</f>
        <v>4.0000000000000002E-4</v>
      </c>
      <c r="P3861" s="7">
        <f>IF(Table1[[#This Row],[backers_count]] &lt;= 0,0,Table1[[#This Row],[pledged]]/Table1[[#This Row],[backers_count]])</f>
        <v>1</v>
      </c>
      <c r="Q3861" t="str">
        <f>TRIM(MID(Table1[[#This Row],[Category and Sub-Category]],1,SEARCH("/",Table1[[#This Row],[Category and Sub-Category]],1)-1))</f>
        <v>theater</v>
      </c>
      <c r="R3861" t="str">
        <f>TRIM(MID(Table1[[#This Row],[Category and Sub-Category]],SEARCH("/",Table1[[#This Row],[Category and Sub-Category]],1)+1,LEN(Table1[[#This Row],[Category and Sub-Category]])))</f>
        <v>plays</v>
      </c>
      <c r="S3861" s="8">
        <f>DATE(1970,1,1)+(Table1[[#This Row],[launched_at]]/(24*60*60))</f>
        <v>41789.893599537041</v>
      </c>
      <c r="T3861" s="8">
        <f>DATE(1970,1,1)+(Table1[[#This Row],[deadline]]/(24*60*60))</f>
        <v>41815.875</v>
      </c>
      <c r="U3861">
        <f>_xlfn.DAYS(Table1[[#This Row],[Date Ended Conversion]],Table1[[#This Row],[Date Created Conversion]])</f>
        <v>26</v>
      </c>
    </row>
    <row r="3862" spans="1:21" ht="43.5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9">
        <f>IF(Table1[[#This Row],[goal]] &lt;= 0,0,Table1[[#This Row],[pledged]]/Table1[[#This Row],[goal]])</f>
        <v>0.17666666666666667</v>
      </c>
      <c r="P3862" s="7">
        <f>IF(Table1[[#This Row],[backers_count]] &lt;= 0,0,Table1[[#This Row],[pledged]]/Table1[[#This Row],[backers_count]])</f>
        <v>81.538461538461533</v>
      </c>
      <c r="Q3862" t="str">
        <f>TRIM(MID(Table1[[#This Row],[Category and Sub-Category]],1,SEARCH("/",Table1[[#This Row],[Category and Sub-Category]],1)-1))</f>
        <v>theater</v>
      </c>
      <c r="R3862" t="str">
        <f>TRIM(MID(Table1[[#This Row],[Category and Sub-Category]],SEARCH("/",Table1[[#This Row],[Category and Sub-Category]],1)+1,LEN(Table1[[#This Row],[Category and Sub-Category]])))</f>
        <v>plays</v>
      </c>
      <c r="S3862" s="8">
        <f>DATE(1970,1,1)+(Table1[[#This Row],[launched_at]]/(24*60*60))</f>
        <v>41833.660995370374</v>
      </c>
      <c r="T3862" s="8">
        <f>DATE(1970,1,1)+(Table1[[#This Row],[deadline]]/(24*60*60))</f>
        <v>41863.660995370374</v>
      </c>
      <c r="U3862">
        <f>_xlfn.DAYS(Table1[[#This Row],[Date Ended Conversion]],Table1[[#This Row],[Date Created Conversion]])</f>
        <v>30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9">
        <f>IF(Table1[[#This Row],[goal]] &lt;= 0,0,Table1[[#This Row],[pledged]]/Table1[[#This Row],[goal]])</f>
        <v>0.05</v>
      </c>
      <c r="P3863" s="7">
        <f>IF(Table1[[#This Row],[backers_count]] &lt;= 0,0,Table1[[#This Row],[pledged]]/Table1[[#This Row],[backers_count]])</f>
        <v>100</v>
      </c>
      <c r="Q3863" t="str">
        <f>TRIM(MID(Table1[[#This Row],[Category and Sub-Category]],1,SEARCH("/",Table1[[#This Row],[Category and Sub-Category]],1)-1))</f>
        <v>theater</v>
      </c>
      <c r="R3863" t="str">
        <f>TRIM(MID(Table1[[#This Row],[Category and Sub-Category]],SEARCH("/",Table1[[#This Row],[Category and Sub-Category]],1)+1,LEN(Table1[[#This Row],[Category and Sub-Category]])))</f>
        <v>plays</v>
      </c>
      <c r="S3863" s="8">
        <f>DATE(1970,1,1)+(Table1[[#This Row],[launched_at]]/(24*60*60))</f>
        <v>41914.590011574073</v>
      </c>
      <c r="T3863" s="8">
        <f>DATE(1970,1,1)+(Table1[[#This Row],[deadline]]/(24*60*60))</f>
        <v>41955.907638888893</v>
      </c>
      <c r="U3863">
        <f>_xlfn.DAYS(Table1[[#This Row],[Date Ended Conversion]],Table1[[#This Row],[Date Created Conversion]])</f>
        <v>41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9">
        <f>IF(Table1[[#This Row],[goal]] &lt;= 0,0,Table1[[#This Row],[pledged]]/Table1[[#This Row],[goal]])</f>
        <v>1.3333333333333334E-4</v>
      </c>
      <c r="P3864" s="7">
        <f>IF(Table1[[#This Row],[backers_count]] &lt;= 0,0,Table1[[#This Row],[pledged]]/Table1[[#This Row],[backers_count]])</f>
        <v>1</v>
      </c>
      <c r="Q3864" t="str">
        <f>TRIM(MID(Table1[[#This Row],[Category and Sub-Category]],1,SEARCH("/",Table1[[#This Row],[Category and Sub-Category]],1)-1))</f>
        <v>theater</v>
      </c>
      <c r="R3864" t="str">
        <f>TRIM(MID(Table1[[#This Row],[Category and Sub-Category]],SEARCH("/",Table1[[#This Row],[Category and Sub-Category]],1)+1,LEN(Table1[[#This Row],[Category and Sub-Category]])))</f>
        <v>plays</v>
      </c>
      <c r="S3864" s="8">
        <f>DATE(1970,1,1)+(Table1[[#This Row],[launched_at]]/(24*60*60))</f>
        <v>42611.261064814811</v>
      </c>
      <c r="T3864" s="8">
        <f>DATE(1970,1,1)+(Table1[[#This Row],[deadline]]/(24*60*60))</f>
        <v>42625.707638888889</v>
      </c>
      <c r="U3864">
        <f>_xlfn.DAYS(Table1[[#This Row],[Date Ended Conversion]],Table1[[#This Row],[Date Created Conversion]])</f>
        <v>14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9">
        <f>IF(Table1[[#This Row],[goal]] &lt;= 0,0,Table1[[#This Row],[pledged]]/Table1[[#This Row],[goal]])</f>
        <v>0</v>
      </c>
      <c r="P3865" s="7">
        <f>IF(Table1[[#This Row],[backers_count]] &lt;= 0,0,Table1[[#This Row],[pledged]]/Table1[[#This Row],[backers_count]])</f>
        <v>0</v>
      </c>
      <c r="Q3865" t="str">
        <f>TRIM(MID(Table1[[#This Row],[Category and Sub-Category]],1,SEARCH("/",Table1[[#This Row],[Category and Sub-Category]],1)-1))</f>
        <v>theater</v>
      </c>
      <c r="R3865" t="str">
        <f>TRIM(MID(Table1[[#This Row],[Category and Sub-Category]],SEARCH("/",Table1[[#This Row],[Category and Sub-Category]],1)+1,LEN(Table1[[#This Row],[Category and Sub-Category]])))</f>
        <v>plays</v>
      </c>
      <c r="S3865" s="8">
        <f>DATE(1970,1,1)+(Table1[[#This Row],[launched_at]]/(24*60*60))</f>
        <v>42253.633159722223</v>
      </c>
      <c r="T3865" s="8">
        <f>DATE(1970,1,1)+(Table1[[#This Row],[deadline]]/(24*60*60))</f>
        <v>42313.674826388888</v>
      </c>
      <c r="U3865">
        <f>_xlfn.DAYS(Table1[[#This Row],[Date Ended Conversion]],Table1[[#This Row],[Date Created Conversion]])</f>
        <v>60</v>
      </c>
    </row>
    <row r="3866" spans="1:21" ht="43.5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9">
        <f>IF(Table1[[#This Row],[goal]] &lt;= 0,0,Table1[[#This Row],[pledged]]/Table1[[#This Row],[goal]])</f>
        <v>1.2E-2</v>
      </c>
      <c r="P3866" s="7">
        <f>IF(Table1[[#This Row],[backers_count]] &lt;= 0,0,Table1[[#This Row],[pledged]]/Table1[[#This Row],[backers_count]])</f>
        <v>20</v>
      </c>
      <c r="Q3866" t="str">
        <f>TRIM(MID(Table1[[#This Row],[Category and Sub-Category]],1,SEARCH("/",Table1[[#This Row],[Category and Sub-Category]],1)-1))</f>
        <v>theater</v>
      </c>
      <c r="R3866" t="str">
        <f>TRIM(MID(Table1[[#This Row],[Category and Sub-Category]],SEARCH("/",Table1[[#This Row],[Category and Sub-Category]],1)+1,LEN(Table1[[#This Row],[Category and Sub-Category]])))</f>
        <v>plays</v>
      </c>
      <c r="S3866" s="8">
        <f>DATE(1970,1,1)+(Table1[[#This Row],[launched_at]]/(24*60*60))</f>
        <v>42295.891828703709</v>
      </c>
      <c r="T3866" s="8">
        <f>DATE(1970,1,1)+(Table1[[#This Row],[deadline]]/(24*60*60))</f>
        <v>42325.933495370366</v>
      </c>
      <c r="U3866">
        <f>_xlfn.DAYS(Table1[[#This Row],[Date Ended Conversion]],Table1[[#This Row],[Date Created Conversion]])</f>
        <v>30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9">
        <f>IF(Table1[[#This Row],[goal]] &lt;= 0,0,Table1[[#This Row],[pledged]]/Table1[[#This Row],[goal]])</f>
        <v>0.26937422295897223</v>
      </c>
      <c r="P3867" s="7">
        <f>IF(Table1[[#This Row],[backers_count]] &lt;= 0,0,Table1[[#This Row],[pledged]]/Table1[[#This Row],[backers_count]])</f>
        <v>46.428571428571431</v>
      </c>
      <c r="Q3867" t="str">
        <f>TRIM(MID(Table1[[#This Row],[Category and Sub-Category]],1,SEARCH("/",Table1[[#This Row],[Category and Sub-Category]],1)-1))</f>
        <v>theater</v>
      </c>
      <c r="R3867" t="str">
        <f>TRIM(MID(Table1[[#This Row],[Category and Sub-Category]],SEARCH("/",Table1[[#This Row],[Category and Sub-Category]],1)+1,LEN(Table1[[#This Row],[Category and Sub-Category]])))</f>
        <v>plays</v>
      </c>
      <c r="S3867" s="8">
        <f>DATE(1970,1,1)+(Table1[[#This Row],[launched_at]]/(24*60*60))</f>
        <v>41841.651597222226</v>
      </c>
      <c r="T3867" s="8">
        <f>DATE(1970,1,1)+(Table1[[#This Row],[deadline]]/(24*60*60))</f>
        <v>41881.229166666664</v>
      </c>
      <c r="U3867">
        <f>_xlfn.DAYS(Table1[[#This Row],[Date Ended Conversion]],Table1[[#This Row],[Date Created Conversion]])</f>
        <v>40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9">
        <f>IF(Table1[[#This Row],[goal]] &lt;= 0,0,Table1[[#This Row],[pledged]]/Table1[[#This Row],[goal]])</f>
        <v>5.4999999999999997E-3</v>
      </c>
      <c r="P3868" s="7">
        <f>IF(Table1[[#This Row],[backers_count]] &lt;= 0,0,Table1[[#This Row],[pledged]]/Table1[[#This Row],[backers_count]])</f>
        <v>5.5</v>
      </c>
      <c r="Q3868" t="str">
        <f>TRIM(MID(Table1[[#This Row],[Category and Sub-Category]],1,SEARCH("/",Table1[[#This Row],[Category and Sub-Category]],1)-1))</f>
        <v>theater</v>
      </c>
      <c r="R3868" t="str">
        <f>TRIM(MID(Table1[[#This Row],[Category and Sub-Category]],SEARCH("/",Table1[[#This Row],[Category and Sub-Category]],1)+1,LEN(Table1[[#This Row],[Category and Sub-Category]])))</f>
        <v>plays</v>
      </c>
      <c r="S3868" s="8">
        <f>DATE(1970,1,1)+(Table1[[#This Row],[launched_at]]/(24*60*60))</f>
        <v>42402.947002314817</v>
      </c>
      <c r="T3868" s="8">
        <f>DATE(1970,1,1)+(Table1[[#This Row],[deadline]]/(24*60*60))</f>
        <v>42452.145138888889</v>
      </c>
      <c r="U3868">
        <f>_xlfn.DAYS(Table1[[#This Row],[Date Ended Conversion]],Table1[[#This Row],[Date Created Conversion]])</f>
        <v>50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9">
        <f>IF(Table1[[#This Row],[goal]] &lt;= 0,0,Table1[[#This Row],[pledged]]/Table1[[#This Row],[goal]])</f>
        <v>0.1255</v>
      </c>
      <c r="P3869" s="7">
        <f>IF(Table1[[#This Row],[backers_count]] &lt;= 0,0,Table1[[#This Row],[pledged]]/Table1[[#This Row],[backers_count]])</f>
        <v>50.2</v>
      </c>
      <c r="Q3869" t="str">
        <f>TRIM(MID(Table1[[#This Row],[Category and Sub-Category]],1,SEARCH("/",Table1[[#This Row],[Category and Sub-Category]],1)-1))</f>
        <v>theater</v>
      </c>
      <c r="R3869" t="str">
        <f>TRIM(MID(Table1[[#This Row],[Category and Sub-Category]],SEARCH("/",Table1[[#This Row],[Category and Sub-Category]],1)+1,LEN(Table1[[#This Row],[Category and Sub-Category]])))</f>
        <v>plays</v>
      </c>
      <c r="S3869" s="8">
        <f>DATE(1970,1,1)+(Table1[[#This Row],[launched_at]]/(24*60*60))</f>
        <v>42509.814108796301</v>
      </c>
      <c r="T3869" s="8">
        <f>DATE(1970,1,1)+(Table1[[#This Row],[deadline]]/(24*60*60))</f>
        <v>42539.814108796301</v>
      </c>
      <c r="U3869">
        <f>_xlfn.DAYS(Table1[[#This Row],[Date Ended Conversion]],Table1[[#This Row],[Date Created Conversion]])</f>
        <v>30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9">
        <f>IF(Table1[[#This Row],[goal]] &lt;= 0,0,Table1[[#This Row],[pledged]]/Table1[[#This Row],[goal]])</f>
        <v>2E-3</v>
      </c>
      <c r="P3870" s="7">
        <f>IF(Table1[[#This Row],[backers_count]] &lt;= 0,0,Table1[[#This Row],[pledged]]/Table1[[#This Row],[backers_count]])</f>
        <v>10</v>
      </c>
      <c r="Q3870" t="str">
        <f>TRIM(MID(Table1[[#This Row],[Category and Sub-Category]],1,SEARCH("/",Table1[[#This Row],[Category and Sub-Category]],1)-1))</f>
        <v>theater</v>
      </c>
      <c r="R3870" t="str">
        <f>TRIM(MID(Table1[[#This Row],[Category and Sub-Category]],SEARCH("/",Table1[[#This Row],[Category and Sub-Category]],1)+1,LEN(Table1[[#This Row],[Category and Sub-Category]])))</f>
        <v>musical</v>
      </c>
      <c r="S3870" s="8">
        <f>DATE(1970,1,1)+(Table1[[#This Row],[launched_at]]/(24*60*60))</f>
        <v>41865.659780092596</v>
      </c>
      <c r="T3870" s="8">
        <f>DATE(1970,1,1)+(Table1[[#This Row],[deadline]]/(24*60*60))</f>
        <v>41890.659780092596</v>
      </c>
      <c r="U3870">
        <f>_xlfn.DAYS(Table1[[#This Row],[Date Ended Conversion]],Table1[[#This Row],[Date Created Conversion]])</f>
        <v>25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9">
        <f>IF(Table1[[#This Row],[goal]] &lt;= 0,0,Table1[[#This Row],[pledged]]/Table1[[#This Row],[goal]])</f>
        <v>3.44748684310884E-2</v>
      </c>
      <c r="P3871" s="7">
        <f>IF(Table1[[#This Row],[backers_count]] &lt;= 0,0,Table1[[#This Row],[pledged]]/Table1[[#This Row],[backers_count]])</f>
        <v>30.133333333333333</v>
      </c>
      <c r="Q3871" t="str">
        <f>TRIM(MID(Table1[[#This Row],[Category and Sub-Category]],1,SEARCH("/",Table1[[#This Row],[Category and Sub-Category]],1)-1))</f>
        <v>theater</v>
      </c>
      <c r="R3871" t="str">
        <f>TRIM(MID(Table1[[#This Row],[Category and Sub-Category]],SEARCH("/",Table1[[#This Row],[Category and Sub-Category]],1)+1,LEN(Table1[[#This Row],[Category and Sub-Category]])))</f>
        <v>musical</v>
      </c>
      <c r="S3871" s="8">
        <f>DATE(1970,1,1)+(Table1[[#This Row],[launched_at]]/(24*60*60))</f>
        <v>42047.724444444444</v>
      </c>
      <c r="T3871" s="8">
        <f>DATE(1970,1,1)+(Table1[[#This Row],[deadline]]/(24*60*60))</f>
        <v>42077.132638888885</v>
      </c>
      <c r="U3871">
        <f>_xlfn.DAYS(Table1[[#This Row],[Date Ended Conversion]],Table1[[#This Row],[Date Created Conversion]])</f>
        <v>30</v>
      </c>
    </row>
    <row r="3872" spans="1:21" ht="43.5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9">
        <f>IF(Table1[[#This Row],[goal]] &lt;= 0,0,Table1[[#This Row],[pledged]]/Table1[[#This Row],[goal]])</f>
        <v>0.15</v>
      </c>
      <c r="P3872" s="7">
        <f>IF(Table1[[#This Row],[backers_count]] &lt;= 0,0,Table1[[#This Row],[pledged]]/Table1[[#This Row],[backers_count]])</f>
        <v>150</v>
      </c>
      <c r="Q3872" t="str">
        <f>TRIM(MID(Table1[[#This Row],[Category and Sub-Category]],1,SEARCH("/",Table1[[#This Row],[Category and Sub-Category]],1)-1))</f>
        <v>theater</v>
      </c>
      <c r="R3872" t="str">
        <f>TRIM(MID(Table1[[#This Row],[Category and Sub-Category]],SEARCH("/",Table1[[#This Row],[Category and Sub-Category]],1)+1,LEN(Table1[[#This Row],[Category and Sub-Category]])))</f>
        <v>musical</v>
      </c>
      <c r="S3872" s="8">
        <f>DATE(1970,1,1)+(Table1[[#This Row],[launched_at]]/(24*60*60))</f>
        <v>41793.172199074077</v>
      </c>
      <c r="T3872" s="8">
        <f>DATE(1970,1,1)+(Table1[[#This Row],[deadline]]/(24*60*60))</f>
        <v>41823.172199074077</v>
      </c>
      <c r="U3872">
        <f>_xlfn.DAYS(Table1[[#This Row],[Date Ended Conversion]],Table1[[#This Row],[Date Created Conversion]])</f>
        <v>30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9">
        <f>IF(Table1[[#This Row],[goal]] &lt;= 0,0,Table1[[#This Row],[pledged]]/Table1[[#This Row],[goal]])</f>
        <v>2.6666666666666668E-2</v>
      </c>
      <c r="P3873" s="7">
        <f>IF(Table1[[#This Row],[backers_count]] &lt;= 0,0,Table1[[#This Row],[pledged]]/Table1[[#This Row],[backers_count]])</f>
        <v>13.333333333333334</v>
      </c>
      <c r="Q3873" t="str">
        <f>TRIM(MID(Table1[[#This Row],[Category and Sub-Category]],1,SEARCH("/",Table1[[#This Row],[Category and Sub-Category]],1)-1))</f>
        <v>theater</v>
      </c>
      <c r="R3873" t="str">
        <f>TRIM(MID(Table1[[#This Row],[Category and Sub-Category]],SEARCH("/",Table1[[#This Row],[Category and Sub-Category]],1)+1,LEN(Table1[[#This Row],[Category and Sub-Category]])))</f>
        <v>musical</v>
      </c>
      <c r="S3873" s="8">
        <f>DATE(1970,1,1)+(Table1[[#This Row],[launched_at]]/(24*60*60))</f>
        <v>42763.780671296292</v>
      </c>
      <c r="T3873" s="8">
        <f>DATE(1970,1,1)+(Table1[[#This Row],[deadline]]/(24*60*60))</f>
        <v>42823.739004629635</v>
      </c>
      <c r="U3873">
        <f>_xlfn.DAYS(Table1[[#This Row],[Date Ended Conversion]],Table1[[#This Row],[Date Created Conversion]])</f>
        <v>60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9">
        <f>IF(Table1[[#This Row],[goal]] &lt;= 0,0,Table1[[#This Row],[pledged]]/Table1[[#This Row],[goal]])</f>
        <v>0</v>
      </c>
      <c r="P3874" s="7">
        <f>IF(Table1[[#This Row],[backers_count]] &lt;= 0,0,Table1[[#This Row],[pledged]]/Table1[[#This Row],[backers_count]])</f>
        <v>0</v>
      </c>
      <c r="Q3874" t="str">
        <f>TRIM(MID(Table1[[#This Row],[Category and Sub-Category]],1,SEARCH("/",Table1[[#This Row],[Category and Sub-Category]],1)-1))</f>
        <v>theater</v>
      </c>
      <c r="R3874" t="str">
        <f>TRIM(MID(Table1[[#This Row],[Category and Sub-Category]],SEARCH("/",Table1[[#This Row],[Category and Sub-Category]],1)+1,LEN(Table1[[#This Row],[Category and Sub-Category]])))</f>
        <v>musical</v>
      </c>
      <c r="S3874" s="8">
        <f>DATE(1970,1,1)+(Table1[[#This Row],[launched_at]]/(24*60*60))</f>
        <v>42180.145787037036</v>
      </c>
      <c r="T3874" s="8">
        <f>DATE(1970,1,1)+(Table1[[#This Row],[deadline]]/(24*60*60))</f>
        <v>42230.145787037036</v>
      </c>
      <c r="U3874">
        <f>_xlfn.DAYS(Table1[[#This Row],[Date Ended Conversion]],Table1[[#This Row],[Date Created Conversion]])</f>
        <v>50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9">
        <f>IF(Table1[[#This Row],[goal]] &lt;= 0,0,Table1[[#This Row],[pledged]]/Table1[[#This Row],[goal]])</f>
        <v>0</v>
      </c>
      <c r="P3875" s="7">
        <f>IF(Table1[[#This Row],[backers_count]] &lt;= 0,0,Table1[[#This Row],[pledged]]/Table1[[#This Row],[backers_count]])</f>
        <v>0</v>
      </c>
      <c r="Q3875" t="str">
        <f>TRIM(MID(Table1[[#This Row],[Category and Sub-Category]],1,SEARCH("/",Table1[[#This Row],[Category and Sub-Category]],1)-1))</f>
        <v>theater</v>
      </c>
      <c r="R3875" t="str">
        <f>TRIM(MID(Table1[[#This Row],[Category and Sub-Category]],SEARCH("/",Table1[[#This Row],[Category and Sub-Category]],1)+1,LEN(Table1[[#This Row],[Category and Sub-Category]])))</f>
        <v>musical</v>
      </c>
      <c r="S3875" s="8">
        <f>DATE(1970,1,1)+(Table1[[#This Row],[launched_at]]/(24*60*60))</f>
        <v>42255.696006944447</v>
      </c>
      <c r="T3875" s="8">
        <f>DATE(1970,1,1)+(Table1[[#This Row],[deadline]]/(24*60*60))</f>
        <v>42285.696006944447</v>
      </c>
      <c r="U3875">
        <f>_xlfn.DAYS(Table1[[#This Row],[Date Ended Conversion]],Table1[[#This Row],[Date Created Conversion]])</f>
        <v>30</v>
      </c>
    </row>
    <row r="3876" spans="1:21" ht="43.5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9">
        <f>IF(Table1[[#This Row],[goal]] &lt;= 0,0,Table1[[#This Row],[pledged]]/Table1[[#This Row],[goal]])</f>
        <v>0</v>
      </c>
      <c r="P3876" s="7">
        <f>IF(Table1[[#This Row],[backers_count]] &lt;= 0,0,Table1[[#This Row],[pledged]]/Table1[[#This Row],[backers_count]])</f>
        <v>0</v>
      </c>
      <c r="Q3876" t="str">
        <f>TRIM(MID(Table1[[#This Row],[Category and Sub-Category]],1,SEARCH("/",Table1[[#This Row],[Category and Sub-Category]],1)-1))</f>
        <v>theater</v>
      </c>
      <c r="R3876" t="str">
        <f>TRIM(MID(Table1[[#This Row],[Category and Sub-Category]],SEARCH("/",Table1[[#This Row],[Category and Sub-Category]],1)+1,LEN(Table1[[#This Row],[Category and Sub-Category]])))</f>
        <v>musical</v>
      </c>
      <c r="S3876" s="8">
        <f>DATE(1970,1,1)+(Table1[[#This Row],[launched_at]]/(24*60*60))</f>
        <v>42007.016458333332</v>
      </c>
      <c r="T3876" s="8">
        <f>DATE(1970,1,1)+(Table1[[#This Row],[deadline]]/(24*60*60))</f>
        <v>42028.041666666672</v>
      </c>
      <c r="U3876">
        <f>_xlfn.DAYS(Table1[[#This Row],[Date Ended Conversion]],Table1[[#This Row],[Date Created Conversion]])</f>
        <v>21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9">
        <f>IF(Table1[[#This Row],[goal]] &lt;= 0,0,Table1[[#This Row],[pledged]]/Table1[[#This Row],[goal]])</f>
        <v>0</v>
      </c>
      <c r="P3877" s="7">
        <f>IF(Table1[[#This Row],[backers_count]] &lt;= 0,0,Table1[[#This Row],[pledged]]/Table1[[#This Row],[backers_count]])</f>
        <v>0</v>
      </c>
      <c r="Q3877" t="str">
        <f>TRIM(MID(Table1[[#This Row],[Category and Sub-Category]],1,SEARCH("/",Table1[[#This Row],[Category and Sub-Category]],1)-1))</f>
        <v>theater</v>
      </c>
      <c r="R3877" t="str">
        <f>TRIM(MID(Table1[[#This Row],[Category and Sub-Category]],SEARCH("/",Table1[[#This Row],[Category and Sub-Category]],1)+1,LEN(Table1[[#This Row],[Category and Sub-Category]])))</f>
        <v>musical</v>
      </c>
      <c r="S3877" s="8">
        <f>DATE(1970,1,1)+(Table1[[#This Row],[launched_at]]/(24*60*60))</f>
        <v>42615.346817129626</v>
      </c>
      <c r="T3877" s="8">
        <f>DATE(1970,1,1)+(Table1[[#This Row],[deadline]]/(24*60*60))</f>
        <v>42616.416666666672</v>
      </c>
      <c r="U3877">
        <f>_xlfn.DAYS(Table1[[#This Row],[Date Ended Conversion]],Table1[[#This Row],[Date Created Conversion]])</f>
        <v>1</v>
      </c>
    </row>
    <row r="3878" spans="1:21" ht="43.5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9">
        <f>IF(Table1[[#This Row],[goal]] &lt;= 0,0,Table1[[#This Row],[pledged]]/Table1[[#This Row],[goal]])</f>
        <v>0.52794871794871789</v>
      </c>
      <c r="P3878" s="7">
        <f>IF(Table1[[#This Row],[backers_count]] &lt;= 0,0,Table1[[#This Row],[pledged]]/Table1[[#This Row],[backers_count]])</f>
        <v>44.760869565217391</v>
      </c>
      <c r="Q3878" t="str">
        <f>TRIM(MID(Table1[[#This Row],[Category and Sub-Category]],1,SEARCH("/",Table1[[#This Row],[Category and Sub-Category]],1)-1))</f>
        <v>theater</v>
      </c>
      <c r="R3878" t="str">
        <f>TRIM(MID(Table1[[#This Row],[Category and Sub-Category]],SEARCH("/",Table1[[#This Row],[Category and Sub-Category]],1)+1,LEN(Table1[[#This Row],[Category and Sub-Category]])))</f>
        <v>musical</v>
      </c>
      <c r="S3878" s="8">
        <f>DATE(1970,1,1)+(Table1[[#This Row],[launched_at]]/(24*60*60))</f>
        <v>42372.624166666668</v>
      </c>
      <c r="T3878" s="8">
        <f>DATE(1970,1,1)+(Table1[[#This Row],[deadline]]/(24*60*60))</f>
        <v>42402.624166666668</v>
      </c>
      <c r="U3878">
        <f>_xlfn.DAYS(Table1[[#This Row],[Date Ended Conversion]],Table1[[#This Row],[Date Created Conversion]])</f>
        <v>30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9">
        <f>IF(Table1[[#This Row],[goal]] &lt;= 0,0,Table1[[#This Row],[pledged]]/Table1[[#This Row],[goal]])</f>
        <v>4.9639999999999997E-2</v>
      </c>
      <c r="P3879" s="7">
        <f>IF(Table1[[#This Row],[backers_count]] &lt;= 0,0,Table1[[#This Row],[pledged]]/Table1[[#This Row],[backers_count]])</f>
        <v>88.642857142857139</v>
      </c>
      <c r="Q3879" t="str">
        <f>TRIM(MID(Table1[[#This Row],[Category and Sub-Category]],1,SEARCH("/",Table1[[#This Row],[Category and Sub-Category]],1)-1))</f>
        <v>theater</v>
      </c>
      <c r="R3879" t="str">
        <f>TRIM(MID(Table1[[#This Row],[Category and Sub-Category]],SEARCH("/",Table1[[#This Row],[Category and Sub-Category]],1)+1,LEN(Table1[[#This Row],[Category and Sub-Category]])))</f>
        <v>musical</v>
      </c>
      <c r="S3879" s="8">
        <f>DATE(1970,1,1)+(Table1[[#This Row],[launched_at]]/(24*60*60))</f>
        <v>42682.67768518519</v>
      </c>
      <c r="T3879" s="8">
        <f>DATE(1970,1,1)+(Table1[[#This Row],[deadline]]/(24*60*60))</f>
        <v>42712.67768518519</v>
      </c>
      <c r="U3879">
        <f>_xlfn.DAYS(Table1[[#This Row],[Date Ended Conversion]],Table1[[#This Row],[Date Created Conversion]])</f>
        <v>30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9">
        <f>IF(Table1[[#This Row],[goal]] &lt;= 0,0,Table1[[#This Row],[pledged]]/Table1[[#This Row],[goal]])</f>
        <v>5.5555555555555556E-4</v>
      </c>
      <c r="P3880" s="7">
        <f>IF(Table1[[#This Row],[backers_count]] &lt;= 0,0,Table1[[#This Row],[pledged]]/Table1[[#This Row],[backers_count]])</f>
        <v>10</v>
      </c>
      <c r="Q3880" t="str">
        <f>TRIM(MID(Table1[[#This Row],[Category and Sub-Category]],1,SEARCH("/",Table1[[#This Row],[Category and Sub-Category]],1)-1))</f>
        <v>theater</v>
      </c>
      <c r="R3880" t="str">
        <f>TRIM(MID(Table1[[#This Row],[Category and Sub-Category]],SEARCH("/",Table1[[#This Row],[Category and Sub-Category]],1)+1,LEN(Table1[[#This Row],[Category and Sub-Category]])))</f>
        <v>musical</v>
      </c>
      <c r="S3880" s="8">
        <f>DATE(1970,1,1)+(Table1[[#This Row],[launched_at]]/(24*60*60))</f>
        <v>42154.818819444445</v>
      </c>
      <c r="T3880" s="8">
        <f>DATE(1970,1,1)+(Table1[[#This Row],[deadline]]/(24*60*60))</f>
        <v>42185.165972222225</v>
      </c>
      <c r="U3880">
        <f>_xlfn.DAYS(Table1[[#This Row],[Date Ended Conversion]],Table1[[#This Row],[Date Created Conversion]])</f>
        <v>31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9">
        <f>IF(Table1[[#This Row],[goal]] &lt;= 0,0,Table1[[#This Row],[pledged]]/Table1[[#This Row],[goal]])</f>
        <v>0</v>
      </c>
      <c r="P3881" s="7">
        <f>IF(Table1[[#This Row],[backers_count]] &lt;= 0,0,Table1[[#This Row],[pledged]]/Table1[[#This Row],[backers_count]])</f>
        <v>0</v>
      </c>
      <c r="Q3881" t="str">
        <f>TRIM(MID(Table1[[#This Row],[Category and Sub-Category]],1,SEARCH("/",Table1[[#This Row],[Category and Sub-Category]],1)-1))</f>
        <v>theater</v>
      </c>
      <c r="R3881" t="str">
        <f>TRIM(MID(Table1[[#This Row],[Category and Sub-Category]],SEARCH("/",Table1[[#This Row],[Category and Sub-Category]],1)+1,LEN(Table1[[#This Row],[Category and Sub-Category]])))</f>
        <v>musical</v>
      </c>
      <c r="S3881" s="8">
        <f>DATE(1970,1,1)+(Table1[[#This Row],[launched_at]]/(24*60*60))</f>
        <v>41999.861064814817</v>
      </c>
      <c r="T3881" s="8">
        <f>DATE(1970,1,1)+(Table1[[#This Row],[deadline]]/(24*60*60))</f>
        <v>42029.861064814817</v>
      </c>
      <c r="U3881">
        <f>_xlfn.DAYS(Table1[[#This Row],[Date Ended Conversion]],Table1[[#This Row],[Date Created Conversion]])</f>
        <v>30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9">
        <f>IF(Table1[[#This Row],[goal]] &lt;= 0,0,Table1[[#This Row],[pledged]]/Table1[[#This Row],[goal]])</f>
        <v>0.13066666666666665</v>
      </c>
      <c r="P3882" s="7">
        <f>IF(Table1[[#This Row],[backers_count]] &lt;= 0,0,Table1[[#This Row],[pledged]]/Table1[[#This Row],[backers_count]])</f>
        <v>57.647058823529413</v>
      </c>
      <c r="Q3882" t="str">
        <f>TRIM(MID(Table1[[#This Row],[Category and Sub-Category]],1,SEARCH("/",Table1[[#This Row],[Category and Sub-Category]],1)-1))</f>
        <v>theater</v>
      </c>
      <c r="R3882" t="str">
        <f>TRIM(MID(Table1[[#This Row],[Category and Sub-Category]],SEARCH("/",Table1[[#This Row],[Category and Sub-Category]],1)+1,LEN(Table1[[#This Row],[Category and Sub-Category]])))</f>
        <v>musical</v>
      </c>
      <c r="S3882" s="8">
        <f>DATE(1970,1,1)+(Table1[[#This Row],[launched_at]]/(24*60*60))</f>
        <v>41815.815046296295</v>
      </c>
      <c r="T3882" s="8">
        <f>DATE(1970,1,1)+(Table1[[#This Row],[deadline]]/(24*60*60))</f>
        <v>41850.958333333336</v>
      </c>
      <c r="U3882">
        <f>_xlfn.DAYS(Table1[[#This Row],[Date Ended Conversion]],Table1[[#This Row],[Date Created Conversion]])</f>
        <v>35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9">
        <f>IF(Table1[[#This Row],[goal]] &lt;= 0,0,Table1[[#This Row],[pledged]]/Table1[[#This Row],[goal]])</f>
        <v>0.05</v>
      </c>
      <c r="P3883" s="7">
        <f>IF(Table1[[#This Row],[backers_count]] &lt;= 0,0,Table1[[#This Row],[pledged]]/Table1[[#This Row],[backers_count]])</f>
        <v>25</v>
      </c>
      <c r="Q3883" t="str">
        <f>TRIM(MID(Table1[[#This Row],[Category and Sub-Category]],1,SEARCH("/",Table1[[#This Row],[Category and Sub-Category]],1)-1))</f>
        <v>theater</v>
      </c>
      <c r="R3883" t="str">
        <f>TRIM(MID(Table1[[#This Row],[Category and Sub-Category]],SEARCH("/",Table1[[#This Row],[Category and Sub-Category]],1)+1,LEN(Table1[[#This Row],[Category and Sub-Category]])))</f>
        <v>musical</v>
      </c>
      <c r="S3883" s="8">
        <f>DATE(1970,1,1)+(Table1[[#This Row],[launched_at]]/(24*60*60))</f>
        <v>42756.018506944441</v>
      </c>
      <c r="T3883" s="8">
        <f>DATE(1970,1,1)+(Table1[[#This Row],[deadline]]/(24*60*60))</f>
        <v>42786.018506944441</v>
      </c>
      <c r="U3883">
        <f>_xlfn.DAYS(Table1[[#This Row],[Date Ended Conversion]],Table1[[#This Row],[Date Created Conversion]])</f>
        <v>30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9">
        <f>IF(Table1[[#This Row],[goal]] &lt;= 0,0,Table1[[#This Row],[pledged]]/Table1[[#This Row],[goal]])</f>
        <v>0</v>
      </c>
      <c r="P3884" s="7">
        <f>IF(Table1[[#This Row],[backers_count]] &lt;= 0,0,Table1[[#This Row],[pledged]]/Table1[[#This Row],[backers_count]])</f>
        <v>0</v>
      </c>
      <c r="Q3884" t="str">
        <f>TRIM(MID(Table1[[#This Row],[Category and Sub-Category]],1,SEARCH("/",Table1[[#This Row],[Category and Sub-Category]],1)-1))</f>
        <v>theater</v>
      </c>
      <c r="R3884" t="str">
        <f>TRIM(MID(Table1[[#This Row],[Category and Sub-Category]],SEARCH("/",Table1[[#This Row],[Category and Sub-Category]],1)+1,LEN(Table1[[#This Row],[Category and Sub-Category]])))</f>
        <v>musical</v>
      </c>
      <c r="S3884" s="8">
        <f>DATE(1970,1,1)+(Table1[[#This Row],[launched_at]]/(24*60*60))</f>
        <v>42373.983449074076</v>
      </c>
      <c r="T3884" s="8">
        <f>DATE(1970,1,1)+(Table1[[#This Row],[deadline]]/(24*60*60))</f>
        <v>42400.960416666669</v>
      </c>
      <c r="U3884">
        <f>_xlfn.DAYS(Table1[[#This Row],[Date Ended Conversion]],Table1[[#This Row],[Date Created Conversion]])</f>
        <v>27</v>
      </c>
    </row>
    <row r="3885" spans="1:21" ht="43.5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9">
        <f>IF(Table1[[#This Row],[goal]] &lt;= 0,0,Table1[[#This Row],[pledged]]/Table1[[#This Row],[goal]])</f>
        <v>0</v>
      </c>
      <c r="P3885" s="7">
        <f>IF(Table1[[#This Row],[backers_count]] &lt;= 0,0,Table1[[#This Row],[pledged]]/Table1[[#This Row],[backers_count]])</f>
        <v>0</v>
      </c>
      <c r="Q3885" t="str">
        <f>TRIM(MID(Table1[[#This Row],[Category and Sub-Category]],1,SEARCH("/",Table1[[#This Row],[Category and Sub-Category]],1)-1))</f>
        <v>theater</v>
      </c>
      <c r="R3885" t="str">
        <f>TRIM(MID(Table1[[#This Row],[Category and Sub-Category]],SEARCH("/",Table1[[#This Row],[Category and Sub-Category]],1)+1,LEN(Table1[[#This Row],[Category and Sub-Category]])))</f>
        <v>musical</v>
      </c>
      <c r="S3885" s="8">
        <f>DATE(1970,1,1)+(Table1[[#This Row],[launched_at]]/(24*60*60))</f>
        <v>41854.602650462963</v>
      </c>
      <c r="T3885" s="8">
        <f>DATE(1970,1,1)+(Table1[[#This Row],[deadline]]/(24*60*60))</f>
        <v>41884.602650462963</v>
      </c>
      <c r="U3885">
        <f>_xlfn.DAYS(Table1[[#This Row],[Date Ended Conversion]],Table1[[#This Row],[Date Created Conversion]])</f>
        <v>30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9">
        <f>IF(Table1[[#This Row],[goal]] &lt;= 0,0,Table1[[#This Row],[pledged]]/Table1[[#This Row],[goal]])</f>
        <v>0</v>
      </c>
      <c r="P3886" s="7">
        <f>IF(Table1[[#This Row],[backers_count]] &lt;= 0,0,Table1[[#This Row],[pledged]]/Table1[[#This Row],[backers_count]])</f>
        <v>0</v>
      </c>
      <c r="Q3886" t="str">
        <f>TRIM(MID(Table1[[#This Row],[Category and Sub-Category]],1,SEARCH("/",Table1[[#This Row],[Category and Sub-Category]],1)-1))</f>
        <v>theater</v>
      </c>
      <c r="R3886" t="str">
        <f>TRIM(MID(Table1[[#This Row],[Category and Sub-Category]],SEARCH("/",Table1[[#This Row],[Category and Sub-Category]],1)+1,LEN(Table1[[#This Row],[Category and Sub-Category]])))</f>
        <v>musical</v>
      </c>
      <c r="S3886" s="8">
        <f>DATE(1970,1,1)+(Table1[[#This Row],[launched_at]]/(24*60*60))</f>
        <v>42065.791574074072</v>
      </c>
      <c r="T3886" s="8">
        <f>DATE(1970,1,1)+(Table1[[#This Row],[deadline]]/(24*60*60))</f>
        <v>42090.749907407408</v>
      </c>
      <c r="U3886">
        <f>_xlfn.DAYS(Table1[[#This Row],[Date Ended Conversion]],Table1[[#This Row],[Date Created Conversion]])</f>
        <v>25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9">
        <f>IF(Table1[[#This Row],[goal]] &lt;= 0,0,Table1[[#This Row],[pledged]]/Table1[[#This Row],[goal]])</f>
        <v>0</v>
      </c>
      <c r="P3887" s="7">
        <f>IF(Table1[[#This Row],[backers_count]] &lt;= 0,0,Table1[[#This Row],[pledged]]/Table1[[#This Row],[backers_count]])</f>
        <v>0</v>
      </c>
      <c r="Q3887" t="str">
        <f>TRIM(MID(Table1[[#This Row],[Category and Sub-Category]],1,SEARCH("/",Table1[[#This Row],[Category and Sub-Category]],1)-1))</f>
        <v>theater</v>
      </c>
      <c r="R3887" t="str">
        <f>TRIM(MID(Table1[[#This Row],[Category and Sub-Category]],SEARCH("/",Table1[[#This Row],[Category and Sub-Category]],1)+1,LEN(Table1[[#This Row],[Category and Sub-Category]])))</f>
        <v>musical</v>
      </c>
      <c r="S3887" s="8">
        <f>DATE(1970,1,1)+(Table1[[#This Row],[launched_at]]/(24*60*60))</f>
        <v>42469.951284722221</v>
      </c>
      <c r="T3887" s="8">
        <f>DATE(1970,1,1)+(Table1[[#This Row],[deadline]]/(24*60*60))</f>
        <v>42499.951284722221</v>
      </c>
      <c r="U3887">
        <f>_xlfn.DAYS(Table1[[#This Row],[Date Ended Conversion]],Table1[[#This Row],[Date Created Conversion]])</f>
        <v>30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9">
        <f>IF(Table1[[#This Row],[goal]] &lt;= 0,0,Table1[[#This Row],[pledged]]/Table1[[#This Row],[goal]])</f>
        <v>0</v>
      </c>
      <c r="P3888" s="7">
        <f>IF(Table1[[#This Row],[backers_count]] &lt;= 0,0,Table1[[#This Row],[pledged]]/Table1[[#This Row],[backers_count]])</f>
        <v>0</v>
      </c>
      <c r="Q3888" t="str">
        <f>TRIM(MID(Table1[[#This Row],[Category and Sub-Category]],1,SEARCH("/",Table1[[#This Row],[Category and Sub-Category]],1)-1))</f>
        <v>theater</v>
      </c>
      <c r="R3888" t="str">
        <f>TRIM(MID(Table1[[#This Row],[Category and Sub-Category]],SEARCH("/",Table1[[#This Row],[Category and Sub-Category]],1)+1,LEN(Table1[[#This Row],[Category and Sub-Category]])))</f>
        <v>musical</v>
      </c>
      <c r="S3888" s="8">
        <f>DATE(1970,1,1)+(Table1[[#This Row],[launched_at]]/(24*60*60))</f>
        <v>41954.228032407409</v>
      </c>
      <c r="T3888" s="8">
        <f>DATE(1970,1,1)+(Table1[[#This Row],[deadline]]/(24*60*60))</f>
        <v>41984.228032407409</v>
      </c>
      <c r="U3888">
        <f>_xlfn.DAYS(Table1[[#This Row],[Date Ended Conversion]],Table1[[#This Row],[Date Created Conversion]])</f>
        <v>30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9">
        <f>IF(Table1[[#This Row],[goal]] &lt;= 0,0,Table1[[#This Row],[pledged]]/Table1[[#This Row],[goal]])</f>
        <v>1.7500000000000002E-2</v>
      </c>
      <c r="P3889" s="7">
        <f>IF(Table1[[#This Row],[backers_count]] &lt;= 0,0,Table1[[#This Row],[pledged]]/Table1[[#This Row],[backers_count]])</f>
        <v>17.5</v>
      </c>
      <c r="Q3889" t="str">
        <f>TRIM(MID(Table1[[#This Row],[Category and Sub-Category]],1,SEARCH("/",Table1[[#This Row],[Category and Sub-Category]],1)-1))</f>
        <v>theater</v>
      </c>
      <c r="R3889" t="str">
        <f>TRIM(MID(Table1[[#This Row],[Category and Sub-Category]],SEARCH("/",Table1[[#This Row],[Category and Sub-Category]],1)+1,LEN(Table1[[#This Row],[Category and Sub-Category]])))</f>
        <v>musical</v>
      </c>
      <c r="S3889" s="8">
        <f>DATE(1970,1,1)+(Table1[[#This Row],[launched_at]]/(24*60*60))</f>
        <v>42079.857974537037</v>
      </c>
      <c r="T3889" s="8">
        <f>DATE(1970,1,1)+(Table1[[#This Row],[deadline]]/(24*60*60))</f>
        <v>42125.916666666672</v>
      </c>
      <c r="U3889">
        <f>_xlfn.DAYS(Table1[[#This Row],[Date Ended Conversion]],Table1[[#This Row],[Date Created Conversion]])</f>
        <v>46</v>
      </c>
    </row>
    <row r="3890" spans="1:21" ht="43.5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9">
        <f>IF(Table1[[#This Row],[goal]] &lt;= 0,0,Table1[[#This Row],[pledged]]/Table1[[#This Row],[goal]])</f>
        <v>0.27100000000000002</v>
      </c>
      <c r="P3890" s="7">
        <f>IF(Table1[[#This Row],[backers_count]] &lt;= 0,0,Table1[[#This Row],[pledged]]/Table1[[#This Row],[backers_count]])</f>
        <v>38.714285714285715</v>
      </c>
      <c r="Q3890" t="str">
        <f>TRIM(MID(Table1[[#This Row],[Category and Sub-Category]],1,SEARCH("/",Table1[[#This Row],[Category and Sub-Category]],1)-1))</f>
        <v>theater</v>
      </c>
      <c r="R3890" t="str">
        <f>TRIM(MID(Table1[[#This Row],[Category and Sub-Category]],SEARCH("/",Table1[[#This Row],[Category and Sub-Category]],1)+1,LEN(Table1[[#This Row],[Category and Sub-Category]])))</f>
        <v>plays</v>
      </c>
      <c r="S3890" s="8">
        <f>DATE(1970,1,1)+(Table1[[#This Row],[launched_at]]/(24*60*60))</f>
        <v>42762.545810185184</v>
      </c>
      <c r="T3890" s="8">
        <f>DATE(1970,1,1)+(Table1[[#This Row],[deadline]]/(24*60*60))</f>
        <v>42792.545810185184</v>
      </c>
      <c r="U3890">
        <f>_xlfn.DAYS(Table1[[#This Row],[Date Ended Conversion]],Table1[[#This Row],[Date Created Conversion]])</f>
        <v>30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9">
        <f>IF(Table1[[#This Row],[goal]] &lt;= 0,0,Table1[[#This Row],[pledged]]/Table1[[#This Row],[goal]])</f>
        <v>1.4749999999999999E-2</v>
      </c>
      <c r="P3891" s="7">
        <f>IF(Table1[[#This Row],[backers_count]] &lt;= 0,0,Table1[[#This Row],[pledged]]/Table1[[#This Row],[backers_count]])</f>
        <v>13.111111111111111</v>
      </c>
      <c r="Q3891" t="str">
        <f>TRIM(MID(Table1[[#This Row],[Category and Sub-Category]],1,SEARCH("/",Table1[[#This Row],[Category and Sub-Category]],1)-1))</f>
        <v>theater</v>
      </c>
      <c r="R3891" t="str">
        <f>TRIM(MID(Table1[[#This Row],[Category and Sub-Category]],SEARCH("/",Table1[[#This Row],[Category and Sub-Category]],1)+1,LEN(Table1[[#This Row],[Category and Sub-Category]])))</f>
        <v>plays</v>
      </c>
      <c r="S3891" s="8">
        <f>DATE(1970,1,1)+(Table1[[#This Row],[launched_at]]/(24*60*60))</f>
        <v>41977.004976851851</v>
      </c>
      <c r="T3891" s="8">
        <f>DATE(1970,1,1)+(Table1[[#This Row],[deadline]]/(24*60*60))</f>
        <v>42008.976388888885</v>
      </c>
      <c r="U3891">
        <f>_xlfn.DAYS(Table1[[#This Row],[Date Ended Conversion]],Table1[[#This Row],[Date Created Conversion]])</f>
        <v>31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9">
        <f>IF(Table1[[#This Row],[goal]] &lt;= 0,0,Table1[[#This Row],[pledged]]/Table1[[#This Row],[goal]])</f>
        <v>0.16826666666666668</v>
      </c>
      <c r="P3892" s="7">
        <f>IF(Table1[[#This Row],[backers_count]] &lt;= 0,0,Table1[[#This Row],[pledged]]/Table1[[#This Row],[backers_count]])</f>
        <v>315.5</v>
      </c>
      <c r="Q3892" t="str">
        <f>TRIM(MID(Table1[[#This Row],[Category and Sub-Category]],1,SEARCH("/",Table1[[#This Row],[Category and Sub-Category]],1)-1))</f>
        <v>theater</v>
      </c>
      <c r="R3892" t="str">
        <f>TRIM(MID(Table1[[#This Row],[Category and Sub-Category]],SEARCH("/",Table1[[#This Row],[Category and Sub-Category]],1)+1,LEN(Table1[[#This Row],[Category and Sub-Category]])))</f>
        <v>plays</v>
      </c>
      <c r="S3892" s="8">
        <f>DATE(1970,1,1)+(Table1[[#This Row],[launched_at]]/(24*60*60))</f>
        <v>42171.758611111116</v>
      </c>
      <c r="T3892" s="8">
        <f>DATE(1970,1,1)+(Table1[[#This Row],[deadline]]/(24*60*60))</f>
        <v>42231.758611111116</v>
      </c>
      <c r="U3892">
        <f>_xlfn.DAYS(Table1[[#This Row],[Date Ended Conversion]],Table1[[#This Row],[Date Created Conversion]])</f>
        <v>60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9">
        <f>IF(Table1[[#This Row],[goal]] &lt;= 0,0,Table1[[#This Row],[pledged]]/Table1[[#This Row],[goal]])</f>
        <v>0.32500000000000001</v>
      </c>
      <c r="P3893" s="7">
        <f>IF(Table1[[#This Row],[backers_count]] &lt;= 0,0,Table1[[#This Row],[pledged]]/Table1[[#This Row],[backers_count]])</f>
        <v>37.142857142857146</v>
      </c>
      <c r="Q3893" t="str">
        <f>TRIM(MID(Table1[[#This Row],[Category and Sub-Category]],1,SEARCH("/",Table1[[#This Row],[Category and Sub-Category]],1)-1))</f>
        <v>theater</v>
      </c>
      <c r="R3893" t="str">
        <f>TRIM(MID(Table1[[#This Row],[Category and Sub-Category]],SEARCH("/",Table1[[#This Row],[Category and Sub-Category]],1)+1,LEN(Table1[[#This Row],[Category and Sub-Category]])))</f>
        <v>plays</v>
      </c>
      <c r="S3893" s="8">
        <f>DATE(1970,1,1)+(Table1[[#This Row],[launched_at]]/(24*60*60))</f>
        <v>42056.1324537037</v>
      </c>
      <c r="T3893" s="8">
        <f>DATE(1970,1,1)+(Table1[[#This Row],[deadline]]/(24*60*60))</f>
        <v>42086.207638888889</v>
      </c>
      <c r="U3893">
        <f>_xlfn.DAYS(Table1[[#This Row],[Date Ended Conversion]],Table1[[#This Row],[Date Created Conversion]])</f>
        <v>30</v>
      </c>
    </row>
    <row r="3894" spans="1:21" ht="43.5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9">
        <f>IF(Table1[[#This Row],[goal]] &lt;= 0,0,Table1[[#This Row],[pledged]]/Table1[[#This Row],[goal]])</f>
        <v>0</v>
      </c>
      <c r="P3894" s="7">
        <f>IF(Table1[[#This Row],[backers_count]] &lt;= 0,0,Table1[[#This Row],[pledged]]/Table1[[#This Row],[backers_count]])</f>
        <v>0</v>
      </c>
      <c r="Q3894" t="str">
        <f>TRIM(MID(Table1[[#This Row],[Category and Sub-Category]],1,SEARCH("/",Table1[[#This Row],[Category and Sub-Category]],1)-1))</f>
        <v>theater</v>
      </c>
      <c r="R3894" t="str">
        <f>TRIM(MID(Table1[[#This Row],[Category and Sub-Category]],SEARCH("/",Table1[[#This Row],[Category and Sub-Category]],1)+1,LEN(Table1[[#This Row],[Category and Sub-Category]])))</f>
        <v>plays</v>
      </c>
      <c r="S3894" s="8">
        <f>DATE(1970,1,1)+(Table1[[#This Row],[launched_at]]/(24*60*60))</f>
        <v>41867.652280092589</v>
      </c>
      <c r="T3894" s="8">
        <f>DATE(1970,1,1)+(Table1[[#This Row],[deadline]]/(24*60*60))</f>
        <v>41875.291666666664</v>
      </c>
      <c r="U3894">
        <f>_xlfn.DAYS(Table1[[#This Row],[Date Ended Conversion]],Table1[[#This Row],[Date Created Conversion]])</f>
        <v>8</v>
      </c>
    </row>
    <row r="3895" spans="1:21" ht="43.5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9">
        <f>IF(Table1[[#This Row],[goal]] &lt;= 0,0,Table1[[#This Row],[pledged]]/Table1[[#This Row],[goal]])</f>
        <v>0.2155</v>
      </c>
      <c r="P3895" s="7">
        <f>IF(Table1[[#This Row],[backers_count]] &lt;= 0,0,Table1[[#This Row],[pledged]]/Table1[[#This Row],[backers_count]])</f>
        <v>128.27380952380952</v>
      </c>
      <c r="Q3895" t="str">
        <f>TRIM(MID(Table1[[#This Row],[Category and Sub-Category]],1,SEARCH("/",Table1[[#This Row],[Category and Sub-Category]],1)-1))</f>
        <v>theater</v>
      </c>
      <c r="R3895" t="str">
        <f>TRIM(MID(Table1[[#This Row],[Category and Sub-Category]],SEARCH("/",Table1[[#This Row],[Category and Sub-Category]],1)+1,LEN(Table1[[#This Row],[Category and Sub-Category]])))</f>
        <v>plays</v>
      </c>
      <c r="S3895" s="8">
        <f>DATE(1970,1,1)+(Table1[[#This Row],[launched_at]]/(24*60*60))</f>
        <v>41779.657870370371</v>
      </c>
      <c r="T3895" s="8">
        <f>DATE(1970,1,1)+(Table1[[#This Row],[deadline]]/(24*60*60))</f>
        <v>41821.25</v>
      </c>
      <c r="U3895">
        <f>_xlfn.DAYS(Table1[[#This Row],[Date Ended Conversion]],Table1[[#This Row],[Date Created Conversion]])</f>
        <v>42</v>
      </c>
    </row>
    <row r="3896" spans="1:21" ht="43.5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9">
        <f>IF(Table1[[#This Row],[goal]] &lt;= 0,0,Table1[[#This Row],[pledged]]/Table1[[#This Row],[goal]])</f>
        <v>3.4666666666666665E-2</v>
      </c>
      <c r="P3896" s="7">
        <f>IF(Table1[[#This Row],[backers_count]] &lt;= 0,0,Table1[[#This Row],[pledged]]/Table1[[#This Row],[backers_count]])</f>
        <v>47.272727272727273</v>
      </c>
      <c r="Q3896" t="str">
        <f>TRIM(MID(Table1[[#This Row],[Category and Sub-Category]],1,SEARCH("/",Table1[[#This Row],[Category and Sub-Category]],1)-1))</f>
        <v>theater</v>
      </c>
      <c r="R3896" t="str">
        <f>TRIM(MID(Table1[[#This Row],[Category and Sub-Category]],SEARCH("/",Table1[[#This Row],[Category and Sub-Category]],1)+1,LEN(Table1[[#This Row],[Category and Sub-Category]])))</f>
        <v>plays</v>
      </c>
      <c r="S3896" s="8">
        <f>DATE(1970,1,1)+(Table1[[#This Row],[launched_at]]/(24*60*60))</f>
        <v>42679.958472222221</v>
      </c>
      <c r="T3896" s="8">
        <f>DATE(1970,1,1)+(Table1[[#This Row],[deadline]]/(24*60*60))</f>
        <v>42710.207638888889</v>
      </c>
      <c r="U3896">
        <f>_xlfn.DAYS(Table1[[#This Row],[Date Ended Conversion]],Table1[[#This Row],[Date Created Conversion]])</f>
        <v>31</v>
      </c>
    </row>
    <row r="3897" spans="1:21" ht="43.5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9">
        <f>IF(Table1[[#This Row],[goal]] &lt;= 0,0,Table1[[#This Row],[pledged]]/Table1[[#This Row],[goal]])</f>
        <v>0.05</v>
      </c>
      <c r="P3897" s="7">
        <f>IF(Table1[[#This Row],[backers_count]] &lt;= 0,0,Table1[[#This Row],[pledged]]/Table1[[#This Row],[backers_count]])</f>
        <v>50</v>
      </c>
      <c r="Q3897" t="str">
        <f>TRIM(MID(Table1[[#This Row],[Category and Sub-Category]],1,SEARCH("/",Table1[[#This Row],[Category and Sub-Category]],1)-1))</f>
        <v>theater</v>
      </c>
      <c r="R3897" t="str">
        <f>TRIM(MID(Table1[[#This Row],[Category and Sub-Category]],SEARCH("/",Table1[[#This Row],[Category and Sub-Category]],1)+1,LEN(Table1[[#This Row],[Category and Sub-Category]])))</f>
        <v>plays</v>
      </c>
      <c r="S3897" s="8">
        <f>DATE(1970,1,1)+(Table1[[#This Row],[launched_at]]/(24*60*60))</f>
        <v>42032.250208333338</v>
      </c>
      <c r="T3897" s="8">
        <f>DATE(1970,1,1)+(Table1[[#This Row],[deadline]]/(24*60*60))</f>
        <v>42063.250208333338</v>
      </c>
      <c r="U3897">
        <f>_xlfn.DAYS(Table1[[#This Row],[Date Ended Conversion]],Table1[[#This Row],[Date Created Conversion]])</f>
        <v>31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9">
        <f>IF(Table1[[#This Row],[goal]] &lt;= 0,0,Table1[[#This Row],[pledged]]/Table1[[#This Row],[goal]])</f>
        <v>0.10625</v>
      </c>
      <c r="P3898" s="7">
        <f>IF(Table1[[#This Row],[backers_count]] &lt;= 0,0,Table1[[#This Row],[pledged]]/Table1[[#This Row],[backers_count]])</f>
        <v>42.5</v>
      </c>
      <c r="Q3898" t="str">
        <f>TRIM(MID(Table1[[#This Row],[Category and Sub-Category]],1,SEARCH("/",Table1[[#This Row],[Category and Sub-Category]],1)-1))</f>
        <v>theater</v>
      </c>
      <c r="R3898" t="str">
        <f>TRIM(MID(Table1[[#This Row],[Category and Sub-Category]],SEARCH("/",Table1[[#This Row],[Category and Sub-Category]],1)+1,LEN(Table1[[#This Row],[Category and Sub-Category]])))</f>
        <v>plays</v>
      </c>
      <c r="S3898" s="8">
        <f>DATE(1970,1,1)+(Table1[[#This Row],[launched_at]]/(24*60*60))</f>
        <v>41793.191875000004</v>
      </c>
      <c r="T3898" s="8">
        <f>DATE(1970,1,1)+(Table1[[#This Row],[deadline]]/(24*60*60))</f>
        <v>41807.191875000004</v>
      </c>
      <c r="U3898">
        <f>_xlfn.DAYS(Table1[[#This Row],[Date Ended Conversion]],Table1[[#This Row],[Date Created Conversion]])</f>
        <v>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9">
        <f>IF(Table1[[#This Row],[goal]] &lt;= 0,0,Table1[[#This Row],[pledged]]/Table1[[#This Row],[goal]])</f>
        <v>0.17599999999999999</v>
      </c>
      <c r="P3899" s="7">
        <f>IF(Table1[[#This Row],[backers_count]] &lt;= 0,0,Table1[[#This Row],[pledged]]/Table1[[#This Row],[backers_count]])</f>
        <v>44</v>
      </c>
      <c r="Q3899" t="str">
        <f>TRIM(MID(Table1[[#This Row],[Category and Sub-Category]],1,SEARCH("/",Table1[[#This Row],[Category and Sub-Category]],1)-1))</f>
        <v>theater</v>
      </c>
      <c r="R3899" t="str">
        <f>TRIM(MID(Table1[[#This Row],[Category and Sub-Category]],SEARCH("/",Table1[[#This Row],[Category and Sub-Category]],1)+1,LEN(Table1[[#This Row],[Category and Sub-Category]])))</f>
        <v>plays</v>
      </c>
      <c r="S3899" s="8">
        <f>DATE(1970,1,1)+(Table1[[#This Row],[launched_at]]/(24*60*60))</f>
        <v>41982.87364583333</v>
      </c>
      <c r="T3899" s="8">
        <f>DATE(1970,1,1)+(Table1[[#This Row],[deadline]]/(24*60*60))</f>
        <v>42012.87364583333</v>
      </c>
      <c r="U3899">
        <f>_xlfn.DAYS(Table1[[#This Row],[Date Ended Conversion]],Table1[[#This Row],[Date Created Conversion]])</f>
        <v>30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9">
        <f>IF(Table1[[#This Row],[goal]] &lt;= 0,0,Table1[[#This Row],[pledged]]/Table1[[#This Row],[goal]])</f>
        <v>0.3256</v>
      </c>
      <c r="P3900" s="7">
        <f>IF(Table1[[#This Row],[backers_count]] &lt;= 0,0,Table1[[#This Row],[pledged]]/Table1[[#This Row],[backers_count]])</f>
        <v>50.875</v>
      </c>
      <c r="Q3900" t="str">
        <f>TRIM(MID(Table1[[#This Row],[Category and Sub-Category]],1,SEARCH("/",Table1[[#This Row],[Category and Sub-Category]],1)-1))</f>
        <v>theater</v>
      </c>
      <c r="R3900" t="str">
        <f>TRIM(MID(Table1[[#This Row],[Category and Sub-Category]],SEARCH("/",Table1[[#This Row],[Category and Sub-Category]],1)+1,LEN(Table1[[#This Row],[Category and Sub-Category]])))</f>
        <v>plays</v>
      </c>
      <c r="S3900" s="8">
        <f>DATE(1970,1,1)+(Table1[[#This Row],[launched_at]]/(24*60*60))</f>
        <v>42193.482291666667</v>
      </c>
      <c r="T3900" s="8">
        <f>DATE(1970,1,1)+(Table1[[#This Row],[deadline]]/(24*60*60))</f>
        <v>42233.666666666672</v>
      </c>
      <c r="U3900">
        <f>_xlfn.DAYS(Table1[[#This Row],[Date Ended Conversion]],Table1[[#This Row],[Date Created Conversion]])</f>
        <v>40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9">
        <f>IF(Table1[[#This Row],[goal]] &lt;= 0,0,Table1[[#This Row],[pledged]]/Table1[[#This Row],[goal]])</f>
        <v>1.2500000000000001E-2</v>
      </c>
      <c r="P3901" s="7">
        <f>IF(Table1[[#This Row],[backers_count]] &lt;= 0,0,Table1[[#This Row],[pledged]]/Table1[[#This Row],[backers_count]])</f>
        <v>62.5</v>
      </c>
      <c r="Q3901" t="str">
        <f>TRIM(MID(Table1[[#This Row],[Category and Sub-Category]],1,SEARCH("/",Table1[[#This Row],[Category and Sub-Category]],1)-1))</f>
        <v>theater</v>
      </c>
      <c r="R3901" t="str">
        <f>TRIM(MID(Table1[[#This Row],[Category and Sub-Category]],SEARCH("/",Table1[[#This Row],[Category and Sub-Category]],1)+1,LEN(Table1[[#This Row],[Category and Sub-Category]])))</f>
        <v>plays</v>
      </c>
      <c r="S3901" s="8">
        <f>DATE(1970,1,1)+(Table1[[#This Row],[launched_at]]/(24*60*60))</f>
        <v>41843.775011574078</v>
      </c>
      <c r="T3901" s="8">
        <f>DATE(1970,1,1)+(Table1[[#This Row],[deadline]]/(24*60*60))</f>
        <v>41863.775011574078</v>
      </c>
      <c r="U3901">
        <f>_xlfn.DAYS(Table1[[#This Row],[Date Ended Conversion]],Table1[[#This Row],[Date Created Conversion]])</f>
        <v>20</v>
      </c>
    </row>
    <row r="3902" spans="1:21" ht="29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9">
        <f>IF(Table1[[#This Row],[goal]] &lt;= 0,0,Table1[[#This Row],[pledged]]/Table1[[#This Row],[goal]])</f>
        <v>5.3999999999999999E-2</v>
      </c>
      <c r="P3902" s="7">
        <f>IF(Table1[[#This Row],[backers_count]] &lt;= 0,0,Table1[[#This Row],[pledged]]/Table1[[#This Row],[backers_count]])</f>
        <v>27</v>
      </c>
      <c r="Q3902" t="str">
        <f>TRIM(MID(Table1[[#This Row],[Category and Sub-Category]],1,SEARCH("/",Table1[[#This Row],[Category and Sub-Category]],1)-1))</f>
        <v>theater</v>
      </c>
      <c r="R3902" t="str">
        <f>TRIM(MID(Table1[[#This Row],[Category and Sub-Category]],SEARCH("/",Table1[[#This Row],[Category and Sub-Category]],1)+1,LEN(Table1[[#This Row],[Category and Sub-Category]])))</f>
        <v>plays</v>
      </c>
      <c r="S3902" s="8">
        <f>DATE(1970,1,1)+(Table1[[#This Row],[launched_at]]/(24*60*60))</f>
        <v>42136.092488425929</v>
      </c>
      <c r="T3902" s="8">
        <f>DATE(1970,1,1)+(Table1[[#This Row],[deadline]]/(24*60*60))</f>
        <v>42166.092488425929</v>
      </c>
      <c r="U3902">
        <f>_xlfn.DAYS(Table1[[#This Row],[Date Ended Conversion]],Table1[[#This Row],[Date Created Conversion]])</f>
        <v>30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9">
        <f>IF(Table1[[#This Row],[goal]] &lt;= 0,0,Table1[[#This Row],[pledged]]/Table1[[#This Row],[goal]])</f>
        <v>8.3333333333333332E-3</v>
      </c>
      <c r="P3903" s="7">
        <f>IF(Table1[[#This Row],[backers_count]] &lt;= 0,0,Table1[[#This Row],[pledged]]/Table1[[#This Row],[backers_count]])</f>
        <v>25</v>
      </c>
      <c r="Q3903" t="str">
        <f>TRIM(MID(Table1[[#This Row],[Category and Sub-Category]],1,SEARCH("/",Table1[[#This Row],[Category and Sub-Category]],1)-1))</f>
        <v>theater</v>
      </c>
      <c r="R3903" t="str">
        <f>TRIM(MID(Table1[[#This Row],[Category and Sub-Category]],SEARCH("/",Table1[[#This Row],[Category and Sub-Category]],1)+1,LEN(Table1[[#This Row],[Category and Sub-Category]])))</f>
        <v>plays</v>
      </c>
      <c r="S3903" s="8">
        <f>DATE(1970,1,1)+(Table1[[#This Row],[launched_at]]/(24*60*60))</f>
        <v>42317.826377314814</v>
      </c>
      <c r="T3903" s="8">
        <f>DATE(1970,1,1)+(Table1[[#This Row],[deadline]]/(24*60*60))</f>
        <v>42357.826377314814</v>
      </c>
      <c r="U3903">
        <f>_xlfn.DAYS(Table1[[#This Row],[Date Ended Conversion]],Table1[[#This Row],[Date Created Conversion]])</f>
        <v>40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9">
        <f>IF(Table1[[#This Row],[goal]] &lt;= 0,0,Table1[[#This Row],[pledged]]/Table1[[#This Row],[goal]])</f>
        <v>0.48833333333333334</v>
      </c>
      <c r="P3904" s="7">
        <f>IF(Table1[[#This Row],[backers_count]] &lt;= 0,0,Table1[[#This Row],[pledged]]/Table1[[#This Row],[backers_count]])</f>
        <v>47.258064516129032</v>
      </c>
      <c r="Q3904" t="str">
        <f>TRIM(MID(Table1[[#This Row],[Category and Sub-Category]],1,SEARCH("/",Table1[[#This Row],[Category and Sub-Category]],1)-1))</f>
        <v>theater</v>
      </c>
      <c r="R3904" t="str">
        <f>TRIM(MID(Table1[[#This Row],[Category and Sub-Category]],SEARCH("/",Table1[[#This Row],[Category and Sub-Category]],1)+1,LEN(Table1[[#This Row],[Category and Sub-Category]])))</f>
        <v>plays</v>
      </c>
      <c r="S3904" s="8">
        <f>DATE(1970,1,1)+(Table1[[#This Row],[launched_at]]/(24*60*60))</f>
        <v>42663.468078703707</v>
      </c>
      <c r="T3904" s="8">
        <f>DATE(1970,1,1)+(Table1[[#This Row],[deadline]]/(24*60*60))</f>
        <v>42688.509745370371</v>
      </c>
      <c r="U3904">
        <f>_xlfn.DAYS(Table1[[#This Row],[Date Ended Conversion]],Table1[[#This Row],[Date Created Conversion]])</f>
        <v>25</v>
      </c>
    </row>
    <row r="3905" spans="1:21" ht="43.5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9">
        <f>IF(Table1[[#This Row],[goal]] &lt;= 0,0,Table1[[#This Row],[pledged]]/Table1[[#This Row],[goal]])</f>
        <v>0</v>
      </c>
      <c r="P3905" s="7">
        <f>IF(Table1[[#This Row],[backers_count]] &lt;= 0,0,Table1[[#This Row],[pledged]]/Table1[[#This Row],[backers_count]])</f>
        <v>0</v>
      </c>
      <c r="Q3905" t="str">
        <f>TRIM(MID(Table1[[#This Row],[Category and Sub-Category]],1,SEARCH("/",Table1[[#This Row],[Category and Sub-Category]],1)-1))</f>
        <v>theater</v>
      </c>
      <c r="R3905" t="str">
        <f>TRIM(MID(Table1[[#This Row],[Category and Sub-Category]],SEARCH("/",Table1[[#This Row],[Category and Sub-Category]],1)+1,LEN(Table1[[#This Row],[Category and Sub-Category]])))</f>
        <v>plays</v>
      </c>
      <c r="S3905" s="8">
        <f>DATE(1970,1,1)+(Table1[[#This Row],[launched_at]]/(24*60*60))</f>
        <v>42186.01116898148</v>
      </c>
      <c r="T3905" s="8">
        <f>DATE(1970,1,1)+(Table1[[#This Row],[deadline]]/(24*60*60))</f>
        <v>42230.818055555559</v>
      </c>
      <c r="U3905">
        <f>_xlfn.DAYS(Table1[[#This Row],[Date Ended Conversion]],Table1[[#This Row],[Date Created Conversion]])</f>
        <v>44</v>
      </c>
    </row>
    <row r="3906" spans="1:2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9">
        <f>IF(Table1[[#This Row],[goal]] &lt;= 0,0,Table1[[#This Row],[pledged]]/Table1[[#This Row],[goal]])</f>
        <v>2.9999999999999997E-4</v>
      </c>
      <c r="P3906" s="7">
        <f>IF(Table1[[#This Row],[backers_count]] &lt;= 0,0,Table1[[#This Row],[pledged]]/Table1[[#This Row],[backers_count]])</f>
        <v>1.5</v>
      </c>
      <c r="Q3906" t="str">
        <f>TRIM(MID(Table1[[#This Row],[Category and Sub-Category]],1,SEARCH("/",Table1[[#This Row],[Category and Sub-Category]],1)-1))</f>
        <v>theater</v>
      </c>
      <c r="R3906" t="str">
        <f>TRIM(MID(Table1[[#This Row],[Category and Sub-Category]],SEARCH("/",Table1[[#This Row],[Category and Sub-Category]],1)+1,LEN(Table1[[#This Row],[Category and Sub-Category]])))</f>
        <v>plays</v>
      </c>
      <c r="S3906" s="8">
        <f>DATE(1970,1,1)+(Table1[[#This Row],[launched_at]]/(24*60*60))</f>
        <v>42095.229166666672</v>
      </c>
      <c r="T3906" s="8">
        <f>DATE(1970,1,1)+(Table1[[#This Row],[deadline]]/(24*60*60))</f>
        <v>42109.211111111115</v>
      </c>
      <c r="U3906">
        <f>_xlfn.DAYS(Table1[[#This Row],[Date Ended Conversion]],Table1[[#This Row],[Date Created Conversion]])</f>
        <v>14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9">
        <f>IF(Table1[[#This Row],[goal]] &lt;= 0,0,Table1[[#This Row],[pledged]]/Table1[[#This Row],[goal]])</f>
        <v>0.11533333333333333</v>
      </c>
      <c r="P3907" s="7">
        <f>IF(Table1[[#This Row],[backers_count]] &lt;= 0,0,Table1[[#This Row],[pledged]]/Table1[[#This Row],[backers_count]])</f>
        <v>24.714285714285715</v>
      </c>
      <c r="Q3907" t="str">
        <f>TRIM(MID(Table1[[#This Row],[Category and Sub-Category]],1,SEARCH("/",Table1[[#This Row],[Category and Sub-Category]],1)-1))</f>
        <v>theater</v>
      </c>
      <c r="R3907" t="str">
        <f>TRIM(MID(Table1[[#This Row],[Category and Sub-Category]],SEARCH("/",Table1[[#This Row],[Category and Sub-Category]],1)+1,LEN(Table1[[#This Row],[Category and Sub-Category]])))</f>
        <v>plays</v>
      </c>
      <c r="S3907" s="8">
        <f>DATE(1970,1,1)+(Table1[[#This Row],[launched_at]]/(24*60*60))</f>
        <v>42124.623877314814</v>
      </c>
      <c r="T3907" s="8">
        <f>DATE(1970,1,1)+(Table1[[#This Row],[deadline]]/(24*60*60))</f>
        <v>42166.958333333328</v>
      </c>
      <c r="U3907">
        <f>_xlfn.DAYS(Table1[[#This Row],[Date Ended Conversion]],Table1[[#This Row],[Date Created Conversion]])</f>
        <v>42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9">
        <f>IF(Table1[[#This Row],[goal]] &lt;= 0,0,Table1[[#This Row],[pledged]]/Table1[[#This Row],[goal]])</f>
        <v>0.67333333333333334</v>
      </c>
      <c r="P3908" s="7">
        <f>IF(Table1[[#This Row],[backers_count]] &lt;= 0,0,Table1[[#This Row],[pledged]]/Table1[[#This Row],[backers_count]])</f>
        <v>63.125</v>
      </c>
      <c r="Q3908" t="str">
        <f>TRIM(MID(Table1[[#This Row],[Category and Sub-Category]],1,SEARCH("/",Table1[[#This Row],[Category and Sub-Category]],1)-1))</f>
        <v>theater</v>
      </c>
      <c r="R3908" t="str">
        <f>TRIM(MID(Table1[[#This Row],[Category and Sub-Category]],SEARCH("/",Table1[[#This Row],[Category and Sub-Category]],1)+1,LEN(Table1[[#This Row],[Category and Sub-Category]])))</f>
        <v>plays</v>
      </c>
      <c r="S3908" s="8">
        <f>DATE(1970,1,1)+(Table1[[#This Row],[launched_at]]/(24*60*60))</f>
        <v>42143.917743055557</v>
      </c>
      <c r="T3908" s="8">
        <f>DATE(1970,1,1)+(Table1[[#This Row],[deadline]]/(24*60*60))</f>
        <v>42181.559027777781</v>
      </c>
      <c r="U3908">
        <f>_xlfn.DAYS(Table1[[#This Row],[Date Ended Conversion]],Table1[[#This Row],[Date Created Conversion]])</f>
        <v>38</v>
      </c>
    </row>
    <row r="3909" spans="1:21" ht="29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9">
        <f>IF(Table1[[#This Row],[goal]] &lt;= 0,0,Table1[[#This Row],[pledged]]/Table1[[#This Row],[goal]])</f>
        <v>0.153</v>
      </c>
      <c r="P3909" s="7">
        <f>IF(Table1[[#This Row],[backers_count]] &lt;= 0,0,Table1[[#This Row],[pledged]]/Table1[[#This Row],[backers_count]])</f>
        <v>38.25</v>
      </c>
      <c r="Q3909" t="str">
        <f>TRIM(MID(Table1[[#This Row],[Category and Sub-Category]],1,SEARCH("/",Table1[[#This Row],[Category and Sub-Category]],1)-1))</f>
        <v>theater</v>
      </c>
      <c r="R3909" t="str">
        <f>TRIM(MID(Table1[[#This Row],[Category and Sub-Category]],SEARCH("/",Table1[[#This Row],[Category and Sub-Category]],1)+1,LEN(Table1[[#This Row],[Category and Sub-Category]])))</f>
        <v>plays</v>
      </c>
      <c r="S3909" s="8">
        <f>DATE(1970,1,1)+(Table1[[#This Row],[launched_at]]/(24*60*60))</f>
        <v>41906.819513888891</v>
      </c>
      <c r="T3909" s="8">
        <f>DATE(1970,1,1)+(Table1[[#This Row],[deadline]]/(24*60*60))</f>
        <v>41938.838888888888</v>
      </c>
      <c r="U3909">
        <f>_xlfn.DAYS(Table1[[#This Row],[Date Ended Conversion]],Table1[[#This Row],[Date Created Conversion]])</f>
        <v>32</v>
      </c>
    </row>
    <row r="3910" spans="1:21" ht="43.5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9">
        <f>IF(Table1[[#This Row],[goal]] &lt;= 0,0,Table1[[#This Row],[pledged]]/Table1[[#This Row],[goal]])</f>
        <v>8.666666666666667E-2</v>
      </c>
      <c r="P3910" s="7">
        <f>IF(Table1[[#This Row],[backers_count]] &lt;= 0,0,Table1[[#This Row],[pledged]]/Table1[[#This Row],[backers_count]])</f>
        <v>16.25</v>
      </c>
      <c r="Q3910" t="str">
        <f>TRIM(MID(Table1[[#This Row],[Category and Sub-Category]],1,SEARCH("/",Table1[[#This Row],[Category and Sub-Category]],1)-1))</f>
        <v>theater</v>
      </c>
      <c r="R3910" t="str">
        <f>TRIM(MID(Table1[[#This Row],[Category and Sub-Category]],SEARCH("/",Table1[[#This Row],[Category and Sub-Category]],1)+1,LEN(Table1[[#This Row],[Category and Sub-Category]])))</f>
        <v>plays</v>
      </c>
      <c r="S3910" s="8">
        <f>DATE(1970,1,1)+(Table1[[#This Row],[launched_at]]/(24*60*60))</f>
        <v>41834.135370370372</v>
      </c>
      <c r="T3910" s="8">
        <f>DATE(1970,1,1)+(Table1[[#This Row],[deadline]]/(24*60*60))</f>
        <v>41849.135370370372</v>
      </c>
      <c r="U3910">
        <f>_xlfn.DAYS(Table1[[#This Row],[Date Ended Conversion]],Table1[[#This Row],[Date Created Conversion]])</f>
        <v>15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9">
        <f>IF(Table1[[#This Row],[goal]] &lt;= 0,0,Table1[[#This Row],[pledged]]/Table1[[#This Row],[goal]])</f>
        <v>2.2499999999999998E-3</v>
      </c>
      <c r="P3911" s="7">
        <f>IF(Table1[[#This Row],[backers_count]] &lt;= 0,0,Table1[[#This Row],[pledged]]/Table1[[#This Row],[backers_count]])</f>
        <v>33.75</v>
      </c>
      <c r="Q3911" t="str">
        <f>TRIM(MID(Table1[[#This Row],[Category and Sub-Category]],1,SEARCH("/",Table1[[#This Row],[Category and Sub-Category]],1)-1))</f>
        <v>theater</v>
      </c>
      <c r="R3911" t="str">
        <f>TRIM(MID(Table1[[#This Row],[Category and Sub-Category]],SEARCH("/",Table1[[#This Row],[Category and Sub-Category]],1)+1,LEN(Table1[[#This Row],[Category and Sub-Category]])))</f>
        <v>plays</v>
      </c>
      <c r="S3911" s="8">
        <f>DATE(1970,1,1)+(Table1[[#This Row],[launched_at]]/(24*60*60))</f>
        <v>41863.359282407408</v>
      </c>
      <c r="T3911" s="8">
        <f>DATE(1970,1,1)+(Table1[[#This Row],[deadline]]/(24*60*60))</f>
        <v>41893.359282407408</v>
      </c>
      <c r="U3911">
        <f>_xlfn.DAYS(Table1[[#This Row],[Date Ended Conversion]],Table1[[#This Row],[Date Created Conversion]])</f>
        <v>30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9">
        <f>IF(Table1[[#This Row],[goal]] &lt;= 0,0,Table1[[#This Row],[pledged]]/Table1[[#This Row],[goal]])</f>
        <v>3.0833333333333334E-2</v>
      </c>
      <c r="P3912" s="7">
        <f>IF(Table1[[#This Row],[backers_count]] &lt;= 0,0,Table1[[#This Row],[pledged]]/Table1[[#This Row],[backers_count]])</f>
        <v>61.666666666666664</v>
      </c>
      <c r="Q3912" t="str">
        <f>TRIM(MID(Table1[[#This Row],[Category and Sub-Category]],1,SEARCH("/",Table1[[#This Row],[Category and Sub-Category]],1)-1))</f>
        <v>theater</v>
      </c>
      <c r="R3912" t="str">
        <f>TRIM(MID(Table1[[#This Row],[Category and Sub-Category]],SEARCH("/",Table1[[#This Row],[Category and Sub-Category]],1)+1,LEN(Table1[[#This Row],[Category and Sub-Category]])))</f>
        <v>plays</v>
      </c>
      <c r="S3912" s="8">
        <f>DATE(1970,1,1)+(Table1[[#This Row],[launched_at]]/(24*60*60))</f>
        <v>42224.756909722222</v>
      </c>
      <c r="T3912" s="8">
        <f>DATE(1970,1,1)+(Table1[[#This Row],[deadline]]/(24*60*60))</f>
        <v>42254.756909722222</v>
      </c>
      <c r="U3912">
        <f>_xlfn.DAYS(Table1[[#This Row],[Date Ended Conversion]],Table1[[#This Row],[Date Created Conversion]])</f>
        <v>30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9">
        <f>IF(Table1[[#This Row],[goal]] &lt;= 0,0,Table1[[#This Row],[pledged]]/Table1[[#This Row],[goal]])</f>
        <v>0.37412499999999999</v>
      </c>
      <c r="P3913" s="7">
        <f>IF(Table1[[#This Row],[backers_count]] &lt;= 0,0,Table1[[#This Row],[pledged]]/Table1[[#This Row],[backers_count]])</f>
        <v>83.138888888888886</v>
      </c>
      <c r="Q3913" t="str">
        <f>TRIM(MID(Table1[[#This Row],[Category and Sub-Category]],1,SEARCH("/",Table1[[#This Row],[Category and Sub-Category]],1)-1))</f>
        <v>theater</v>
      </c>
      <c r="R3913" t="str">
        <f>TRIM(MID(Table1[[#This Row],[Category and Sub-Category]],SEARCH("/",Table1[[#This Row],[Category and Sub-Category]],1)+1,LEN(Table1[[#This Row],[Category and Sub-Category]])))</f>
        <v>plays</v>
      </c>
      <c r="S3913" s="8">
        <f>DATE(1970,1,1)+(Table1[[#This Row],[launched_at]]/(24*60*60))</f>
        <v>41939.8122337963</v>
      </c>
      <c r="T3913" s="8">
        <f>DATE(1970,1,1)+(Table1[[#This Row],[deadline]]/(24*60*60))</f>
        <v>41969.853900462964</v>
      </c>
      <c r="U3913">
        <f>_xlfn.DAYS(Table1[[#This Row],[Date Ended Conversion]],Table1[[#This Row],[Date Created Conversion]])</f>
        <v>30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9">
        <f>IF(Table1[[#This Row],[goal]] &lt;= 0,0,Table1[[#This Row],[pledged]]/Table1[[#This Row],[goal]])</f>
        <v>6.666666666666667E-5</v>
      </c>
      <c r="P3914" s="7">
        <f>IF(Table1[[#This Row],[backers_count]] &lt;= 0,0,Table1[[#This Row],[pledged]]/Table1[[#This Row],[backers_count]])</f>
        <v>1</v>
      </c>
      <c r="Q3914" t="str">
        <f>TRIM(MID(Table1[[#This Row],[Category and Sub-Category]],1,SEARCH("/",Table1[[#This Row],[Category and Sub-Category]],1)-1))</f>
        <v>theater</v>
      </c>
      <c r="R3914" t="str">
        <f>TRIM(MID(Table1[[#This Row],[Category and Sub-Category]],SEARCH("/",Table1[[#This Row],[Category and Sub-Category]],1)+1,LEN(Table1[[#This Row],[Category and Sub-Category]])))</f>
        <v>plays</v>
      </c>
      <c r="S3914" s="8">
        <f>DATE(1970,1,1)+(Table1[[#This Row],[launched_at]]/(24*60*60))</f>
        <v>42059.270023148143</v>
      </c>
      <c r="T3914" s="8">
        <f>DATE(1970,1,1)+(Table1[[#This Row],[deadline]]/(24*60*60))</f>
        <v>42119.190972222219</v>
      </c>
      <c r="U3914">
        <f>_xlfn.DAYS(Table1[[#This Row],[Date Ended Conversion]],Table1[[#This Row],[Date Created Conversion]])</f>
        <v>60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9">
        <f>IF(Table1[[#This Row],[goal]] &lt;= 0,0,Table1[[#This Row],[pledged]]/Table1[[#This Row],[goal]])</f>
        <v>0.1</v>
      </c>
      <c r="P3915" s="7">
        <f>IF(Table1[[#This Row],[backers_count]] &lt;= 0,0,Table1[[#This Row],[pledged]]/Table1[[#This Row],[backers_count]])</f>
        <v>142.85714285714286</v>
      </c>
      <c r="Q3915" t="str">
        <f>TRIM(MID(Table1[[#This Row],[Category and Sub-Category]],1,SEARCH("/",Table1[[#This Row],[Category and Sub-Category]],1)-1))</f>
        <v>theater</v>
      </c>
      <c r="R3915" t="str">
        <f>TRIM(MID(Table1[[#This Row],[Category and Sub-Category]],SEARCH("/",Table1[[#This Row],[Category and Sub-Category]],1)+1,LEN(Table1[[#This Row],[Category and Sub-Category]])))</f>
        <v>plays</v>
      </c>
      <c r="S3915" s="8">
        <f>DATE(1970,1,1)+(Table1[[#This Row],[launched_at]]/(24*60*60))</f>
        <v>42308.211215277777</v>
      </c>
      <c r="T3915" s="8">
        <f>DATE(1970,1,1)+(Table1[[#This Row],[deadline]]/(24*60*60))</f>
        <v>42338.252881944441</v>
      </c>
      <c r="U3915">
        <f>_xlfn.DAYS(Table1[[#This Row],[Date Ended Conversion]],Table1[[#This Row],[Date Created Conversion]])</f>
        <v>30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9">
        <f>IF(Table1[[#This Row],[goal]] &lt;= 0,0,Table1[[#This Row],[pledged]]/Table1[[#This Row],[goal]])</f>
        <v>0.36359999999999998</v>
      </c>
      <c r="P3916" s="7">
        <f>IF(Table1[[#This Row],[backers_count]] &lt;= 0,0,Table1[[#This Row],[pledged]]/Table1[[#This Row],[backers_count]])</f>
        <v>33.666666666666664</v>
      </c>
      <c r="Q3916" t="str">
        <f>TRIM(MID(Table1[[#This Row],[Category and Sub-Category]],1,SEARCH("/",Table1[[#This Row],[Category and Sub-Category]],1)-1))</f>
        <v>theater</v>
      </c>
      <c r="R3916" t="str">
        <f>TRIM(MID(Table1[[#This Row],[Category and Sub-Category]],SEARCH("/",Table1[[#This Row],[Category and Sub-Category]],1)+1,LEN(Table1[[#This Row],[Category and Sub-Category]])))</f>
        <v>plays</v>
      </c>
      <c r="S3916" s="8">
        <f>DATE(1970,1,1)+(Table1[[#This Row],[launched_at]]/(24*60*60))</f>
        <v>42114.818935185191</v>
      </c>
      <c r="T3916" s="8">
        <f>DATE(1970,1,1)+(Table1[[#This Row],[deadline]]/(24*60*60))</f>
        <v>42134.957638888889</v>
      </c>
      <c r="U3916">
        <f>_xlfn.DAYS(Table1[[#This Row],[Date Ended Conversion]],Table1[[#This Row],[Date Created Conversion]])</f>
        <v>20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9">
        <f>IF(Table1[[#This Row],[goal]] &lt;= 0,0,Table1[[#This Row],[pledged]]/Table1[[#This Row],[goal]])</f>
        <v>3.3333333333333335E-3</v>
      </c>
      <c r="P3917" s="7">
        <f>IF(Table1[[#This Row],[backers_count]] &lt;= 0,0,Table1[[#This Row],[pledged]]/Table1[[#This Row],[backers_count]])</f>
        <v>5</v>
      </c>
      <c r="Q3917" t="str">
        <f>TRIM(MID(Table1[[#This Row],[Category and Sub-Category]],1,SEARCH("/",Table1[[#This Row],[Category and Sub-Category]],1)-1))</f>
        <v>theater</v>
      </c>
      <c r="R3917" t="str">
        <f>TRIM(MID(Table1[[#This Row],[Category and Sub-Category]],SEARCH("/",Table1[[#This Row],[Category and Sub-Category]],1)+1,LEN(Table1[[#This Row],[Category and Sub-Category]])))</f>
        <v>plays</v>
      </c>
      <c r="S3917" s="8">
        <f>DATE(1970,1,1)+(Table1[[#This Row],[launched_at]]/(24*60*60))</f>
        <v>42492.98505787037</v>
      </c>
      <c r="T3917" s="8">
        <f>DATE(1970,1,1)+(Table1[[#This Row],[deadline]]/(24*60*60))</f>
        <v>42522.98505787037</v>
      </c>
      <c r="U3917">
        <f>_xlfn.DAYS(Table1[[#This Row],[Date Ended Conversion]],Table1[[#This Row],[Date Created Conversion]])</f>
        <v>30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9">
        <f>IF(Table1[[#This Row],[goal]] &lt;= 0,0,Table1[[#This Row],[pledged]]/Table1[[#This Row],[goal]])</f>
        <v>0</v>
      </c>
      <c r="P3918" s="7">
        <f>IF(Table1[[#This Row],[backers_count]] &lt;= 0,0,Table1[[#This Row],[pledged]]/Table1[[#This Row],[backers_count]])</f>
        <v>0</v>
      </c>
      <c r="Q3918" t="str">
        <f>TRIM(MID(Table1[[#This Row],[Category and Sub-Category]],1,SEARCH("/",Table1[[#This Row],[Category and Sub-Category]],1)-1))</f>
        <v>theater</v>
      </c>
      <c r="R3918" t="str">
        <f>TRIM(MID(Table1[[#This Row],[Category and Sub-Category]],SEARCH("/",Table1[[#This Row],[Category and Sub-Category]],1)+1,LEN(Table1[[#This Row],[Category and Sub-Category]])))</f>
        <v>plays</v>
      </c>
      <c r="S3918" s="8">
        <f>DATE(1970,1,1)+(Table1[[#This Row],[launched_at]]/(24*60*60))</f>
        <v>42494.471666666665</v>
      </c>
      <c r="T3918" s="8">
        <f>DATE(1970,1,1)+(Table1[[#This Row],[deadline]]/(24*60*60))</f>
        <v>42524.471666666665</v>
      </c>
      <c r="U3918">
        <f>_xlfn.DAYS(Table1[[#This Row],[Date Ended Conversion]],Table1[[#This Row],[Date Created Conversion]])</f>
        <v>30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9">
        <f>IF(Table1[[#This Row],[goal]] &lt;= 0,0,Table1[[#This Row],[pledged]]/Table1[[#This Row],[goal]])</f>
        <v>2.8571428571428571E-3</v>
      </c>
      <c r="P3919" s="7">
        <f>IF(Table1[[#This Row],[backers_count]] &lt;= 0,0,Table1[[#This Row],[pledged]]/Table1[[#This Row],[backers_count]])</f>
        <v>10</v>
      </c>
      <c r="Q3919" t="str">
        <f>TRIM(MID(Table1[[#This Row],[Category and Sub-Category]],1,SEARCH("/",Table1[[#This Row],[Category and Sub-Category]],1)-1))</f>
        <v>theater</v>
      </c>
      <c r="R3919" t="str">
        <f>TRIM(MID(Table1[[#This Row],[Category and Sub-Category]],SEARCH("/",Table1[[#This Row],[Category and Sub-Category]],1)+1,LEN(Table1[[#This Row],[Category and Sub-Category]])))</f>
        <v>plays</v>
      </c>
      <c r="S3919" s="8">
        <f>DATE(1970,1,1)+(Table1[[#This Row],[launched_at]]/(24*60*60))</f>
        <v>41863.527326388888</v>
      </c>
      <c r="T3919" s="8">
        <f>DATE(1970,1,1)+(Table1[[#This Row],[deadline]]/(24*60*60))</f>
        <v>41893.527326388888</v>
      </c>
      <c r="U3919">
        <f>_xlfn.DAYS(Table1[[#This Row],[Date Ended Conversion]],Table1[[#This Row],[Date Created Conversion]])</f>
        <v>30</v>
      </c>
    </row>
    <row r="3920" spans="1:21" ht="43.5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9">
        <f>IF(Table1[[#This Row],[goal]] &lt;= 0,0,Table1[[#This Row],[pledged]]/Table1[[#This Row],[goal]])</f>
        <v>2E-3</v>
      </c>
      <c r="P3920" s="7">
        <f>IF(Table1[[#This Row],[backers_count]] &lt;= 0,0,Table1[[#This Row],[pledged]]/Table1[[#This Row],[backers_count]])</f>
        <v>40</v>
      </c>
      <c r="Q3920" t="str">
        <f>TRIM(MID(Table1[[#This Row],[Category and Sub-Category]],1,SEARCH("/",Table1[[#This Row],[Category and Sub-Category]],1)-1))</f>
        <v>theater</v>
      </c>
      <c r="R3920" t="str">
        <f>TRIM(MID(Table1[[#This Row],[Category and Sub-Category]],SEARCH("/",Table1[[#This Row],[Category and Sub-Category]],1)+1,LEN(Table1[[#This Row],[Category and Sub-Category]])))</f>
        <v>plays</v>
      </c>
      <c r="S3920" s="8">
        <f>DATE(1970,1,1)+(Table1[[#This Row],[launched_at]]/(24*60*60))</f>
        <v>41843.664618055554</v>
      </c>
      <c r="T3920" s="8">
        <f>DATE(1970,1,1)+(Table1[[#This Row],[deadline]]/(24*60*60))</f>
        <v>41855.666666666664</v>
      </c>
      <c r="U3920">
        <f>_xlfn.DAYS(Table1[[#This Row],[Date Ended Conversion]],Table1[[#This Row],[Date Created Conversion]])</f>
        <v>12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9">
        <f>IF(Table1[[#This Row],[goal]] &lt;= 0,0,Table1[[#This Row],[pledged]]/Table1[[#This Row],[goal]])</f>
        <v>1.7999999999999999E-2</v>
      </c>
      <c r="P3921" s="7">
        <f>IF(Table1[[#This Row],[backers_count]] &lt;= 0,0,Table1[[#This Row],[pledged]]/Table1[[#This Row],[backers_count]])</f>
        <v>30</v>
      </c>
      <c r="Q3921" t="str">
        <f>TRIM(MID(Table1[[#This Row],[Category and Sub-Category]],1,SEARCH("/",Table1[[#This Row],[Category and Sub-Category]],1)-1))</f>
        <v>theater</v>
      </c>
      <c r="R3921" t="str">
        <f>TRIM(MID(Table1[[#This Row],[Category and Sub-Category]],SEARCH("/",Table1[[#This Row],[Category and Sub-Category]],1)+1,LEN(Table1[[#This Row],[Category and Sub-Category]])))</f>
        <v>plays</v>
      </c>
      <c r="S3921" s="8">
        <f>DATE(1970,1,1)+(Table1[[#This Row],[launched_at]]/(24*60*60))</f>
        <v>42358.684872685189</v>
      </c>
      <c r="T3921" s="8">
        <f>DATE(1970,1,1)+(Table1[[#This Row],[deadline]]/(24*60*60))</f>
        <v>42387</v>
      </c>
      <c r="U3921">
        <f>_xlfn.DAYS(Table1[[#This Row],[Date Ended Conversion]],Table1[[#This Row],[Date Created Conversion]])</f>
        <v>29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9">
        <f>IF(Table1[[#This Row],[goal]] &lt;= 0,0,Table1[[#This Row],[pledged]]/Table1[[#This Row],[goal]])</f>
        <v>5.3999999999999999E-2</v>
      </c>
      <c r="P3922" s="7">
        <f>IF(Table1[[#This Row],[backers_count]] &lt;= 0,0,Table1[[#This Row],[pledged]]/Table1[[#This Row],[backers_count]])</f>
        <v>45</v>
      </c>
      <c r="Q3922" t="str">
        <f>TRIM(MID(Table1[[#This Row],[Category and Sub-Category]],1,SEARCH("/",Table1[[#This Row],[Category and Sub-Category]],1)-1))</f>
        <v>theater</v>
      </c>
      <c r="R3922" t="str">
        <f>TRIM(MID(Table1[[#This Row],[Category and Sub-Category]],SEARCH("/",Table1[[#This Row],[Category and Sub-Category]],1)+1,LEN(Table1[[#This Row],[Category and Sub-Category]])))</f>
        <v>plays</v>
      </c>
      <c r="S3922" s="8">
        <f>DATE(1970,1,1)+(Table1[[#This Row],[launched_at]]/(24*60*60))</f>
        <v>42657.38726851852</v>
      </c>
      <c r="T3922" s="8">
        <f>DATE(1970,1,1)+(Table1[[#This Row],[deadline]]/(24*60*60))</f>
        <v>42687.428935185184</v>
      </c>
      <c r="U3922">
        <f>_xlfn.DAYS(Table1[[#This Row],[Date Ended Conversion]],Table1[[#This Row],[Date Created Conversion]])</f>
        <v>30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9">
        <f>IF(Table1[[#This Row],[goal]] &lt;= 0,0,Table1[[#This Row],[pledged]]/Table1[[#This Row],[goal]])</f>
        <v>0</v>
      </c>
      <c r="P3923" s="7">
        <f>IF(Table1[[#This Row],[backers_count]] &lt;= 0,0,Table1[[#This Row],[pledged]]/Table1[[#This Row],[backers_count]])</f>
        <v>0</v>
      </c>
      <c r="Q3923" t="str">
        <f>TRIM(MID(Table1[[#This Row],[Category and Sub-Category]],1,SEARCH("/",Table1[[#This Row],[Category and Sub-Category]],1)-1))</f>
        <v>theater</v>
      </c>
      <c r="R3923" t="str">
        <f>TRIM(MID(Table1[[#This Row],[Category and Sub-Category]],SEARCH("/",Table1[[#This Row],[Category and Sub-Category]],1)+1,LEN(Table1[[#This Row],[Category and Sub-Category]])))</f>
        <v>plays</v>
      </c>
      <c r="S3923" s="8">
        <f>DATE(1970,1,1)+(Table1[[#This Row],[launched_at]]/(24*60*60))</f>
        <v>41926.542303240742</v>
      </c>
      <c r="T3923" s="8">
        <f>DATE(1970,1,1)+(Table1[[#This Row],[deadline]]/(24*60*60))</f>
        <v>41938.75</v>
      </c>
      <c r="U3923">
        <f>_xlfn.DAYS(Table1[[#This Row],[Date Ended Conversion]],Table1[[#This Row],[Date Created Conversion]])</f>
        <v>12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9">
        <f>IF(Table1[[#This Row],[goal]] &lt;= 0,0,Table1[[#This Row],[pledged]]/Table1[[#This Row],[goal]])</f>
        <v>8.1333333333333327E-2</v>
      </c>
      <c r="P3924" s="7">
        <f>IF(Table1[[#This Row],[backers_count]] &lt;= 0,0,Table1[[#This Row],[pledged]]/Table1[[#This Row],[backers_count]])</f>
        <v>10.166666666666666</v>
      </c>
      <c r="Q3924" t="str">
        <f>TRIM(MID(Table1[[#This Row],[Category and Sub-Category]],1,SEARCH("/",Table1[[#This Row],[Category and Sub-Category]],1)-1))</f>
        <v>theater</v>
      </c>
      <c r="R3924" t="str">
        <f>TRIM(MID(Table1[[#This Row],[Category and Sub-Category]],SEARCH("/",Table1[[#This Row],[Category and Sub-Category]],1)+1,LEN(Table1[[#This Row],[Category and Sub-Category]])))</f>
        <v>plays</v>
      </c>
      <c r="S3924" s="8">
        <f>DATE(1970,1,1)+(Table1[[#This Row],[launched_at]]/(24*60*60))</f>
        <v>42020.768634259264</v>
      </c>
      <c r="T3924" s="8">
        <f>DATE(1970,1,1)+(Table1[[#This Row],[deadline]]/(24*60*60))</f>
        <v>42065.958333333328</v>
      </c>
      <c r="U3924">
        <f>_xlfn.DAYS(Table1[[#This Row],[Date Ended Conversion]],Table1[[#This Row],[Date Created Conversion]])</f>
        <v>45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9">
        <f>IF(Table1[[#This Row],[goal]] &lt;= 0,0,Table1[[#This Row],[pledged]]/Table1[[#This Row],[goal]])</f>
        <v>0.12034782608695652</v>
      </c>
      <c r="P3925" s="7">
        <f>IF(Table1[[#This Row],[backers_count]] &lt;= 0,0,Table1[[#This Row],[pledged]]/Table1[[#This Row],[backers_count]])</f>
        <v>81.411764705882348</v>
      </c>
      <c r="Q3925" t="str">
        <f>TRIM(MID(Table1[[#This Row],[Category and Sub-Category]],1,SEARCH("/",Table1[[#This Row],[Category and Sub-Category]],1)-1))</f>
        <v>theater</v>
      </c>
      <c r="R3925" t="str">
        <f>TRIM(MID(Table1[[#This Row],[Category and Sub-Category]],SEARCH("/",Table1[[#This Row],[Category and Sub-Category]],1)+1,LEN(Table1[[#This Row],[Category and Sub-Category]])))</f>
        <v>plays</v>
      </c>
      <c r="S3925" s="8">
        <f>DATE(1970,1,1)+(Table1[[#This Row],[launched_at]]/(24*60*60))</f>
        <v>42075.979988425926</v>
      </c>
      <c r="T3925" s="8">
        <f>DATE(1970,1,1)+(Table1[[#This Row],[deadline]]/(24*60*60))</f>
        <v>42103.979988425926</v>
      </c>
      <c r="U3925">
        <f>_xlfn.DAYS(Table1[[#This Row],[Date Ended Conversion]],Table1[[#This Row],[Date Created Conversion]])</f>
        <v>28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9">
        <f>IF(Table1[[#This Row],[goal]] &lt;= 0,0,Table1[[#This Row],[pledged]]/Table1[[#This Row],[goal]])</f>
        <v>0.15266666666666667</v>
      </c>
      <c r="P3926" s="7">
        <f>IF(Table1[[#This Row],[backers_count]] &lt;= 0,0,Table1[[#This Row],[pledged]]/Table1[[#This Row],[backers_count]])</f>
        <v>57.25</v>
      </c>
      <c r="Q3926" t="str">
        <f>TRIM(MID(Table1[[#This Row],[Category and Sub-Category]],1,SEARCH("/",Table1[[#This Row],[Category and Sub-Category]],1)-1))</f>
        <v>theater</v>
      </c>
      <c r="R3926" t="str">
        <f>TRIM(MID(Table1[[#This Row],[Category and Sub-Category]],SEARCH("/",Table1[[#This Row],[Category and Sub-Category]],1)+1,LEN(Table1[[#This Row],[Category and Sub-Category]])))</f>
        <v>plays</v>
      </c>
      <c r="S3926" s="8">
        <f>DATE(1970,1,1)+(Table1[[#This Row],[launched_at]]/(24*60*60))</f>
        <v>41786.959745370368</v>
      </c>
      <c r="T3926" s="8">
        <f>DATE(1970,1,1)+(Table1[[#This Row],[deadline]]/(24*60*60))</f>
        <v>41816.959745370368</v>
      </c>
      <c r="U3926">
        <f>_xlfn.DAYS(Table1[[#This Row],[Date Ended Conversion]],Table1[[#This Row],[Date Created Conversion]])</f>
        <v>30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9">
        <f>IF(Table1[[#This Row],[goal]] &lt;= 0,0,Table1[[#This Row],[pledged]]/Table1[[#This Row],[goal]])</f>
        <v>0.1</v>
      </c>
      <c r="P3927" s="7">
        <f>IF(Table1[[#This Row],[backers_count]] &lt;= 0,0,Table1[[#This Row],[pledged]]/Table1[[#This Row],[backers_count]])</f>
        <v>5</v>
      </c>
      <c r="Q3927" t="str">
        <f>TRIM(MID(Table1[[#This Row],[Category and Sub-Category]],1,SEARCH("/",Table1[[#This Row],[Category and Sub-Category]],1)-1))</f>
        <v>theater</v>
      </c>
      <c r="R3927" t="str">
        <f>TRIM(MID(Table1[[#This Row],[Category and Sub-Category]],SEARCH("/",Table1[[#This Row],[Category and Sub-Category]],1)+1,LEN(Table1[[#This Row],[Category and Sub-Category]])))</f>
        <v>plays</v>
      </c>
      <c r="S3927" s="8">
        <f>DATE(1970,1,1)+(Table1[[#This Row],[launched_at]]/(24*60*60))</f>
        <v>41820.870821759258</v>
      </c>
      <c r="T3927" s="8">
        <f>DATE(1970,1,1)+(Table1[[#This Row],[deadline]]/(24*60*60))</f>
        <v>41850.870821759258</v>
      </c>
      <c r="U3927">
        <f>_xlfn.DAYS(Table1[[#This Row],[Date Ended Conversion]],Table1[[#This Row],[Date Created Conversion]])</f>
        <v>30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9">
        <f>IF(Table1[[#This Row],[goal]] &lt;= 0,0,Table1[[#This Row],[pledged]]/Table1[[#This Row],[goal]])</f>
        <v>3.0000000000000001E-3</v>
      </c>
      <c r="P3928" s="7">
        <f>IF(Table1[[#This Row],[backers_count]] &lt;= 0,0,Table1[[#This Row],[pledged]]/Table1[[#This Row],[backers_count]])</f>
        <v>15</v>
      </c>
      <c r="Q3928" t="str">
        <f>TRIM(MID(Table1[[#This Row],[Category and Sub-Category]],1,SEARCH("/",Table1[[#This Row],[Category and Sub-Category]],1)-1))</f>
        <v>theater</v>
      </c>
      <c r="R3928" t="str">
        <f>TRIM(MID(Table1[[#This Row],[Category and Sub-Category]],SEARCH("/",Table1[[#This Row],[Category and Sub-Category]],1)+1,LEN(Table1[[#This Row],[Category and Sub-Category]])))</f>
        <v>plays</v>
      </c>
      <c r="S3928" s="8">
        <f>DATE(1970,1,1)+(Table1[[#This Row],[launched_at]]/(24*60*60))</f>
        <v>41970.085046296299</v>
      </c>
      <c r="T3928" s="8">
        <f>DATE(1970,1,1)+(Table1[[#This Row],[deadline]]/(24*60*60))</f>
        <v>42000.085046296299</v>
      </c>
      <c r="U3928">
        <f>_xlfn.DAYS(Table1[[#This Row],[Date Ended Conversion]],Table1[[#This Row],[Date Created Conversion]])</f>
        <v>30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9">
        <f>IF(Table1[[#This Row],[goal]] &lt;= 0,0,Table1[[#This Row],[pledged]]/Table1[[#This Row],[goal]])</f>
        <v>0.01</v>
      </c>
      <c r="P3929" s="7">
        <f>IF(Table1[[#This Row],[backers_count]] &lt;= 0,0,Table1[[#This Row],[pledged]]/Table1[[#This Row],[backers_count]])</f>
        <v>12.5</v>
      </c>
      <c r="Q3929" t="str">
        <f>TRIM(MID(Table1[[#This Row],[Category and Sub-Category]],1,SEARCH("/",Table1[[#This Row],[Category and Sub-Category]],1)-1))</f>
        <v>theater</v>
      </c>
      <c r="R3929" t="str">
        <f>TRIM(MID(Table1[[#This Row],[Category and Sub-Category]],SEARCH("/",Table1[[#This Row],[Category and Sub-Category]],1)+1,LEN(Table1[[#This Row],[Category and Sub-Category]])))</f>
        <v>plays</v>
      </c>
      <c r="S3929" s="8">
        <f>DATE(1970,1,1)+(Table1[[#This Row],[launched_at]]/(24*60*60))</f>
        <v>41830.267407407409</v>
      </c>
      <c r="T3929" s="8">
        <f>DATE(1970,1,1)+(Table1[[#This Row],[deadline]]/(24*60*60))</f>
        <v>41860.267407407409</v>
      </c>
      <c r="U3929">
        <f>_xlfn.DAYS(Table1[[#This Row],[Date Ended Conversion]],Table1[[#This Row],[Date Created Conversion]])</f>
        <v>30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9">
        <f>IF(Table1[[#This Row],[goal]] &lt;= 0,0,Table1[[#This Row],[pledged]]/Table1[[#This Row],[goal]])</f>
        <v>0.13020000000000001</v>
      </c>
      <c r="P3930" s="7">
        <f>IF(Table1[[#This Row],[backers_count]] &lt;= 0,0,Table1[[#This Row],[pledged]]/Table1[[#This Row],[backers_count]])</f>
        <v>93</v>
      </c>
      <c r="Q3930" t="str">
        <f>TRIM(MID(Table1[[#This Row],[Category and Sub-Category]],1,SEARCH("/",Table1[[#This Row],[Category and Sub-Category]],1)-1))</f>
        <v>theater</v>
      </c>
      <c r="R3930" t="str">
        <f>TRIM(MID(Table1[[#This Row],[Category and Sub-Category]],SEARCH("/",Table1[[#This Row],[Category and Sub-Category]],1)+1,LEN(Table1[[#This Row],[Category and Sub-Category]])))</f>
        <v>plays</v>
      </c>
      <c r="S3930" s="8">
        <f>DATE(1970,1,1)+(Table1[[#This Row],[launched_at]]/(24*60*60))</f>
        <v>42265.683182870373</v>
      </c>
      <c r="T3930" s="8">
        <f>DATE(1970,1,1)+(Table1[[#This Row],[deadline]]/(24*60*60))</f>
        <v>42293.207638888889</v>
      </c>
      <c r="U3930">
        <f>_xlfn.DAYS(Table1[[#This Row],[Date Ended Conversion]],Table1[[#This Row],[Date Created Conversion]])</f>
        <v>28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9">
        <f>IF(Table1[[#This Row],[goal]] &lt;= 0,0,Table1[[#This Row],[pledged]]/Table1[[#This Row],[goal]])</f>
        <v>2.265E-2</v>
      </c>
      <c r="P3931" s="7">
        <f>IF(Table1[[#This Row],[backers_count]] &lt;= 0,0,Table1[[#This Row],[pledged]]/Table1[[#This Row],[backers_count]])</f>
        <v>32.357142857142854</v>
      </c>
      <c r="Q3931" t="str">
        <f>TRIM(MID(Table1[[#This Row],[Category and Sub-Category]],1,SEARCH("/",Table1[[#This Row],[Category and Sub-Category]],1)-1))</f>
        <v>theater</v>
      </c>
      <c r="R3931" t="str">
        <f>TRIM(MID(Table1[[#This Row],[Category and Sub-Category]],SEARCH("/",Table1[[#This Row],[Category and Sub-Category]],1)+1,LEN(Table1[[#This Row],[Category and Sub-Category]])))</f>
        <v>plays</v>
      </c>
      <c r="S3931" s="8">
        <f>DATE(1970,1,1)+(Table1[[#This Row],[launched_at]]/(24*60*60))</f>
        <v>42601.827141203699</v>
      </c>
      <c r="T3931" s="8">
        <f>DATE(1970,1,1)+(Table1[[#This Row],[deadline]]/(24*60*60))</f>
        <v>42631.827141203699</v>
      </c>
      <c r="U3931">
        <f>_xlfn.DAYS(Table1[[#This Row],[Date Ended Conversion]],Table1[[#This Row],[Date Created Conversion]])</f>
        <v>30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9">
        <f>IF(Table1[[#This Row],[goal]] &lt;= 0,0,Table1[[#This Row],[pledged]]/Table1[[#This Row],[goal]])</f>
        <v>0</v>
      </c>
      <c r="P3932" s="7">
        <f>IF(Table1[[#This Row],[backers_count]] &lt;= 0,0,Table1[[#This Row],[pledged]]/Table1[[#This Row],[backers_count]])</f>
        <v>0</v>
      </c>
      <c r="Q3932" t="str">
        <f>TRIM(MID(Table1[[#This Row],[Category and Sub-Category]],1,SEARCH("/",Table1[[#This Row],[Category and Sub-Category]],1)-1))</f>
        <v>theater</v>
      </c>
      <c r="R3932" t="str">
        <f>TRIM(MID(Table1[[#This Row],[Category and Sub-Category]],SEARCH("/",Table1[[#This Row],[Category and Sub-Category]],1)+1,LEN(Table1[[#This Row],[Category and Sub-Category]])))</f>
        <v>plays</v>
      </c>
      <c r="S3932" s="8">
        <f>DATE(1970,1,1)+(Table1[[#This Row],[launched_at]]/(24*60*60))</f>
        <v>42433.338749999995</v>
      </c>
      <c r="T3932" s="8">
        <f>DATE(1970,1,1)+(Table1[[#This Row],[deadline]]/(24*60*60))</f>
        <v>42461.25</v>
      </c>
      <c r="U3932">
        <f>_xlfn.DAYS(Table1[[#This Row],[Date Ended Conversion]],Table1[[#This Row],[Date Created Conversion]])</f>
        <v>28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9">
        <f>IF(Table1[[#This Row],[goal]] &lt;= 0,0,Table1[[#This Row],[pledged]]/Table1[[#This Row],[goal]])</f>
        <v>0</v>
      </c>
      <c r="P3933" s="7">
        <f>IF(Table1[[#This Row],[backers_count]] &lt;= 0,0,Table1[[#This Row],[pledged]]/Table1[[#This Row],[backers_count]])</f>
        <v>0</v>
      </c>
      <c r="Q3933" t="str">
        <f>TRIM(MID(Table1[[#This Row],[Category and Sub-Category]],1,SEARCH("/",Table1[[#This Row],[Category and Sub-Category]],1)-1))</f>
        <v>theater</v>
      </c>
      <c r="R3933" t="str">
        <f>TRIM(MID(Table1[[#This Row],[Category and Sub-Category]],SEARCH("/",Table1[[#This Row],[Category and Sub-Category]],1)+1,LEN(Table1[[#This Row],[Category and Sub-Category]])))</f>
        <v>plays</v>
      </c>
      <c r="S3933" s="8">
        <f>DATE(1970,1,1)+(Table1[[#This Row],[launched_at]]/(24*60*60))</f>
        <v>42228.151701388888</v>
      </c>
      <c r="T3933" s="8">
        <f>DATE(1970,1,1)+(Table1[[#This Row],[deadline]]/(24*60*60))</f>
        <v>42253.151701388888</v>
      </c>
      <c r="U3933">
        <f>_xlfn.DAYS(Table1[[#This Row],[Date Ended Conversion]],Table1[[#This Row],[Date Created Conversion]])</f>
        <v>25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9">
        <f>IF(Table1[[#This Row],[goal]] &lt;= 0,0,Table1[[#This Row],[pledged]]/Table1[[#This Row],[goal]])</f>
        <v>8.3333333333333331E-5</v>
      </c>
      <c r="P3934" s="7">
        <f>IF(Table1[[#This Row],[backers_count]] &lt;= 0,0,Table1[[#This Row],[pledged]]/Table1[[#This Row],[backers_count]])</f>
        <v>1</v>
      </c>
      <c r="Q3934" t="str">
        <f>TRIM(MID(Table1[[#This Row],[Category and Sub-Category]],1,SEARCH("/",Table1[[#This Row],[Category and Sub-Category]],1)-1))</f>
        <v>theater</v>
      </c>
      <c r="R3934" t="str">
        <f>TRIM(MID(Table1[[#This Row],[Category and Sub-Category]],SEARCH("/",Table1[[#This Row],[Category and Sub-Category]],1)+1,LEN(Table1[[#This Row],[Category and Sub-Category]])))</f>
        <v>plays</v>
      </c>
      <c r="S3934" s="8">
        <f>DATE(1970,1,1)+(Table1[[#This Row],[launched_at]]/(24*60*60))</f>
        <v>42415.168564814812</v>
      </c>
      <c r="T3934" s="8">
        <f>DATE(1970,1,1)+(Table1[[#This Row],[deadline]]/(24*60*60))</f>
        <v>42445.126898148148</v>
      </c>
      <c r="U3934">
        <f>_xlfn.DAYS(Table1[[#This Row],[Date Ended Conversion]],Table1[[#This Row],[Date Created Conversion]])</f>
        <v>30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9">
        <f>IF(Table1[[#This Row],[goal]] &lt;= 0,0,Table1[[#This Row],[pledged]]/Table1[[#This Row],[goal]])</f>
        <v>0.15742857142857142</v>
      </c>
      <c r="P3935" s="7">
        <f>IF(Table1[[#This Row],[backers_count]] &lt;= 0,0,Table1[[#This Row],[pledged]]/Table1[[#This Row],[backers_count]])</f>
        <v>91.833333333333329</v>
      </c>
      <c r="Q3935" t="str">
        <f>TRIM(MID(Table1[[#This Row],[Category and Sub-Category]],1,SEARCH("/",Table1[[#This Row],[Category and Sub-Category]],1)-1))</f>
        <v>theater</v>
      </c>
      <c r="R3935" t="str">
        <f>TRIM(MID(Table1[[#This Row],[Category and Sub-Category]],SEARCH("/",Table1[[#This Row],[Category and Sub-Category]],1)+1,LEN(Table1[[#This Row],[Category and Sub-Category]])))</f>
        <v>plays</v>
      </c>
      <c r="S3935" s="8">
        <f>DATE(1970,1,1)+(Table1[[#This Row],[launched_at]]/(24*60*60))</f>
        <v>42538.968310185184</v>
      </c>
      <c r="T3935" s="8">
        <f>DATE(1970,1,1)+(Table1[[#This Row],[deadline]]/(24*60*60))</f>
        <v>42568.029861111107</v>
      </c>
      <c r="U3935">
        <f>_xlfn.DAYS(Table1[[#This Row],[Date Ended Conversion]],Table1[[#This Row],[Date Created Conversion]])</f>
        <v>30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9">
        <f>IF(Table1[[#This Row],[goal]] &lt;= 0,0,Table1[[#This Row],[pledged]]/Table1[[#This Row],[goal]])</f>
        <v>0.11</v>
      </c>
      <c r="P3936" s="7">
        <f>IF(Table1[[#This Row],[backers_count]] &lt;= 0,0,Table1[[#This Row],[pledged]]/Table1[[#This Row],[backers_count]])</f>
        <v>45.833333333333336</v>
      </c>
      <c r="Q3936" t="str">
        <f>TRIM(MID(Table1[[#This Row],[Category and Sub-Category]],1,SEARCH("/",Table1[[#This Row],[Category and Sub-Category]],1)-1))</f>
        <v>theater</v>
      </c>
      <c r="R3936" t="str">
        <f>TRIM(MID(Table1[[#This Row],[Category and Sub-Category]],SEARCH("/",Table1[[#This Row],[Category and Sub-Category]],1)+1,LEN(Table1[[#This Row],[Category and Sub-Category]])))</f>
        <v>plays</v>
      </c>
      <c r="S3936" s="8">
        <f>DATE(1970,1,1)+(Table1[[#This Row],[launched_at]]/(24*60*60))</f>
        <v>42233.671747685185</v>
      </c>
      <c r="T3936" s="8">
        <f>DATE(1970,1,1)+(Table1[[#This Row],[deadline]]/(24*60*60))</f>
        <v>42278.541666666672</v>
      </c>
      <c r="U3936">
        <f>_xlfn.DAYS(Table1[[#This Row],[Date Ended Conversion]],Table1[[#This Row],[Date Created Conversion]])</f>
        <v>45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9">
        <f>IF(Table1[[#This Row],[goal]] &lt;= 0,0,Table1[[#This Row],[pledged]]/Table1[[#This Row],[goal]])</f>
        <v>0.43833333333333335</v>
      </c>
      <c r="P3937" s="7">
        <f>IF(Table1[[#This Row],[backers_count]] &lt;= 0,0,Table1[[#This Row],[pledged]]/Table1[[#This Row],[backers_count]])</f>
        <v>57.173913043478258</v>
      </c>
      <c r="Q3937" t="str">
        <f>TRIM(MID(Table1[[#This Row],[Category and Sub-Category]],1,SEARCH("/",Table1[[#This Row],[Category and Sub-Category]],1)-1))</f>
        <v>theater</v>
      </c>
      <c r="R3937" t="str">
        <f>TRIM(MID(Table1[[#This Row],[Category and Sub-Category]],SEARCH("/",Table1[[#This Row],[Category and Sub-Category]],1)+1,LEN(Table1[[#This Row],[Category and Sub-Category]])))</f>
        <v>plays</v>
      </c>
      <c r="S3937" s="8">
        <f>DATE(1970,1,1)+(Table1[[#This Row],[launched_at]]/(24*60*60))</f>
        <v>42221.656782407408</v>
      </c>
      <c r="T3937" s="8">
        <f>DATE(1970,1,1)+(Table1[[#This Row],[deadline]]/(24*60*60))</f>
        <v>42281.656782407408</v>
      </c>
      <c r="U3937">
        <f>_xlfn.DAYS(Table1[[#This Row],[Date Ended Conversion]],Table1[[#This Row],[Date Created Conversion]])</f>
        <v>60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9">
        <f>IF(Table1[[#This Row],[goal]] &lt;= 0,0,Table1[[#This Row],[pledged]]/Table1[[#This Row],[goal]])</f>
        <v>0</v>
      </c>
      <c r="P3938" s="7">
        <f>IF(Table1[[#This Row],[backers_count]] &lt;= 0,0,Table1[[#This Row],[pledged]]/Table1[[#This Row],[backers_count]])</f>
        <v>0</v>
      </c>
      <c r="Q3938" t="str">
        <f>TRIM(MID(Table1[[#This Row],[Category and Sub-Category]],1,SEARCH("/",Table1[[#This Row],[Category and Sub-Category]],1)-1))</f>
        <v>theater</v>
      </c>
      <c r="R3938" t="str">
        <f>TRIM(MID(Table1[[#This Row],[Category and Sub-Category]],SEARCH("/",Table1[[#This Row],[Category and Sub-Category]],1)+1,LEN(Table1[[#This Row],[Category and Sub-Category]])))</f>
        <v>plays</v>
      </c>
      <c r="S3938" s="8">
        <f>DATE(1970,1,1)+(Table1[[#This Row],[launched_at]]/(24*60*60))</f>
        <v>42675.262962962966</v>
      </c>
      <c r="T3938" s="8">
        <f>DATE(1970,1,1)+(Table1[[#This Row],[deadline]]/(24*60*60))</f>
        <v>42705.304629629631</v>
      </c>
      <c r="U3938">
        <f>_xlfn.DAYS(Table1[[#This Row],[Date Ended Conversion]],Table1[[#This Row],[Date Created Conversion]])</f>
        <v>30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9">
        <f>IF(Table1[[#This Row],[goal]] &lt;= 0,0,Table1[[#This Row],[pledged]]/Table1[[#This Row],[goal]])</f>
        <v>0.86135181975736563</v>
      </c>
      <c r="P3939" s="7">
        <f>IF(Table1[[#This Row],[backers_count]] &lt;= 0,0,Table1[[#This Row],[pledged]]/Table1[[#This Row],[backers_count]])</f>
        <v>248.5</v>
      </c>
      <c r="Q3939" t="str">
        <f>TRIM(MID(Table1[[#This Row],[Category and Sub-Category]],1,SEARCH("/",Table1[[#This Row],[Category and Sub-Category]],1)-1))</f>
        <v>theater</v>
      </c>
      <c r="R3939" t="str">
        <f>TRIM(MID(Table1[[#This Row],[Category and Sub-Category]],SEARCH("/",Table1[[#This Row],[Category and Sub-Category]],1)+1,LEN(Table1[[#This Row],[Category and Sub-Category]])))</f>
        <v>plays</v>
      </c>
      <c r="S3939" s="8">
        <f>DATE(1970,1,1)+(Table1[[#This Row],[launched_at]]/(24*60*60))</f>
        <v>42534.631481481483</v>
      </c>
      <c r="T3939" s="8">
        <f>DATE(1970,1,1)+(Table1[[#This Row],[deadline]]/(24*60*60))</f>
        <v>42562.631481481483</v>
      </c>
      <c r="U3939">
        <f>_xlfn.DAYS(Table1[[#This Row],[Date Ended Conversion]],Table1[[#This Row],[Date Created Conversion]])</f>
        <v>28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9">
        <f>IF(Table1[[#This Row],[goal]] &lt;= 0,0,Table1[[#This Row],[pledged]]/Table1[[#This Row],[goal]])</f>
        <v>0.12196620583717357</v>
      </c>
      <c r="P3940" s="7">
        <f>IF(Table1[[#This Row],[backers_count]] &lt;= 0,0,Table1[[#This Row],[pledged]]/Table1[[#This Row],[backers_count]])</f>
        <v>79.400000000000006</v>
      </c>
      <c r="Q3940" t="str">
        <f>TRIM(MID(Table1[[#This Row],[Category and Sub-Category]],1,SEARCH("/",Table1[[#This Row],[Category and Sub-Category]],1)-1))</f>
        <v>theater</v>
      </c>
      <c r="R3940" t="str">
        <f>TRIM(MID(Table1[[#This Row],[Category and Sub-Category]],SEARCH("/",Table1[[#This Row],[Category and Sub-Category]],1)+1,LEN(Table1[[#This Row],[Category and Sub-Category]])))</f>
        <v>plays</v>
      </c>
      <c r="S3940" s="8">
        <f>DATE(1970,1,1)+(Table1[[#This Row],[launched_at]]/(24*60*60))</f>
        <v>42151.905717592592</v>
      </c>
      <c r="T3940" s="8">
        <f>DATE(1970,1,1)+(Table1[[#This Row],[deadline]]/(24*60*60))</f>
        <v>42182.905717592592</v>
      </c>
      <c r="U3940">
        <f>_xlfn.DAYS(Table1[[#This Row],[Date Ended Conversion]],Table1[[#This Row],[Date Created Conversion]])</f>
        <v>31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9">
        <f>IF(Table1[[#This Row],[goal]] &lt;= 0,0,Table1[[#This Row],[pledged]]/Table1[[#This Row],[goal]])</f>
        <v>1E-3</v>
      </c>
      <c r="P3941" s="7">
        <f>IF(Table1[[#This Row],[backers_count]] &lt;= 0,0,Table1[[#This Row],[pledged]]/Table1[[#This Row],[backers_count]])</f>
        <v>5</v>
      </c>
      <c r="Q3941" t="str">
        <f>TRIM(MID(Table1[[#This Row],[Category and Sub-Category]],1,SEARCH("/",Table1[[#This Row],[Category and Sub-Category]],1)-1))</f>
        <v>theater</v>
      </c>
      <c r="R3941" t="str">
        <f>TRIM(MID(Table1[[#This Row],[Category and Sub-Category]],SEARCH("/",Table1[[#This Row],[Category and Sub-Category]],1)+1,LEN(Table1[[#This Row],[Category and Sub-Category]])))</f>
        <v>plays</v>
      </c>
      <c r="S3941" s="8">
        <f>DATE(1970,1,1)+(Table1[[#This Row],[launched_at]]/(24*60*60))</f>
        <v>41915.400219907409</v>
      </c>
      <c r="T3941" s="8">
        <f>DATE(1970,1,1)+(Table1[[#This Row],[deadline]]/(24*60*60))</f>
        <v>41919.1875</v>
      </c>
      <c r="U3941">
        <f>_xlfn.DAYS(Table1[[#This Row],[Date Ended Conversion]],Table1[[#This Row],[Date Created Conversion]])</f>
        <v>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9">
        <f>IF(Table1[[#This Row],[goal]] &lt;= 0,0,Table1[[#This Row],[pledged]]/Table1[[#This Row],[goal]])</f>
        <v>2.2000000000000001E-3</v>
      </c>
      <c r="P3942" s="7">
        <f>IF(Table1[[#This Row],[backers_count]] &lt;= 0,0,Table1[[#This Row],[pledged]]/Table1[[#This Row],[backers_count]])</f>
        <v>5.5</v>
      </c>
      <c r="Q3942" t="str">
        <f>TRIM(MID(Table1[[#This Row],[Category and Sub-Category]],1,SEARCH("/",Table1[[#This Row],[Category and Sub-Category]],1)-1))</f>
        <v>theater</v>
      </c>
      <c r="R3942" t="str">
        <f>TRIM(MID(Table1[[#This Row],[Category and Sub-Category]],SEARCH("/",Table1[[#This Row],[Category and Sub-Category]],1)+1,LEN(Table1[[#This Row],[Category and Sub-Category]])))</f>
        <v>plays</v>
      </c>
      <c r="S3942" s="8">
        <f>DATE(1970,1,1)+(Table1[[#This Row],[launched_at]]/(24*60*60))</f>
        <v>41961.492488425924</v>
      </c>
      <c r="T3942" s="8">
        <f>DATE(1970,1,1)+(Table1[[#This Row],[deadline]]/(24*60*60))</f>
        <v>42006.492488425924</v>
      </c>
      <c r="U3942">
        <f>_xlfn.DAYS(Table1[[#This Row],[Date Ended Conversion]],Table1[[#This Row],[Date Created Conversion]])</f>
        <v>45</v>
      </c>
    </row>
    <row r="3943" spans="1:21" ht="58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9">
        <f>IF(Table1[[#This Row],[goal]] &lt;= 0,0,Table1[[#This Row],[pledged]]/Table1[[#This Row],[goal]])</f>
        <v>9.0909090909090905E-3</v>
      </c>
      <c r="P3943" s="7">
        <f>IF(Table1[[#This Row],[backers_count]] &lt;= 0,0,Table1[[#This Row],[pledged]]/Table1[[#This Row],[backers_count]])</f>
        <v>25</v>
      </c>
      <c r="Q3943" t="str">
        <f>TRIM(MID(Table1[[#This Row],[Category and Sub-Category]],1,SEARCH("/",Table1[[#This Row],[Category and Sub-Category]],1)-1))</f>
        <v>theater</v>
      </c>
      <c r="R3943" t="str">
        <f>TRIM(MID(Table1[[#This Row],[Category and Sub-Category]],SEARCH("/",Table1[[#This Row],[Category and Sub-Category]],1)+1,LEN(Table1[[#This Row],[Category and Sub-Category]])))</f>
        <v>plays</v>
      </c>
      <c r="S3943" s="8">
        <f>DATE(1970,1,1)+(Table1[[#This Row],[launched_at]]/(24*60*60))</f>
        <v>41940.587233796294</v>
      </c>
      <c r="T3943" s="8">
        <f>DATE(1970,1,1)+(Table1[[#This Row],[deadline]]/(24*60*60))</f>
        <v>41968.041666666672</v>
      </c>
      <c r="U3943">
        <f>_xlfn.DAYS(Table1[[#This Row],[Date Ended Conversion]],Table1[[#This Row],[Date Created Conversion]])</f>
        <v>28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9">
        <f>IF(Table1[[#This Row],[goal]] &lt;= 0,0,Table1[[#This Row],[pledged]]/Table1[[#This Row],[goal]])</f>
        <v>0</v>
      </c>
      <c r="P3944" s="7">
        <f>IF(Table1[[#This Row],[backers_count]] &lt;= 0,0,Table1[[#This Row],[pledged]]/Table1[[#This Row],[backers_count]])</f>
        <v>0</v>
      </c>
      <c r="Q3944" t="str">
        <f>TRIM(MID(Table1[[#This Row],[Category and Sub-Category]],1,SEARCH("/",Table1[[#This Row],[Category and Sub-Category]],1)-1))</f>
        <v>theater</v>
      </c>
      <c r="R3944" t="str">
        <f>TRIM(MID(Table1[[#This Row],[Category and Sub-Category]],SEARCH("/",Table1[[#This Row],[Category and Sub-Category]],1)+1,LEN(Table1[[#This Row],[Category and Sub-Category]])))</f>
        <v>plays</v>
      </c>
      <c r="S3944" s="8">
        <f>DATE(1970,1,1)+(Table1[[#This Row],[launched_at]]/(24*60*60))</f>
        <v>42111.904097222221</v>
      </c>
      <c r="T3944" s="8">
        <f>DATE(1970,1,1)+(Table1[[#This Row],[deadline]]/(24*60*60))</f>
        <v>42171.904097222221</v>
      </c>
      <c r="U3944">
        <f>_xlfn.DAYS(Table1[[#This Row],[Date Ended Conversion]],Table1[[#This Row],[Date Created Conversion]])</f>
        <v>60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9">
        <f>IF(Table1[[#This Row],[goal]] &lt;= 0,0,Table1[[#This Row],[pledged]]/Table1[[#This Row],[goal]])</f>
        <v>0.35639999999999999</v>
      </c>
      <c r="P3945" s="7">
        <f>IF(Table1[[#This Row],[backers_count]] &lt;= 0,0,Table1[[#This Row],[pledged]]/Table1[[#This Row],[backers_count]])</f>
        <v>137.07692307692307</v>
      </c>
      <c r="Q3945" t="str">
        <f>TRIM(MID(Table1[[#This Row],[Category and Sub-Category]],1,SEARCH("/",Table1[[#This Row],[Category and Sub-Category]],1)-1))</f>
        <v>theater</v>
      </c>
      <c r="R3945" t="str">
        <f>TRIM(MID(Table1[[#This Row],[Category and Sub-Category]],SEARCH("/",Table1[[#This Row],[Category and Sub-Category]],1)+1,LEN(Table1[[#This Row],[Category and Sub-Category]])))</f>
        <v>plays</v>
      </c>
      <c r="S3945" s="8">
        <f>DATE(1970,1,1)+(Table1[[#This Row],[launched_at]]/(24*60*60))</f>
        <v>42279.778564814813</v>
      </c>
      <c r="T3945" s="8">
        <f>DATE(1970,1,1)+(Table1[[#This Row],[deadline]]/(24*60*60))</f>
        <v>42310.701388888891</v>
      </c>
      <c r="U3945">
        <f>_xlfn.DAYS(Table1[[#This Row],[Date Ended Conversion]],Table1[[#This Row],[Date Created Conversion]])</f>
        <v>31</v>
      </c>
    </row>
    <row r="3946" spans="1:21" ht="43.5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9">
        <f>IF(Table1[[#This Row],[goal]] &lt;= 0,0,Table1[[#This Row],[pledged]]/Table1[[#This Row],[goal]])</f>
        <v>0</v>
      </c>
      <c r="P3946" s="7">
        <f>IF(Table1[[#This Row],[backers_count]] &lt;= 0,0,Table1[[#This Row],[pledged]]/Table1[[#This Row],[backers_count]])</f>
        <v>0</v>
      </c>
      <c r="Q3946" t="str">
        <f>TRIM(MID(Table1[[#This Row],[Category and Sub-Category]],1,SEARCH("/",Table1[[#This Row],[Category and Sub-Category]],1)-1))</f>
        <v>theater</v>
      </c>
      <c r="R3946" t="str">
        <f>TRIM(MID(Table1[[#This Row],[Category and Sub-Category]],SEARCH("/",Table1[[#This Row],[Category and Sub-Category]],1)+1,LEN(Table1[[#This Row],[Category and Sub-Category]])))</f>
        <v>plays</v>
      </c>
      <c r="S3946" s="8">
        <f>DATE(1970,1,1)+(Table1[[#This Row],[launched_at]]/(24*60*60))</f>
        <v>42213.662905092591</v>
      </c>
      <c r="T3946" s="8">
        <f>DATE(1970,1,1)+(Table1[[#This Row],[deadline]]/(24*60*60))</f>
        <v>42243.662905092591</v>
      </c>
      <c r="U3946">
        <f>_xlfn.DAYS(Table1[[#This Row],[Date Ended Conversion]],Table1[[#This Row],[Date Created Conversion]])</f>
        <v>30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9">
        <f>IF(Table1[[#This Row],[goal]] &lt;= 0,0,Table1[[#This Row],[pledged]]/Table1[[#This Row],[goal]])</f>
        <v>2.5000000000000001E-3</v>
      </c>
      <c r="P3947" s="7">
        <f>IF(Table1[[#This Row],[backers_count]] &lt;= 0,0,Table1[[#This Row],[pledged]]/Table1[[#This Row],[backers_count]])</f>
        <v>5</v>
      </c>
      <c r="Q3947" t="str">
        <f>TRIM(MID(Table1[[#This Row],[Category and Sub-Category]],1,SEARCH("/",Table1[[#This Row],[Category and Sub-Category]],1)-1))</f>
        <v>theater</v>
      </c>
      <c r="R3947" t="str">
        <f>TRIM(MID(Table1[[#This Row],[Category and Sub-Category]],SEARCH("/",Table1[[#This Row],[Category and Sub-Category]],1)+1,LEN(Table1[[#This Row],[Category and Sub-Category]])))</f>
        <v>plays</v>
      </c>
      <c r="S3947" s="8">
        <f>DATE(1970,1,1)+(Table1[[#This Row],[launched_at]]/(24*60*60))</f>
        <v>42109.801712962959</v>
      </c>
      <c r="T3947" s="8">
        <f>DATE(1970,1,1)+(Table1[[#This Row],[deadline]]/(24*60*60))</f>
        <v>42139.801712962959</v>
      </c>
      <c r="U3947">
        <f>_xlfn.DAYS(Table1[[#This Row],[Date Ended Conversion]],Table1[[#This Row],[Date Created Conversion]])</f>
        <v>30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9">
        <f>IF(Table1[[#This Row],[goal]] &lt;= 0,0,Table1[[#This Row],[pledged]]/Table1[[#This Row],[goal]])</f>
        <v>3.2500000000000001E-2</v>
      </c>
      <c r="P3948" s="7">
        <f>IF(Table1[[#This Row],[backers_count]] &lt;= 0,0,Table1[[#This Row],[pledged]]/Table1[[#This Row],[backers_count]])</f>
        <v>39</v>
      </c>
      <c r="Q3948" t="str">
        <f>TRIM(MID(Table1[[#This Row],[Category and Sub-Category]],1,SEARCH("/",Table1[[#This Row],[Category and Sub-Category]],1)-1))</f>
        <v>theater</v>
      </c>
      <c r="R3948" t="str">
        <f>TRIM(MID(Table1[[#This Row],[Category and Sub-Category]],SEARCH("/",Table1[[#This Row],[Category and Sub-Category]],1)+1,LEN(Table1[[#This Row],[Category and Sub-Category]])))</f>
        <v>plays</v>
      </c>
      <c r="S3948" s="8">
        <f>DATE(1970,1,1)+(Table1[[#This Row],[launched_at]]/(24*60*60))</f>
        <v>42031.833587962959</v>
      </c>
      <c r="T3948" s="8">
        <f>DATE(1970,1,1)+(Table1[[#This Row],[deadline]]/(24*60*60))</f>
        <v>42063.333333333328</v>
      </c>
      <c r="U3948">
        <f>_xlfn.DAYS(Table1[[#This Row],[Date Ended Conversion]],Table1[[#This Row],[Date Created Conversion]])</f>
        <v>32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9">
        <f>IF(Table1[[#This Row],[goal]] &lt;= 0,0,Table1[[#This Row],[pledged]]/Table1[[#This Row],[goal]])</f>
        <v>3.3666666666666664E-2</v>
      </c>
      <c r="P3949" s="7">
        <f>IF(Table1[[#This Row],[backers_count]] &lt;= 0,0,Table1[[#This Row],[pledged]]/Table1[[#This Row],[backers_count]])</f>
        <v>50.5</v>
      </c>
      <c r="Q3949" t="str">
        <f>TRIM(MID(Table1[[#This Row],[Category and Sub-Category]],1,SEARCH("/",Table1[[#This Row],[Category and Sub-Category]],1)-1))</f>
        <v>theater</v>
      </c>
      <c r="R3949" t="str">
        <f>TRIM(MID(Table1[[#This Row],[Category and Sub-Category]],SEARCH("/",Table1[[#This Row],[Category and Sub-Category]],1)+1,LEN(Table1[[#This Row],[Category and Sub-Category]])))</f>
        <v>plays</v>
      </c>
      <c r="S3949" s="8">
        <f>DATE(1970,1,1)+(Table1[[#This Row],[launched_at]]/(24*60*60))</f>
        <v>42615.142870370371</v>
      </c>
      <c r="T3949" s="8">
        <f>DATE(1970,1,1)+(Table1[[#This Row],[deadline]]/(24*60*60))</f>
        <v>42645.142870370371</v>
      </c>
      <c r="U3949">
        <f>_xlfn.DAYS(Table1[[#This Row],[Date Ended Conversion]],Table1[[#This Row],[Date Created Conversion]])</f>
        <v>30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9">
        <f>IF(Table1[[#This Row],[goal]] &lt;= 0,0,Table1[[#This Row],[pledged]]/Table1[[#This Row],[goal]])</f>
        <v>0</v>
      </c>
      <c r="P3950" s="7">
        <f>IF(Table1[[#This Row],[backers_count]] &lt;= 0,0,Table1[[#This Row],[pledged]]/Table1[[#This Row],[backers_count]])</f>
        <v>0</v>
      </c>
      <c r="Q3950" t="str">
        <f>TRIM(MID(Table1[[#This Row],[Category and Sub-Category]],1,SEARCH("/",Table1[[#This Row],[Category and Sub-Category]],1)-1))</f>
        <v>theater</v>
      </c>
      <c r="R3950" t="str">
        <f>TRIM(MID(Table1[[#This Row],[Category and Sub-Category]],SEARCH("/",Table1[[#This Row],[Category and Sub-Category]],1)+1,LEN(Table1[[#This Row],[Category and Sub-Category]])))</f>
        <v>plays</v>
      </c>
      <c r="S3950" s="8">
        <f>DATE(1970,1,1)+(Table1[[#This Row],[launched_at]]/(24*60*60))</f>
        <v>41829.325497685189</v>
      </c>
      <c r="T3950" s="8">
        <f>DATE(1970,1,1)+(Table1[[#This Row],[deadline]]/(24*60*60))</f>
        <v>41889.325497685189</v>
      </c>
      <c r="U3950">
        <f>_xlfn.DAYS(Table1[[#This Row],[Date Ended Conversion]],Table1[[#This Row],[Date Created Conversion]])</f>
        <v>60</v>
      </c>
    </row>
    <row r="3951" spans="1:21" ht="43.5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9">
        <f>IF(Table1[[#This Row],[goal]] &lt;= 0,0,Table1[[#This Row],[pledged]]/Table1[[#This Row],[goal]])</f>
        <v>0.15770000000000001</v>
      </c>
      <c r="P3951" s="7">
        <f>IF(Table1[[#This Row],[backers_count]] &lt;= 0,0,Table1[[#This Row],[pledged]]/Table1[[#This Row],[backers_count]])</f>
        <v>49.28125</v>
      </c>
      <c r="Q3951" t="str">
        <f>TRIM(MID(Table1[[#This Row],[Category and Sub-Category]],1,SEARCH("/",Table1[[#This Row],[Category and Sub-Category]],1)-1))</f>
        <v>theater</v>
      </c>
      <c r="R3951" t="str">
        <f>TRIM(MID(Table1[[#This Row],[Category and Sub-Category]],SEARCH("/",Table1[[#This Row],[Category and Sub-Category]],1)+1,LEN(Table1[[#This Row],[Category and Sub-Category]])))</f>
        <v>plays</v>
      </c>
      <c r="S3951" s="8">
        <f>DATE(1970,1,1)+(Table1[[#This Row],[launched_at]]/(24*60*60))</f>
        <v>42016.120613425926</v>
      </c>
      <c r="T3951" s="8">
        <f>DATE(1970,1,1)+(Table1[[#This Row],[deadline]]/(24*60*60))</f>
        <v>42046.120613425926</v>
      </c>
      <c r="U3951">
        <f>_xlfn.DAYS(Table1[[#This Row],[Date Ended Conversion]],Table1[[#This Row],[Date Created Conversion]])</f>
        <v>30</v>
      </c>
    </row>
    <row r="3952" spans="1:21" ht="43.5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9">
        <f>IF(Table1[[#This Row],[goal]] &lt;= 0,0,Table1[[#This Row],[pledged]]/Table1[[#This Row],[goal]])</f>
        <v>6.2500000000000003E-3</v>
      </c>
      <c r="P3952" s="7">
        <f>IF(Table1[[#This Row],[backers_count]] &lt;= 0,0,Table1[[#This Row],[pledged]]/Table1[[#This Row],[backers_count]])</f>
        <v>25</v>
      </c>
      <c r="Q3952" t="str">
        <f>TRIM(MID(Table1[[#This Row],[Category and Sub-Category]],1,SEARCH("/",Table1[[#This Row],[Category and Sub-Category]],1)-1))</f>
        <v>theater</v>
      </c>
      <c r="R3952" t="str">
        <f>TRIM(MID(Table1[[#This Row],[Category and Sub-Category]],SEARCH("/",Table1[[#This Row],[Category and Sub-Category]],1)+1,LEN(Table1[[#This Row],[Category and Sub-Category]])))</f>
        <v>plays</v>
      </c>
      <c r="S3952" s="8">
        <f>DATE(1970,1,1)+(Table1[[#This Row],[launched_at]]/(24*60*60))</f>
        <v>42439.702314814815</v>
      </c>
      <c r="T3952" s="8">
        <f>DATE(1970,1,1)+(Table1[[#This Row],[deadline]]/(24*60*60))</f>
        <v>42468.774305555555</v>
      </c>
      <c r="U3952">
        <f>_xlfn.DAYS(Table1[[#This Row],[Date Ended Conversion]],Table1[[#This Row],[Date Created Conversion]])</f>
        <v>29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9">
        <f>IF(Table1[[#This Row],[goal]] &lt;= 0,0,Table1[[#This Row],[pledged]]/Table1[[#This Row],[goal]])</f>
        <v>5.0000000000000004E-6</v>
      </c>
      <c r="P3953" s="7">
        <f>IF(Table1[[#This Row],[backers_count]] &lt;= 0,0,Table1[[#This Row],[pledged]]/Table1[[#This Row],[backers_count]])</f>
        <v>1</v>
      </c>
      <c r="Q3953" t="str">
        <f>TRIM(MID(Table1[[#This Row],[Category and Sub-Category]],1,SEARCH("/",Table1[[#This Row],[Category and Sub-Category]],1)-1))</f>
        <v>theater</v>
      </c>
      <c r="R3953" t="str">
        <f>TRIM(MID(Table1[[#This Row],[Category and Sub-Category]],SEARCH("/",Table1[[#This Row],[Category and Sub-Category]],1)+1,LEN(Table1[[#This Row],[Category and Sub-Category]])))</f>
        <v>plays</v>
      </c>
      <c r="S3953" s="8">
        <f>DATE(1970,1,1)+(Table1[[#This Row],[launched_at]]/(24*60*60))</f>
        <v>42433.825717592597</v>
      </c>
      <c r="T3953" s="8">
        <f>DATE(1970,1,1)+(Table1[[#This Row],[deadline]]/(24*60*60))</f>
        <v>42493.784050925926</v>
      </c>
      <c r="U3953">
        <f>_xlfn.DAYS(Table1[[#This Row],[Date Ended Conversion]],Table1[[#This Row],[Date Created Conversion]])</f>
        <v>60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9">
        <f>IF(Table1[[#This Row],[goal]] &lt;= 0,0,Table1[[#This Row],[pledged]]/Table1[[#This Row],[goal]])</f>
        <v>9.6153846153846159E-4</v>
      </c>
      <c r="P3954" s="7">
        <f>IF(Table1[[#This Row],[backers_count]] &lt;= 0,0,Table1[[#This Row],[pledged]]/Table1[[#This Row],[backers_count]])</f>
        <v>25</v>
      </c>
      <c r="Q3954" t="str">
        <f>TRIM(MID(Table1[[#This Row],[Category and Sub-Category]],1,SEARCH("/",Table1[[#This Row],[Category and Sub-Category]],1)-1))</f>
        <v>theater</v>
      </c>
      <c r="R3954" t="str">
        <f>TRIM(MID(Table1[[#This Row],[Category and Sub-Category]],SEARCH("/",Table1[[#This Row],[Category and Sub-Category]],1)+1,LEN(Table1[[#This Row],[Category and Sub-Category]])))</f>
        <v>plays</v>
      </c>
      <c r="S3954" s="8">
        <f>DATE(1970,1,1)+(Table1[[#This Row],[launched_at]]/(24*60*60))</f>
        <v>42243.790393518517</v>
      </c>
      <c r="T3954" s="8">
        <f>DATE(1970,1,1)+(Table1[[#This Row],[deadline]]/(24*60*60))</f>
        <v>42303.790393518517</v>
      </c>
      <c r="U3954">
        <f>_xlfn.DAYS(Table1[[#This Row],[Date Ended Conversion]],Table1[[#This Row],[Date Created Conversion]])</f>
        <v>60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9">
        <f>IF(Table1[[#This Row],[goal]] &lt;= 0,0,Table1[[#This Row],[pledged]]/Table1[[#This Row],[goal]])</f>
        <v>0</v>
      </c>
      <c r="P3955" s="7">
        <f>IF(Table1[[#This Row],[backers_count]] &lt;= 0,0,Table1[[#This Row],[pledged]]/Table1[[#This Row],[backers_count]])</f>
        <v>0</v>
      </c>
      <c r="Q3955" t="str">
        <f>TRIM(MID(Table1[[#This Row],[Category and Sub-Category]],1,SEARCH("/",Table1[[#This Row],[Category and Sub-Category]],1)-1))</f>
        <v>theater</v>
      </c>
      <c r="R3955" t="str">
        <f>TRIM(MID(Table1[[#This Row],[Category and Sub-Category]],SEARCH("/",Table1[[#This Row],[Category and Sub-Category]],1)+1,LEN(Table1[[#This Row],[Category and Sub-Category]])))</f>
        <v>plays</v>
      </c>
      <c r="S3955" s="8">
        <f>DATE(1970,1,1)+(Table1[[#This Row],[launched_at]]/(24*60*60))</f>
        <v>42550.048449074078</v>
      </c>
      <c r="T3955" s="8">
        <f>DATE(1970,1,1)+(Table1[[#This Row],[deadline]]/(24*60*60))</f>
        <v>42580.978472222225</v>
      </c>
      <c r="U3955">
        <f>_xlfn.DAYS(Table1[[#This Row],[Date Ended Conversion]],Table1[[#This Row],[Date Created Conversion]])</f>
        <v>30</v>
      </c>
    </row>
    <row r="3956" spans="1:21" ht="43.5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9">
        <f>IF(Table1[[#This Row],[goal]] &lt;= 0,0,Table1[[#This Row],[pledged]]/Table1[[#This Row],[goal]])</f>
        <v>0</v>
      </c>
      <c r="P3956" s="7">
        <f>IF(Table1[[#This Row],[backers_count]] &lt;= 0,0,Table1[[#This Row],[pledged]]/Table1[[#This Row],[backers_count]])</f>
        <v>0</v>
      </c>
      <c r="Q3956" t="str">
        <f>TRIM(MID(Table1[[#This Row],[Category and Sub-Category]],1,SEARCH("/",Table1[[#This Row],[Category and Sub-Category]],1)-1))</f>
        <v>theater</v>
      </c>
      <c r="R3956" t="str">
        <f>TRIM(MID(Table1[[#This Row],[Category and Sub-Category]],SEARCH("/",Table1[[#This Row],[Category and Sub-Category]],1)+1,LEN(Table1[[#This Row],[Category and Sub-Category]])))</f>
        <v>plays</v>
      </c>
      <c r="S3956" s="8">
        <f>DATE(1970,1,1)+(Table1[[#This Row],[launched_at]]/(24*60*60))</f>
        <v>41774.651203703703</v>
      </c>
      <c r="T3956" s="8">
        <f>DATE(1970,1,1)+(Table1[[#This Row],[deadline]]/(24*60*60))</f>
        <v>41834.651203703703</v>
      </c>
      <c r="U3956">
        <f>_xlfn.DAYS(Table1[[#This Row],[Date Ended Conversion]],Table1[[#This Row],[Date Created Conversion]])</f>
        <v>60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9">
        <f>IF(Table1[[#This Row],[goal]] &lt;= 0,0,Table1[[#This Row],[pledged]]/Table1[[#This Row],[goal]])</f>
        <v>0.24285714285714285</v>
      </c>
      <c r="P3957" s="7">
        <f>IF(Table1[[#This Row],[backers_count]] &lt;= 0,0,Table1[[#This Row],[pledged]]/Table1[[#This Row],[backers_count]])</f>
        <v>53.125</v>
      </c>
      <c r="Q3957" t="str">
        <f>TRIM(MID(Table1[[#This Row],[Category and Sub-Category]],1,SEARCH("/",Table1[[#This Row],[Category and Sub-Category]],1)-1))</f>
        <v>theater</v>
      </c>
      <c r="R3957" t="str">
        <f>TRIM(MID(Table1[[#This Row],[Category and Sub-Category]],SEARCH("/",Table1[[#This Row],[Category and Sub-Category]],1)+1,LEN(Table1[[#This Row],[Category and Sub-Category]])))</f>
        <v>plays</v>
      </c>
      <c r="S3957" s="8">
        <f>DATE(1970,1,1)+(Table1[[#This Row],[launched_at]]/(24*60*60))</f>
        <v>42306.848854166667</v>
      </c>
      <c r="T3957" s="8">
        <f>DATE(1970,1,1)+(Table1[[#This Row],[deadline]]/(24*60*60))</f>
        <v>42336.890520833331</v>
      </c>
      <c r="U3957">
        <f>_xlfn.DAYS(Table1[[#This Row],[Date Ended Conversion]],Table1[[#This Row],[Date Created Conversion]])</f>
        <v>30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9">
        <f>IF(Table1[[#This Row],[goal]] &lt;= 0,0,Table1[[#This Row],[pledged]]/Table1[[#This Row],[goal]])</f>
        <v>0</v>
      </c>
      <c r="P3958" s="7">
        <f>IF(Table1[[#This Row],[backers_count]] &lt;= 0,0,Table1[[#This Row],[pledged]]/Table1[[#This Row],[backers_count]])</f>
        <v>0</v>
      </c>
      <c r="Q3958" t="str">
        <f>TRIM(MID(Table1[[#This Row],[Category and Sub-Category]],1,SEARCH("/",Table1[[#This Row],[Category and Sub-Category]],1)-1))</f>
        <v>theater</v>
      </c>
      <c r="R3958" t="str">
        <f>TRIM(MID(Table1[[#This Row],[Category and Sub-Category]],SEARCH("/",Table1[[#This Row],[Category and Sub-Category]],1)+1,LEN(Table1[[#This Row],[Category and Sub-Category]])))</f>
        <v>plays</v>
      </c>
      <c r="S3958" s="8">
        <f>DATE(1970,1,1)+(Table1[[#This Row],[launched_at]]/(24*60*60))</f>
        <v>42457.932025462964</v>
      </c>
      <c r="T3958" s="8">
        <f>DATE(1970,1,1)+(Table1[[#This Row],[deadline]]/(24*60*60))</f>
        <v>42485.013888888891</v>
      </c>
      <c r="U3958">
        <f>_xlfn.DAYS(Table1[[#This Row],[Date Ended Conversion]],Table1[[#This Row],[Date Created Conversion]])</f>
        <v>28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9">
        <f>IF(Table1[[#This Row],[goal]] &lt;= 0,0,Table1[[#This Row],[pledged]]/Table1[[#This Row],[goal]])</f>
        <v>2.5000000000000001E-4</v>
      </c>
      <c r="P3959" s="7">
        <f>IF(Table1[[#This Row],[backers_count]] &lt;= 0,0,Table1[[#This Row],[pledged]]/Table1[[#This Row],[backers_count]])</f>
        <v>7</v>
      </c>
      <c r="Q3959" t="str">
        <f>TRIM(MID(Table1[[#This Row],[Category and Sub-Category]],1,SEARCH("/",Table1[[#This Row],[Category and Sub-Category]],1)-1))</f>
        <v>theater</v>
      </c>
      <c r="R3959" t="str">
        <f>TRIM(MID(Table1[[#This Row],[Category and Sub-Category]],SEARCH("/",Table1[[#This Row],[Category and Sub-Category]],1)+1,LEN(Table1[[#This Row],[Category and Sub-Category]])))</f>
        <v>plays</v>
      </c>
      <c r="S3959" s="8">
        <f>DATE(1970,1,1)+(Table1[[#This Row],[launched_at]]/(24*60*60))</f>
        <v>42513.976319444446</v>
      </c>
      <c r="T3959" s="8">
        <f>DATE(1970,1,1)+(Table1[[#This Row],[deadline]]/(24*60*60))</f>
        <v>42559.976319444446</v>
      </c>
      <c r="U3959">
        <f>_xlfn.DAYS(Table1[[#This Row],[Date Ended Conversion]],Table1[[#This Row],[Date Created Conversion]])</f>
        <v>46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9">
        <f>IF(Table1[[#This Row],[goal]] &lt;= 0,0,Table1[[#This Row],[pledged]]/Table1[[#This Row],[goal]])</f>
        <v>0.32050000000000001</v>
      </c>
      <c r="P3960" s="7">
        <f>IF(Table1[[#This Row],[backers_count]] &lt;= 0,0,Table1[[#This Row],[pledged]]/Table1[[#This Row],[backers_count]])</f>
        <v>40.0625</v>
      </c>
      <c r="Q3960" t="str">
        <f>TRIM(MID(Table1[[#This Row],[Category and Sub-Category]],1,SEARCH("/",Table1[[#This Row],[Category and Sub-Category]],1)-1))</f>
        <v>theater</v>
      </c>
      <c r="R3960" t="str">
        <f>TRIM(MID(Table1[[#This Row],[Category and Sub-Category]],SEARCH("/",Table1[[#This Row],[Category and Sub-Category]],1)+1,LEN(Table1[[#This Row],[Category and Sub-Category]])))</f>
        <v>plays</v>
      </c>
      <c r="S3960" s="8">
        <f>DATE(1970,1,1)+(Table1[[#This Row],[launched_at]]/(24*60*60))</f>
        <v>41816.950370370367</v>
      </c>
      <c r="T3960" s="8">
        <f>DATE(1970,1,1)+(Table1[[#This Row],[deadline]]/(24*60*60))</f>
        <v>41853.583333333336</v>
      </c>
      <c r="U3960">
        <f>_xlfn.DAYS(Table1[[#This Row],[Date Ended Conversion]],Table1[[#This Row],[Date Created Conversion]])</f>
        <v>37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9">
        <f>IF(Table1[[#This Row],[goal]] &lt;= 0,0,Table1[[#This Row],[pledged]]/Table1[[#This Row],[goal]])</f>
        <v>0.24333333333333335</v>
      </c>
      <c r="P3961" s="7">
        <f>IF(Table1[[#This Row],[backers_count]] &lt;= 0,0,Table1[[#This Row],[pledged]]/Table1[[#This Row],[backers_count]])</f>
        <v>24.333333333333332</v>
      </c>
      <c r="Q3961" t="str">
        <f>TRIM(MID(Table1[[#This Row],[Category and Sub-Category]],1,SEARCH("/",Table1[[#This Row],[Category and Sub-Category]],1)-1))</f>
        <v>theater</v>
      </c>
      <c r="R3961" t="str">
        <f>TRIM(MID(Table1[[#This Row],[Category and Sub-Category]],SEARCH("/",Table1[[#This Row],[Category and Sub-Category]],1)+1,LEN(Table1[[#This Row],[Category and Sub-Category]])))</f>
        <v>plays</v>
      </c>
      <c r="S3961" s="8">
        <f>DATE(1970,1,1)+(Table1[[#This Row],[launched_at]]/(24*60*60))</f>
        <v>41880.788842592592</v>
      </c>
      <c r="T3961" s="8">
        <f>DATE(1970,1,1)+(Table1[[#This Row],[deadline]]/(24*60*60))</f>
        <v>41910.788842592592</v>
      </c>
      <c r="U3961">
        <f>_xlfn.DAYS(Table1[[#This Row],[Date Ended Conversion]],Table1[[#This Row],[Date Created Conversion]])</f>
        <v>30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9">
        <f>IF(Table1[[#This Row],[goal]] &lt;= 0,0,Table1[[#This Row],[pledged]]/Table1[[#This Row],[goal]])</f>
        <v>1.4999999999999999E-2</v>
      </c>
      <c r="P3962" s="7">
        <f>IF(Table1[[#This Row],[backers_count]] &lt;= 0,0,Table1[[#This Row],[pledged]]/Table1[[#This Row],[backers_count]])</f>
        <v>11.25</v>
      </c>
      <c r="Q3962" t="str">
        <f>TRIM(MID(Table1[[#This Row],[Category and Sub-Category]],1,SEARCH("/",Table1[[#This Row],[Category and Sub-Category]],1)-1))</f>
        <v>theater</v>
      </c>
      <c r="R3962" t="str">
        <f>TRIM(MID(Table1[[#This Row],[Category and Sub-Category]],SEARCH("/",Table1[[#This Row],[Category and Sub-Category]],1)+1,LEN(Table1[[#This Row],[Category and Sub-Category]])))</f>
        <v>plays</v>
      </c>
      <c r="S3962" s="8">
        <f>DATE(1970,1,1)+(Table1[[#This Row],[launched_at]]/(24*60*60))</f>
        <v>42342.845555555556</v>
      </c>
      <c r="T3962" s="8">
        <f>DATE(1970,1,1)+(Table1[[#This Row],[deadline]]/(24*60*60))</f>
        <v>42372.845555555556</v>
      </c>
      <c r="U3962">
        <f>_xlfn.DAYS(Table1[[#This Row],[Date Ended Conversion]],Table1[[#This Row],[Date Created Conversion]])</f>
        <v>30</v>
      </c>
    </row>
    <row r="3963" spans="1:21" ht="43.5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9">
        <f>IF(Table1[[#This Row],[goal]] &lt;= 0,0,Table1[[#This Row],[pledged]]/Table1[[#This Row],[goal]])</f>
        <v>4.1999999999999997E-3</v>
      </c>
      <c r="P3963" s="7">
        <f>IF(Table1[[#This Row],[backers_count]] &lt;= 0,0,Table1[[#This Row],[pledged]]/Table1[[#This Row],[backers_count]])</f>
        <v>10.5</v>
      </c>
      <c r="Q3963" t="str">
        <f>TRIM(MID(Table1[[#This Row],[Category and Sub-Category]],1,SEARCH("/",Table1[[#This Row],[Category and Sub-Category]],1)-1))</f>
        <v>theater</v>
      </c>
      <c r="R3963" t="str">
        <f>TRIM(MID(Table1[[#This Row],[Category and Sub-Category]],SEARCH("/",Table1[[#This Row],[Category and Sub-Category]],1)+1,LEN(Table1[[#This Row],[Category and Sub-Category]])))</f>
        <v>plays</v>
      </c>
      <c r="S3963" s="8">
        <f>DATE(1970,1,1)+(Table1[[#This Row],[launched_at]]/(24*60*60))</f>
        <v>41745.891319444447</v>
      </c>
      <c r="T3963" s="8">
        <f>DATE(1970,1,1)+(Table1[[#This Row],[deadline]]/(24*60*60))</f>
        <v>41767.891319444447</v>
      </c>
      <c r="U3963">
        <f>_xlfn.DAYS(Table1[[#This Row],[Date Ended Conversion]],Table1[[#This Row],[Date Created Conversion]])</f>
        <v>22</v>
      </c>
    </row>
    <row r="3964" spans="1:21" ht="43.5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9">
        <f>IF(Table1[[#This Row],[goal]] &lt;= 0,0,Table1[[#This Row],[pledged]]/Table1[[#This Row],[goal]])</f>
        <v>3.214285714285714E-2</v>
      </c>
      <c r="P3964" s="7">
        <f>IF(Table1[[#This Row],[backers_count]] &lt;= 0,0,Table1[[#This Row],[pledged]]/Table1[[#This Row],[backers_count]])</f>
        <v>15</v>
      </c>
      <c r="Q3964" t="str">
        <f>TRIM(MID(Table1[[#This Row],[Category and Sub-Category]],1,SEARCH("/",Table1[[#This Row],[Category and Sub-Category]],1)-1))</f>
        <v>theater</v>
      </c>
      <c r="R3964" t="str">
        <f>TRIM(MID(Table1[[#This Row],[Category and Sub-Category]],SEARCH("/",Table1[[#This Row],[Category and Sub-Category]],1)+1,LEN(Table1[[#This Row],[Category and Sub-Category]])))</f>
        <v>plays</v>
      </c>
      <c r="S3964" s="8">
        <f>DATE(1970,1,1)+(Table1[[#This Row],[launched_at]]/(24*60*60))</f>
        <v>42311.621458333335</v>
      </c>
      <c r="T3964" s="8">
        <f>DATE(1970,1,1)+(Table1[[#This Row],[deadline]]/(24*60*60))</f>
        <v>42336.621458333335</v>
      </c>
      <c r="U3964">
        <f>_xlfn.DAYS(Table1[[#This Row],[Date Ended Conversion]],Table1[[#This Row],[Date Created Conversion]])</f>
        <v>25</v>
      </c>
    </row>
    <row r="3965" spans="1:21" ht="43.5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9">
        <f>IF(Table1[[#This Row],[goal]] &lt;= 0,0,Table1[[#This Row],[pledged]]/Table1[[#This Row],[goal]])</f>
        <v>0</v>
      </c>
      <c r="P3965" s="7">
        <f>IF(Table1[[#This Row],[backers_count]] &lt;= 0,0,Table1[[#This Row],[pledged]]/Table1[[#This Row],[backers_count]])</f>
        <v>0</v>
      </c>
      <c r="Q3965" t="str">
        <f>TRIM(MID(Table1[[#This Row],[Category and Sub-Category]],1,SEARCH("/",Table1[[#This Row],[Category and Sub-Category]],1)-1))</f>
        <v>theater</v>
      </c>
      <c r="R3965" t="str">
        <f>TRIM(MID(Table1[[#This Row],[Category and Sub-Category]],SEARCH("/",Table1[[#This Row],[Category and Sub-Category]],1)+1,LEN(Table1[[#This Row],[Category and Sub-Category]])))</f>
        <v>plays</v>
      </c>
      <c r="S3965" s="8">
        <f>DATE(1970,1,1)+(Table1[[#This Row],[launched_at]]/(24*60*60))</f>
        <v>42296.154131944444</v>
      </c>
      <c r="T3965" s="8">
        <f>DATE(1970,1,1)+(Table1[[#This Row],[deadline]]/(24*60*60))</f>
        <v>42326.195798611108</v>
      </c>
      <c r="U3965">
        <f>_xlfn.DAYS(Table1[[#This Row],[Date Ended Conversion]],Table1[[#This Row],[Date Created Conversion]])</f>
        <v>30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9">
        <f>IF(Table1[[#This Row],[goal]] &lt;= 0,0,Table1[[#This Row],[pledged]]/Table1[[#This Row],[goal]])</f>
        <v>6.3E-2</v>
      </c>
      <c r="P3966" s="7">
        <f>IF(Table1[[#This Row],[backers_count]] &lt;= 0,0,Table1[[#This Row],[pledged]]/Table1[[#This Row],[backers_count]])</f>
        <v>42</v>
      </c>
      <c r="Q3966" t="str">
        <f>TRIM(MID(Table1[[#This Row],[Category and Sub-Category]],1,SEARCH("/",Table1[[#This Row],[Category and Sub-Category]],1)-1))</f>
        <v>theater</v>
      </c>
      <c r="R3966" t="str">
        <f>TRIM(MID(Table1[[#This Row],[Category and Sub-Category]],SEARCH("/",Table1[[#This Row],[Category and Sub-Category]],1)+1,LEN(Table1[[#This Row],[Category and Sub-Category]])))</f>
        <v>plays</v>
      </c>
      <c r="S3966" s="8">
        <f>DATE(1970,1,1)+(Table1[[#This Row],[launched_at]]/(24*60*60))</f>
        <v>42053.722060185188</v>
      </c>
      <c r="T3966" s="8">
        <f>DATE(1970,1,1)+(Table1[[#This Row],[deadline]]/(24*60*60))</f>
        <v>42113.680393518516</v>
      </c>
      <c r="U3966">
        <f>_xlfn.DAYS(Table1[[#This Row],[Date Ended Conversion]],Table1[[#This Row],[Date Created Conversion]])</f>
        <v>60</v>
      </c>
    </row>
    <row r="3967" spans="1:21" ht="43.5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9">
        <f>IF(Table1[[#This Row],[goal]] &lt;= 0,0,Table1[[#This Row],[pledged]]/Table1[[#This Row],[goal]])</f>
        <v>0.14249999999999999</v>
      </c>
      <c r="P3967" s="7">
        <f>IF(Table1[[#This Row],[backers_count]] &lt;= 0,0,Table1[[#This Row],[pledged]]/Table1[[#This Row],[backers_count]])</f>
        <v>71.25</v>
      </c>
      <c r="Q3967" t="str">
        <f>TRIM(MID(Table1[[#This Row],[Category and Sub-Category]],1,SEARCH("/",Table1[[#This Row],[Category and Sub-Category]],1)-1))</f>
        <v>theater</v>
      </c>
      <c r="R3967" t="str">
        <f>TRIM(MID(Table1[[#This Row],[Category and Sub-Category]],SEARCH("/",Table1[[#This Row],[Category and Sub-Category]],1)+1,LEN(Table1[[#This Row],[Category and Sub-Category]])))</f>
        <v>plays</v>
      </c>
      <c r="S3967" s="8">
        <f>DATE(1970,1,1)+(Table1[[#This Row],[launched_at]]/(24*60*60))</f>
        <v>42414.235879629632</v>
      </c>
      <c r="T3967" s="8">
        <f>DATE(1970,1,1)+(Table1[[#This Row],[deadline]]/(24*60*60))</f>
        <v>42474.194212962961</v>
      </c>
      <c r="U3967">
        <f>_xlfn.DAYS(Table1[[#This Row],[Date Ended Conversion]],Table1[[#This Row],[Date Created Conversion]])</f>
        <v>60</v>
      </c>
    </row>
    <row r="3968" spans="1:21" ht="43.5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9">
        <f>IF(Table1[[#This Row],[goal]] &lt;= 0,0,Table1[[#This Row],[pledged]]/Table1[[#This Row],[goal]])</f>
        <v>6.0000000000000001E-3</v>
      </c>
      <c r="P3968" s="7">
        <f>IF(Table1[[#This Row],[backers_count]] &lt;= 0,0,Table1[[#This Row],[pledged]]/Table1[[#This Row],[backers_count]])</f>
        <v>22.5</v>
      </c>
      <c r="Q3968" t="str">
        <f>TRIM(MID(Table1[[#This Row],[Category and Sub-Category]],1,SEARCH("/",Table1[[#This Row],[Category and Sub-Category]],1)-1))</f>
        <v>theater</v>
      </c>
      <c r="R3968" t="str">
        <f>TRIM(MID(Table1[[#This Row],[Category and Sub-Category]],SEARCH("/",Table1[[#This Row],[Category and Sub-Category]],1)+1,LEN(Table1[[#This Row],[Category and Sub-Category]])))</f>
        <v>plays</v>
      </c>
      <c r="S3968" s="8">
        <f>DATE(1970,1,1)+(Table1[[#This Row],[launched_at]]/(24*60*60))</f>
        <v>41801.711550925924</v>
      </c>
      <c r="T3968" s="8">
        <f>DATE(1970,1,1)+(Table1[[#This Row],[deadline]]/(24*60*60))</f>
        <v>41844.124305555553</v>
      </c>
      <c r="U3968">
        <f>_xlfn.DAYS(Table1[[#This Row],[Date Ended Conversion]],Table1[[#This Row],[Date Created Conversion]])</f>
        <v>43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9">
        <f>IF(Table1[[#This Row],[goal]] &lt;= 0,0,Table1[[#This Row],[pledged]]/Table1[[#This Row],[goal]])</f>
        <v>0.2411764705882353</v>
      </c>
      <c r="P3969" s="7">
        <f>IF(Table1[[#This Row],[backers_count]] &lt;= 0,0,Table1[[#This Row],[pledged]]/Table1[[#This Row],[backers_count]])</f>
        <v>41</v>
      </c>
      <c r="Q3969" t="str">
        <f>TRIM(MID(Table1[[#This Row],[Category and Sub-Category]],1,SEARCH("/",Table1[[#This Row],[Category and Sub-Category]],1)-1))</f>
        <v>theater</v>
      </c>
      <c r="R3969" t="str">
        <f>TRIM(MID(Table1[[#This Row],[Category and Sub-Category]],SEARCH("/",Table1[[#This Row],[Category and Sub-Category]],1)+1,LEN(Table1[[#This Row],[Category and Sub-Category]])))</f>
        <v>plays</v>
      </c>
      <c r="S3969" s="8">
        <f>DATE(1970,1,1)+(Table1[[#This Row],[launched_at]]/(24*60*60))</f>
        <v>42770.290590277778</v>
      </c>
      <c r="T3969" s="8">
        <f>DATE(1970,1,1)+(Table1[[#This Row],[deadline]]/(24*60*60))</f>
        <v>42800.290590277778</v>
      </c>
      <c r="U3969">
        <f>_xlfn.DAYS(Table1[[#This Row],[Date Ended Conversion]],Table1[[#This Row],[Date Created Conversion]])</f>
        <v>30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9">
        <f>IF(Table1[[#This Row],[goal]] &lt;= 0,0,Table1[[#This Row],[pledged]]/Table1[[#This Row],[goal]])</f>
        <v>0.10539999999999999</v>
      </c>
      <c r="P3970" s="7">
        <f>IF(Table1[[#This Row],[backers_count]] &lt;= 0,0,Table1[[#This Row],[pledged]]/Table1[[#This Row],[backers_count]])</f>
        <v>47.909090909090907</v>
      </c>
      <c r="Q3970" t="str">
        <f>TRIM(MID(Table1[[#This Row],[Category and Sub-Category]],1,SEARCH("/",Table1[[#This Row],[Category and Sub-Category]],1)-1))</f>
        <v>theater</v>
      </c>
      <c r="R3970" t="str">
        <f>TRIM(MID(Table1[[#This Row],[Category and Sub-Category]],SEARCH("/",Table1[[#This Row],[Category and Sub-Category]],1)+1,LEN(Table1[[#This Row],[Category and Sub-Category]])))</f>
        <v>plays</v>
      </c>
      <c r="S3970" s="8">
        <f>DATE(1970,1,1)+(Table1[[#This Row],[launched_at]]/(24*60*60))</f>
        <v>42452.815659722226</v>
      </c>
      <c r="T3970" s="8">
        <f>DATE(1970,1,1)+(Table1[[#This Row],[deadline]]/(24*60*60))</f>
        <v>42512.815659722226</v>
      </c>
      <c r="U3970">
        <f>_xlfn.DAYS(Table1[[#This Row],[Date Ended Conversion]],Table1[[#This Row],[Date Created Conversion]])</f>
        <v>60</v>
      </c>
    </row>
    <row r="3971" spans="1:21" ht="43.5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9">
        <f>IF(Table1[[#This Row],[goal]] &lt;= 0,0,Table1[[#This Row],[pledged]]/Table1[[#This Row],[goal]])</f>
        <v>7.4690265486725665E-2</v>
      </c>
      <c r="P3971" s="7">
        <f>IF(Table1[[#This Row],[backers_count]] &lt;= 0,0,Table1[[#This Row],[pledged]]/Table1[[#This Row],[backers_count]])</f>
        <v>35.166666666666664</v>
      </c>
      <c r="Q3971" t="str">
        <f>TRIM(MID(Table1[[#This Row],[Category and Sub-Category]],1,SEARCH("/",Table1[[#This Row],[Category and Sub-Category]],1)-1))</f>
        <v>theater</v>
      </c>
      <c r="R3971" t="str">
        <f>TRIM(MID(Table1[[#This Row],[Category and Sub-Category]],SEARCH("/",Table1[[#This Row],[Category and Sub-Category]],1)+1,LEN(Table1[[#This Row],[Category and Sub-Category]])))</f>
        <v>plays</v>
      </c>
      <c r="S3971" s="8">
        <f>DATE(1970,1,1)+(Table1[[#This Row],[launched_at]]/(24*60*60))</f>
        <v>42601.854699074072</v>
      </c>
      <c r="T3971" s="8">
        <f>DATE(1970,1,1)+(Table1[[#This Row],[deadline]]/(24*60*60))</f>
        <v>42611.163194444445</v>
      </c>
      <c r="U3971">
        <f>_xlfn.DAYS(Table1[[#This Row],[Date Ended Conversion]],Table1[[#This Row],[Date Created Conversion]])</f>
        <v>10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9">
        <f>IF(Table1[[#This Row],[goal]] &lt;= 0,0,Table1[[#This Row],[pledged]]/Table1[[#This Row],[goal]])</f>
        <v>7.3333333333333334E-4</v>
      </c>
      <c r="P3972" s="7">
        <f>IF(Table1[[#This Row],[backers_count]] &lt;= 0,0,Table1[[#This Row],[pledged]]/Table1[[#This Row],[backers_count]])</f>
        <v>5.5</v>
      </c>
      <c r="Q3972" t="str">
        <f>TRIM(MID(Table1[[#This Row],[Category and Sub-Category]],1,SEARCH("/",Table1[[#This Row],[Category and Sub-Category]],1)-1))</f>
        <v>theater</v>
      </c>
      <c r="R3972" t="str">
        <f>TRIM(MID(Table1[[#This Row],[Category and Sub-Category]],SEARCH("/",Table1[[#This Row],[Category and Sub-Category]],1)+1,LEN(Table1[[#This Row],[Category and Sub-Category]])))</f>
        <v>plays</v>
      </c>
      <c r="S3972" s="8">
        <f>DATE(1970,1,1)+(Table1[[#This Row],[launched_at]]/(24*60*60))</f>
        <v>42447.863553240742</v>
      </c>
      <c r="T3972" s="8">
        <f>DATE(1970,1,1)+(Table1[[#This Row],[deadline]]/(24*60*60))</f>
        <v>42477.863553240742</v>
      </c>
      <c r="U3972">
        <f>_xlfn.DAYS(Table1[[#This Row],[Date Ended Conversion]],Table1[[#This Row],[Date Created Conversion]])</f>
        <v>30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9">
        <f>IF(Table1[[#This Row],[goal]] &lt;= 0,0,Table1[[#This Row],[pledged]]/Table1[[#This Row],[goal]])</f>
        <v>9.7142857142857135E-3</v>
      </c>
      <c r="P3973" s="7">
        <f>IF(Table1[[#This Row],[backers_count]] &lt;= 0,0,Table1[[#This Row],[pledged]]/Table1[[#This Row],[backers_count]])</f>
        <v>22.666666666666668</v>
      </c>
      <c r="Q3973" t="str">
        <f>TRIM(MID(Table1[[#This Row],[Category and Sub-Category]],1,SEARCH("/",Table1[[#This Row],[Category and Sub-Category]],1)-1))</f>
        <v>theater</v>
      </c>
      <c r="R3973" t="str">
        <f>TRIM(MID(Table1[[#This Row],[Category and Sub-Category]],SEARCH("/",Table1[[#This Row],[Category and Sub-Category]],1)+1,LEN(Table1[[#This Row],[Category and Sub-Category]])))</f>
        <v>plays</v>
      </c>
      <c r="S3973" s="8">
        <f>DATE(1970,1,1)+(Table1[[#This Row],[launched_at]]/(24*60*60))</f>
        <v>41811.536180555559</v>
      </c>
      <c r="T3973" s="8">
        <f>DATE(1970,1,1)+(Table1[[#This Row],[deadline]]/(24*60*60))</f>
        <v>41841.536180555559</v>
      </c>
      <c r="U3973">
        <f>_xlfn.DAYS(Table1[[#This Row],[Date Ended Conversion]],Table1[[#This Row],[Date Created Conversion]])</f>
        <v>30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9">
        <f>IF(Table1[[#This Row],[goal]] &lt;= 0,0,Table1[[#This Row],[pledged]]/Table1[[#This Row],[goal]])</f>
        <v>0.21099999999999999</v>
      </c>
      <c r="P3974" s="7">
        <f>IF(Table1[[#This Row],[backers_count]] &lt;= 0,0,Table1[[#This Row],[pledged]]/Table1[[#This Row],[backers_count]])</f>
        <v>26.375</v>
      </c>
      <c r="Q3974" t="str">
        <f>TRIM(MID(Table1[[#This Row],[Category and Sub-Category]],1,SEARCH("/",Table1[[#This Row],[Category and Sub-Category]],1)-1))</f>
        <v>theater</v>
      </c>
      <c r="R3974" t="str">
        <f>TRIM(MID(Table1[[#This Row],[Category and Sub-Category]],SEARCH("/",Table1[[#This Row],[Category and Sub-Category]],1)+1,LEN(Table1[[#This Row],[Category and Sub-Category]])))</f>
        <v>plays</v>
      </c>
      <c r="S3974" s="8">
        <f>DATE(1970,1,1)+(Table1[[#This Row],[launched_at]]/(24*60*60))</f>
        <v>41981.067523148144</v>
      </c>
      <c r="T3974" s="8">
        <f>DATE(1970,1,1)+(Table1[[#This Row],[deadline]]/(24*60*60))</f>
        <v>42041.067523148144</v>
      </c>
      <c r="U3974">
        <f>_xlfn.DAYS(Table1[[#This Row],[Date Ended Conversion]],Table1[[#This Row],[Date Created Conversion]])</f>
        <v>60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9">
        <f>IF(Table1[[#This Row],[goal]] &lt;= 0,0,Table1[[#This Row],[pledged]]/Table1[[#This Row],[goal]])</f>
        <v>0.78100000000000003</v>
      </c>
      <c r="P3975" s="7">
        <f>IF(Table1[[#This Row],[backers_count]] &lt;= 0,0,Table1[[#This Row],[pledged]]/Table1[[#This Row],[backers_count]])</f>
        <v>105.54054054054055</v>
      </c>
      <c r="Q3975" t="str">
        <f>TRIM(MID(Table1[[#This Row],[Category and Sub-Category]],1,SEARCH("/",Table1[[#This Row],[Category and Sub-Category]],1)-1))</f>
        <v>theater</v>
      </c>
      <c r="R3975" t="str">
        <f>TRIM(MID(Table1[[#This Row],[Category and Sub-Category]],SEARCH("/",Table1[[#This Row],[Category and Sub-Category]],1)+1,LEN(Table1[[#This Row],[Category and Sub-Category]])))</f>
        <v>plays</v>
      </c>
      <c r="S3975" s="8">
        <f>DATE(1970,1,1)+(Table1[[#This Row],[launched_at]]/(24*60*60))</f>
        <v>42469.68414351852</v>
      </c>
      <c r="T3975" s="8">
        <f>DATE(1970,1,1)+(Table1[[#This Row],[deadline]]/(24*60*60))</f>
        <v>42499.166666666672</v>
      </c>
      <c r="U3975">
        <f>_xlfn.DAYS(Table1[[#This Row],[Date Ended Conversion]],Table1[[#This Row],[Date Created Conversion]])</f>
        <v>30</v>
      </c>
    </row>
    <row r="3976" spans="1:21" ht="43.5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9">
        <f>IF(Table1[[#This Row],[goal]] &lt;= 0,0,Table1[[#This Row],[pledged]]/Table1[[#This Row],[goal]])</f>
        <v>0.32</v>
      </c>
      <c r="P3976" s="7">
        <f>IF(Table1[[#This Row],[backers_count]] &lt;= 0,0,Table1[[#This Row],[pledged]]/Table1[[#This Row],[backers_count]])</f>
        <v>29.09090909090909</v>
      </c>
      <c r="Q3976" t="str">
        <f>TRIM(MID(Table1[[#This Row],[Category and Sub-Category]],1,SEARCH("/",Table1[[#This Row],[Category and Sub-Category]],1)-1))</f>
        <v>theater</v>
      </c>
      <c r="R3976" t="str">
        <f>TRIM(MID(Table1[[#This Row],[Category and Sub-Category]],SEARCH("/",Table1[[#This Row],[Category and Sub-Category]],1)+1,LEN(Table1[[#This Row],[Category and Sub-Category]])))</f>
        <v>plays</v>
      </c>
      <c r="S3976" s="8">
        <f>DATE(1970,1,1)+(Table1[[#This Row],[launched_at]]/(24*60*60))</f>
        <v>42493.546851851846</v>
      </c>
      <c r="T3976" s="8">
        <f>DATE(1970,1,1)+(Table1[[#This Row],[deadline]]/(24*60*60))</f>
        <v>42523.546851851846</v>
      </c>
      <c r="U3976">
        <f>_xlfn.DAYS(Table1[[#This Row],[Date Ended Conversion]],Table1[[#This Row],[Date Created Conversion]])</f>
        <v>30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9">
        <f>IF(Table1[[#This Row],[goal]] &lt;= 0,0,Table1[[#This Row],[pledged]]/Table1[[#This Row],[goal]])</f>
        <v>0</v>
      </c>
      <c r="P3977" s="7">
        <f>IF(Table1[[#This Row],[backers_count]] &lt;= 0,0,Table1[[#This Row],[pledged]]/Table1[[#This Row],[backers_count]])</f>
        <v>0</v>
      </c>
      <c r="Q3977" t="str">
        <f>TRIM(MID(Table1[[#This Row],[Category and Sub-Category]],1,SEARCH("/",Table1[[#This Row],[Category and Sub-Category]],1)-1))</f>
        <v>theater</v>
      </c>
      <c r="R3977" t="str">
        <f>TRIM(MID(Table1[[#This Row],[Category and Sub-Category]],SEARCH("/",Table1[[#This Row],[Category and Sub-Category]],1)+1,LEN(Table1[[#This Row],[Category and Sub-Category]])))</f>
        <v>plays</v>
      </c>
      <c r="S3977" s="8">
        <f>DATE(1970,1,1)+(Table1[[#This Row],[launched_at]]/(24*60*60))</f>
        <v>42534.866875</v>
      </c>
      <c r="T3977" s="8">
        <f>DATE(1970,1,1)+(Table1[[#This Row],[deadline]]/(24*60*60))</f>
        <v>42564.866875</v>
      </c>
      <c r="U3977">
        <f>_xlfn.DAYS(Table1[[#This Row],[Date Ended Conversion]],Table1[[#This Row],[Date Created Conversion]])</f>
        <v>30</v>
      </c>
    </row>
    <row r="3978" spans="1:21" ht="43.5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9">
        <f>IF(Table1[[#This Row],[goal]] &lt;= 0,0,Table1[[#This Row],[pledged]]/Table1[[#This Row],[goal]])</f>
        <v>0.47692307692307695</v>
      </c>
      <c r="P3978" s="7">
        <f>IF(Table1[[#This Row],[backers_count]] &lt;= 0,0,Table1[[#This Row],[pledged]]/Table1[[#This Row],[backers_count]])</f>
        <v>62</v>
      </c>
      <c r="Q3978" t="str">
        <f>TRIM(MID(Table1[[#This Row],[Category and Sub-Category]],1,SEARCH("/",Table1[[#This Row],[Category and Sub-Category]],1)-1))</f>
        <v>theater</v>
      </c>
      <c r="R3978" t="str">
        <f>TRIM(MID(Table1[[#This Row],[Category and Sub-Category]],SEARCH("/",Table1[[#This Row],[Category and Sub-Category]],1)+1,LEN(Table1[[#This Row],[Category and Sub-Category]])))</f>
        <v>plays</v>
      </c>
      <c r="S3978" s="8">
        <f>DATE(1970,1,1)+(Table1[[#This Row],[launched_at]]/(24*60*60))</f>
        <v>41830.858344907407</v>
      </c>
      <c r="T3978" s="8">
        <f>DATE(1970,1,1)+(Table1[[#This Row],[deadline]]/(24*60*60))</f>
        <v>41852.291666666664</v>
      </c>
      <c r="U3978">
        <f>_xlfn.DAYS(Table1[[#This Row],[Date Ended Conversion]],Table1[[#This Row],[Date Created Conversion]])</f>
        <v>22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9">
        <f>IF(Table1[[#This Row],[goal]] &lt;= 0,0,Table1[[#This Row],[pledged]]/Table1[[#This Row],[goal]])</f>
        <v>1.4500000000000001E-2</v>
      </c>
      <c r="P3979" s="7">
        <f>IF(Table1[[#This Row],[backers_count]] &lt;= 0,0,Table1[[#This Row],[pledged]]/Table1[[#This Row],[backers_count]])</f>
        <v>217.5</v>
      </c>
      <c r="Q3979" t="str">
        <f>TRIM(MID(Table1[[#This Row],[Category and Sub-Category]],1,SEARCH("/",Table1[[#This Row],[Category and Sub-Category]],1)-1))</f>
        <v>theater</v>
      </c>
      <c r="R3979" t="str">
        <f>TRIM(MID(Table1[[#This Row],[Category and Sub-Category]],SEARCH("/",Table1[[#This Row],[Category and Sub-Category]],1)+1,LEN(Table1[[#This Row],[Category and Sub-Category]])))</f>
        <v>plays</v>
      </c>
      <c r="S3979" s="8">
        <f>DATE(1970,1,1)+(Table1[[#This Row],[launched_at]]/(24*60*60))</f>
        <v>42543.788564814815</v>
      </c>
      <c r="T3979" s="8">
        <f>DATE(1970,1,1)+(Table1[[#This Row],[deadline]]/(24*60*60))</f>
        <v>42573.788564814815</v>
      </c>
      <c r="U3979">
        <f>_xlfn.DAYS(Table1[[#This Row],[Date Ended Conversion]],Table1[[#This Row],[Date Created Conversion]])</f>
        <v>30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9">
        <f>IF(Table1[[#This Row],[goal]] &lt;= 0,0,Table1[[#This Row],[pledged]]/Table1[[#This Row],[goal]])</f>
        <v>0.107</v>
      </c>
      <c r="P3980" s="7">
        <f>IF(Table1[[#This Row],[backers_count]] &lt;= 0,0,Table1[[#This Row],[pledged]]/Table1[[#This Row],[backers_count]])</f>
        <v>26.75</v>
      </c>
      <c r="Q3980" t="str">
        <f>TRIM(MID(Table1[[#This Row],[Category and Sub-Category]],1,SEARCH("/",Table1[[#This Row],[Category and Sub-Category]],1)-1))</f>
        <v>theater</v>
      </c>
      <c r="R3980" t="str">
        <f>TRIM(MID(Table1[[#This Row],[Category and Sub-Category]],SEARCH("/",Table1[[#This Row],[Category and Sub-Category]],1)+1,LEN(Table1[[#This Row],[Category and Sub-Category]])))</f>
        <v>plays</v>
      </c>
      <c r="S3980" s="8">
        <f>DATE(1970,1,1)+(Table1[[#This Row],[launched_at]]/(24*60*60))</f>
        <v>41975.642974537041</v>
      </c>
      <c r="T3980" s="8">
        <f>DATE(1970,1,1)+(Table1[[#This Row],[deadline]]/(24*60*60))</f>
        <v>42035.642974537041</v>
      </c>
      <c r="U3980">
        <f>_xlfn.DAYS(Table1[[#This Row],[Date Ended Conversion]],Table1[[#This Row],[Date Created Conversion]])</f>
        <v>60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9">
        <f>IF(Table1[[#This Row],[goal]] &lt;= 0,0,Table1[[#This Row],[pledged]]/Table1[[#This Row],[goal]])</f>
        <v>1.8333333333333333E-2</v>
      </c>
      <c r="P3981" s="7">
        <f>IF(Table1[[#This Row],[backers_count]] &lt;= 0,0,Table1[[#This Row],[pledged]]/Table1[[#This Row],[backers_count]])</f>
        <v>18.333333333333332</v>
      </c>
      <c r="Q3981" t="str">
        <f>TRIM(MID(Table1[[#This Row],[Category and Sub-Category]],1,SEARCH("/",Table1[[#This Row],[Category and Sub-Category]],1)-1))</f>
        <v>theater</v>
      </c>
      <c r="R3981" t="str">
        <f>TRIM(MID(Table1[[#This Row],[Category and Sub-Category]],SEARCH("/",Table1[[#This Row],[Category and Sub-Category]],1)+1,LEN(Table1[[#This Row],[Category and Sub-Category]])))</f>
        <v>plays</v>
      </c>
      <c r="S3981" s="8">
        <f>DATE(1970,1,1)+(Table1[[#This Row],[launched_at]]/(24*60*60))</f>
        <v>42069.903437500005</v>
      </c>
      <c r="T3981" s="8">
        <f>DATE(1970,1,1)+(Table1[[#This Row],[deadline]]/(24*60*60))</f>
        <v>42092.833333333328</v>
      </c>
      <c r="U3981">
        <f>_xlfn.DAYS(Table1[[#This Row],[Date Ended Conversion]],Table1[[#This Row],[Date Created Conversion]])</f>
        <v>23</v>
      </c>
    </row>
    <row r="3982" spans="1:21" ht="43.5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9">
        <f>IF(Table1[[#This Row],[goal]] &lt;= 0,0,Table1[[#This Row],[pledged]]/Table1[[#This Row],[goal]])</f>
        <v>0.18</v>
      </c>
      <c r="P3982" s="7">
        <f>IF(Table1[[#This Row],[backers_count]] &lt;= 0,0,Table1[[#This Row],[pledged]]/Table1[[#This Row],[backers_count]])</f>
        <v>64.285714285714292</v>
      </c>
      <c r="Q3982" t="str">
        <f>TRIM(MID(Table1[[#This Row],[Category and Sub-Category]],1,SEARCH("/",Table1[[#This Row],[Category and Sub-Category]],1)-1))</f>
        <v>theater</v>
      </c>
      <c r="R3982" t="str">
        <f>TRIM(MID(Table1[[#This Row],[Category and Sub-Category]],SEARCH("/",Table1[[#This Row],[Category and Sub-Category]],1)+1,LEN(Table1[[#This Row],[Category and Sub-Category]])))</f>
        <v>plays</v>
      </c>
      <c r="S3982" s="8">
        <f>DATE(1970,1,1)+(Table1[[#This Row],[launched_at]]/(24*60*60))</f>
        <v>41795.598923611113</v>
      </c>
      <c r="T3982" s="8">
        <f>DATE(1970,1,1)+(Table1[[#This Row],[deadline]]/(24*60*60))</f>
        <v>41825.598923611113</v>
      </c>
      <c r="U3982">
        <f>_xlfn.DAYS(Table1[[#This Row],[Date Ended Conversion]],Table1[[#This Row],[Date Created Conversion]])</f>
        <v>30</v>
      </c>
    </row>
    <row r="3983" spans="1:21" ht="29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9">
        <f>IF(Table1[[#This Row],[goal]] &lt;= 0,0,Table1[[#This Row],[pledged]]/Table1[[#This Row],[goal]])</f>
        <v>4.0833333333333333E-2</v>
      </c>
      <c r="P3983" s="7">
        <f>IF(Table1[[#This Row],[backers_count]] &lt;= 0,0,Table1[[#This Row],[pledged]]/Table1[[#This Row],[backers_count]])</f>
        <v>175</v>
      </c>
      <c r="Q3983" t="str">
        <f>TRIM(MID(Table1[[#This Row],[Category and Sub-Category]],1,SEARCH("/",Table1[[#This Row],[Category and Sub-Category]],1)-1))</f>
        <v>theater</v>
      </c>
      <c r="R3983" t="str">
        <f>TRIM(MID(Table1[[#This Row],[Category and Sub-Category]],SEARCH("/",Table1[[#This Row],[Category and Sub-Category]],1)+1,LEN(Table1[[#This Row],[Category and Sub-Category]])))</f>
        <v>plays</v>
      </c>
      <c r="S3983" s="8">
        <f>DATE(1970,1,1)+(Table1[[#This Row],[launched_at]]/(24*60*60))</f>
        <v>42508.179965277777</v>
      </c>
      <c r="T3983" s="8">
        <f>DATE(1970,1,1)+(Table1[[#This Row],[deadline]]/(24*60*60))</f>
        <v>42568.179965277777</v>
      </c>
      <c r="U3983">
        <f>_xlfn.DAYS(Table1[[#This Row],[Date Ended Conversion]],Table1[[#This Row],[Date Created Conversion]])</f>
        <v>60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9">
        <f>IF(Table1[[#This Row],[goal]] &lt;= 0,0,Table1[[#This Row],[pledged]]/Table1[[#This Row],[goal]])</f>
        <v>0.2</v>
      </c>
      <c r="P3984" s="7">
        <f>IF(Table1[[#This Row],[backers_count]] &lt;= 0,0,Table1[[#This Row],[pledged]]/Table1[[#This Row],[backers_count]])</f>
        <v>34</v>
      </c>
      <c r="Q3984" t="str">
        <f>TRIM(MID(Table1[[#This Row],[Category and Sub-Category]],1,SEARCH("/",Table1[[#This Row],[Category and Sub-Category]],1)-1))</f>
        <v>theater</v>
      </c>
      <c r="R3984" t="str">
        <f>TRIM(MID(Table1[[#This Row],[Category and Sub-Category]],SEARCH("/",Table1[[#This Row],[Category and Sub-Category]],1)+1,LEN(Table1[[#This Row],[Category and Sub-Category]])))</f>
        <v>plays</v>
      </c>
      <c r="S3984" s="8">
        <f>DATE(1970,1,1)+(Table1[[#This Row],[launched_at]]/(24*60*60))</f>
        <v>42132.809953703705</v>
      </c>
      <c r="T3984" s="8">
        <f>DATE(1970,1,1)+(Table1[[#This Row],[deadline]]/(24*60*60))</f>
        <v>42192.809953703705</v>
      </c>
      <c r="U3984">
        <f>_xlfn.DAYS(Table1[[#This Row],[Date Ended Conversion]],Table1[[#This Row],[Date Created Conversion]])</f>
        <v>60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9">
        <f>IF(Table1[[#This Row],[goal]] &lt;= 0,0,Table1[[#This Row],[pledged]]/Table1[[#This Row],[goal]])</f>
        <v>0.34802513464991025</v>
      </c>
      <c r="P3985" s="7">
        <f>IF(Table1[[#This Row],[backers_count]] &lt;= 0,0,Table1[[#This Row],[pledged]]/Table1[[#This Row],[backers_count]])</f>
        <v>84.282608695652172</v>
      </c>
      <c r="Q3985" t="str">
        <f>TRIM(MID(Table1[[#This Row],[Category and Sub-Category]],1,SEARCH("/",Table1[[#This Row],[Category and Sub-Category]],1)-1))</f>
        <v>theater</v>
      </c>
      <c r="R3985" t="str">
        <f>TRIM(MID(Table1[[#This Row],[Category and Sub-Category]],SEARCH("/",Table1[[#This Row],[Category and Sub-Category]],1)+1,LEN(Table1[[#This Row],[Category and Sub-Category]])))</f>
        <v>plays</v>
      </c>
      <c r="S3985" s="8">
        <f>DATE(1970,1,1)+(Table1[[#This Row],[launched_at]]/(24*60*60))</f>
        <v>41747.86986111111</v>
      </c>
      <c r="T3985" s="8">
        <f>DATE(1970,1,1)+(Table1[[#This Row],[deadline]]/(24*60*60))</f>
        <v>41779.290972222225</v>
      </c>
      <c r="U3985">
        <f>_xlfn.DAYS(Table1[[#This Row],[Date Ended Conversion]],Table1[[#This Row],[Date Created Conversion]])</f>
        <v>32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9">
        <f>IF(Table1[[#This Row],[goal]] &lt;= 0,0,Table1[[#This Row],[pledged]]/Table1[[#This Row],[goal]])</f>
        <v>6.3333333333333339E-2</v>
      </c>
      <c r="P3986" s="7">
        <f>IF(Table1[[#This Row],[backers_count]] &lt;= 0,0,Table1[[#This Row],[pledged]]/Table1[[#This Row],[backers_count]])</f>
        <v>9.5</v>
      </c>
      <c r="Q3986" t="str">
        <f>TRIM(MID(Table1[[#This Row],[Category and Sub-Category]],1,SEARCH("/",Table1[[#This Row],[Category and Sub-Category]],1)-1))</f>
        <v>theater</v>
      </c>
      <c r="R3986" t="str">
        <f>TRIM(MID(Table1[[#This Row],[Category and Sub-Category]],SEARCH("/",Table1[[#This Row],[Category and Sub-Category]],1)+1,LEN(Table1[[#This Row],[Category and Sub-Category]])))</f>
        <v>plays</v>
      </c>
      <c r="S3986" s="8">
        <f>DATE(1970,1,1)+(Table1[[#This Row],[launched_at]]/(24*60*60))</f>
        <v>41920.963472222225</v>
      </c>
      <c r="T3986" s="8">
        <f>DATE(1970,1,1)+(Table1[[#This Row],[deadline]]/(24*60*60))</f>
        <v>41951</v>
      </c>
      <c r="U3986">
        <f>_xlfn.DAYS(Table1[[#This Row],[Date Ended Conversion]],Table1[[#This Row],[Date Created Conversion]])</f>
        <v>31</v>
      </c>
    </row>
    <row r="3987" spans="1:21" ht="43.5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9">
        <f>IF(Table1[[#This Row],[goal]] &lt;= 0,0,Table1[[#This Row],[pledged]]/Table1[[#This Row],[goal]])</f>
        <v>0.32050000000000001</v>
      </c>
      <c r="P3987" s="7">
        <f>IF(Table1[[#This Row],[backers_count]] &lt;= 0,0,Table1[[#This Row],[pledged]]/Table1[[#This Row],[backers_count]])</f>
        <v>33.736842105263158</v>
      </c>
      <c r="Q3987" t="str">
        <f>TRIM(MID(Table1[[#This Row],[Category and Sub-Category]],1,SEARCH("/",Table1[[#This Row],[Category and Sub-Category]],1)-1))</f>
        <v>theater</v>
      </c>
      <c r="R3987" t="str">
        <f>TRIM(MID(Table1[[#This Row],[Category and Sub-Category]],SEARCH("/",Table1[[#This Row],[Category and Sub-Category]],1)+1,LEN(Table1[[#This Row],[Category and Sub-Category]])))</f>
        <v>plays</v>
      </c>
      <c r="S3987" s="8">
        <f>DATE(1970,1,1)+(Table1[[#This Row],[launched_at]]/(24*60*60))</f>
        <v>42399.707407407404</v>
      </c>
      <c r="T3987" s="8">
        <f>DATE(1970,1,1)+(Table1[[#This Row],[deadline]]/(24*60*60))</f>
        <v>42420.878472222219</v>
      </c>
      <c r="U3987">
        <f>_xlfn.DAYS(Table1[[#This Row],[Date Ended Conversion]],Table1[[#This Row],[Date Created Conversion]])</f>
        <v>21</v>
      </c>
    </row>
    <row r="3988" spans="1:21" ht="43.5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9">
        <f>IF(Table1[[#This Row],[goal]] &lt;= 0,0,Table1[[#This Row],[pledged]]/Table1[[#This Row],[goal]])</f>
        <v>9.7600000000000006E-2</v>
      </c>
      <c r="P3988" s="7">
        <f>IF(Table1[[#This Row],[backers_count]] &lt;= 0,0,Table1[[#This Row],[pledged]]/Table1[[#This Row],[backers_count]])</f>
        <v>37.53846153846154</v>
      </c>
      <c r="Q3988" t="str">
        <f>TRIM(MID(Table1[[#This Row],[Category and Sub-Category]],1,SEARCH("/",Table1[[#This Row],[Category and Sub-Category]],1)-1))</f>
        <v>theater</v>
      </c>
      <c r="R3988" t="str">
        <f>TRIM(MID(Table1[[#This Row],[Category and Sub-Category]],SEARCH("/",Table1[[#This Row],[Category and Sub-Category]],1)+1,LEN(Table1[[#This Row],[Category and Sub-Category]])))</f>
        <v>plays</v>
      </c>
      <c r="S3988" s="8">
        <f>DATE(1970,1,1)+(Table1[[#This Row],[launched_at]]/(24*60*60))</f>
        <v>42467.548541666663</v>
      </c>
      <c r="T3988" s="8">
        <f>DATE(1970,1,1)+(Table1[[#This Row],[deadline]]/(24*60*60))</f>
        <v>42496.544444444444</v>
      </c>
      <c r="U3988">
        <f>_xlfn.DAYS(Table1[[#This Row],[Date Ended Conversion]],Table1[[#This Row],[Date Created Conversion]])</f>
        <v>29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9">
        <f>IF(Table1[[#This Row],[goal]] &lt;= 0,0,Table1[[#This Row],[pledged]]/Table1[[#This Row],[goal]])</f>
        <v>0.3775</v>
      </c>
      <c r="P3989" s="7">
        <f>IF(Table1[[#This Row],[backers_count]] &lt;= 0,0,Table1[[#This Row],[pledged]]/Table1[[#This Row],[backers_count]])</f>
        <v>11.615384615384615</v>
      </c>
      <c r="Q3989" t="str">
        <f>TRIM(MID(Table1[[#This Row],[Category and Sub-Category]],1,SEARCH("/",Table1[[#This Row],[Category and Sub-Category]],1)-1))</f>
        <v>theater</v>
      </c>
      <c r="R3989" t="str">
        <f>TRIM(MID(Table1[[#This Row],[Category and Sub-Category]],SEARCH("/",Table1[[#This Row],[Category and Sub-Category]],1)+1,LEN(Table1[[#This Row],[Category and Sub-Category]])))</f>
        <v>plays</v>
      </c>
      <c r="S3989" s="8">
        <f>DATE(1970,1,1)+(Table1[[#This Row],[launched_at]]/(24*60*60))</f>
        <v>41765.92465277778</v>
      </c>
      <c r="T3989" s="8">
        <f>DATE(1970,1,1)+(Table1[[#This Row],[deadline]]/(24*60*60))</f>
        <v>41775.92465277778</v>
      </c>
      <c r="U3989">
        <f>_xlfn.DAYS(Table1[[#This Row],[Date Ended Conversion]],Table1[[#This Row],[Date Created Conversion]])</f>
        <v>10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9">
        <f>IF(Table1[[#This Row],[goal]] &lt;= 0,0,Table1[[#This Row],[pledged]]/Table1[[#This Row],[goal]])</f>
        <v>2.1333333333333333E-2</v>
      </c>
      <c r="P3990" s="7">
        <f>IF(Table1[[#This Row],[backers_count]] &lt;= 0,0,Table1[[#This Row],[pledged]]/Table1[[#This Row],[backers_count]])</f>
        <v>8</v>
      </c>
      <c r="Q3990" t="str">
        <f>TRIM(MID(Table1[[#This Row],[Category and Sub-Category]],1,SEARCH("/",Table1[[#This Row],[Category and Sub-Category]],1)-1))</f>
        <v>theater</v>
      </c>
      <c r="R3990" t="str">
        <f>TRIM(MID(Table1[[#This Row],[Category and Sub-Category]],SEARCH("/",Table1[[#This Row],[Category and Sub-Category]],1)+1,LEN(Table1[[#This Row],[Category and Sub-Category]])))</f>
        <v>plays</v>
      </c>
      <c r="S3990" s="8">
        <f>DATE(1970,1,1)+(Table1[[#This Row],[launched_at]]/(24*60*60))</f>
        <v>42230.08116898148</v>
      </c>
      <c r="T3990" s="8">
        <f>DATE(1970,1,1)+(Table1[[#This Row],[deadline]]/(24*60*60))</f>
        <v>42245.08116898148</v>
      </c>
      <c r="U3990">
        <f>_xlfn.DAYS(Table1[[#This Row],[Date Ended Conversion]],Table1[[#This Row],[Date Created Conversion]])</f>
        <v>15</v>
      </c>
    </row>
    <row r="3991" spans="1:21" ht="43.5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9">
        <f>IF(Table1[[#This Row],[goal]] &lt;= 0,0,Table1[[#This Row],[pledged]]/Table1[[#This Row],[goal]])</f>
        <v>0</v>
      </c>
      <c r="P3991" s="7">
        <f>IF(Table1[[#This Row],[backers_count]] &lt;= 0,0,Table1[[#This Row],[pledged]]/Table1[[#This Row],[backers_count]])</f>
        <v>0</v>
      </c>
      <c r="Q3991" t="str">
        <f>TRIM(MID(Table1[[#This Row],[Category and Sub-Category]],1,SEARCH("/",Table1[[#This Row],[Category and Sub-Category]],1)-1))</f>
        <v>theater</v>
      </c>
      <c r="R3991" t="str">
        <f>TRIM(MID(Table1[[#This Row],[Category and Sub-Category]],SEARCH("/",Table1[[#This Row],[Category and Sub-Category]],1)+1,LEN(Table1[[#This Row],[Category and Sub-Category]])))</f>
        <v>plays</v>
      </c>
      <c r="S3991" s="8">
        <f>DATE(1970,1,1)+(Table1[[#This Row],[launched_at]]/(24*60*60))</f>
        <v>42286.749780092592</v>
      </c>
      <c r="T3991" s="8">
        <f>DATE(1970,1,1)+(Table1[[#This Row],[deadline]]/(24*60*60))</f>
        <v>42316.791446759264</v>
      </c>
      <c r="U3991">
        <f>_xlfn.DAYS(Table1[[#This Row],[Date Ended Conversion]],Table1[[#This Row],[Date Created Conversion]])</f>
        <v>30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9">
        <f>IF(Table1[[#This Row],[goal]] &lt;= 0,0,Table1[[#This Row],[pledged]]/Table1[[#This Row],[goal]])</f>
        <v>4.1818181818181817E-2</v>
      </c>
      <c r="P3992" s="7">
        <f>IF(Table1[[#This Row],[backers_count]] &lt;= 0,0,Table1[[#This Row],[pledged]]/Table1[[#This Row],[backers_count]])</f>
        <v>23</v>
      </c>
      <c r="Q3992" t="str">
        <f>TRIM(MID(Table1[[#This Row],[Category and Sub-Category]],1,SEARCH("/",Table1[[#This Row],[Category and Sub-Category]],1)-1))</f>
        <v>theater</v>
      </c>
      <c r="R3992" t="str">
        <f>TRIM(MID(Table1[[#This Row],[Category and Sub-Category]],SEARCH("/",Table1[[#This Row],[Category and Sub-Category]],1)+1,LEN(Table1[[#This Row],[Category and Sub-Category]])))</f>
        <v>plays</v>
      </c>
      <c r="S3992" s="8">
        <f>DATE(1970,1,1)+(Table1[[#This Row],[launched_at]]/(24*60*60))</f>
        <v>42401.672372685185</v>
      </c>
      <c r="T3992" s="8">
        <f>DATE(1970,1,1)+(Table1[[#This Row],[deadline]]/(24*60*60))</f>
        <v>42431.672372685185</v>
      </c>
      <c r="U3992">
        <f>_xlfn.DAYS(Table1[[#This Row],[Date Ended Conversion]],Table1[[#This Row],[Date Created Conversion]])</f>
        <v>30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9">
        <f>IF(Table1[[#This Row],[goal]] &lt;= 0,0,Table1[[#This Row],[pledged]]/Table1[[#This Row],[goal]])</f>
        <v>0.2</v>
      </c>
      <c r="P3993" s="7">
        <f>IF(Table1[[#This Row],[backers_count]] &lt;= 0,0,Table1[[#This Row],[pledged]]/Table1[[#This Row],[backers_count]])</f>
        <v>100</v>
      </c>
      <c r="Q3993" t="str">
        <f>TRIM(MID(Table1[[#This Row],[Category and Sub-Category]],1,SEARCH("/",Table1[[#This Row],[Category and Sub-Category]],1)-1))</f>
        <v>theater</v>
      </c>
      <c r="R3993" t="str">
        <f>TRIM(MID(Table1[[#This Row],[Category and Sub-Category]],SEARCH("/",Table1[[#This Row],[Category and Sub-Category]],1)+1,LEN(Table1[[#This Row],[Category and Sub-Category]])))</f>
        <v>plays</v>
      </c>
      <c r="S3993" s="8">
        <f>DATE(1970,1,1)+(Table1[[#This Row],[launched_at]]/(24*60*60))</f>
        <v>42125.644467592589</v>
      </c>
      <c r="T3993" s="8">
        <f>DATE(1970,1,1)+(Table1[[#This Row],[deadline]]/(24*60*60))</f>
        <v>42155.644467592589</v>
      </c>
      <c r="U3993">
        <f>_xlfn.DAYS(Table1[[#This Row],[Date Ended Conversion]],Table1[[#This Row],[Date Created Conversion]])</f>
        <v>30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9">
        <f>IF(Table1[[#This Row],[goal]] &lt;= 0,0,Table1[[#This Row],[pledged]]/Table1[[#This Row],[goal]])</f>
        <v>5.4100000000000002E-2</v>
      </c>
      <c r="P3994" s="7">
        <f>IF(Table1[[#This Row],[backers_count]] &lt;= 0,0,Table1[[#This Row],[pledged]]/Table1[[#This Row],[backers_count]])</f>
        <v>60.111111111111114</v>
      </c>
      <c r="Q3994" t="str">
        <f>TRIM(MID(Table1[[#This Row],[Category and Sub-Category]],1,SEARCH("/",Table1[[#This Row],[Category and Sub-Category]],1)-1))</f>
        <v>theater</v>
      </c>
      <c r="R3994" t="str">
        <f>TRIM(MID(Table1[[#This Row],[Category and Sub-Category]],SEARCH("/",Table1[[#This Row],[Category and Sub-Category]],1)+1,LEN(Table1[[#This Row],[Category and Sub-Category]])))</f>
        <v>plays</v>
      </c>
      <c r="S3994" s="8">
        <f>DATE(1970,1,1)+(Table1[[#This Row],[launched_at]]/(24*60*60))</f>
        <v>42289.94049768518</v>
      </c>
      <c r="T3994" s="8">
        <f>DATE(1970,1,1)+(Table1[[#This Row],[deadline]]/(24*60*60))</f>
        <v>42349.982164351852</v>
      </c>
      <c r="U3994">
        <f>_xlfn.DAYS(Table1[[#This Row],[Date Ended Conversion]],Table1[[#This Row],[Date Created Conversion]])</f>
        <v>60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9">
        <f>IF(Table1[[#This Row],[goal]] &lt;= 0,0,Table1[[#This Row],[pledged]]/Table1[[#This Row],[goal]])</f>
        <v>6.0000000000000002E-5</v>
      </c>
      <c r="P3995" s="7">
        <f>IF(Table1[[#This Row],[backers_count]] &lt;= 0,0,Table1[[#This Row],[pledged]]/Table1[[#This Row],[backers_count]])</f>
        <v>3</v>
      </c>
      <c r="Q3995" t="str">
        <f>TRIM(MID(Table1[[#This Row],[Category and Sub-Category]],1,SEARCH("/",Table1[[#This Row],[Category and Sub-Category]],1)-1))</f>
        <v>theater</v>
      </c>
      <c r="R3995" t="str">
        <f>TRIM(MID(Table1[[#This Row],[Category and Sub-Category]],SEARCH("/",Table1[[#This Row],[Category and Sub-Category]],1)+1,LEN(Table1[[#This Row],[Category and Sub-Category]])))</f>
        <v>plays</v>
      </c>
      <c r="S3995" s="8">
        <f>DATE(1970,1,1)+(Table1[[#This Row],[launched_at]]/(24*60*60))</f>
        <v>42107.864722222221</v>
      </c>
      <c r="T3995" s="8">
        <f>DATE(1970,1,1)+(Table1[[#This Row],[deadline]]/(24*60*60))</f>
        <v>42137.864722222221</v>
      </c>
      <c r="U3995">
        <f>_xlfn.DAYS(Table1[[#This Row],[Date Ended Conversion]],Table1[[#This Row],[Date Created Conversion]])</f>
        <v>30</v>
      </c>
    </row>
    <row r="3996" spans="1:21" ht="29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9">
        <f>IF(Table1[[#This Row],[goal]] &lt;= 0,0,Table1[[#This Row],[pledged]]/Table1[[#This Row],[goal]])</f>
        <v>2.5000000000000001E-3</v>
      </c>
      <c r="P3996" s="7">
        <f>IF(Table1[[#This Row],[backers_count]] &lt;= 0,0,Table1[[#This Row],[pledged]]/Table1[[#This Row],[backers_count]])</f>
        <v>5</v>
      </c>
      <c r="Q3996" t="str">
        <f>TRIM(MID(Table1[[#This Row],[Category and Sub-Category]],1,SEARCH("/",Table1[[#This Row],[Category and Sub-Category]],1)-1))</f>
        <v>theater</v>
      </c>
      <c r="R3996" t="str">
        <f>TRIM(MID(Table1[[#This Row],[Category and Sub-Category]],SEARCH("/",Table1[[#This Row],[Category and Sub-Category]],1)+1,LEN(Table1[[#This Row],[Category and Sub-Category]])))</f>
        <v>plays</v>
      </c>
      <c r="S3996" s="8">
        <f>DATE(1970,1,1)+(Table1[[#This Row],[launched_at]]/(24*60*60))</f>
        <v>41809.389930555553</v>
      </c>
      <c r="T3996" s="8">
        <f>DATE(1970,1,1)+(Table1[[#This Row],[deadline]]/(24*60*60))</f>
        <v>41839.389930555553</v>
      </c>
      <c r="U3996">
        <f>_xlfn.DAYS(Table1[[#This Row],[Date Ended Conversion]],Table1[[#This Row],[Date Created Conversion]])</f>
        <v>30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9">
        <f>IF(Table1[[#This Row],[goal]] &lt;= 0,0,Table1[[#This Row],[pledged]]/Table1[[#This Row],[goal]])</f>
        <v>0.35</v>
      </c>
      <c r="P3997" s="7">
        <f>IF(Table1[[#This Row],[backers_count]] &lt;= 0,0,Table1[[#This Row],[pledged]]/Table1[[#This Row],[backers_count]])</f>
        <v>17.5</v>
      </c>
      <c r="Q3997" t="str">
        <f>TRIM(MID(Table1[[#This Row],[Category and Sub-Category]],1,SEARCH("/",Table1[[#This Row],[Category and Sub-Category]],1)-1))</f>
        <v>theater</v>
      </c>
      <c r="R3997" t="str">
        <f>TRIM(MID(Table1[[#This Row],[Category and Sub-Category]],SEARCH("/",Table1[[#This Row],[Category and Sub-Category]],1)+1,LEN(Table1[[#This Row],[Category and Sub-Category]])))</f>
        <v>plays</v>
      </c>
      <c r="S3997" s="8">
        <f>DATE(1970,1,1)+(Table1[[#This Row],[launched_at]]/(24*60*60))</f>
        <v>42019.683761574073</v>
      </c>
      <c r="T3997" s="8">
        <f>DATE(1970,1,1)+(Table1[[#This Row],[deadline]]/(24*60*60))</f>
        <v>42049.477083333331</v>
      </c>
      <c r="U3997">
        <f>_xlfn.DAYS(Table1[[#This Row],[Date Ended Conversion]],Table1[[#This Row],[Date Created Conversion]])</f>
        <v>30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9">
        <f>IF(Table1[[#This Row],[goal]] &lt;= 0,0,Table1[[#This Row],[pledged]]/Table1[[#This Row],[goal]])</f>
        <v>0.16566666666666666</v>
      </c>
      <c r="P3998" s="7">
        <f>IF(Table1[[#This Row],[backers_count]] &lt;= 0,0,Table1[[#This Row],[pledged]]/Table1[[#This Row],[backers_count]])</f>
        <v>29.235294117647058</v>
      </c>
      <c r="Q3998" t="str">
        <f>TRIM(MID(Table1[[#This Row],[Category and Sub-Category]],1,SEARCH("/",Table1[[#This Row],[Category and Sub-Category]],1)-1))</f>
        <v>theater</v>
      </c>
      <c r="R3998" t="str">
        <f>TRIM(MID(Table1[[#This Row],[Category and Sub-Category]],SEARCH("/",Table1[[#This Row],[Category and Sub-Category]],1)+1,LEN(Table1[[#This Row],[Category and Sub-Category]])))</f>
        <v>plays</v>
      </c>
      <c r="S3998" s="8">
        <f>DATE(1970,1,1)+(Table1[[#This Row],[launched_at]]/(24*60*60))</f>
        <v>41950.266944444447</v>
      </c>
      <c r="T3998" s="8">
        <f>DATE(1970,1,1)+(Table1[[#This Row],[deadline]]/(24*60*60))</f>
        <v>41963.669444444444</v>
      </c>
      <c r="U3998">
        <f>_xlfn.DAYS(Table1[[#This Row],[Date Ended Conversion]],Table1[[#This Row],[Date Created Conversion]])</f>
        <v>13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9">
        <f>IF(Table1[[#This Row],[goal]] &lt;= 0,0,Table1[[#This Row],[pledged]]/Table1[[#This Row],[goal]])</f>
        <v>0</v>
      </c>
      <c r="P3999" s="7">
        <f>IF(Table1[[#This Row],[backers_count]] &lt;= 0,0,Table1[[#This Row],[pledged]]/Table1[[#This Row],[backers_count]])</f>
        <v>0</v>
      </c>
      <c r="Q3999" t="str">
        <f>TRIM(MID(Table1[[#This Row],[Category and Sub-Category]],1,SEARCH("/",Table1[[#This Row],[Category and Sub-Category]],1)-1))</f>
        <v>theater</v>
      </c>
      <c r="R3999" t="str">
        <f>TRIM(MID(Table1[[#This Row],[Category and Sub-Category]],SEARCH("/",Table1[[#This Row],[Category and Sub-Category]],1)+1,LEN(Table1[[#This Row],[Category and Sub-Category]])))</f>
        <v>plays</v>
      </c>
      <c r="S3999" s="8">
        <f>DATE(1970,1,1)+(Table1[[#This Row],[launched_at]]/(24*60*60))</f>
        <v>42069.391446759255</v>
      </c>
      <c r="T3999" s="8">
        <f>DATE(1970,1,1)+(Table1[[#This Row],[deadline]]/(24*60*60))</f>
        <v>42099.349780092598</v>
      </c>
      <c r="U3999">
        <f>_xlfn.DAYS(Table1[[#This Row],[Date Ended Conversion]],Table1[[#This Row],[Date Created Conversion]])</f>
        <v>30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9">
        <f>IF(Table1[[#This Row],[goal]] &lt;= 0,0,Table1[[#This Row],[pledged]]/Table1[[#This Row],[goal]])</f>
        <v>0.57199999999999995</v>
      </c>
      <c r="P4000" s="7">
        <f>IF(Table1[[#This Row],[backers_count]] &lt;= 0,0,Table1[[#This Row],[pledged]]/Table1[[#This Row],[backers_count]])</f>
        <v>59.583333333333336</v>
      </c>
      <c r="Q4000" t="str">
        <f>TRIM(MID(Table1[[#This Row],[Category and Sub-Category]],1,SEARCH("/",Table1[[#This Row],[Category and Sub-Category]],1)-1))</f>
        <v>theater</v>
      </c>
      <c r="R4000" t="str">
        <f>TRIM(MID(Table1[[#This Row],[Category and Sub-Category]],SEARCH("/",Table1[[#This Row],[Category and Sub-Category]],1)+1,LEN(Table1[[#This Row],[Category and Sub-Category]])))</f>
        <v>plays</v>
      </c>
      <c r="S4000" s="8">
        <f>DATE(1970,1,1)+(Table1[[#This Row],[launched_at]]/(24*60*60))</f>
        <v>42061.963263888887</v>
      </c>
      <c r="T4000" s="8">
        <f>DATE(1970,1,1)+(Table1[[#This Row],[deadline]]/(24*60*60))</f>
        <v>42091.921597222223</v>
      </c>
      <c r="U4000">
        <f>_xlfn.DAYS(Table1[[#This Row],[Date Ended Conversion]],Table1[[#This Row],[Date Created Conversion]])</f>
        <v>30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9">
        <f>IF(Table1[[#This Row],[goal]] &lt;= 0,0,Table1[[#This Row],[pledged]]/Table1[[#This Row],[goal]])</f>
        <v>0.16514285714285715</v>
      </c>
      <c r="P4001" s="7">
        <f>IF(Table1[[#This Row],[backers_count]] &lt;= 0,0,Table1[[#This Row],[pledged]]/Table1[[#This Row],[backers_count]])</f>
        <v>82.571428571428569</v>
      </c>
      <c r="Q4001" t="str">
        <f>TRIM(MID(Table1[[#This Row],[Category and Sub-Category]],1,SEARCH("/",Table1[[#This Row],[Category and Sub-Category]],1)-1))</f>
        <v>theater</v>
      </c>
      <c r="R4001" t="str">
        <f>TRIM(MID(Table1[[#This Row],[Category and Sub-Category]],SEARCH("/",Table1[[#This Row],[Category and Sub-Category]],1)+1,LEN(Table1[[#This Row],[Category and Sub-Category]])))</f>
        <v>plays</v>
      </c>
      <c r="S4001" s="8">
        <f>DATE(1970,1,1)+(Table1[[#This Row],[launched_at]]/(24*60*60))</f>
        <v>41842.828680555554</v>
      </c>
      <c r="T4001" s="8">
        <f>DATE(1970,1,1)+(Table1[[#This Row],[deadline]]/(24*60*60))</f>
        <v>41882.827650462961</v>
      </c>
      <c r="U4001">
        <f>_xlfn.DAYS(Table1[[#This Row],[Date Ended Conversion]],Table1[[#This Row],[Date Created Conversion]])</f>
        <v>40</v>
      </c>
    </row>
    <row r="4002" spans="1:2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9">
        <f>IF(Table1[[#This Row],[goal]] &lt;= 0,0,Table1[[#This Row],[pledged]]/Table1[[#This Row],[goal]])</f>
        <v>1.25E-3</v>
      </c>
      <c r="P4002" s="7">
        <f>IF(Table1[[#This Row],[backers_count]] &lt;= 0,0,Table1[[#This Row],[pledged]]/Table1[[#This Row],[backers_count]])</f>
        <v>10</v>
      </c>
      <c r="Q4002" t="str">
        <f>TRIM(MID(Table1[[#This Row],[Category and Sub-Category]],1,SEARCH("/",Table1[[#This Row],[Category and Sub-Category]],1)-1))</f>
        <v>theater</v>
      </c>
      <c r="R4002" t="str">
        <f>TRIM(MID(Table1[[#This Row],[Category and Sub-Category]],SEARCH("/",Table1[[#This Row],[Category and Sub-Category]],1)+1,LEN(Table1[[#This Row],[Category and Sub-Category]])))</f>
        <v>plays</v>
      </c>
      <c r="S4002" s="8">
        <f>DATE(1970,1,1)+(Table1[[#This Row],[launched_at]]/(24*60*60))</f>
        <v>42437.64534722222</v>
      </c>
      <c r="T4002" s="8">
        <f>DATE(1970,1,1)+(Table1[[#This Row],[deadline]]/(24*60*60))</f>
        <v>42497.603680555556</v>
      </c>
      <c r="U4002">
        <f>_xlfn.DAYS(Table1[[#This Row],[Date Ended Conversion]],Table1[[#This Row],[Date Created Conversion]])</f>
        <v>60</v>
      </c>
    </row>
    <row r="4003" spans="1:21" ht="43.5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9">
        <f>IF(Table1[[#This Row],[goal]] &lt;= 0,0,Table1[[#This Row],[pledged]]/Table1[[#This Row],[goal]])</f>
        <v>0.3775</v>
      </c>
      <c r="P4003" s="7">
        <f>IF(Table1[[#This Row],[backers_count]] &lt;= 0,0,Table1[[#This Row],[pledged]]/Table1[[#This Row],[backers_count]])</f>
        <v>32.357142857142854</v>
      </c>
      <c r="Q4003" t="str">
        <f>TRIM(MID(Table1[[#This Row],[Category and Sub-Category]],1,SEARCH("/",Table1[[#This Row],[Category and Sub-Category]],1)-1))</f>
        <v>theater</v>
      </c>
      <c r="R4003" t="str">
        <f>TRIM(MID(Table1[[#This Row],[Category and Sub-Category]],SEARCH("/",Table1[[#This Row],[Category and Sub-Category]],1)+1,LEN(Table1[[#This Row],[Category and Sub-Category]])))</f>
        <v>plays</v>
      </c>
      <c r="S4003" s="8">
        <f>DATE(1970,1,1)+(Table1[[#This Row],[launched_at]]/(24*60*60))</f>
        <v>42775.964212962965</v>
      </c>
      <c r="T4003" s="8">
        <f>DATE(1970,1,1)+(Table1[[#This Row],[deadline]]/(24*60*60))</f>
        <v>42795.791666666672</v>
      </c>
      <c r="U4003">
        <f>_xlfn.DAYS(Table1[[#This Row],[Date Ended Conversion]],Table1[[#This Row],[Date Created Conversion]])</f>
        <v>20</v>
      </c>
    </row>
    <row r="4004" spans="1:21" ht="43.5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9">
        <f>IF(Table1[[#This Row],[goal]] &lt;= 0,0,Table1[[#This Row],[pledged]]/Table1[[#This Row],[goal]])</f>
        <v>1.84E-2</v>
      </c>
      <c r="P4004" s="7">
        <f>IF(Table1[[#This Row],[backers_count]] &lt;= 0,0,Table1[[#This Row],[pledged]]/Table1[[#This Row],[backers_count]])</f>
        <v>5.75</v>
      </c>
      <c r="Q4004" t="str">
        <f>TRIM(MID(Table1[[#This Row],[Category and Sub-Category]],1,SEARCH("/",Table1[[#This Row],[Category and Sub-Category]],1)-1))</f>
        <v>theater</v>
      </c>
      <c r="R4004" t="str">
        <f>TRIM(MID(Table1[[#This Row],[Category and Sub-Category]],SEARCH("/",Table1[[#This Row],[Category and Sub-Category]],1)+1,LEN(Table1[[#This Row],[Category and Sub-Category]])))</f>
        <v>plays</v>
      </c>
      <c r="S4004" s="8">
        <f>DATE(1970,1,1)+(Table1[[#This Row],[launched_at]]/(24*60*60))</f>
        <v>41879.043530092589</v>
      </c>
      <c r="T4004" s="8">
        <f>DATE(1970,1,1)+(Table1[[#This Row],[deadline]]/(24*60*60))</f>
        <v>41909.043530092589</v>
      </c>
      <c r="U4004">
        <f>_xlfn.DAYS(Table1[[#This Row],[Date Ended Conversion]],Table1[[#This Row],[Date Created Conversion]])</f>
        <v>30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9">
        <f>IF(Table1[[#This Row],[goal]] &lt;= 0,0,Table1[[#This Row],[pledged]]/Table1[[#This Row],[goal]])</f>
        <v>0.10050000000000001</v>
      </c>
      <c r="P4005" s="7">
        <f>IF(Table1[[#This Row],[backers_count]] &lt;= 0,0,Table1[[#This Row],[pledged]]/Table1[[#This Row],[backers_count]])</f>
        <v>100.5</v>
      </c>
      <c r="Q4005" t="str">
        <f>TRIM(MID(Table1[[#This Row],[Category and Sub-Category]],1,SEARCH("/",Table1[[#This Row],[Category and Sub-Category]],1)-1))</f>
        <v>theater</v>
      </c>
      <c r="R4005" t="str">
        <f>TRIM(MID(Table1[[#This Row],[Category and Sub-Category]],SEARCH("/",Table1[[#This Row],[Category and Sub-Category]],1)+1,LEN(Table1[[#This Row],[Category and Sub-Category]])))</f>
        <v>plays</v>
      </c>
      <c r="S4005" s="8">
        <f>DATE(1970,1,1)+(Table1[[#This Row],[launched_at]]/(24*60*60))</f>
        <v>42020.587349537032</v>
      </c>
      <c r="T4005" s="8">
        <f>DATE(1970,1,1)+(Table1[[#This Row],[deadline]]/(24*60*60))</f>
        <v>42050.587349537032</v>
      </c>
      <c r="U4005">
        <f>_xlfn.DAYS(Table1[[#This Row],[Date Ended Conversion]],Table1[[#This Row],[Date Created Conversion]])</f>
        <v>30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9">
        <f>IF(Table1[[#This Row],[goal]] &lt;= 0,0,Table1[[#This Row],[pledged]]/Table1[[#This Row],[goal]])</f>
        <v>2E-3</v>
      </c>
      <c r="P4006" s="7">
        <f>IF(Table1[[#This Row],[backers_count]] &lt;= 0,0,Table1[[#This Row],[pledged]]/Table1[[#This Row],[backers_count]])</f>
        <v>1</v>
      </c>
      <c r="Q4006" t="str">
        <f>TRIM(MID(Table1[[#This Row],[Category and Sub-Category]],1,SEARCH("/",Table1[[#This Row],[Category and Sub-Category]],1)-1))</f>
        <v>theater</v>
      </c>
      <c r="R4006" t="str">
        <f>TRIM(MID(Table1[[#This Row],[Category and Sub-Category]],SEARCH("/",Table1[[#This Row],[Category and Sub-Category]],1)+1,LEN(Table1[[#This Row],[Category and Sub-Category]])))</f>
        <v>plays</v>
      </c>
      <c r="S4006" s="8">
        <f>DATE(1970,1,1)+(Table1[[#This Row],[launched_at]]/(24*60*60))</f>
        <v>41890.16269675926</v>
      </c>
      <c r="T4006" s="8">
        <f>DATE(1970,1,1)+(Table1[[#This Row],[deadline]]/(24*60*60))</f>
        <v>41920.16269675926</v>
      </c>
      <c r="U4006">
        <f>_xlfn.DAYS(Table1[[#This Row],[Date Ended Conversion]],Table1[[#This Row],[Date Created Conversion]])</f>
        <v>30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9">
        <f>IF(Table1[[#This Row],[goal]] &lt;= 0,0,Table1[[#This Row],[pledged]]/Table1[[#This Row],[goal]])</f>
        <v>1.3333333333333334E-2</v>
      </c>
      <c r="P4007" s="7">
        <f>IF(Table1[[#This Row],[backers_count]] &lt;= 0,0,Table1[[#This Row],[pledged]]/Table1[[#This Row],[backers_count]])</f>
        <v>20</v>
      </c>
      <c r="Q4007" t="str">
        <f>TRIM(MID(Table1[[#This Row],[Category and Sub-Category]],1,SEARCH("/",Table1[[#This Row],[Category and Sub-Category]],1)-1))</f>
        <v>theater</v>
      </c>
      <c r="R4007" t="str">
        <f>TRIM(MID(Table1[[#This Row],[Category and Sub-Category]],SEARCH("/",Table1[[#This Row],[Category and Sub-Category]],1)+1,LEN(Table1[[#This Row],[Category and Sub-Category]])))</f>
        <v>plays</v>
      </c>
      <c r="S4007" s="8">
        <f>DATE(1970,1,1)+(Table1[[#This Row],[launched_at]]/(24*60*60))</f>
        <v>41872.807696759257</v>
      </c>
      <c r="T4007" s="8">
        <f>DATE(1970,1,1)+(Table1[[#This Row],[deadline]]/(24*60*60))</f>
        <v>41932.807696759257</v>
      </c>
      <c r="U4007">
        <f>_xlfn.DAYS(Table1[[#This Row],[Date Ended Conversion]],Table1[[#This Row],[Date Created Conversion]])</f>
        <v>60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9">
        <f>IF(Table1[[#This Row],[goal]] &lt;= 0,0,Table1[[#This Row],[pledged]]/Table1[[#This Row],[goal]])</f>
        <v>6.666666666666667E-5</v>
      </c>
      <c r="P4008" s="7">
        <f>IF(Table1[[#This Row],[backers_count]] &lt;= 0,0,Table1[[#This Row],[pledged]]/Table1[[#This Row],[backers_count]])</f>
        <v>2</v>
      </c>
      <c r="Q4008" t="str">
        <f>TRIM(MID(Table1[[#This Row],[Category and Sub-Category]],1,SEARCH("/",Table1[[#This Row],[Category and Sub-Category]],1)-1))</f>
        <v>theater</v>
      </c>
      <c r="R4008" t="str">
        <f>TRIM(MID(Table1[[#This Row],[Category and Sub-Category]],SEARCH("/",Table1[[#This Row],[Category and Sub-Category]],1)+1,LEN(Table1[[#This Row],[Category and Sub-Category]])))</f>
        <v>plays</v>
      </c>
      <c r="S4008" s="8">
        <f>DATE(1970,1,1)+(Table1[[#This Row],[launched_at]]/(24*60*60))</f>
        <v>42391.772997685184</v>
      </c>
      <c r="T4008" s="8">
        <f>DATE(1970,1,1)+(Table1[[#This Row],[deadline]]/(24*60*60))</f>
        <v>42416.772997685184</v>
      </c>
      <c r="U4008">
        <f>_xlfn.DAYS(Table1[[#This Row],[Date Ended Conversion]],Table1[[#This Row],[Date Created Conversion]])</f>
        <v>25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9">
        <f>IF(Table1[[#This Row],[goal]] &lt;= 0,0,Table1[[#This Row],[pledged]]/Table1[[#This Row],[goal]])</f>
        <v>2.5000000000000001E-3</v>
      </c>
      <c r="P4009" s="7">
        <f>IF(Table1[[#This Row],[backers_count]] &lt;= 0,0,Table1[[#This Row],[pledged]]/Table1[[#This Row],[backers_count]])</f>
        <v>5</v>
      </c>
      <c r="Q4009" t="str">
        <f>TRIM(MID(Table1[[#This Row],[Category and Sub-Category]],1,SEARCH("/",Table1[[#This Row],[Category and Sub-Category]],1)-1))</f>
        <v>theater</v>
      </c>
      <c r="R4009" t="str">
        <f>TRIM(MID(Table1[[#This Row],[Category and Sub-Category]],SEARCH("/",Table1[[#This Row],[Category and Sub-Category]],1)+1,LEN(Table1[[#This Row],[Category and Sub-Category]])))</f>
        <v>plays</v>
      </c>
      <c r="S4009" s="8">
        <f>DATE(1970,1,1)+(Table1[[#This Row],[launched_at]]/(24*60*60))</f>
        <v>41848.772928240738</v>
      </c>
      <c r="T4009" s="8">
        <f>DATE(1970,1,1)+(Table1[[#This Row],[deadline]]/(24*60*60))</f>
        <v>41877.686111111107</v>
      </c>
      <c r="U4009">
        <f>_xlfn.DAYS(Table1[[#This Row],[Date Ended Conversion]],Table1[[#This Row],[Date Created Conversion]])</f>
        <v>29</v>
      </c>
    </row>
    <row r="4010" spans="1:21" ht="43.5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9">
        <f>IF(Table1[[#This Row],[goal]] &lt;= 0,0,Table1[[#This Row],[pledged]]/Table1[[#This Row],[goal]])</f>
        <v>0.06</v>
      </c>
      <c r="P4010" s="7">
        <f>IF(Table1[[#This Row],[backers_count]] &lt;= 0,0,Table1[[#This Row],[pledged]]/Table1[[#This Row],[backers_count]])</f>
        <v>15</v>
      </c>
      <c r="Q4010" t="str">
        <f>TRIM(MID(Table1[[#This Row],[Category and Sub-Category]],1,SEARCH("/",Table1[[#This Row],[Category and Sub-Category]],1)-1))</f>
        <v>theater</v>
      </c>
      <c r="R4010" t="str">
        <f>TRIM(MID(Table1[[#This Row],[Category and Sub-Category]],SEARCH("/",Table1[[#This Row],[Category and Sub-Category]],1)+1,LEN(Table1[[#This Row],[Category and Sub-Category]])))</f>
        <v>plays</v>
      </c>
      <c r="S4010" s="8">
        <f>DATE(1970,1,1)+(Table1[[#This Row],[launched_at]]/(24*60*60))</f>
        <v>42177.964201388888</v>
      </c>
      <c r="T4010" s="8">
        <f>DATE(1970,1,1)+(Table1[[#This Row],[deadline]]/(24*60*60))</f>
        <v>42207.964201388888</v>
      </c>
      <c r="U4010">
        <f>_xlfn.DAYS(Table1[[#This Row],[Date Ended Conversion]],Table1[[#This Row],[Date Created Conversion]])</f>
        <v>30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9">
        <f>IF(Table1[[#This Row],[goal]] &lt;= 0,0,Table1[[#This Row],[pledged]]/Table1[[#This Row],[goal]])</f>
        <v>3.8860103626943004E-2</v>
      </c>
      <c r="P4011" s="7">
        <f>IF(Table1[[#This Row],[backers_count]] &lt;= 0,0,Table1[[#This Row],[pledged]]/Table1[[#This Row],[backers_count]])</f>
        <v>25</v>
      </c>
      <c r="Q4011" t="str">
        <f>TRIM(MID(Table1[[#This Row],[Category and Sub-Category]],1,SEARCH("/",Table1[[#This Row],[Category and Sub-Category]],1)-1))</f>
        <v>theater</v>
      </c>
      <c r="R4011" t="str">
        <f>TRIM(MID(Table1[[#This Row],[Category and Sub-Category]],SEARCH("/",Table1[[#This Row],[Category and Sub-Category]],1)+1,LEN(Table1[[#This Row],[Category and Sub-Category]])))</f>
        <v>plays</v>
      </c>
      <c r="S4011" s="8">
        <f>DATE(1970,1,1)+(Table1[[#This Row],[launched_at]]/(24*60*60))</f>
        <v>41851.700925925928</v>
      </c>
      <c r="T4011" s="8">
        <f>DATE(1970,1,1)+(Table1[[#This Row],[deadline]]/(24*60*60))</f>
        <v>41891.700925925928</v>
      </c>
      <c r="U4011">
        <f>_xlfn.DAYS(Table1[[#This Row],[Date Ended Conversion]],Table1[[#This Row],[Date Created Conversion]])</f>
        <v>40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9">
        <f>IF(Table1[[#This Row],[goal]] &lt;= 0,0,Table1[[#This Row],[pledged]]/Table1[[#This Row],[goal]])</f>
        <v>0.24194444444444443</v>
      </c>
      <c r="P4012" s="7">
        <f>IF(Table1[[#This Row],[backers_count]] &lt;= 0,0,Table1[[#This Row],[pledged]]/Table1[[#This Row],[backers_count]])</f>
        <v>45.842105263157897</v>
      </c>
      <c r="Q4012" t="str">
        <f>TRIM(MID(Table1[[#This Row],[Category and Sub-Category]],1,SEARCH("/",Table1[[#This Row],[Category and Sub-Category]],1)-1))</f>
        <v>theater</v>
      </c>
      <c r="R4012" t="str">
        <f>TRIM(MID(Table1[[#This Row],[Category and Sub-Category]],SEARCH("/",Table1[[#This Row],[Category and Sub-Category]],1)+1,LEN(Table1[[#This Row],[Category and Sub-Category]])))</f>
        <v>plays</v>
      </c>
      <c r="S4012" s="8">
        <f>DATE(1970,1,1)+(Table1[[#This Row],[launched_at]]/(24*60*60))</f>
        <v>41921.770439814813</v>
      </c>
      <c r="T4012" s="8">
        <f>DATE(1970,1,1)+(Table1[[#This Row],[deadline]]/(24*60*60))</f>
        <v>41938.770439814813</v>
      </c>
      <c r="U4012">
        <f>_xlfn.DAYS(Table1[[#This Row],[Date Ended Conversion]],Table1[[#This Row],[Date Created Conversion]])</f>
        <v>17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9">
        <f>IF(Table1[[#This Row],[goal]] &lt;= 0,0,Table1[[#This Row],[pledged]]/Table1[[#This Row],[goal]])</f>
        <v>7.5999999999999998E-2</v>
      </c>
      <c r="P4013" s="7">
        <f>IF(Table1[[#This Row],[backers_count]] &lt;= 0,0,Table1[[#This Row],[pledged]]/Table1[[#This Row],[backers_count]])</f>
        <v>4.75</v>
      </c>
      <c r="Q4013" t="str">
        <f>TRIM(MID(Table1[[#This Row],[Category and Sub-Category]],1,SEARCH("/",Table1[[#This Row],[Category and Sub-Category]],1)-1))</f>
        <v>theater</v>
      </c>
      <c r="R4013" t="str">
        <f>TRIM(MID(Table1[[#This Row],[Category and Sub-Category]],SEARCH("/",Table1[[#This Row],[Category and Sub-Category]],1)+1,LEN(Table1[[#This Row],[Category and Sub-Category]])))</f>
        <v>plays</v>
      </c>
      <c r="S4013" s="8">
        <f>DATE(1970,1,1)+(Table1[[#This Row],[launched_at]]/(24*60*60))</f>
        <v>42002.54488425926</v>
      </c>
      <c r="T4013" s="8">
        <f>DATE(1970,1,1)+(Table1[[#This Row],[deadline]]/(24*60*60))</f>
        <v>42032.54488425926</v>
      </c>
      <c r="U4013">
        <f>_xlfn.DAYS(Table1[[#This Row],[Date Ended Conversion]],Table1[[#This Row],[Date Created Conversion]])</f>
        <v>30</v>
      </c>
    </row>
    <row r="4014" spans="1:21" ht="43.5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9">
        <f>IF(Table1[[#This Row],[goal]] &lt;= 0,0,Table1[[#This Row],[pledged]]/Table1[[#This Row],[goal]])</f>
        <v>0</v>
      </c>
      <c r="P4014" s="7">
        <f>IF(Table1[[#This Row],[backers_count]] &lt;= 0,0,Table1[[#This Row],[pledged]]/Table1[[#This Row],[backers_count]])</f>
        <v>0</v>
      </c>
      <c r="Q4014" t="str">
        <f>TRIM(MID(Table1[[#This Row],[Category and Sub-Category]],1,SEARCH("/",Table1[[#This Row],[Category and Sub-Category]],1)-1))</f>
        <v>theater</v>
      </c>
      <c r="R4014" t="str">
        <f>TRIM(MID(Table1[[#This Row],[Category and Sub-Category]],SEARCH("/",Table1[[#This Row],[Category and Sub-Category]],1)+1,LEN(Table1[[#This Row],[Category and Sub-Category]])))</f>
        <v>plays</v>
      </c>
      <c r="S4014" s="8">
        <f>DATE(1970,1,1)+(Table1[[#This Row],[launched_at]]/(24*60*60))</f>
        <v>42096.544548611113</v>
      </c>
      <c r="T4014" s="8">
        <f>DATE(1970,1,1)+(Table1[[#This Row],[deadline]]/(24*60*60))</f>
        <v>42126.544548611113</v>
      </c>
      <c r="U4014">
        <f>_xlfn.DAYS(Table1[[#This Row],[Date Ended Conversion]],Table1[[#This Row],[Date Created Conversion]])</f>
        <v>30</v>
      </c>
    </row>
    <row r="4015" spans="1:21" ht="43.5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9">
        <f>IF(Table1[[#This Row],[goal]] &lt;= 0,0,Table1[[#This Row],[pledged]]/Table1[[#This Row],[goal]])</f>
        <v>1.2999999999999999E-2</v>
      </c>
      <c r="P4015" s="7">
        <f>IF(Table1[[#This Row],[backers_count]] &lt;= 0,0,Table1[[#This Row],[pledged]]/Table1[[#This Row],[backers_count]])</f>
        <v>13</v>
      </c>
      <c r="Q4015" t="str">
        <f>TRIM(MID(Table1[[#This Row],[Category and Sub-Category]],1,SEARCH("/",Table1[[#This Row],[Category and Sub-Category]],1)-1))</f>
        <v>theater</v>
      </c>
      <c r="R4015" t="str">
        <f>TRIM(MID(Table1[[#This Row],[Category and Sub-Category]],SEARCH("/",Table1[[#This Row],[Category and Sub-Category]],1)+1,LEN(Table1[[#This Row],[Category and Sub-Category]])))</f>
        <v>plays</v>
      </c>
      <c r="S4015" s="8">
        <f>DATE(1970,1,1)+(Table1[[#This Row],[launched_at]]/(24*60*60))</f>
        <v>42021.301192129627</v>
      </c>
      <c r="T4015" s="8">
        <f>DATE(1970,1,1)+(Table1[[#This Row],[deadline]]/(24*60*60))</f>
        <v>42051.301192129627</v>
      </c>
      <c r="U4015">
        <f>_xlfn.DAYS(Table1[[#This Row],[Date Ended Conversion]],Table1[[#This Row],[Date Created Conversion]])</f>
        <v>30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9">
        <f>IF(Table1[[#This Row],[goal]] &lt;= 0,0,Table1[[#This Row],[pledged]]/Table1[[#This Row],[goal]])</f>
        <v>0</v>
      </c>
      <c r="P4016" s="7">
        <f>IF(Table1[[#This Row],[backers_count]] &lt;= 0,0,Table1[[#This Row],[pledged]]/Table1[[#This Row],[backers_count]])</f>
        <v>0</v>
      </c>
      <c r="Q4016" t="str">
        <f>TRIM(MID(Table1[[#This Row],[Category and Sub-Category]],1,SEARCH("/",Table1[[#This Row],[Category and Sub-Category]],1)-1))</f>
        <v>theater</v>
      </c>
      <c r="R4016" t="str">
        <f>TRIM(MID(Table1[[#This Row],[Category and Sub-Category]],SEARCH("/",Table1[[#This Row],[Category and Sub-Category]],1)+1,LEN(Table1[[#This Row],[Category and Sub-Category]])))</f>
        <v>plays</v>
      </c>
      <c r="S4016" s="8">
        <f>DATE(1970,1,1)+(Table1[[#This Row],[launched_at]]/(24*60*60))</f>
        <v>42419.246168981481</v>
      </c>
      <c r="T4016" s="8">
        <f>DATE(1970,1,1)+(Table1[[#This Row],[deadline]]/(24*60*60))</f>
        <v>42434.246168981481</v>
      </c>
      <c r="U4016">
        <f>_xlfn.DAYS(Table1[[#This Row],[Date Ended Conversion]],Table1[[#This Row],[Date Created Conversion]])</f>
        <v>15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9">
        <f>IF(Table1[[#This Row],[goal]] &lt;= 0,0,Table1[[#This Row],[pledged]]/Table1[[#This Row],[goal]])</f>
        <v>1.4285714285714287E-4</v>
      </c>
      <c r="P4017" s="7">
        <f>IF(Table1[[#This Row],[backers_count]] &lt;= 0,0,Table1[[#This Row],[pledged]]/Table1[[#This Row],[backers_count]])</f>
        <v>1</v>
      </c>
      <c r="Q4017" t="str">
        <f>TRIM(MID(Table1[[#This Row],[Category and Sub-Category]],1,SEARCH("/",Table1[[#This Row],[Category and Sub-Category]],1)-1))</f>
        <v>theater</v>
      </c>
      <c r="R4017" t="str">
        <f>TRIM(MID(Table1[[#This Row],[Category and Sub-Category]],SEARCH("/",Table1[[#This Row],[Category and Sub-Category]],1)+1,LEN(Table1[[#This Row],[Category and Sub-Category]])))</f>
        <v>plays</v>
      </c>
      <c r="S4017" s="8">
        <f>DATE(1970,1,1)+(Table1[[#This Row],[launched_at]]/(24*60*60))</f>
        <v>42174.780821759261</v>
      </c>
      <c r="T4017" s="8">
        <f>DATE(1970,1,1)+(Table1[[#This Row],[deadline]]/(24*60*60))</f>
        <v>42204.780821759261</v>
      </c>
      <c r="U4017">
        <f>_xlfn.DAYS(Table1[[#This Row],[Date Ended Conversion]],Table1[[#This Row],[Date Created Conversion]])</f>
        <v>30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9">
        <f>IF(Table1[[#This Row],[goal]] &lt;= 0,0,Table1[[#This Row],[pledged]]/Table1[[#This Row],[goal]])</f>
        <v>0.14000000000000001</v>
      </c>
      <c r="P4018" s="7">
        <f>IF(Table1[[#This Row],[backers_count]] &lt;= 0,0,Table1[[#This Row],[pledged]]/Table1[[#This Row],[backers_count]])</f>
        <v>10</v>
      </c>
      <c r="Q4018" t="str">
        <f>TRIM(MID(Table1[[#This Row],[Category and Sub-Category]],1,SEARCH("/",Table1[[#This Row],[Category and Sub-Category]],1)-1))</f>
        <v>theater</v>
      </c>
      <c r="R4018" t="str">
        <f>TRIM(MID(Table1[[#This Row],[Category and Sub-Category]],SEARCH("/",Table1[[#This Row],[Category and Sub-Category]],1)+1,LEN(Table1[[#This Row],[Category and Sub-Category]])))</f>
        <v>plays</v>
      </c>
      <c r="S4018" s="8">
        <f>DATE(1970,1,1)+(Table1[[#This Row],[launched_at]]/(24*60*60))</f>
        <v>41869.872685185182</v>
      </c>
      <c r="T4018" s="8">
        <f>DATE(1970,1,1)+(Table1[[#This Row],[deadline]]/(24*60*60))</f>
        <v>41899.872685185182</v>
      </c>
      <c r="U4018">
        <f>_xlfn.DAYS(Table1[[#This Row],[Date Ended Conversion]],Table1[[#This Row],[Date Created Conversion]])</f>
        <v>30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9">
        <f>IF(Table1[[#This Row],[goal]] &lt;= 0,0,Table1[[#This Row],[pledged]]/Table1[[#This Row],[goal]])</f>
        <v>1.0500000000000001E-2</v>
      </c>
      <c r="P4019" s="7">
        <f>IF(Table1[[#This Row],[backers_count]] &lt;= 0,0,Table1[[#This Row],[pledged]]/Table1[[#This Row],[backers_count]])</f>
        <v>52.5</v>
      </c>
      <c r="Q4019" t="str">
        <f>TRIM(MID(Table1[[#This Row],[Category and Sub-Category]],1,SEARCH("/",Table1[[#This Row],[Category and Sub-Category]],1)-1))</f>
        <v>theater</v>
      </c>
      <c r="R4019" t="str">
        <f>TRIM(MID(Table1[[#This Row],[Category and Sub-Category]],SEARCH("/",Table1[[#This Row],[Category and Sub-Category]],1)+1,LEN(Table1[[#This Row],[Category and Sub-Category]])))</f>
        <v>plays</v>
      </c>
      <c r="S4019" s="8">
        <f>DATE(1970,1,1)+(Table1[[#This Row],[launched_at]]/(24*60*60))</f>
        <v>41856.672152777777</v>
      </c>
      <c r="T4019" s="8">
        <f>DATE(1970,1,1)+(Table1[[#This Row],[deadline]]/(24*60*60))</f>
        <v>41886.672152777777</v>
      </c>
      <c r="U4019">
        <f>_xlfn.DAYS(Table1[[#This Row],[Date Ended Conversion]],Table1[[#This Row],[Date Created Conversion]])</f>
        <v>30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9">
        <f>IF(Table1[[#This Row],[goal]] &lt;= 0,0,Table1[[#This Row],[pledged]]/Table1[[#This Row],[goal]])</f>
        <v>8.666666666666667E-2</v>
      </c>
      <c r="P4020" s="7">
        <f>IF(Table1[[#This Row],[backers_count]] &lt;= 0,0,Table1[[#This Row],[pledged]]/Table1[[#This Row],[backers_count]])</f>
        <v>32.5</v>
      </c>
      <c r="Q4020" t="str">
        <f>TRIM(MID(Table1[[#This Row],[Category and Sub-Category]],1,SEARCH("/",Table1[[#This Row],[Category and Sub-Category]],1)-1))</f>
        <v>theater</v>
      </c>
      <c r="R4020" t="str">
        <f>TRIM(MID(Table1[[#This Row],[Category and Sub-Category]],SEARCH("/",Table1[[#This Row],[Category and Sub-Category]],1)+1,LEN(Table1[[#This Row],[Category and Sub-Category]])))</f>
        <v>plays</v>
      </c>
      <c r="S4020" s="8">
        <f>DATE(1970,1,1)+(Table1[[#This Row],[launched_at]]/(24*60*60))</f>
        <v>42620.91097222222</v>
      </c>
      <c r="T4020" s="8">
        <f>DATE(1970,1,1)+(Table1[[#This Row],[deadline]]/(24*60*60))</f>
        <v>42650.91097222222</v>
      </c>
      <c r="U4020">
        <f>_xlfn.DAYS(Table1[[#This Row],[Date Ended Conversion]],Table1[[#This Row],[Date Created Conversion]])</f>
        <v>30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9">
        <f>IF(Table1[[#This Row],[goal]] &lt;= 0,0,Table1[[#This Row],[pledged]]/Table1[[#This Row],[goal]])</f>
        <v>8.2857142857142851E-3</v>
      </c>
      <c r="P4021" s="7">
        <f>IF(Table1[[#This Row],[backers_count]] &lt;= 0,0,Table1[[#This Row],[pledged]]/Table1[[#This Row],[backers_count]])</f>
        <v>7.25</v>
      </c>
      <c r="Q4021" t="str">
        <f>TRIM(MID(Table1[[#This Row],[Category and Sub-Category]],1,SEARCH("/",Table1[[#This Row],[Category and Sub-Category]],1)-1))</f>
        <v>theater</v>
      </c>
      <c r="R4021" t="str">
        <f>TRIM(MID(Table1[[#This Row],[Category and Sub-Category]],SEARCH("/",Table1[[#This Row],[Category and Sub-Category]],1)+1,LEN(Table1[[#This Row],[Category and Sub-Category]])))</f>
        <v>plays</v>
      </c>
      <c r="S4021" s="8">
        <f>DATE(1970,1,1)+(Table1[[#This Row],[launched_at]]/(24*60*60))</f>
        <v>42417.675879629634</v>
      </c>
      <c r="T4021" s="8">
        <f>DATE(1970,1,1)+(Table1[[#This Row],[deadline]]/(24*60*60))</f>
        <v>42475.686111111107</v>
      </c>
      <c r="U4021">
        <f>_xlfn.DAYS(Table1[[#This Row],[Date Ended Conversion]],Table1[[#This Row],[Date Created Conversion]])</f>
        <v>58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9">
        <f>IF(Table1[[#This Row],[goal]] &lt;= 0,0,Table1[[#This Row],[pledged]]/Table1[[#This Row],[goal]])</f>
        <v>0.16666666666666666</v>
      </c>
      <c r="P4022" s="7">
        <f>IF(Table1[[#This Row],[backers_count]] &lt;= 0,0,Table1[[#This Row],[pledged]]/Table1[[#This Row],[backers_count]])</f>
        <v>33.333333333333336</v>
      </c>
      <c r="Q4022" t="str">
        <f>TRIM(MID(Table1[[#This Row],[Category and Sub-Category]],1,SEARCH("/",Table1[[#This Row],[Category and Sub-Category]],1)-1))</f>
        <v>theater</v>
      </c>
      <c r="R4022" t="str">
        <f>TRIM(MID(Table1[[#This Row],[Category and Sub-Category]],SEARCH("/",Table1[[#This Row],[Category and Sub-Category]],1)+1,LEN(Table1[[#This Row],[Category and Sub-Category]])))</f>
        <v>plays</v>
      </c>
      <c r="S4022" s="8">
        <f>DATE(1970,1,1)+(Table1[[#This Row],[launched_at]]/(24*60*60))</f>
        <v>42057.190960648149</v>
      </c>
      <c r="T4022" s="8">
        <f>DATE(1970,1,1)+(Table1[[#This Row],[deadline]]/(24*60*60))</f>
        <v>42087.149293981478</v>
      </c>
      <c r="U4022">
        <f>_xlfn.DAYS(Table1[[#This Row],[Date Ended Conversion]],Table1[[#This Row],[Date Created Conversion]])</f>
        <v>30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9">
        <f>IF(Table1[[#This Row],[goal]] &lt;= 0,0,Table1[[#This Row],[pledged]]/Table1[[#This Row],[goal]])</f>
        <v>8.3333333333333332E-3</v>
      </c>
      <c r="P4023" s="7">
        <f>IF(Table1[[#This Row],[backers_count]] &lt;= 0,0,Table1[[#This Row],[pledged]]/Table1[[#This Row],[backers_count]])</f>
        <v>62.5</v>
      </c>
      <c r="Q4023" t="str">
        <f>TRIM(MID(Table1[[#This Row],[Category and Sub-Category]],1,SEARCH("/",Table1[[#This Row],[Category and Sub-Category]],1)-1))</f>
        <v>theater</v>
      </c>
      <c r="R4023" t="str">
        <f>TRIM(MID(Table1[[#This Row],[Category and Sub-Category]],SEARCH("/",Table1[[#This Row],[Category and Sub-Category]],1)+1,LEN(Table1[[#This Row],[Category and Sub-Category]])))</f>
        <v>plays</v>
      </c>
      <c r="S4023" s="8">
        <f>DATE(1970,1,1)+(Table1[[#This Row],[launched_at]]/(24*60*60))</f>
        <v>41878.911550925928</v>
      </c>
      <c r="T4023" s="8">
        <f>DATE(1970,1,1)+(Table1[[#This Row],[deadline]]/(24*60*60))</f>
        <v>41938.911550925928</v>
      </c>
      <c r="U4023">
        <f>_xlfn.DAYS(Table1[[#This Row],[Date Ended Conversion]],Table1[[#This Row],[Date Created Conversion]])</f>
        <v>60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9">
        <f>IF(Table1[[#This Row],[goal]] &lt;= 0,0,Table1[[#This Row],[pledged]]/Table1[[#This Row],[goal]])</f>
        <v>0.69561111111111107</v>
      </c>
      <c r="P4024" s="7">
        <f>IF(Table1[[#This Row],[backers_count]] &lt;= 0,0,Table1[[#This Row],[pledged]]/Table1[[#This Row],[backers_count]])</f>
        <v>63.558375634517766</v>
      </c>
      <c r="Q4024" t="str">
        <f>TRIM(MID(Table1[[#This Row],[Category and Sub-Category]],1,SEARCH("/",Table1[[#This Row],[Category and Sub-Category]],1)-1))</f>
        <v>theater</v>
      </c>
      <c r="R4024" t="str">
        <f>TRIM(MID(Table1[[#This Row],[Category and Sub-Category]],SEARCH("/",Table1[[#This Row],[Category and Sub-Category]],1)+1,LEN(Table1[[#This Row],[Category and Sub-Category]])))</f>
        <v>plays</v>
      </c>
      <c r="S4024" s="8">
        <f>DATE(1970,1,1)+(Table1[[#This Row],[launched_at]]/(24*60*60))</f>
        <v>41990.584108796298</v>
      </c>
      <c r="T4024" s="8">
        <f>DATE(1970,1,1)+(Table1[[#This Row],[deadline]]/(24*60*60))</f>
        <v>42036.120833333334</v>
      </c>
      <c r="U4024">
        <f>_xlfn.DAYS(Table1[[#This Row],[Date Ended Conversion]],Table1[[#This Row],[Date Created Conversion]])</f>
        <v>46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9">
        <f>IF(Table1[[#This Row],[goal]] &lt;= 0,0,Table1[[#This Row],[pledged]]/Table1[[#This Row],[goal]])</f>
        <v>0</v>
      </c>
      <c r="P4025" s="7">
        <f>IF(Table1[[#This Row],[backers_count]] &lt;= 0,0,Table1[[#This Row],[pledged]]/Table1[[#This Row],[backers_count]])</f>
        <v>0</v>
      </c>
      <c r="Q4025" t="str">
        <f>TRIM(MID(Table1[[#This Row],[Category and Sub-Category]],1,SEARCH("/",Table1[[#This Row],[Category and Sub-Category]],1)-1))</f>
        <v>theater</v>
      </c>
      <c r="R4025" t="str">
        <f>TRIM(MID(Table1[[#This Row],[Category and Sub-Category]],SEARCH("/",Table1[[#This Row],[Category and Sub-Category]],1)+1,LEN(Table1[[#This Row],[Category and Sub-Category]])))</f>
        <v>plays</v>
      </c>
      <c r="S4025" s="8">
        <f>DATE(1970,1,1)+(Table1[[#This Row],[launched_at]]/(24*60*60))</f>
        <v>42408.999571759261</v>
      </c>
      <c r="T4025" s="8">
        <f>DATE(1970,1,1)+(Table1[[#This Row],[deadline]]/(24*60*60))</f>
        <v>42453.957905092597</v>
      </c>
      <c r="U4025">
        <f>_xlfn.DAYS(Table1[[#This Row],[Date Ended Conversion]],Table1[[#This Row],[Date Created Conversion]])</f>
        <v>45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9">
        <f>IF(Table1[[#This Row],[goal]] &lt;= 0,0,Table1[[#This Row],[pledged]]/Table1[[#This Row],[goal]])</f>
        <v>1.2500000000000001E-2</v>
      </c>
      <c r="P4026" s="7">
        <f>IF(Table1[[#This Row],[backers_count]] &lt;= 0,0,Table1[[#This Row],[pledged]]/Table1[[#This Row],[backers_count]])</f>
        <v>10</v>
      </c>
      <c r="Q4026" t="str">
        <f>TRIM(MID(Table1[[#This Row],[Category and Sub-Category]],1,SEARCH("/",Table1[[#This Row],[Category and Sub-Category]],1)-1))</f>
        <v>theater</v>
      </c>
      <c r="R4026" t="str">
        <f>TRIM(MID(Table1[[#This Row],[Category and Sub-Category]],SEARCH("/",Table1[[#This Row],[Category and Sub-Category]],1)+1,LEN(Table1[[#This Row],[Category and Sub-Category]])))</f>
        <v>plays</v>
      </c>
      <c r="S4026" s="8">
        <f>DATE(1970,1,1)+(Table1[[#This Row],[launched_at]]/(24*60*60))</f>
        <v>42217.670104166667</v>
      </c>
      <c r="T4026" s="8">
        <f>DATE(1970,1,1)+(Table1[[#This Row],[deadline]]/(24*60*60))</f>
        <v>42247.670104166667</v>
      </c>
      <c r="U4026">
        <f>_xlfn.DAYS(Table1[[#This Row],[Date Ended Conversion]],Table1[[#This Row],[Date Created Conversion]])</f>
        <v>30</v>
      </c>
    </row>
    <row r="4027" spans="1:21" ht="43.5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9">
        <f>IF(Table1[[#This Row],[goal]] &lt;= 0,0,Table1[[#This Row],[pledged]]/Table1[[#This Row],[goal]])</f>
        <v>0.05</v>
      </c>
      <c r="P4027" s="7">
        <f>IF(Table1[[#This Row],[backers_count]] &lt;= 0,0,Table1[[#This Row],[pledged]]/Table1[[#This Row],[backers_count]])</f>
        <v>62.5</v>
      </c>
      <c r="Q4027" t="str">
        <f>TRIM(MID(Table1[[#This Row],[Category and Sub-Category]],1,SEARCH("/",Table1[[#This Row],[Category and Sub-Category]],1)-1))</f>
        <v>theater</v>
      </c>
      <c r="R4027" t="str">
        <f>TRIM(MID(Table1[[#This Row],[Category and Sub-Category]],SEARCH("/",Table1[[#This Row],[Category and Sub-Category]],1)+1,LEN(Table1[[#This Row],[Category and Sub-Category]])))</f>
        <v>plays</v>
      </c>
      <c r="S4027" s="8">
        <f>DATE(1970,1,1)+(Table1[[#This Row],[launched_at]]/(24*60*60))</f>
        <v>42151.237685185188</v>
      </c>
      <c r="T4027" s="8">
        <f>DATE(1970,1,1)+(Table1[[#This Row],[deadline]]/(24*60*60))</f>
        <v>42211.237685185188</v>
      </c>
      <c r="U4027">
        <f>_xlfn.DAYS(Table1[[#This Row],[Date Ended Conversion]],Table1[[#This Row],[Date Created Conversion]])</f>
        <v>60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9">
        <f>IF(Table1[[#This Row],[goal]] &lt;= 0,0,Table1[[#This Row],[pledged]]/Table1[[#This Row],[goal]])</f>
        <v>0</v>
      </c>
      <c r="P4028" s="7">
        <f>IF(Table1[[#This Row],[backers_count]] &lt;= 0,0,Table1[[#This Row],[pledged]]/Table1[[#This Row],[backers_count]])</f>
        <v>0</v>
      </c>
      <c r="Q4028" t="str">
        <f>TRIM(MID(Table1[[#This Row],[Category and Sub-Category]],1,SEARCH("/",Table1[[#This Row],[Category and Sub-Category]],1)-1))</f>
        <v>theater</v>
      </c>
      <c r="R4028" t="str">
        <f>TRIM(MID(Table1[[#This Row],[Category and Sub-Category]],SEARCH("/",Table1[[#This Row],[Category and Sub-Category]],1)+1,LEN(Table1[[#This Row],[Category and Sub-Category]])))</f>
        <v>plays</v>
      </c>
      <c r="S4028" s="8">
        <f>DATE(1970,1,1)+(Table1[[#This Row],[launched_at]]/(24*60*60))</f>
        <v>42282.655543981484</v>
      </c>
      <c r="T4028" s="8">
        <f>DATE(1970,1,1)+(Table1[[#This Row],[deadline]]/(24*60*60))</f>
        <v>42342.697210648148</v>
      </c>
      <c r="U4028">
        <f>_xlfn.DAYS(Table1[[#This Row],[Date Ended Conversion]],Table1[[#This Row],[Date Created Conversion]])</f>
        <v>60</v>
      </c>
    </row>
    <row r="4029" spans="1:21" ht="43.5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9">
        <f>IF(Table1[[#This Row],[goal]] &lt;= 0,0,Table1[[#This Row],[pledged]]/Table1[[#This Row],[goal]])</f>
        <v>7.166666666666667E-2</v>
      </c>
      <c r="P4029" s="7">
        <f>IF(Table1[[#This Row],[backers_count]] &lt;= 0,0,Table1[[#This Row],[pledged]]/Table1[[#This Row],[backers_count]])</f>
        <v>30.714285714285715</v>
      </c>
      <c r="Q4029" t="str">
        <f>TRIM(MID(Table1[[#This Row],[Category and Sub-Category]],1,SEARCH("/",Table1[[#This Row],[Category and Sub-Category]],1)-1))</f>
        <v>theater</v>
      </c>
      <c r="R4029" t="str">
        <f>TRIM(MID(Table1[[#This Row],[Category and Sub-Category]],SEARCH("/",Table1[[#This Row],[Category and Sub-Category]],1)+1,LEN(Table1[[#This Row],[Category and Sub-Category]])))</f>
        <v>plays</v>
      </c>
      <c r="S4029" s="8">
        <f>DATE(1970,1,1)+(Table1[[#This Row],[launched_at]]/(24*60*60))</f>
        <v>42768.97084490741</v>
      </c>
      <c r="T4029" s="8">
        <f>DATE(1970,1,1)+(Table1[[#This Row],[deadline]]/(24*60*60))</f>
        <v>42789.041666666672</v>
      </c>
      <c r="U4029">
        <f>_xlfn.DAYS(Table1[[#This Row],[Date Ended Conversion]],Table1[[#This Row],[Date Created Conversion]])</f>
        <v>21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9">
        <f>IF(Table1[[#This Row],[goal]] &lt;= 0,0,Table1[[#This Row],[pledged]]/Table1[[#This Row],[goal]])</f>
        <v>0.28050000000000003</v>
      </c>
      <c r="P4030" s="7">
        <f>IF(Table1[[#This Row],[backers_count]] &lt;= 0,0,Table1[[#This Row],[pledged]]/Table1[[#This Row],[backers_count]])</f>
        <v>51</v>
      </c>
      <c r="Q4030" t="str">
        <f>TRIM(MID(Table1[[#This Row],[Category and Sub-Category]],1,SEARCH("/",Table1[[#This Row],[Category and Sub-Category]],1)-1))</f>
        <v>theater</v>
      </c>
      <c r="R4030" t="str">
        <f>TRIM(MID(Table1[[#This Row],[Category and Sub-Category]],SEARCH("/",Table1[[#This Row],[Category and Sub-Category]],1)+1,LEN(Table1[[#This Row],[Category and Sub-Category]])))</f>
        <v>plays</v>
      </c>
      <c r="S4030" s="8">
        <f>DATE(1970,1,1)+(Table1[[#This Row],[launched_at]]/(24*60*60))</f>
        <v>41765.938657407409</v>
      </c>
      <c r="T4030" s="8">
        <f>DATE(1970,1,1)+(Table1[[#This Row],[deadline]]/(24*60*60))</f>
        <v>41795.938657407409</v>
      </c>
      <c r="U4030">
        <f>_xlfn.DAYS(Table1[[#This Row],[Date Ended Conversion]],Table1[[#This Row],[Date Created Conversion]])</f>
        <v>30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9">
        <f>IF(Table1[[#This Row],[goal]] &lt;= 0,0,Table1[[#This Row],[pledged]]/Table1[[#This Row],[goal]])</f>
        <v>0</v>
      </c>
      <c r="P4031" s="7">
        <f>IF(Table1[[#This Row],[backers_count]] &lt;= 0,0,Table1[[#This Row],[pledged]]/Table1[[#This Row],[backers_count]])</f>
        <v>0</v>
      </c>
      <c r="Q4031" t="str">
        <f>TRIM(MID(Table1[[#This Row],[Category and Sub-Category]],1,SEARCH("/",Table1[[#This Row],[Category and Sub-Category]],1)-1))</f>
        <v>theater</v>
      </c>
      <c r="R4031" t="str">
        <f>TRIM(MID(Table1[[#This Row],[Category and Sub-Category]],SEARCH("/",Table1[[#This Row],[Category and Sub-Category]],1)+1,LEN(Table1[[#This Row],[Category and Sub-Category]])))</f>
        <v>plays</v>
      </c>
      <c r="S4031" s="8">
        <f>DATE(1970,1,1)+(Table1[[#This Row],[launched_at]]/(24*60*60))</f>
        <v>42322.02511574074</v>
      </c>
      <c r="T4031" s="8">
        <f>DATE(1970,1,1)+(Table1[[#This Row],[deadline]]/(24*60*60))</f>
        <v>42352.02511574074</v>
      </c>
      <c r="U4031">
        <f>_xlfn.DAYS(Table1[[#This Row],[Date Ended Conversion]],Table1[[#This Row],[Date Created Conversion]])</f>
        <v>30</v>
      </c>
    </row>
    <row r="4032" spans="1:21" ht="43.5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9">
        <f>IF(Table1[[#This Row],[goal]] &lt;= 0,0,Table1[[#This Row],[pledged]]/Table1[[#This Row],[goal]])</f>
        <v>0.16</v>
      </c>
      <c r="P4032" s="7">
        <f>IF(Table1[[#This Row],[backers_count]] &lt;= 0,0,Table1[[#This Row],[pledged]]/Table1[[#This Row],[backers_count]])</f>
        <v>66.666666666666671</v>
      </c>
      <c r="Q4032" t="str">
        <f>TRIM(MID(Table1[[#This Row],[Category and Sub-Category]],1,SEARCH("/",Table1[[#This Row],[Category and Sub-Category]],1)-1))</f>
        <v>theater</v>
      </c>
      <c r="R4032" t="str">
        <f>TRIM(MID(Table1[[#This Row],[Category and Sub-Category]],SEARCH("/",Table1[[#This Row],[Category and Sub-Category]],1)+1,LEN(Table1[[#This Row],[Category and Sub-Category]])))</f>
        <v>plays</v>
      </c>
      <c r="S4032" s="8">
        <f>DATE(1970,1,1)+(Table1[[#This Row],[launched_at]]/(24*60*60))</f>
        <v>42374.655081018514</v>
      </c>
      <c r="T4032" s="8">
        <f>DATE(1970,1,1)+(Table1[[#This Row],[deadline]]/(24*60*60))</f>
        <v>42403.78402777778</v>
      </c>
      <c r="U4032">
        <f>_xlfn.DAYS(Table1[[#This Row],[Date Ended Conversion]],Table1[[#This Row],[Date Created Conversion]])</f>
        <v>29</v>
      </c>
    </row>
    <row r="4033" spans="1:21" ht="43.5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9">
        <f>IF(Table1[[#This Row],[goal]] &lt;= 0,0,Table1[[#This Row],[pledged]]/Table1[[#This Row],[goal]])</f>
        <v>0</v>
      </c>
      <c r="P4033" s="7">
        <f>IF(Table1[[#This Row],[backers_count]] &lt;= 0,0,Table1[[#This Row],[pledged]]/Table1[[#This Row],[backers_count]])</f>
        <v>0</v>
      </c>
      <c r="Q4033" t="str">
        <f>TRIM(MID(Table1[[#This Row],[Category and Sub-Category]],1,SEARCH("/",Table1[[#This Row],[Category and Sub-Category]],1)-1))</f>
        <v>theater</v>
      </c>
      <c r="R4033" t="str">
        <f>TRIM(MID(Table1[[#This Row],[Category and Sub-Category]],SEARCH("/",Table1[[#This Row],[Category and Sub-Category]],1)+1,LEN(Table1[[#This Row],[Category and Sub-Category]])))</f>
        <v>plays</v>
      </c>
      <c r="S4033" s="8">
        <f>DATE(1970,1,1)+(Table1[[#This Row],[launched_at]]/(24*60*60))</f>
        <v>41941.585231481484</v>
      </c>
      <c r="T4033" s="8">
        <f>DATE(1970,1,1)+(Table1[[#This Row],[deadline]]/(24*60*60))</f>
        <v>41991.626898148148</v>
      </c>
      <c r="U4033">
        <f>_xlfn.DAYS(Table1[[#This Row],[Date Ended Conversion]],Table1[[#This Row],[Date Created Conversion]])</f>
        <v>50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9">
        <f>IF(Table1[[#This Row],[goal]] &lt;= 0,0,Table1[[#This Row],[pledged]]/Table1[[#This Row],[goal]])</f>
        <v>6.8287037037037035E-2</v>
      </c>
      <c r="P4034" s="7">
        <f>IF(Table1[[#This Row],[backers_count]] &lt;= 0,0,Table1[[#This Row],[pledged]]/Table1[[#This Row],[backers_count]])</f>
        <v>59</v>
      </c>
      <c r="Q4034" t="str">
        <f>TRIM(MID(Table1[[#This Row],[Category and Sub-Category]],1,SEARCH("/",Table1[[#This Row],[Category and Sub-Category]],1)-1))</f>
        <v>theater</v>
      </c>
      <c r="R4034" t="str">
        <f>TRIM(MID(Table1[[#This Row],[Category and Sub-Category]],SEARCH("/",Table1[[#This Row],[Category and Sub-Category]],1)+1,LEN(Table1[[#This Row],[Category and Sub-Category]])))</f>
        <v>plays</v>
      </c>
      <c r="S4034" s="8">
        <f>DATE(1970,1,1)+(Table1[[#This Row],[launched_at]]/(24*60*60))</f>
        <v>42293.809212962966</v>
      </c>
      <c r="T4034" s="8">
        <f>DATE(1970,1,1)+(Table1[[#This Row],[deadline]]/(24*60*60))</f>
        <v>42353.85087962963</v>
      </c>
      <c r="U4034">
        <f>_xlfn.DAYS(Table1[[#This Row],[Date Ended Conversion]],Table1[[#This Row],[Date Created Conversion]])</f>
        <v>60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9">
        <f>IF(Table1[[#This Row],[goal]] &lt;= 0,0,Table1[[#This Row],[pledged]]/Table1[[#This Row],[goal]])</f>
        <v>0.25698702928870293</v>
      </c>
      <c r="P4035" s="7">
        <f>IF(Table1[[#This Row],[backers_count]] &lt;= 0,0,Table1[[#This Row],[pledged]]/Table1[[#This Row],[backers_count]])</f>
        <v>65.340319148936175</v>
      </c>
      <c r="Q4035" t="str">
        <f>TRIM(MID(Table1[[#This Row],[Category and Sub-Category]],1,SEARCH("/",Table1[[#This Row],[Category and Sub-Category]],1)-1))</f>
        <v>theater</v>
      </c>
      <c r="R4035" t="str">
        <f>TRIM(MID(Table1[[#This Row],[Category and Sub-Category]],SEARCH("/",Table1[[#This Row],[Category and Sub-Category]],1)+1,LEN(Table1[[#This Row],[Category and Sub-Category]])))</f>
        <v>plays</v>
      </c>
      <c r="S4035" s="8">
        <f>DATE(1970,1,1)+(Table1[[#This Row],[launched_at]]/(24*60*60))</f>
        <v>42614.268796296295</v>
      </c>
      <c r="T4035" s="8">
        <f>DATE(1970,1,1)+(Table1[[#This Row],[deadline]]/(24*60*60))</f>
        <v>42645.375</v>
      </c>
      <c r="U4035">
        <f>_xlfn.DAYS(Table1[[#This Row],[Date Ended Conversion]],Table1[[#This Row],[Date Created Conversion]])</f>
        <v>31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9">
        <f>IF(Table1[[#This Row],[goal]] &lt;= 0,0,Table1[[#This Row],[pledged]]/Table1[[#This Row],[goal]])</f>
        <v>1.4814814814814815E-2</v>
      </c>
      <c r="P4036" s="7">
        <f>IF(Table1[[#This Row],[backers_count]] &lt;= 0,0,Table1[[#This Row],[pledged]]/Table1[[#This Row],[backers_count]])</f>
        <v>100</v>
      </c>
      <c r="Q4036" t="str">
        <f>TRIM(MID(Table1[[#This Row],[Category and Sub-Category]],1,SEARCH("/",Table1[[#This Row],[Category and Sub-Category]],1)-1))</f>
        <v>theater</v>
      </c>
      <c r="R4036" t="str">
        <f>TRIM(MID(Table1[[#This Row],[Category and Sub-Category]],SEARCH("/",Table1[[#This Row],[Category and Sub-Category]],1)+1,LEN(Table1[[#This Row],[Category and Sub-Category]])))</f>
        <v>plays</v>
      </c>
      <c r="S4036" s="8">
        <f>DATE(1970,1,1)+(Table1[[#This Row],[launched_at]]/(24*60*60))</f>
        <v>42067.947337962964</v>
      </c>
      <c r="T4036" s="8">
        <f>DATE(1970,1,1)+(Table1[[#This Row],[deadline]]/(24*60*60))</f>
        <v>42097.905671296292</v>
      </c>
      <c r="U4036">
        <f>_xlfn.DAYS(Table1[[#This Row],[Date Ended Conversion]],Table1[[#This Row],[Date Created Conversion]])</f>
        <v>30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9">
        <f>IF(Table1[[#This Row],[goal]] &lt;= 0,0,Table1[[#This Row],[pledged]]/Table1[[#This Row],[goal]])</f>
        <v>0.36849999999999999</v>
      </c>
      <c r="P4037" s="7">
        <f>IF(Table1[[#This Row],[backers_count]] &lt;= 0,0,Table1[[#This Row],[pledged]]/Table1[[#This Row],[backers_count]])</f>
        <v>147.4</v>
      </c>
      <c r="Q4037" t="str">
        <f>TRIM(MID(Table1[[#This Row],[Category and Sub-Category]],1,SEARCH("/",Table1[[#This Row],[Category and Sub-Category]],1)-1))</f>
        <v>theater</v>
      </c>
      <c r="R4037" t="str">
        <f>TRIM(MID(Table1[[#This Row],[Category and Sub-Category]],SEARCH("/",Table1[[#This Row],[Category and Sub-Category]],1)+1,LEN(Table1[[#This Row],[Category and Sub-Category]])))</f>
        <v>plays</v>
      </c>
      <c r="S4037" s="8">
        <f>DATE(1970,1,1)+(Table1[[#This Row],[launched_at]]/(24*60*60))</f>
        <v>41903.882951388892</v>
      </c>
      <c r="T4037" s="8">
        <f>DATE(1970,1,1)+(Table1[[#This Row],[deadline]]/(24*60*60))</f>
        <v>41933.882951388892</v>
      </c>
      <c r="U4037">
        <f>_xlfn.DAYS(Table1[[#This Row],[Date Ended Conversion]],Table1[[#This Row],[Date Created Conversion]])</f>
        <v>30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9">
        <f>IF(Table1[[#This Row],[goal]] &lt;= 0,0,Table1[[#This Row],[pledged]]/Table1[[#This Row],[goal]])</f>
        <v>0.47049999999999997</v>
      </c>
      <c r="P4038" s="7">
        <f>IF(Table1[[#This Row],[backers_count]] &lt;= 0,0,Table1[[#This Row],[pledged]]/Table1[[#This Row],[backers_count]])</f>
        <v>166.05882352941177</v>
      </c>
      <c r="Q4038" t="str">
        <f>TRIM(MID(Table1[[#This Row],[Category and Sub-Category]],1,SEARCH("/",Table1[[#This Row],[Category and Sub-Category]],1)-1))</f>
        <v>theater</v>
      </c>
      <c r="R4038" t="str">
        <f>TRIM(MID(Table1[[#This Row],[Category and Sub-Category]],SEARCH("/",Table1[[#This Row],[Category and Sub-Category]],1)+1,LEN(Table1[[#This Row],[Category and Sub-Category]])))</f>
        <v>plays</v>
      </c>
      <c r="S4038" s="8">
        <f>DATE(1970,1,1)+(Table1[[#This Row],[launched_at]]/(24*60*60))</f>
        <v>41804.937083333338</v>
      </c>
      <c r="T4038" s="8">
        <f>DATE(1970,1,1)+(Table1[[#This Row],[deadline]]/(24*60*60))</f>
        <v>41821.9375</v>
      </c>
      <c r="U4038">
        <f>_xlfn.DAYS(Table1[[#This Row],[Date Ended Conversion]],Table1[[#This Row],[Date Created Conversion]])</f>
        <v>17</v>
      </c>
    </row>
    <row r="4039" spans="1:21" ht="43.5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9">
        <f>IF(Table1[[#This Row],[goal]] &lt;= 0,0,Table1[[#This Row],[pledged]]/Table1[[#This Row],[goal]])</f>
        <v>0.11428571428571428</v>
      </c>
      <c r="P4039" s="7">
        <f>IF(Table1[[#This Row],[backers_count]] &lt;= 0,0,Table1[[#This Row],[pledged]]/Table1[[#This Row],[backers_count]])</f>
        <v>40</v>
      </c>
      <c r="Q4039" t="str">
        <f>TRIM(MID(Table1[[#This Row],[Category and Sub-Category]],1,SEARCH("/",Table1[[#This Row],[Category and Sub-Category]],1)-1))</f>
        <v>theater</v>
      </c>
      <c r="R4039" t="str">
        <f>TRIM(MID(Table1[[#This Row],[Category and Sub-Category]],SEARCH("/",Table1[[#This Row],[Category and Sub-Category]],1)+1,LEN(Table1[[#This Row],[Category and Sub-Category]])))</f>
        <v>plays</v>
      </c>
      <c r="S4039" s="8">
        <f>DATE(1970,1,1)+(Table1[[#This Row],[launched_at]]/(24*60*60))</f>
        <v>42497.070775462962</v>
      </c>
      <c r="T4039" s="8">
        <f>DATE(1970,1,1)+(Table1[[#This Row],[deadline]]/(24*60*60))</f>
        <v>42514.600694444445</v>
      </c>
      <c r="U4039">
        <f>_xlfn.DAYS(Table1[[#This Row],[Date Ended Conversion]],Table1[[#This Row],[Date Created Conversion]])</f>
        <v>17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9">
        <f>IF(Table1[[#This Row],[goal]] &lt;= 0,0,Table1[[#This Row],[pledged]]/Table1[[#This Row],[goal]])</f>
        <v>0.12039999999999999</v>
      </c>
      <c r="P4040" s="7">
        <f>IF(Table1[[#This Row],[backers_count]] &lt;= 0,0,Table1[[#This Row],[pledged]]/Table1[[#This Row],[backers_count]])</f>
        <v>75.25</v>
      </c>
      <c r="Q4040" t="str">
        <f>TRIM(MID(Table1[[#This Row],[Category and Sub-Category]],1,SEARCH("/",Table1[[#This Row],[Category and Sub-Category]],1)-1))</f>
        <v>theater</v>
      </c>
      <c r="R4040" t="str">
        <f>TRIM(MID(Table1[[#This Row],[Category and Sub-Category]],SEARCH("/",Table1[[#This Row],[Category and Sub-Category]],1)+1,LEN(Table1[[#This Row],[Category and Sub-Category]])))</f>
        <v>plays</v>
      </c>
      <c r="S4040" s="8">
        <f>DATE(1970,1,1)+(Table1[[#This Row],[launched_at]]/(24*60*60))</f>
        <v>41869.798726851848</v>
      </c>
      <c r="T4040" s="8">
        <f>DATE(1970,1,1)+(Table1[[#This Row],[deadline]]/(24*60*60))</f>
        <v>41929.798726851848</v>
      </c>
      <c r="U4040">
        <f>_xlfn.DAYS(Table1[[#This Row],[Date Ended Conversion]],Table1[[#This Row],[Date Created Conversion]])</f>
        <v>60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9">
        <f>IF(Table1[[#This Row],[goal]] &lt;= 0,0,Table1[[#This Row],[pledged]]/Table1[[#This Row],[goal]])</f>
        <v>0.6</v>
      </c>
      <c r="P4041" s="7">
        <f>IF(Table1[[#This Row],[backers_count]] &lt;= 0,0,Table1[[#This Row],[pledged]]/Table1[[#This Row],[backers_count]])</f>
        <v>60</v>
      </c>
      <c r="Q4041" t="str">
        <f>TRIM(MID(Table1[[#This Row],[Category and Sub-Category]],1,SEARCH("/",Table1[[#This Row],[Category and Sub-Category]],1)-1))</f>
        <v>theater</v>
      </c>
      <c r="R4041" t="str">
        <f>TRIM(MID(Table1[[#This Row],[Category and Sub-Category]],SEARCH("/",Table1[[#This Row],[Category and Sub-Category]],1)+1,LEN(Table1[[#This Row],[Category and Sub-Category]])))</f>
        <v>plays</v>
      </c>
      <c r="S4041" s="8">
        <f>DATE(1970,1,1)+(Table1[[#This Row],[launched_at]]/(24*60*60))</f>
        <v>42305.670914351853</v>
      </c>
      <c r="T4041" s="8">
        <f>DATE(1970,1,1)+(Table1[[#This Row],[deadline]]/(24*60*60))</f>
        <v>42339.249305555553</v>
      </c>
      <c r="U4041">
        <f>_xlfn.DAYS(Table1[[#This Row],[Date Ended Conversion]],Table1[[#This Row],[Date Created Conversion]])</f>
        <v>34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9">
        <f>IF(Table1[[#This Row],[goal]] &lt;= 0,0,Table1[[#This Row],[pledged]]/Table1[[#This Row],[goal]])</f>
        <v>0.3125</v>
      </c>
      <c r="P4042" s="7">
        <f>IF(Table1[[#This Row],[backers_count]] &lt;= 0,0,Table1[[#This Row],[pledged]]/Table1[[#This Row],[backers_count]])</f>
        <v>1250</v>
      </c>
      <c r="Q4042" t="str">
        <f>TRIM(MID(Table1[[#This Row],[Category and Sub-Category]],1,SEARCH("/",Table1[[#This Row],[Category and Sub-Category]],1)-1))</f>
        <v>theater</v>
      </c>
      <c r="R4042" t="str">
        <f>TRIM(MID(Table1[[#This Row],[Category and Sub-Category]],SEARCH("/",Table1[[#This Row],[Category and Sub-Category]],1)+1,LEN(Table1[[#This Row],[Category and Sub-Category]])))</f>
        <v>plays</v>
      </c>
      <c r="S4042" s="8">
        <f>DATE(1970,1,1)+(Table1[[#This Row],[launched_at]]/(24*60*60))</f>
        <v>42144.231527777782</v>
      </c>
      <c r="T4042" s="8">
        <f>DATE(1970,1,1)+(Table1[[#This Row],[deadline]]/(24*60*60))</f>
        <v>42203.125</v>
      </c>
      <c r="U4042">
        <f>_xlfn.DAYS(Table1[[#This Row],[Date Ended Conversion]],Table1[[#This Row],[Date Created Conversion]])</f>
        <v>59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9">
        <f>IF(Table1[[#This Row],[goal]] &lt;= 0,0,Table1[[#This Row],[pledged]]/Table1[[#This Row],[goal]])</f>
        <v>4.1999999999999997E-3</v>
      </c>
      <c r="P4043" s="7">
        <f>IF(Table1[[#This Row],[backers_count]] &lt;= 0,0,Table1[[#This Row],[pledged]]/Table1[[#This Row],[backers_count]])</f>
        <v>10.5</v>
      </c>
      <c r="Q4043" t="str">
        <f>TRIM(MID(Table1[[#This Row],[Category and Sub-Category]],1,SEARCH("/",Table1[[#This Row],[Category and Sub-Category]],1)-1))</f>
        <v>theater</v>
      </c>
      <c r="R4043" t="str">
        <f>TRIM(MID(Table1[[#This Row],[Category and Sub-Category]],SEARCH("/",Table1[[#This Row],[Category and Sub-Category]],1)+1,LEN(Table1[[#This Row],[Category and Sub-Category]])))</f>
        <v>plays</v>
      </c>
      <c r="S4043" s="8">
        <f>DATE(1970,1,1)+(Table1[[#This Row],[launched_at]]/(24*60*60))</f>
        <v>42559.474004629628</v>
      </c>
      <c r="T4043" s="8">
        <f>DATE(1970,1,1)+(Table1[[#This Row],[deadline]]/(24*60*60))</f>
        <v>42619.474004629628</v>
      </c>
      <c r="U4043">
        <f>_xlfn.DAYS(Table1[[#This Row],[Date Ended Conversion]],Table1[[#This Row],[Date Created Conversion]])</f>
        <v>60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9">
        <f>IF(Table1[[#This Row],[goal]] &lt;= 0,0,Table1[[#This Row],[pledged]]/Table1[[#This Row],[goal]])</f>
        <v>2.0999999999999999E-3</v>
      </c>
      <c r="P4044" s="7">
        <f>IF(Table1[[#This Row],[backers_count]] &lt;= 0,0,Table1[[#This Row],[pledged]]/Table1[[#This Row],[backers_count]])</f>
        <v>7</v>
      </c>
      <c r="Q4044" t="str">
        <f>TRIM(MID(Table1[[#This Row],[Category and Sub-Category]],1,SEARCH("/",Table1[[#This Row],[Category and Sub-Category]],1)-1))</f>
        <v>theater</v>
      </c>
      <c r="R4044" t="str">
        <f>TRIM(MID(Table1[[#This Row],[Category and Sub-Category]],SEARCH("/",Table1[[#This Row],[Category and Sub-Category]],1)+1,LEN(Table1[[#This Row],[Category and Sub-Category]])))</f>
        <v>plays</v>
      </c>
      <c r="S4044" s="8">
        <f>DATE(1970,1,1)+(Table1[[#This Row],[launched_at]]/(24*60*60))</f>
        <v>41995.084074074075</v>
      </c>
      <c r="T4044" s="8">
        <f>DATE(1970,1,1)+(Table1[[#This Row],[deadline]]/(24*60*60))</f>
        <v>42024.802777777775</v>
      </c>
      <c r="U4044">
        <f>_xlfn.DAYS(Table1[[#This Row],[Date Ended Conversion]],Table1[[#This Row],[Date Created Conversion]])</f>
        <v>29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9">
        <f>IF(Table1[[#This Row],[goal]] &lt;= 0,0,Table1[[#This Row],[pledged]]/Table1[[#This Row],[goal]])</f>
        <v>0</v>
      </c>
      <c r="P4045" s="7">
        <f>IF(Table1[[#This Row],[backers_count]] &lt;= 0,0,Table1[[#This Row],[pledged]]/Table1[[#This Row],[backers_count]])</f>
        <v>0</v>
      </c>
      <c r="Q4045" t="str">
        <f>TRIM(MID(Table1[[#This Row],[Category and Sub-Category]],1,SEARCH("/",Table1[[#This Row],[Category and Sub-Category]],1)-1))</f>
        <v>theater</v>
      </c>
      <c r="R4045" t="str">
        <f>TRIM(MID(Table1[[#This Row],[Category and Sub-Category]],SEARCH("/",Table1[[#This Row],[Category and Sub-Category]],1)+1,LEN(Table1[[#This Row],[Category and Sub-Category]])))</f>
        <v>plays</v>
      </c>
      <c r="S4045" s="8">
        <f>DATE(1970,1,1)+(Table1[[#This Row],[launched_at]]/(24*60*60))</f>
        <v>41948.957465277781</v>
      </c>
      <c r="T4045" s="8">
        <f>DATE(1970,1,1)+(Table1[[#This Row],[deadline]]/(24*60*60))</f>
        <v>41963.957465277781</v>
      </c>
      <c r="U4045">
        <f>_xlfn.DAYS(Table1[[#This Row],[Date Ended Conversion]],Table1[[#This Row],[Date Created Conversion]])</f>
        <v>15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9">
        <f>IF(Table1[[#This Row],[goal]] &lt;= 0,0,Table1[[#This Row],[pledged]]/Table1[[#This Row],[goal]])</f>
        <v>0.375</v>
      </c>
      <c r="P4046" s="7">
        <f>IF(Table1[[#This Row],[backers_count]] &lt;= 0,0,Table1[[#This Row],[pledged]]/Table1[[#This Row],[backers_count]])</f>
        <v>56.25</v>
      </c>
      <c r="Q4046" t="str">
        <f>TRIM(MID(Table1[[#This Row],[Category and Sub-Category]],1,SEARCH("/",Table1[[#This Row],[Category and Sub-Category]],1)-1))</f>
        <v>theater</v>
      </c>
      <c r="R4046" t="str">
        <f>TRIM(MID(Table1[[#This Row],[Category and Sub-Category]],SEARCH("/",Table1[[#This Row],[Category and Sub-Category]],1)+1,LEN(Table1[[#This Row],[Category and Sub-Category]])))</f>
        <v>plays</v>
      </c>
      <c r="S4046" s="8">
        <f>DATE(1970,1,1)+(Table1[[#This Row],[launched_at]]/(24*60*60))</f>
        <v>42074.219699074078</v>
      </c>
      <c r="T4046" s="8">
        <f>DATE(1970,1,1)+(Table1[[#This Row],[deadline]]/(24*60*60))</f>
        <v>42104.208333333328</v>
      </c>
      <c r="U4046">
        <f>_xlfn.DAYS(Table1[[#This Row],[Date Ended Conversion]],Table1[[#This Row],[Date Created Conversion]])</f>
        <v>30</v>
      </c>
    </row>
    <row r="4047" spans="1:21" ht="43.5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9">
        <f>IF(Table1[[#This Row],[goal]] &lt;= 0,0,Table1[[#This Row],[pledged]]/Table1[[#This Row],[goal]])</f>
        <v>2.0000000000000001E-4</v>
      </c>
      <c r="P4047" s="7">
        <f>IF(Table1[[#This Row],[backers_count]] &lt;= 0,0,Table1[[#This Row],[pledged]]/Table1[[#This Row],[backers_count]])</f>
        <v>1</v>
      </c>
      <c r="Q4047" t="str">
        <f>TRIM(MID(Table1[[#This Row],[Category and Sub-Category]],1,SEARCH("/",Table1[[#This Row],[Category and Sub-Category]],1)-1))</f>
        <v>theater</v>
      </c>
      <c r="R4047" t="str">
        <f>TRIM(MID(Table1[[#This Row],[Category and Sub-Category]],SEARCH("/",Table1[[#This Row],[Category and Sub-Category]],1)+1,LEN(Table1[[#This Row],[Category and Sub-Category]])))</f>
        <v>plays</v>
      </c>
      <c r="S4047" s="8">
        <f>DATE(1970,1,1)+(Table1[[#This Row],[launched_at]]/(24*60*60))</f>
        <v>41842.201261574075</v>
      </c>
      <c r="T4047" s="8">
        <f>DATE(1970,1,1)+(Table1[[#This Row],[deadline]]/(24*60*60))</f>
        <v>41872.201261574075</v>
      </c>
      <c r="U4047">
        <f>_xlfn.DAYS(Table1[[#This Row],[Date Ended Conversion]],Table1[[#This Row],[Date Created Conversion]])</f>
        <v>30</v>
      </c>
    </row>
    <row r="4048" spans="1:21" ht="43.5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9">
        <f>IF(Table1[[#This Row],[goal]] &lt;= 0,0,Table1[[#This Row],[pledged]]/Table1[[#This Row],[goal]])</f>
        <v>8.2142857142857142E-2</v>
      </c>
      <c r="P4048" s="7">
        <f>IF(Table1[[#This Row],[backers_count]] &lt;= 0,0,Table1[[#This Row],[pledged]]/Table1[[#This Row],[backers_count]])</f>
        <v>38.333333333333336</v>
      </c>
      <c r="Q4048" t="str">
        <f>TRIM(MID(Table1[[#This Row],[Category and Sub-Category]],1,SEARCH("/",Table1[[#This Row],[Category and Sub-Category]],1)-1))</f>
        <v>theater</v>
      </c>
      <c r="R4048" t="str">
        <f>TRIM(MID(Table1[[#This Row],[Category and Sub-Category]],SEARCH("/",Table1[[#This Row],[Category and Sub-Category]],1)+1,LEN(Table1[[#This Row],[Category and Sub-Category]])))</f>
        <v>plays</v>
      </c>
      <c r="S4048" s="8">
        <f>DATE(1970,1,1)+(Table1[[#This Row],[launched_at]]/(24*60*60))</f>
        <v>41904.650578703702</v>
      </c>
      <c r="T4048" s="8">
        <f>DATE(1970,1,1)+(Table1[[#This Row],[deadline]]/(24*60*60))</f>
        <v>41934.650578703702</v>
      </c>
      <c r="U4048">
        <f>_xlfn.DAYS(Table1[[#This Row],[Date Ended Conversion]],Table1[[#This Row],[Date Created Conversion]])</f>
        <v>30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9">
        <f>IF(Table1[[#This Row],[goal]] &lt;= 0,0,Table1[[#This Row],[pledged]]/Table1[[#This Row],[goal]])</f>
        <v>2.1999999999999999E-2</v>
      </c>
      <c r="P4049" s="7">
        <f>IF(Table1[[#This Row],[backers_count]] &lt;= 0,0,Table1[[#This Row],[pledged]]/Table1[[#This Row],[backers_count]])</f>
        <v>27.5</v>
      </c>
      <c r="Q4049" t="str">
        <f>TRIM(MID(Table1[[#This Row],[Category and Sub-Category]],1,SEARCH("/",Table1[[#This Row],[Category and Sub-Category]],1)-1))</f>
        <v>theater</v>
      </c>
      <c r="R4049" t="str">
        <f>TRIM(MID(Table1[[#This Row],[Category and Sub-Category]],SEARCH("/",Table1[[#This Row],[Category and Sub-Category]],1)+1,LEN(Table1[[#This Row],[Category and Sub-Category]])))</f>
        <v>plays</v>
      </c>
      <c r="S4049" s="8">
        <f>DATE(1970,1,1)+(Table1[[#This Row],[launched_at]]/(24*60*60))</f>
        <v>41991.022488425922</v>
      </c>
      <c r="T4049" s="8">
        <f>DATE(1970,1,1)+(Table1[[#This Row],[deadline]]/(24*60*60))</f>
        <v>42015.041666666672</v>
      </c>
      <c r="U4049">
        <f>_xlfn.DAYS(Table1[[#This Row],[Date Ended Conversion]],Table1[[#This Row],[Date Created Conversion]])</f>
        <v>24</v>
      </c>
    </row>
    <row r="4050" spans="1:21" ht="43.5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9">
        <f>IF(Table1[[#This Row],[goal]] &lt;= 0,0,Table1[[#This Row],[pledged]]/Table1[[#This Row],[goal]])</f>
        <v>0.17652941176470588</v>
      </c>
      <c r="P4050" s="7">
        <f>IF(Table1[[#This Row],[backers_count]] &lt;= 0,0,Table1[[#This Row],[pledged]]/Table1[[#This Row],[backers_count]])</f>
        <v>32.978021978021978</v>
      </c>
      <c r="Q4050" t="str">
        <f>TRIM(MID(Table1[[#This Row],[Category and Sub-Category]],1,SEARCH("/",Table1[[#This Row],[Category and Sub-Category]],1)-1))</f>
        <v>theater</v>
      </c>
      <c r="R4050" t="str">
        <f>TRIM(MID(Table1[[#This Row],[Category and Sub-Category]],SEARCH("/",Table1[[#This Row],[Category and Sub-Category]],1)+1,LEN(Table1[[#This Row],[Category and Sub-Category]])))</f>
        <v>plays</v>
      </c>
      <c r="S4050" s="8">
        <f>DATE(1970,1,1)+(Table1[[#This Row],[launched_at]]/(24*60*60))</f>
        <v>42436.509108796294</v>
      </c>
      <c r="T4050" s="8">
        <f>DATE(1970,1,1)+(Table1[[#This Row],[deadline]]/(24*60*60))</f>
        <v>42471.467442129629</v>
      </c>
      <c r="U4050">
        <f>_xlfn.DAYS(Table1[[#This Row],[Date Ended Conversion]],Table1[[#This Row],[Date Created Conversion]])</f>
        <v>35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9">
        <f>IF(Table1[[#This Row],[goal]] &lt;= 0,0,Table1[[#This Row],[pledged]]/Table1[[#This Row],[goal]])</f>
        <v>8.0000000000000004E-4</v>
      </c>
      <c r="P4051" s="7">
        <f>IF(Table1[[#This Row],[backers_count]] &lt;= 0,0,Table1[[#This Row],[pledged]]/Table1[[#This Row],[backers_count]])</f>
        <v>16</v>
      </c>
      <c r="Q4051" t="str">
        <f>TRIM(MID(Table1[[#This Row],[Category and Sub-Category]],1,SEARCH("/",Table1[[#This Row],[Category and Sub-Category]],1)-1))</f>
        <v>theater</v>
      </c>
      <c r="R4051" t="str">
        <f>TRIM(MID(Table1[[#This Row],[Category and Sub-Category]],SEARCH("/",Table1[[#This Row],[Category and Sub-Category]],1)+1,LEN(Table1[[#This Row],[Category and Sub-Category]])))</f>
        <v>plays</v>
      </c>
      <c r="S4051" s="8">
        <f>DATE(1970,1,1)+(Table1[[#This Row],[launched_at]]/(24*60*60))</f>
        <v>42169.958506944444</v>
      </c>
      <c r="T4051" s="8">
        <f>DATE(1970,1,1)+(Table1[[#This Row],[deadline]]/(24*60*60))</f>
        <v>42199.958506944444</v>
      </c>
      <c r="U4051">
        <f>_xlfn.DAYS(Table1[[#This Row],[Date Ended Conversion]],Table1[[#This Row],[Date Created Conversion]])</f>
        <v>30</v>
      </c>
    </row>
    <row r="4052" spans="1:21" ht="43.5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9">
        <f>IF(Table1[[#This Row],[goal]] &lt;= 0,0,Table1[[#This Row],[pledged]]/Table1[[#This Row],[goal]])</f>
        <v>6.6666666666666664E-4</v>
      </c>
      <c r="P4052" s="7">
        <f>IF(Table1[[#This Row],[backers_count]] &lt;= 0,0,Table1[[#This Row],[pledged]]/Table1[[#This Row],[backers_count]])</f>
        <v>1</v>
      </c>
      <c r="Q4052" t="str">
        <f>TRIM(MID(Table1[[#This Row],[Category and Sub-Category]],1,SEARCH("/",Table1[[#This Row],[Category and Sub-Category]],1)-1))</f>
        <v>theater</v>
      </c>
      <c r="R4052" t="str">
        <f>TRIM(MID(Table1[[#This Row],[Category and Sub-Category]],SEARCH("/",Table1[[#This Row],[Category and Sub-Category]],1)+1,LEN(Table1[[#This Row],[Category and Sub-Category]])))</f>
        <v>plays</v>
      </c>
      <c r="S4052" s="8">
        <f>DATE(1970,1,1)+(Table1[[#This Row],[launched_at]]/(24*60*60))</f>
        <v>41905.636469907404</v>
      </c>
      <c r="T4052" s="8">
        <f>DATE(1970,1,1)+(Table1[[#This Row],[deadline]]/(24*60*60))</f>
        <v>41935.636469907404</v>
      </c>
      <c r="U4052">
        <f>_xlfn.DAYS(Table1[[#This Row],[Date Ended Conversion]],Table1[[#This Row],[Date Created Conversion]])</f>
        <v>30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9">
        <f>IF(Table1[[#This Row],[goal]] &lt;= 0,0,Table1[[#This Row],[pledged]]/Table1[[#This Row],[goal]])</f>
        <v>0</v>
      </c>
      <c r="P4053" s="7">
        <f>IF(Table1[[#This Row],[backers_count]] &lt;= 0,0,Table1[[#This Row],[pledged]]/Table1[[#This Row],[backers_count]])</f>
        <v>0</v>
      </c>
      <c r="Q4053" t="str">
        <f>TRIM(MID(Table1[[#This Row],[Category and Sub-Category]],1,SEARCH("/",Table1[[#This Row],[Category and Sub-Category]],1)-1))</f>
        <v>theater</v>
      </c>
      <c r="R4053" t="str">
        <f>TRIM(MID(Table1[[#This Row],[Category and Sub-Category]],SEARCH("/",Table1[[#This Row],[Category and Sub-Category]],1)+1,LEN(Table1[[#This Row],[Category and Sub-Category]])))</f>
        <v>plays</v>
      </c>
      <c r="S4053" s="8">
        <f>DATE(1970,1,1)+(Table1[[#This Row],[launched_at]]/(24*60*60))</f>
        <v>41761.810150462959</v>
      </c>
      <c r="T4053" s="8">
        <f>DATE(1970,1,1)+(Table1[[#This Row],[deadline]]/(24*60*60))</f>
        <v>41768.286805555559</v>
      </c>
      <c r="U4053">
        <f>_xlfn.DAYS(Table1[[#This Row],[Date Ended Conversion]],Table1[[#This Row],[Date Created Conversion]])</f>
        <v>7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9">
        <f>IF(Table1[[#This Row],[goal]] &lt;= 0,0,Table1[[#This Row],[pledged]]/Table1[[#This Row],[goal]])</f>
        <v>0.37533333333333335</v>
      </c>
      <c r="P4054" s="7">
        <f>IF(Table1[[#This Row],[backers_count]] &lt;= 0,0,Table1[[#This Row],[pledged]]/Table1[[#This Row],[backers_count]])</f>
        <v>86.615384615384613</v>
      </c>
      <c r="Q4054" t="str">
        <f>TRIM(MID(Table1[[#This Row],[Category and Sub-Category]],1,SEARCH("/",Table1[[#This Row],[Category and Sub-Category]],1)-1))</f>
        <v>theater</v>
      </c>
      <c r="R4054" t="str">
        <f>TRIM(MID(Table1[[#This Row],[Category and Sub-Category]],SEARCH("/",Table1[[#This Row],[Category and Sub-Category]],1)+1,LEN(Table1[[#This Row],[Category and Sub-Category]])))</f>
        <v>plays</v>
      </c>
      <c r="S4054" s="8">
        <f>DATE(1970,1,1)+(Table1[[#This Row],[launched_at]]/(24*60*60))</f>
        <v>41865.878657407404</v>
      </c>
      <c r="T4054" s="8">
        <f>DATE(1970,1,1)+(Table1[[#This Row],[deadline]]/(24*60*60))</f>
        <v>41925.878657407404</v>
      </c>
      <c r="U4054">
        <f>_xlfn.DAYS(Table1[[#This Row],[Date Ended Conversion]],Table1[[#This Row],[Date Created Conversion]])</f>
        <v>60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9">
        <f>IF(Table1[[#This Row],[goal]] &lt;= 0,0,Table1[[#This Row],[pledged]]/Table1[[#This Row],[goal]])</f>
        <v>0.22</v>
      </c>
      <c r="P4055" s="7">
        <f>IF(Table1[[#This Row],[backers_count]] &lt;= 0,0,Table1[[#This Row],[pledged]]/Table1[[#This Row],[backers_count]])</f>
        <v>55</v>
      </c>
      <c r="Q4055" t="str">
        <f>TRIM(MID(Table1[[#This Row],[Category and Sub-Category]],1,SEARCH("/",Table1[[#This Row],[Category and Sub-Category]],1)-1))</f>
        <v>theater</v>
      </c>
      <c r="R4055" t="str">
        <f>TRIM(MID(Table1[[#This Row],[Category and Sub-Category]],SEARCH("/",Table1[[#This Row],[Category and Sub-Category]],1)+1,LEN(Table1[[#This Row],[Category and Sub-Category]])))</f>
        <v>plays</v>
      </c>
      <c r="S4055" s="8">
        <f>DATE(1970,1,1)+(Table1[[#This Row],[launched_at]]/(24*60*60))</f>
        <v>41928.690138888887</v>
      </c>
      <c r="T4055" s="8">
        <f>DATE(1970,1,1)+(Table1[[#This Row],[deadline]]/(24*60*60))</f>
        <v>41958.833333333328</v>
      </c>
      <c r="U4055">
        <f>_xlfn.DAYS(Table1[[#This Row],[Date Ended Conversion]],Table1[[#This Row],[Date Created Conversion]])</f>
        <v>30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9">
        <f>IF(Table1[[#This Row],[goal]] &lt;= 0,0,Table1[[#This Row],[pledged]]/Table1[[#This Row],[goal]])</f>
        <v>0</v>
      </c>
      <c r="P4056" s="7">
        <f>IF(Table1[[#This Row],[backers_count]] &lt;= 0,0,Table1[[#This Row],[pledged]]/Table1[[#This Row],[backers_count]])</f>
        <v>0</v>
      </c>
      <c r="Q4056" t="str">
        <f>TRIM(MID(Table1[[#This Row],[Category and Sub-Category]],1,SEARCH("/",Table1[[#This Row],[Category and Sub-Category]],1)-1))</f>
        <v>theater</v>
      </c>
      <c r="R4056" t="str">
        <f>TRIM(MID(Table1[[#This Row],[Category and Sub-Category]],SEARCH("/",Table1[[#This Row],[Category and Sub-Category]],1)+1,LEN(Table1[[#This Row],[Category and Sub-Category]])))</f>
        <v>plays</v>
      </c>
      <c r="S4056" s="8">
        <f>DATE(1970,1,1)+(Table1[[#This Row],[launched_at]]/(24*60*60))</f>
        <v>42613.841261574074</v>
      </c>
      <c r="T4056" s="8">
        <f>DATE(1970,1,1)+(Table1[[#This Row],[deadline]]/(24*60*60))</f>
        <v>42644.166666666672</v>
      </c>
      <c r="U4056">
        <f>_xlfn.DAYS(Table1[[#This Row],[Date Ended Conversion]],Table1[[#This Row],[Date Created Conversion]])</f>
        <v>31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9">
        <f>IF(Table1[[#This Row],[goal]] &lt;= 0,0,Table1[[#This Row],[pledged]]/Table1[[#This Row],[goal]])</f>
        <v>0.1762</v>
      </c>
      <c r="P4057" s="7">
        <f>IF(Table1[[#This Row],[backers_count]] &lt;= 0,0,Table1[[#This Row],[pledged]]/Table1[[#This Row],[backers_count]])</f>
        <v>41.952380952380949</v>
      </c>
      <c r="Q4057" t="str">
        <f>TRIM(MID(Table1[[#This Row],[Category and Sub-Category]],1,SEARCH("/",Table1[[#This Row],[Category and Sub-Category]],1)-1))</f>
        <v>theater</v>
      </c>
      <c r="R4057" t="str">
        <f>TRIM(MID(Table1[[#This Row],[Category and Sub-Category]],SEARCH("/",Table1[[#This Row],[Category and Sub-Category]],1)+1,LEN(Table1[[#This Row],[Category and Sub-Category]])))</f>
        <v>plays</v>
      </c>
      <c r="S4057" s="8">
        <f>DATE(1970,1,1)+(Table1[[#This Row],[launched_at]]/(24*60*60))</f>
        <v>41779.648506944446</v>
      </c>
      <c r="T4057" s="8">
        <f>DATE(1970,1,1)+(Table1[[#This Row],[deadline]]/(24*60*60))</f>
        <v>41809.648506944446</v>
      </c>
      <c r="U4057">
        <f>_xlfn.DAYS(Table1[[#This Row],[Date Ended Conversion]],Table1[[#This Row],[Date Created Conversion]])</f>
        <v>30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9">
        <f>IF(Table1[[#This Row],[goal]] &lt;= 0,0,Table1[[#This Row],[pledged]]/Table1[[#This Row],[goal]])</f>
        <v>0.53</v>
      </c>
      <c r="P4058" s="7">
        <f>IF(Table1[[#This Row],[backers_count]] &lt;= 0,0,Table1[[#This Row],[pledged]]/Table1[[#This Row],[backers_count]])</f>
        <v>88.333333333333329</v>
      </c>
      <c r="Q4058" t="str">
        <f>TRIM(MID(Table1[[#This Row],[Category and Sub-Category]],1,SEARCH("/",Table1[[#This Row],[Category and Sub-Category]],1)-1))</f>
        <v>theater</v>
      </c>
      <c r="R4058" t="str">
        <f>TRIM(MID(Table1[[#This Row],[Category and Sub-Category]],SEARCH("/",Table1[[#This Row],[Category and Sub-Category]],1)+1,LEN(Table1[[#This Row],[Category and Sub-Category]])))</f>
        <v>plays</v>
      </c>
      <c r="S4058" s="8">
        <f>DATE(1970,1,1)+(Table1[[#This Row],[launched_at]]/(24*60*60))</f>
        <v>42534.933321759258</v>
      </c>
      <c r="T4058" s="8">
        <f>DATE(1970,1,1)+(Table1[[#This Row],[deadline]]/(24*60*60))</f>
        <v>42554.832638888889</v>
      </c>
      <c r="U4058">
        <f>_xlfn.DAYS(Table1[[#This Row],[Date Ended Conversion]],Table1[[#This Row],[Date Created Conversion]])</f>
        <v>20</v>
      </c>
    </row>
    <row r="4059" spans="1:21" ht="43.5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9">
        <f>IF(Table1[[#This Row],[goal]] &lt;= 0,0,Table1[[#This Row],[pledged]]/Table1[[#This Row],[goal]])</f>
        <v>0.22142857142857142</v>
      </c>
      <c r="P4059" s="7">
        <f>IF(Table1[[#This Row],[backers_count]] &lt;= 0,0,Table1[[#This Row],[pledged]]/Table1[[#This Row],[backers_count]])</f>
        <v>129.16666666666666</v>
      </c>
      <c r="Q4059" t="str">
        <f>TRIM(MID(Table1[[#This Row],[Category and Sub-Category]],1,SEARCH("/",Table1[[#This Row],[Category and Sub-Category]],1)-1))</f>
        <v>theater</v>
      </c>
      <c r="R4059" t="str">
        <f>TRIM(MID(Table1[[#This Row],[Category and Sub-Category]],SEARCH("/",Table1[[#This Row],[Category and Sub-Category]],1)+1,LEN(Table1[[#This Row],[Category and Sub-Category]])))</f>
        <v>plays</v>
      </c>
      <c r="S4059" s="8">
        <f>DATE(1970,1,1)+(Table1[[#This Row],[launched_at]]/(24*60*60))</f>
        <v>42310.968518518523</v>
      </c>
      <c r="T4059" s="8">
        <f>DATE(1970,1,1)+(Table1[[#This Row],[deadline]]/(24*60*60))</f>
        <v>42333.958333333328</v>
      </c>
      <c r="U4059">
        <f>_xlfn.DAYS(Table1[[#This Row],[Date Ended Conversion]],Table1[[#This Row],[Date Created Conversion]])</f>
        <v>23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9">
        <f>IF(Table1[[#This Row],[goal]] &lt;= 0,0,Table1[[#This Row],[pledged]]/Table1[[#This Row],[goal]])</f>
        <v>2.5333333333333333E-2</v>
      </c>
      <c r="P4060" s="7">
        <f>IF(Table1[[#This Row],[backers_count]] &lt;= 0,0,Table1[[#This Row],[pledged]]/Table1[[#This Row],[backers_count]])</f>
        <v>23.75</v>
      </c>
      <c r="Q4060" t="str">
        <f>TRIM(MID(Table1[[#This Row],[Category and Sub-Category]],1,SEARCH("/",Table1[[#This Row],[Category and Sub-Category]],1)-1))</f>
        <v>theater</v>
      </c>
      <c r="R4060" t="str">
        <f>TRIM(MID(Table1[[#This Row],[Category and Sub-Category]],SEARCH("/",Table1[[#This Row],[Category and Sub-Category]],1)+1,LEN(Table1[[#This Row],[Category and Sub-Category]])))</f>
        <v>plays</v>
      </c>
      <c r="S4060" s="8">
        <f>DATE(1970,1,1)+(Table1[[#This Row],[launched_at]]/(24*60*60))</f>
        <v>42446.060694444444</v>
      </c>
      <c r="T4060" s="8">
        <f>DATE(1970,1,1)+(Table1[[#This Row],[deadline]]/(24*60*60))</f>
        <v>42461.165972222225</v>
      </c>
      <c r="U4060">
        <f>_xlfn.DAYS(Table1[[#This Row],[Date Ended Conversion]],Table1[[#This Row],[Date Created Conversion]])</f>
        <v>15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9">
        <f>IF(Table1[[#This Row],[goal]] &lt;= 0,0,Table1[[#This Row],[pledged]]/Table1[[#This Row],[goal]])</f>
        <v>2.5000000000000001E-2</v>
      </c>
      <c r="P4061" s="7">
        <f>IF(Table1[[#This Row],[backers_count]] &lt;= 0,0,Table1[[#This Row],[pledged]]/Table1[[#This Row],[backers_count]])</f>
        <v>35.714285714285715</v>
      </c>
      <c r="Q4061" t="str">
        <f>TRIM(MID(Table1[[#This Row],[Category and Sub-Category]],1,SEARCH("/",Table1[[#This Row],[Category and Sub-Category]],1)-1))</f>
        <v>theater</v>
      </c>
      <c r="R4061" t="str">
        <f>TRIM(MID(Table1[[#This Row],[Category and Sub-Category]],SEARCH("/",Table1[[#This Row],[Category and Sub-Category]],1)+1,LEN(Table1[[#This Row],[Category and Sub-Category]])))</f>
        <v>plays</v>
      </c>
      <c r="S4061" s="8">
        <f>DATE(1970,1,1)+(Table1[[#This Row],[launched_at]]/(24*60*60))</f>
        <v>41866.640648148146</v>
      </c>
      <c r="T4061" s="8">
        <f>DATE(1970,1,1)+(Table1[[#This Row],[deadline]]/(24*60*60))</f>
        <v>41898.125</v>
      </c>
      <c r="U4061">
        <f>_xlfn.DAYS(Table1[[#This Row],[Date Ended Conversion]],Table1[[#This Row],[Date Created Conversion]])</f>
        <v>32</v>
      </c>
    </row>
    <row r="4062" spans="1:21" ht="43.5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9">
        <f>IF(Table1[[#This Row],[goal]] &lt;= 0,0,Table1[[#This Row],[pledged]]/Table1[[#This Row],[goal]])</f>
        <v>2.8500000000000001E-2</v>
      </c>
      <c r="P4062" s="7">
        <f>IF(Table1[[#This Row],[backers_count]] &lt;= 0,0,Table1[[#This Row],[pledged]]/Table1[[#This Row],[backers_count]])</f>
        <v>57</v>
      </c>
      <c r="Q4062" t="str">
        <f>TRIM(MID(Table1[[#This Row],[Category and Sub-Category]],1,SEARCH("/",Table1[[#This Row],[Category and Sub-Category]],1)-1))</f>
        <v>theater</v>
      </c>
      <c r="R4062" t="str">
        <f>TRIM(MID(Table1[[#This Row],[Category and Sub-Category]],SEARCH("/",Table1[[#This Row],[Category and Sub-Category]],1)+1,LEN(Table1[[#This Row],[Category and Sub-Category]])))</f>
        <v>plays</v>
      </c>
      <c r="S4062" s="8">
        <f>DATE(1970,1,1)+(Table1[[#This Row],[launched_at]]/(24*60*60))</f>
        <v>41779.695092592592</v>
      </c>
      <c r="T4062" s="8">
        <f>DATE(1970,1,1)+(Table1[[#This Row],[deadline]]/(24*60*60))</f>
        <v>41813.666666666664</v>
      </c>
      <c r="U4062">
        <f>_xlfn.DAYS(Table1[[#This Row],[Date Ended Conversion]],Table1[[#This Row],[Date Created Conversion]])</f>
        <v>34</v>
      </c>
    </row>
    <row r="4063" spans="1:21" ht="29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9">
        <f>IF(Table1[[#This Row],[goal]] &lt;= 0,0,Table1[[#This Row],[pledged]]/Table1[[#This Row],[goal]])</f>
        <v>0</v>
      </c>
      <c r="P4063" s="7">
        <f>IF(Table1[[#This Row],[backers_count]] &lt;= 0,0,Table1[[#This Row],[pledged]]/Table1[[#This Row],[backers_count]])</f>
        <v>0</v>
      </c>
      <c r="Q4063" t="str">
        <f>TRIM(MID(Table1[[#This Row],[Category and Sub-Category]],1,SEARCH("/",Table1[[#This Row],[Category and Sub-Category]],1)-1))</f>
        <v>theater</v>
      </c>
      <c r="R4063" t="str">
        <f>TRIM(MID(Table1[[#This Row],[Category and Sub-Category]],SEARCH("/",Table1[[#This Row],[Category and Sub-Category]],1)+1,LEN(Table1[[#This Row],[Category and Sub-Category]])))</f>
        <v>plays</v>
      </c>
      <c r="S4063" s="8">
        <f>DATE(1970,1,1)+(Table1[[#This Row],[launched_at]]/(24*60*60))</f>
        <v>42421.141469907408</v>
      </c>
      <c r="T4063" s="8">
        <f>DATE(1970,1,1)+(Table1[[#This Row],[deadline]]/(24*60*60))</f>
        <v>42481.099803240737</v>
      </c>
      <c r="U4063">
        <f>_xlfn.DAYS(Table1[[#This Row],[Date Ended Conversion]],Table1[[#This Row],[Date Created Conversion]])</f>
        <v>60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9">
        <f>IF(Table1[[#This Row],[goal]] &lt;= 0,0,Table1[[#This Row],[pledged]]/Table1[[#This Row],[goal]])</f>
        <v>2.4500000000000001E-2</v>
      </c>
      <c r="P4064" s="7">
        <f>IF(Table1[[#This Row],[backers_count]] &lt;= 0,0,Table1[[#This Row],[pledged]]/Table1[[#This Row],[backers_count]])</f>
        <v>163.33333333333334</v>
      </c>
      <c r="Q4064" t="str">
        <f>TRIM(MID(Table1[[#This Row],[Category and Sub-Category]],1,SEARCH("/",Table1[[#This Row],[Category and Sub-Category]],1)-1))</f>
        <v>theater</v>
      </c>
      <c r="R4064" t="str">
        <f>TRIM(MID(Table1[[#This Row],[Category and Sub-Category]],SEARCH("/",Table1[[#This Row],[Category and Sub-Category]],1)+1,LEN(Table1[[#This Row],[Category and Sub-Category]])))</f>
        <v>plays</v>
      </c>
      <c r="S4064" s="8">
        <f>DATE(1970,1,1)+(Table1[[#This Row],[launched_at]]/(24*60*60))</f>
        <v>42523.739212962959</v>
      </c>
      <c r="T4064" s="8">
        <f>DATE(1970,1,1)+(Table1[[#This Row],[deadline]]/(24*60*60))</f>
        <v>42553.739212962959</v>
      </c>
      <c r="U4064">
        <f>_xlfn.DAYS(Table1[[#This Row],[Date Ended Conversion]],Table1[[#This Row],[Date Created Conversion]])</f>
        <v>30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9">
        <f>IF(Table1[[#This Row],[goal]] &lt;= 0,0,Table1[[#This Row],[pledged]]/Table1[[#This Row],[goal]])</f>
        <v>1.4210526315789474E-2</v>
      </c>
      <c r="P4065" s="7">
        <f>IF(Table1[[#This Row],[backers_count]] &lt;= 0,0,Table1[[#This Row],[pledged]]/Table1[[#This Row],[backers_count]])</f>
        <v>15</v>
      </c>
      <c r="Q4065" t="str">
        <f>TRIM(MID(Table1[[#This Row],[Category and Sub-Category]],1,SEARCH("/",Table1[[#This Row],[Category and Sub-Category]],1)-1))</f>
        <v>theater</v>
      </c>
      <c r="R4065" t="str">
        <f>TRIM(MID(Table1[[#This Row],[Category and Sub-Category]],SEARCH("/",Table1[[#This Row],[Category and Sub-Category]],1)+1,LEN(Table1[[#This Row],[Category and Sub-Category]])))</f>
        <v>plays</v>
      </c>
      <c r="S4065" s="8">
        <f>DATE(1970,1,1)+(Table1[[#This Row],[launched_at]]/(24*60*60))</f>
        <v>41787.681527777779</v>
      </c>
      <c r="T4065" s="8">
        <f>DATE(1970,1,1)+(Table1[[#This Row],[deadline]]/(24*60*60))</f>
        <v>41817.681527777779</v>
      </c>
      <c r="U4065">
        <f>_xlfn.DAYS(Table1[[#This Row],[Date Ended Conversion]],Table1[[#This Row],[Date Created Conversion]])</f>
        <v>30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9">
        <f>IF(Table1[[#This Row],[goal]] &lt;= 0,0,Table1[[#This Row],[pledged]]/Table1[[#This Row],[goal]])</f>
        <v>0.1925</v>
      </c>
      <c r="P4066" s="7">
        <f>IF(Table1[[#This Row],[backers_count]] &lt;= 0,0,Table1[[#This Row],[pledged]]/Table1[[#This Row],[backers_count]])</f>
        <v>64.166666666666671</v>
      </c>
      <c r="Q4066" t="str">
        <f>TRIM(MID(Table1[[#This Row],[Category and Sub-Category]],1,SEARCH("/",Table1[[#This Row],[Category and Sub-Category]],1)-1))</f>
        <v>theater</v>
      </c>
      <c r="R4066" t="str">
        <f>TRIM(MID(Table1[[#This Row],[Category and Sub-Category]],SEARCH("/",Table1[[#This Row],[Category and Sub-Category]],1)+1,LEN(Table1[[#This Row],[Category and Sub-Category]])))</f>
        <v>plays</v>
      </c>
      <c r="S4066" s="8">
        <f>DATE(1970,1,1)+(Table1[[#This Row],[launched_at]]/(24*60*60))</f>
        <v>42093.588263888887</v>
      </c>
      <c r="T4066" s="8">
        <f>DATE(1970,1,1)+(Table1[[#This Row],[deadline]]/(24*60*60))</f>
        <v>42123.588263888887</v>
      </c>
      <c r="U4066">
        <f>_xlfn.DAYS(Table1[[#This Row],[Date Ended Conversion]],Table1[[#This Row],[Date Created Conversion]])</f>
        <v>30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9">
        <f>IF(Table1[[#This Row],[goal]] &lt;= 0,0,Table1[[#This Row],[pledged]]/Table1[[#This Row],[goal]])</f>
        <v>6.7499999999999999E-3</v>
      </c>
      <c r="P4067" s="7">
        <f>IF(Table1[[#This Row],[backers_count]] &lt;= 0,0,Table1[[#This Row],[pledged]]/Table1[[#This Row],[backers_count]])</f>
        <v>6.75</v>
      </c>
      <c r="Q4067" t="str">
        <f>TRIM(MID(Table1[[#This Row],[Category and Sub-Category]],1,SEARCH("/",Table1[[#This Row],[Category and Sub-Category]],1)-1))</f>
        <v>theater</v>
      </c>
      <c r="R4067" t="str">
        <f>TRIM(MID(Table1[[#This Row],[Category and Sub-Category]],SEARCH("/",Table1[[#This Row],[Category and Sub-Category]],1)+1,LEN(Table1[[#This Row],[Category and Sub-Category]])))</f>
        <v>plays</v>
      </c>
      <c r="S4067" s="8">
        <f>DATE(1970,1,1)+(Table1[[#This Row],[launched_at]]/(24*60*60))</f>
        <v>41833.951516203706</v>
      </c>
      <c r="T4067" s="8">
        <f>DATE(1970,1,1)+(Table1[[#This Row],[deadline]]/(24*60*60))</f>
        <v>41863.951516203706</v>
      </c>
      <c r="U4067">
        <f>_xlfn.DAYS(Table1[[#This Row],[Date Ended Conversion]],Table1[[#This Row],[Date Created Conversion]])</f>
        <v>30</v>
      </c>
    </row>
    <row r="4068" spans="1:21" ht="43.5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9">
        <f>IF(Table1[[#This Row],[goal]] &lt;= 0,0,Table1[[#This Row],[pledged]]/Table1[[#This Row],[goal]])</f>
        <v>1.6666666666666668E-3</v>
      </c>
      <c r="P4068" s="7">
        <f>IF(Table1[[#This Row],[backers_count]] &lt;= 0,0,Table1[[#This Row],[pledged]]/Table1[[#This Row],[backers_count]])</f>
        <v>25</v>
      </c>
      <c r="Q4068" t="str">
        <f>TRIM(MID(Table1[[#This Row],[Category and Sub-Category]],1,SEARCH("/",Table1[[#This Row],[Category and Sub-Category]],1)-1))</f>
        <v>theater</v>
      </c>
      <c r="R4068" t="str">
        <f>TRIM(MID(Table1[[#This Row],[Category and Sub-Category]],SEARCH("/",Table1[[#This Row],[Category and Sub-Category]],1)+1,LEN(Table1[[#This Row],[Category and Sub-Category]])))</f>
        <v>plays</v>
      </c>
      <c r="S4068" s="8">
        <f>DATE(1970,1,1)+(Table1[[#This Row],[launched_at]]/(24*60*60))</f>
        <v>42479.039212962962</v>
      </c>
      <c r="T4068" s="8">
        <f>DATE(1970,1,1)+(Table1[[#This Row],[deadline]]/(24*60*60))</f>
        <v>42509.039212962962</v>
      </c>
      <c r="U4068">
        <f>_xlfn.DAYS(Table1[[#This Row],[Date Ended Conversion]],Table1[[#This Row],[Date Created Conversion]])</f>
        <v>30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9">
        <f>IF(Table1[[#This Row],[goal]] &lt;= 0,0,Table1[[#This Row],[pledged]]/Table1[[#This Row],[goal]])</f>
        <v>0.60899999999999999</v>
      </c>
      <c r="P4069" s="7">
        <f>IF(Table1[[#This Row],[backers_count]] &lt;= 0,0,Table1[[#This Row],[pledged]]/Table1[[#This Row],[backers_count]])</f>
        <v>179.11764705882354</v>
      </c>
      <c r="Q4069" t="str">
        <f>TRIM(MID(Table1[[#This Row],[Category and Sub-Category]],1,SEARCH("/",Table1[[#This Row],[Category and Sub-Category]],1)-1))</f>
        <v>theater</v>
      </c>
      <c r="R4069" t="str">
        <f>TRIM(MID(Table1[[#This Row],[Category and Sub-Category]],SEARCH("/",Table1[[#This Row],[Category and Sub-Category]],1)+1,LEN(Table1[[#This Row],[Category and Sub-Category]])))</f>
        <v>plays</v>
      </c>
      <c r="S4069" s="8">
        <f>DATE(1970,1,1)+(Table1[[#This Row],[launched_at]]/(24*60*60))</f>
        <v>42235.117476851854</v>
      </c>
      <c r="T4069" s="8">
        <f>DATE(1970,1,1)+(Table1[[#This Row],[deadline]]/(24*60*60))</f>
        <v>42275.117476851854</v>
      </c>
      <c r="U4069">
        <f>_xlfn.DAYS(Table1[[#This Row],[Date Ended Conversion]],Table1[[#This Row],[Date Created Conversion]])</f>
        <v>40</v>
      </c>
    </row>
    <row r="4070" spans="1:21" ht="29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9">
        <f>IF(Table1[[#This Row],[goal]] &lt;= 0,0,Table1[[#This Row],[pledged]]/Table1[[#This Row],[goal]])</f>
        <v>0.01</v>
      </c>
      <c r="P4070" s="7">
        <f>IF(Table1[[#This Row],[backers_count]] &lt;= 0,0,Table1[[#This Row],[pledged]]/Table1[[#This Row],[backers_count]])</f>
        <v>34.950000000000003</v>
      </c>
      <c r="Q4070" t="str">
        <f>TRIM(MID(Table1[[#This Row],[Category and Sub-Category]],1,SEARCH("/",Table1[[#This Row],[Category and Sub-Category]],1)-1))</f>
        <v>theater</v>
      </c>
      <c r="R4070" t="str">
        <f>TRIM(MID(Table1[[#This Row],[Category and Sub-Category]],SEARCH("/",Table1[[#This Row],[Category and Sub-Category]],1)+1,LEN(Table1[[#This Row],[Category and Sub-Category]])))</f>
        <v>plays</v>
      </c>
      <c r="S4070" s="8">
        <f>DATE(1970,1,1)+(Table1[[#This Row],[launched_at]]/(24*60*60))</f>
        <v>42718.963599537034</v>
      </c>
      <c r="T4070" s="8">
        <f>DATE(1970,1,1)+(Table1[[#This Row],[deadline]]/(24*60*60))</f>
        <v>42748.961805555555</v>
      </c>
      <c r="U4070">
        <f>_xlfn.DAYS(Table1[[#This Row],[Date Ended Conversion]],Table1[[#This Row],[Date Created Conversion]])</f>
        <v>30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9">
        <f>IF(Table1[[#This Row],[goal]] &lt;= 0,0,Table1[[#This Row],[pledged]]/Table1[[#This Row],[goal]])</f>
        <v>0.34399999999999997</v>
      </c>
      <c r="P4071" s="7">
        <f>IF(Table1[[#This Row],[backers_count]] &lt;= 0,0,Table1[[#This Row],[pledged]]/Table1[[#This Row],[backers_count]])</f>
        <v>33.07692307692308</v>
      </c>
      <c r="Q4071" t="str">
        <f>TRIM(MID(Table1[[#This Row],[Category and Sub-Category]],1,SEARCH("/",Table1[[#This Row],[Category and Sub-Category]],1)-1))</f>
        <v>theater</v>
      </c>
      <c r="R4071" t="str">
        <f>TRIM(MID(Table1[[#This Row],[Category and Sub-Category]],SEARCH("/",Table1[[#This Row],[Category and Sub-Category]],1)+1,LEN(Table1[[#This Row],[Category and Sub-Category]])))</f>
        <v>plays</v>
      </c>
      <c r="S4071" s="8">
        <f>DATE(1970,1,1)+(Table1[[#This Row],[launched_at]]/(24*60*60))</f>
        <v>42022.661527777775</v>
      </c>
      <c r="T4071" s="8">
        <f>DATE(1970,1,1)+(Table1[[#This Row],[deadline]]/(24*60*60))</f>
        <v>42063.5</v>
      </c>
      <c r="U4071">
        <f>_xlfn.DAYS(Table1[[#This Row],[Date Ended Conversion]],Table1[[#This Row],[Date Created Conversion]])</f>
        <v>41</v>
      </c>
    </row>
    <row r="4072" spans="1:21" ht="29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9">
        <f>IF(Table1[[#This Row],[goal]] &lt;= 0,0,Table1[[#This Row],[pledged]]/Table1[[#This Row],[goal]])</f>
        <v>0.16500000000000001</v>
      </c>
      <c r="P4072" s="7">
        <f>IF(Table1[[#This Row],[backers_count]] &lt;= 0,0,Table1[[#This Row],[pledged]]/Table1[[#This Row],[backers_count]])</f>
        <v>27.5</v>
      </c>
      <c r="Q4072" t="str">
        <f>TRIM(MID(Table1[[#This Row],[Category and Sub-Category]],1,SEARCH("/",Table1[[#This Row],[Category and Sub-Category]],1)-1))</f>
        <v>theater</v>
      </c>
      <c r="R4072" t="str">
        <f>TRIM(MID(Table1[[#This Row],[Category and Sub-Category]],SEARCH("/",Table1[[#This Row],[Category and Sub-Category]],1)+1,LEN(Table1[[#This Row],[Category and Sub-Category]])))</f>
        <v>plays</v>
      </c>
      <c r="S4072" s="8">
        <f>DATE(1970,1,1)+(Table1[[#This Row],[launched_at]]/(24*60*60))</f>
        <v>42031.666898148149</v>
      </c>
      <c r="T4072" s="8">
        <f>DATE(1970,1,1)+(Table1[[#This Row],[deadline]]/(24*60*60))</f>
        <v>42064.125</v>
      </c>
      <c r="U4072">
        <f>_xlfn.DAYS(Table1[[#This Row],[Date Ended Conversion]],Table1[[#This Row],[Date Created Conversion]])</f>
        <v>33</v>
      </c>
    </row>
    <row r="4073" spans="1:21" ht="43.5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9">
        <f>IF(Table1[[#This Row],[goal]] &lt;= 0,0,Table1[[#This Row],[pledged]]/Table1[[#This Row],[goal]])</f>
        <v>0</v>
      </c>
      <c r="P4073" s="7">
        <f>IF(Table1[[#This Row],[backers_count]] &lt;= 0,0,Table1[[#This Row],[pledged]]/Table1[[#This Row],[backers_count]])</f>
        <v>0</v>
      </c>
      <c r="Q4073" t="str">
        <f>TRIM(MID(Table1[[#This Row],[Category and Sub-Category]],1,SEARCH("/",Table1[[#This Row],[Category and Sub-Category]],1)-1))</f>
        <v>theater</v>
      </c>
      <c r="R4073" t="str">
        <f>TRIM(MID(Table1[[#This Row],[Category and Sub-Category]],SEARCH("/",Table1[[#This Row],[Category and Sub-Category]],1)+1,LEN(Table1[[#This Row],[Category and Sub-Category]])))</f>
        <v>plays</v>
      </c>
      <c r="S4073" s="8">
        <f>DATE(1970,1,1)+(Table1[[#This Row],[launched_at]]/(24*60*60))</f>
        <v>42700.804756944446</v>
      </c>
      <c r="T4073" s="8">
        <f>DATE(1970,1,1)+(Table1[[#This Row],[deadline]]/(24*60*60))</f>
        <v>42730.804756944446</v>
      </c>
      <c r="U4073">
        <f>_xlfn.DAYS(Table1[[#This Row],[Date Ended Conversion]],Table1[[#This Row],[Date Created Conversion]])</f>
        <v>30</v>
      </c>
    </row>
    <row r="4074" spans="1:21" ht="43.5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9">
        <f>IF(Table1[[#This Row],[goal]] &lt;= 0,0,Table1[[#This Row],[pledged]]/Table1[[#This Row],[goal]])</f>
        <v>4.0000000000000001E-3</v>
      </c>
      <c r="P4074" s="7">
        <f>IF(Table1[[#This Row],[backers_count]] &lt;= 0,0,Table1[[#This Row],[pledged]]/Table1[[#This Row],[backers_count]])</f>
        <v>2</v>
      </c>
      <c r="Q4074" t="str">
        <f>TRIM(MID(Table1[[#This Row],[Category and Sub-Category]],1,SEARCH("/",Table1[[#This Row],[Category and Sub-Category]],1)-1))</f>
        <v>theater</v>
      </c>
      <c r="R4074" t="str">
        <f>TRIM(MID(Table1[[#This Row],[Category and Sub-Category]],SEARCH("/",Table1[[#This Row],[Category and Sub-Category]],1)+1,LEN(Table1[[#This Row],[Category and Sub-Category]])))</f>
        <v>plays</v>
      </c>
      <c r="S4074" s="8">
        <f>DATE(1970,1,1)+(Table1[[#This Row],[launched_at]]/(24*60*60))</f>
        <v>41812.77443287037</v>
      </c>
      <c r="T4074" s="8">
        <f>DATE(1970,1,1)+(Table1[[#This Row],[deadline]]/(24*60*60))</f>
        <v>41872.77443287037</v>
      </c>
      <c r="U4074">
        <f>_xlfn.DAYS(Table1[[#This Row],[Date Ended Conversion]],Table1[[#This Row],[Date Created Conversion]])</f>
        <v>60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9">
        <f>IF(Table1[[#This Row],[goal]] &lt;= 0,0,Table1[[#This Row],[pledged]]/Table1[[#This Row],[goal]])</f>
        <v>1.0571428571428572E-2</v>
      </c>
      <c r="P4075" s="7">
        <f>IF(Table1[[#This Row],[backers_count]] &lt;= 0,0,Table1[[#This Row],[pledged]]/Table1[[#This Row],[backers_count]])</f>
        <v>18.5</v>
      </c>
      <c r="Q4075" t="str">
        <f>TRIM(MID(Table1[[#This Row],[Category and Sub-Category]],1,SEARCH("/",Table1[[#This Row],[Category and Sub-Category]],1)-1))</f>
        <v>theater</v>
      </c>
      <c r="R4075" t="str">
        <f>TRIM(MID(Table1[[#This Row],[Category and Sub-Category]],SEARCH("/",Table1[[#This Row],[Category and Sub-Category]],1)+1,LEN(Table1[[#This Row],[Category and Sub-Category]])))</f>
        <v>plays</v>
      </c>
      <c r="S4075" s="8">
        <f>DATE(1970,1,1)+(Table1[[#This Row],[launched_at]]/(24*60*60))</f>
        <v>42078.345208333332</v>
      </c>
      <c r="T4075" s="8">
        <f>DATE(1970,1,1)+(Table1[[#This Row],[deadline]]/(24*60*60))</f>
        <v>42133.166666666672</v>
      </c>
      <c r="U4075">
        <f>_xlfn.DAYS(Table1[[#This Row],[Date Ended Conversion]],Table1[[#This Row],[Date Created Conversion]])</f>
        <v>55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9">
        <f>IF(Table1[[#This Row],[goal]] &lt;= 0,0,Table1[[#This Row],[pledged]]/Table1[[#This Row],[goal]])</f>
        <v>0.26727272727272727</v>
      </c>
      <c r="P4076" s="7">
        <f>IF(Table1[[#This Row],[backers_count]] &lt;= 0,0,Table1[[#This Row],[pledged]]/Table1[[#This Row],[backers_count]])</f>
        <v>35</v>
      </c>
      <c r="Q4076" t="str">
        <f>TRIM(MID(Table1[[#This Row],[Category and Sub-Category]],1,SEARCH("/",Table1[[#This Row],[Category and Sub-Category]],1)-1))</f>
        <v>theater</v>
      </c>
      <c r="R4076" t="str">
        <f>TRIM(MID(Table1[[#This Row],[Category and Sub-Category]],SEARCH("/",Table1[[#This Row],[Category and Sub-Category]],1)+1,LEN(Table1[[#This Row],[Category and Sub-Category]])))</f>
        <v>plays</v>
      </c>
      <c r="S4076" s="8">
        <f>DATE(1970,1,1)+(Table1[[#This Row],[launched_at]]/(24*60*60))</f>
        <v>42283.552951388891</v>
      </c>
      <c r="T4076" s="8">
        <f>DATE(1970,1,1)+(Table1[[#This Row],[deadline]]/(24*60*60))</f>
        <v>42313.594618055555</v>
      </c>
      <c r="U4076">
        <f>_xlfn.DAYS(Table1[[#This Row],[Date Ended Conversion]],Table1[[#This Row],[Date Created Conversion]])</f>
        <v>30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9">
        <f>IF(Table1[[#This Row],[goal]] &lt;= 0,0,Table1[[#This Row],[pledged]]/Table1[[#This Row],[goal]])</f>
        <v>0.28799999999999998</v>
      </c>
      <c r="P4077" s="7">
        <f>IF(Table1[[#This Row],[backers_count]] &lt;= 0,0,Table1[[#This Row],[pledged]]/Table1[[#This Row],[backers_count]])</f>
        <v>44.307692307692307</v>
      </c>
      <c r="Q4077" t="str">
        <f>TRIM(MID(Table1[[#This Row],[Category and Sub-Category]],1,SEARCH("/",Table1[[#This Row],[Category and Sub-Category]],1)-1))</f>
        <v>theater</v>
      </c>
      <c r="R4077" t="str">
        <f>TRIM(MID(Table1[[#This Row],[Category and Sub-Category]],SEARCH("/",Table1[[#This Row],[Category and Sub-Category]],1)+1,LEN(Table1[[#This Row],[Category and Sub-Category]])))</f>
        <v>plays</v>
      </c>
      <c r="S4077" s="8">
        <f>DATE(1970,1,1)+(Table1[[#This Row],[launched_at]]/(24*60*60))</f>
        <v>41779.045937499999</v>
      </c>
      <c r="T4077" s="8">
        <f>DATE(1970,1,1)+(Table1[[#This Row],[deadline]]/(24*60*60))</f>
        <v>41820.727777777778</v>
      </c>
      <c r="U4077">
        <f>_xlfn.DAYS(Table1[[#This Row],[Date Ended Conversion]],Table1[[#This Row],[Date Created Conversion]])</f>
        <v>41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9">
        <f>IF(Table1[[#This Row],[goal]] &lt;= 0,0,Table1[[#This Row],[pledged]]/Table1[[#This Row],[goal]])</f>
        <v>0</v>
      </c>
      <c r="P4078" s="7">
        <f>IF(Table1[[#This Row],[backers_count]] &lt;= 0,0,Table1[[#This Row],[pledged]]/Table1[[#This Row],[backers_count]])</f>
        <v>0</v>
      </c>
      <c r="Q4078" t="str">
        <f>TRIM(MID(Table1[[#This Row],[Category and Sub-Category]],1,SEARCH("/",Table1[[#This Row],[Category and Sub-Category]],1)-1))</f>
        <v>theater</v>
      </c>
      <c r="R4078" t="str">
        <f>TRIM(MID(Table1[[#This Row],[Category and Sub-Category]],SEARCH("/",Table1[[#This Row],[Category and Sub-Category]],1)+1,LEN(Table1[[#This Row],[Category and Sub-Category]])))</f>
        <v>plays</v>
      </c>
      <c r="S4078" s="8">
        <f>DATE(1970,1,1)+(Table1[[#This Row],[launched_at]]/(24*60*60))</f>
        <v>41905.795706018514</v>
      </c>
      <c r="T4078" s="8">
        <f>DATE(1970,1,1)+(Table1[[#This Row],[deadline]]/(24*60*60))</f>
        <v>41933.827083333337</v>
      </c>
      <c r="U4078">
        <f>_xlfn.DAYS(Table1[[#This Row],[Date Ended Conversion]],Table1[[#This Row],[Date Created Conversion]])</f>
        <v>28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9">
        <f>IF(Table1[[#This Row],[goal]] &lt;= 0,0,Table1[[#This Row],[pledged]]/Table1[[#This Row],[goal]])</f>
        <v>8.8999999999999996E-2</v>
      </c>
      <c r="P4079" s="7">
        <f>IF(Table1[[#This Row],[backers_count]] &lt;= 0,0,Table1[[#This Row],[pledged]]/Table1[[#This Row],[backers_count]])</f>
        <v>222.5</v>
      </c>
      <c r="Q4079" t="str">
        <f>TRIM(MID(Table1[[#This Row],[Category and Sub-Category]],1,SEARCH("/",Table1[[#This Row],[Category and Sub-Category]],1)-1))</f>
        <v>theater</v>
      </c>
      <c r="R4079" t="str">
        <f>TRIM(MID(Table1[[#This Row],[Category and Sub-Category]],SEARCH("/",Table1[[#This Row],[Category and Sub-Category]],1)+1,LEN(Table1[[#This Row],[Category and Sub-Category]])))</f>
        <v>plays</v>
      </c>
      <c r="S4079" s="8">
        <f>DATE(1970,1,1)+(Table1[[#This Row],[launched_at]]/(24*60*60))</f>
        <v>42695.7105787037</v>
      </c>
      <c r="T4079" s="8">
        <f>DATE(1970,1,1)+(Table1[[#This Row],[deadline]]/(24*60*60))</f>
        <v>42725.7105787037</v>
      </c>
      <c r="U4079">
        <f>_xlfn.DAYS(Table1[[#This Row],[Date Ended Conversion]],Table1[[#This Row],[Date Created Conversion]])</f>
        <v>30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9">
        <f>IF(Table1[[#This Row],[goal]] &lt;= 0,0,Table1[[#This Row],[pledged]]/Table1[[#This Row],[goal]])</f>
        <v>0</v>
      </c>
      <c r="P4080" s="7">
        <f>IF(Table1[[#This Row],[backers_count]] &lt;= 0,0,Table1[[#This Row],[pledged]]/Table1[[#This Row],[backers_count]])</f>
        <v>0</v>
      </c>
      <c r="Q4080" t="str">
        <f>TRIM(MID(Table1[[#This Row],[Category and Sub-Category]],1,SEARCH("/",Table1[[#This Row],[Category and Sub-Category]],1)-1))</f>
        <v>theater</v>
      </c>
      <c r="R4080" t="str">
        <f>TRIM(MID(Table1[[#This Row],[Category and Sub-Category]],SEARCH("/",Table1[[#This Row],[Category and Sub-Category]],1)+1,LEN(Table1[[#This Row],[Category and Sub-Category]])))</f>
        <v>plays</v>
      </c>
      <c r="S4080" s="8">
        <f>DATE(1970,1,1)+(Table1[[#This Row],[launched_at]]/(24*60*60))</f>
        <v>42732.787523148145</v>
      </c>
      <c r="T4080" s="8">
        <f>DATE(1970,1,1)+(Table1[[#This Row],[deadline]]/(24*60*60))</f>
        <v>42762.787523148145</v>
      </c>
      <c r="U4080">
        <f>_xlfn.DAYS(Table1[[#This Row],[Date Ended Conversion]],Table1[[#This Row],[Date Created Conversion]])</f>
        <v>30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9">
        <f>IF(Table1[[#This Row],[goal]] &lt;= 0,0,Table1[[#This Row],[pledged]]/Table1[[#This Row],[goal]])</f>
        <v>1.6666666666666668E-3</v>
      </c>
      <c r="P4081" s="7">
        <f>IF(Table1[[#This Row],[backers_count]] &lt;= 0,0,Table1[[#This Row],[pledged]]/Table1[[#This Row],[backers_count]])</f>
        <v>5</v>
      </c>
      <c r="Q4081" t="str">
        <f>TRIM(MID(Table1[[#This Row],[Category and Sub-Category]],1,SEARCH("/",Table1[[#This Row],[Category and Sub-Category]],1)-1))</f>
        <v>theater</v>
      </c>
      <c r="R4081" t="str">
        <f>TRIM(MID(Table1[[#This Row],[Category and Sub-Category]],SEARCH("/",Table1[[#This Row],[Category and Sub-Category]],1)+1,LEN(Table1[[#This Row],[Category and Sub-Category]])))</f>
        <v>plays</v>
      </c>
      <c r="S4081" s="8">
        <f>DATE(1970,1,1)+(Table1[[#This Row],[launched_at]]/(24*60*60))</f>
        <v>42510.938900462963</v>
      </c>
      <c r="T4081" s="8">
        <f>DATE(1970,1,1)+(Table1[[#This Row],[deadline]]/(24*60*60))</f>
        <v>42540.938900462963</v>
      </c>
      <c r="U4081">
        <f>_xlfn.DAYS(Table1[[#This Row],[Date Ended Conversion]],Table1[[#This Row],[Date Created Conversion]])</f>
        <v>30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9">
        <f>IF(Table1[[#This Row],[goal]] &lt;= 0,0,Table1[[#This Row],[pledged]]/Table1[[#This Row],[goal]])</f>
        <v>0</v>
      </c>
      <c r="P4082" s="7">
        <f>IF(Table1[[#This Row],[backers_count]] &lt;= 0,0,Table1[[#This Row],[pledged]]/Table1[[#This Row],[backers_count]])</f>
        <v>0</v>
      </c>
      <c r="Q4082" t="str">
        <f>TRIM(MID(Table1[[#This Row],[Category and Sub-Category]],1,SEARCH("/",Table1[[#This Row],[Category and Sub-Category]],1)-1))</f>
        <v>theater</v>
      </c>
      <c r="R4082" t="str">
        <f>TRIM(MID(Table1[[#This Row],[Category and Sub-Category]],SEARCH("/",Table1[[#This Row],[Category and Sub-Category]],1)+1,LEN(Table1[[#This Row],[Category and Sub-Category]])))</f>
        <v>plays</v>
      </c>
      <c r="S4082" s="8">
        <f>DATE(1970,1,1)+(Table1[[#This Row],[launched_at]]/(24*60*60))</f>
        <v>42511.698101851856</v>
      </c>
      <c r="T4082" s="8">
        <f>DATE(1970,1,1)+(Table1[[#This Row],[deadline]]/(24*60*60))</f>
        <v>42535.787499999999</v>
      </c>
      <c r="U4082">
        <f>_xlfn.DAYS(Table1[[#This Row],[Date Ended Conversion]],Table1[[#This Row],[Date Created Conversion]])</f>
        <v>24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9">
        <f>IF(Table1[[#This Row],[goal]] &lt;= 0,0,Table1[[#This Row],[pledged]]/Table1[[#This Row],[goal]])</f>
        <v>0.15737410071942445</v>
      </c>
      <c r="P4083" s="7">
        <f>IF(Table1[[#This Row],[backers_count]] &lt;= 0,0,Table1[[#This Row],[pledged]]/Table1[[#This Row],[backers_count]])</f>
        <v>29.166666666666668</v>
      </c>
      <c r="Q4083" t="str">
        <f>TRIM(MID(Table1[[#This Row],[Category and Sub-Category]],1,SEARCH("/",Table1[[#This Row],[Category and Sub-Category]],1)-1))</f>
        <v>theater</v>
      </c>
      <c r="R4083" t="str">
        <f>TRIM(MID(Table1[[#This Row],[Category and Sub-Category]],SEARCH("/",Table1[[#This Row],[Category and Sub-Category]],1)+1,LEN(Table1[[#This Row],[Category and Sub-Category]])))</f>
        <v>plays</v>
      </c>
      <c r="S4083" s="8">
        <f>DATE(1970,1,1)+(Table1[[#This Row],[launched_at]]/(24*60*60))</f>
        <v>42041.581307870365</v>
      </c>
      <c r="T4083" s="8">
        <f>DATE(1970,1,1)+(Table1[[#This Row],[deadline]]/(24*60*60))</f>
        <v>42071.539641203708</v>
      </c>
      <c r="U4083">
        <f>_xlfn.DAYS(Table1[[#This Row],[Date Ended Conversion]],Table1[[#This Row],[Date Created Conversion]])</f>
        <v>30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9">
        <f>IF(Table1[[#This Row],[goal]] &lt;= 0,0,Table1[[#This Row],[pledged]]/Table1[[#This Row],[goal]])</f>
        <v>0.02</v>
      </c>
      <c r="P4084" s="7">
        <f>IF(Table1[[#This Row],[backers_count]] &lt;= 0,0,Table1[[#This Row],[pledged]]/Table1[[#This Row],[backers_count]])</f>
        <v>1.5</v>
      </c>
      <c r="Q4084" t="str">
        <f>TRIM(MID(Table1[[#This Row],[Category and Sub-Category]],1,SEARCH("/",Table1[[#This Row],[Category and Sub-Category]],1)-1))</f>
        <v>theater</v>
      </c>
      <c r="R4084" t="str">
        <f>TRIM(MID(Table1[[#This Row],[Category and Sub-Category]],SEARCH("/",Table1[[#This Row],[Category and Sub-Category]],1)+1,LEN(Table1[[#This Row],[Category and Sub-Category]])))</f>
        <v>plays</v>
      </c>
      <c r="S4084" s="8">
        <f>DATE(1970,1,1)+(Table1[[#This Row],[launched_at]]/(24*60*60))</f>
        <v>42307.189270833333</v>
      </c>
      <c r="T4084" s="8">
        <f>DATE(1970,1,1)+(Table1[[#This Row],[deadline]]/(24*60*60))</f>
        <v>42322.958333333328</v>
      </c>
      <c r="U4084">
        <f>_xlfn.DAYS(Table1[[#This Row],[Date Ended Conversion]],Table1[[#This Row],[Date Created Conversion]])</f>
        <v>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9">
        <f>IF(Table1[[#This Row],[goal]] &lt;= 0,0,Table1[[#This Row],[pledged]]/Table1[[#This Row],[goal]])</f>
        <v>0.21685714285714286</v>
      </c>
      <c r="P4085" s="7">
        <f>IF(Table1[[#This Row],[backers_count]] &lt;= 0,0,Table1[[#This Row],[pledged]]/Table1[[#This Row],[backers_count]])</f>
        <v>126.5</v>
      </c>
      <c r="Q4085" t="str">
        <f>TRIM(MID(Table1[[#This Row],[Category and Sub-Category]],1,SEARCH("/",Table1[[#This Row],[Category and Sub-Category]],1)-1))</f>
        <v>theater</v>
      </c>
      <c r="R4085" t="str">
        <f>TRIM(MID(Table1[[#This Row],[Category and Sub-Category]],SEARCH("/",Table1[[#This Row],[Category and Sub-Category]],1)+1,LEN(Table1[[#This Row],[Category and Sub-Category]])))</f>
        <v>plays</v>
      </c>
      <c r="S4085" s="8">
        <f>DATE(1970,1,1)+(Table1[[#This Row],[launched_at]]/(24*60*60))</f>
        <v>42353.761759259258</v>
      </c>
      <c r="T4085" s="8">
        <f>DATE(1970,1,1)+(Table1[[#This Row],[deadline]]/(24*60*60))</f>
        <v>42383.761759259258</v>
      </c>
      <c r="U4085">
        <f>_xlfn.DAYS(Table1[[#This Row],[Date Ended Conversion]],Table1[[#This Row],[Date Created Conversion]])</f>
        <v>30</v>
      </c>
    </row>
    <row r="4086" spans="1:21" ht="43.5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9">
        <f>IF(Table1[[#This Row],[goal]] &lt;= 0,0,Table1[[#This Row],[pledged]]/Table1[[#This Row],[goal]])</f>
        <v>3.3333333333333335E-3</v>
      </c>
      <c r="P4086" s="7">
        <f>IF(Table1[[#This Row],[backers_count]] &lt;= 0,0,Table1[[#This Row],[pledged]]/Table1[[#This Row],[backers_count]])</f>
        <v>10</v>
      </c>
      <c r="Q4086" t="str">
        <f>TRIM(MID(Table1[[#This Row],[Category and Sub-Category]],1,SEARCH("/",Table1[[#This Row],[Category and Sub-Category]],1)-1))</f>
        <v>theater</v>
      </c>
      <c r="R4086" t="str">
        <f>TRIM(MID(Table1[[#This Row],[Category and Sub-Category]],SEARCH("/",Table1[[#This Row],[Category and Sub-Category]],1)+1,LEN(Table1[[#This Row],[Category and Sub-Category]])))</f>
        <v>plays</v>
      </c>
      <c r="S4086" s="8">
        <f>DATE(1970,1,1)+(Table1[[#This Row],[launched_at]]/(24*60*60))</f>
        <v>42622.436412037037</v>
      </c>
      <c r="T4086" s="8">
        <f>DATE(1970,1,1)+(Table1[[#This Row],[deadline]]/(24*60*60))</f>
        <v>42652.436412037037</v>
      </c>
      <c r="U4086">
        <f>_xlfn.DAYS(Table1[[#This Row],[Date Ended Conversion]],Table1[[#This Row],[Date Created Conversion]])</f>
        <v>30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9">
        <f>IF(Table1[[#This Row],[goal]] &lt;= 0,0,Table1[[#This Row],[pledged]]/Table1[[#This Row],[goal]])</f>
        <v>2.8571428571428571E-3</v>
      </c>
      <c r="P4087" s="7">
        <f>IF(Table1[[#This Row],[backers_count]] &lt;= 0,0,Table1[[#This Row],[pledged]]/Table1[[#This Row],[backers_count]])</f>
        <v>10</v>
      </c>
      <c r="Q4087" t="str">
        <f>TRIM(MID(Table1[[#This Row],[Category and Sub-Category]],1,SEARCH("/",Table1[[#This Row],[Category and Sub-Category]],1)-1))</f>
        <v>theater</v>
      </c>
      <c r="R4087" t="str">
        <f>TRIM(MID(Table1[[#This Row],[Category and Sub-Category]],SEARCH("/",Table1[[#This Row],[Category and Sub-Category]],1)+1,LEN(Table1[[#This Row],[Category and Sub-Category]])))</f>
        <v>plays</v>
      </c>
      <c r="S4087" s="8">
        <f>DATE(1970,1,1)+(Table1[[#This Row],[launched_at]]/(24*60*60))</f>
        <v>42058.603877314818</v>
      </c>
      <c r="T4087" s="8">
        <f>DATE(1970,1,1)+(Table1[[#This Row],[deadline]]/(24*60*60))</f>
        <v>42087.165972222225</v>
      </c>
      <c r="U4087">
        <f>_xlfn.DAYS(Table1[[#This Row],[Date Ended Conversion]],Table1[[#This Row],[Date Created Conversion]])</f>
        <v>29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9">
        <f>IF(Table1[[#This Row],[goal]] &lt;= 0,0,Table1[[#This Row],[pledged]]/Table1[[#This Row],[goal]])</f>
        <v>4.7E-2</v>
      </c>
      <c r="P4088" s="7">
        <f>IF(Table1[[#This Row],[backers_count]] &lt;= 0,0,Table1[[#This Row],[pledged]]/Table1[[#This Row],[backers_count]])</f>
        <v>9.4</v>
      </c>
      <c r="Q4088" t="str">
        <f>TRIM(MID(Table1[[#This Row],[Category and Sub-Category]],1,SEARCH("/",Table1[[#This Row],[Category and Sub-Category]],1)-1))</f>
        <v>theater</v>
      </c>
      <c r="R4088" t="str">
        <f>TRIM(MID(Table1[[#This Row],[Category and Sub-Category]],SEARCH("/",Table1[[#This Row],[Category and Sub-Category]],1)+1,LEN(Table1[[#This Row],[Category and Sub-Category]])))</f>
        <v>plays</v>
      </c>
      <c r="S4088" s="8">
        <f>DATE(1970,1,1)+(Table1[[#This Row],[launched_at]]/(24*60*60))</f>
        <v>42304.940960648149</v>
      </c>
      <c r="T4088" s="8">
        <f>DATE(1970,1,1)+(Table1[[#This Row],[deadline]]/(24*60*60))</f>
        <v>42329.166666666672</v>
      </c>
      <c r="U4088">
        <f>_xlfn.DAYS(Table1[[#This Row],[Date Ended Conversion]],Table1[[#This Row],[Date Created Conversion]])</f>
        <v>25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9">
        <f>IF(Table1[[#This Row],[goal]] &lt;= 0,0,Table1[[#This Row],[pledged]]/Table1[[#This Row],[goal]])</f>
        <v>0</v>
      </c>
      <c r="P4089" s="7">
        <f>IF(Table1[[#This Row],[backers_count]] &lt;= 0,0,Table1[[#This Row],[pledged]]/Table1[[#This Row],[backers_count]])</f>
        <v>0</v>
      </c>
      <c r="Q4089" t="str">
        <f>TRIM(MID(Table1[[#This Row],[Category and Sub-Category]],1,SEARCH("/",Table1[[#This Row],[Category and Sub-Category]],1)-1))</f>
        <v>theater</v>
      </c>
      <c r="R4089" t="str">
        <f>TRIM(MID(Table1[[#This Row],[Category and Sub-Category]],SEARCH("/",Table1[[#This Row],[Category and Sub-Category]],1)+1,LEN(Table1[[#This Row],[Category and Sub-Category]])))</f>
        <v>plays</v>
      </c>
      <c r="S4089" s="8">
        <f>DATE(1970,1,1)+(Table1[[#This Row],[launched_at]]/(24*60*60))</f>
        <v>42538.742893518516</v>
      </c>
      <c r="T4089" s="8">
        <f>DATE(1970,1,1)+(Table1[[#This Row],[deadline]]/(24*60*60))</f>
        <v>42568.742893518516</v>
      </c>
      <c r="U4089">
        <f>_xlfn.DAYS(Table1[[#This Row],[Date Ended Conversion]],Table1[[#This Row],[Date Created Conversion]])</f>
        <v>30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9">
        <f>IF(Table1[[#This Row],[goal]] &lt;= 0,0,Table1[[#This Row],[pledged]]/Table1[[#This Row],[goal]])</f>
        <v>0.108</v>
      </c>
      <c r="P4090" s="7">
        <f>IF(Table1[[#This Row],[backers_count]] &lt;= 0,0,Table1[[#This Row],[pledged]]/Table1[[#This Row],[backers_count]])</f>
        <v>72</v>
      </c>
      <c r="Q4090" t="str">
        <f>TRIM(MID(Table1[[#This Row],[Category and Sub-Category]],1,SEARCH("/",Table1[[#This Row],[Category and Sub-Category]],1)-1))</f>
        <v>theater</v>
      </c>
      <c r="R4090" t="str">
        <f>TRIM(MID(Table1[[#This Row],[Category and Sub-Category]],SEARCH("/",Table1[[#This Row],[Category and Sub-Category]],1)+1,LEN(Table1[[#This Row],[Category and Sub-Category]])))</f>
        <v>plays</v>
      </c>
      <c r="S4090" s="8">
        <f>DATE(1970,1,1)+(Table1[[#This Row],[launched_at]]/(24*60*60))</f>
        <v>41990.612546296295</v>
      </c>
      <c r="T4090" s="8">
        <f>DATE(1970,1,1)+(Table1[[#This Row],[deadline]]/(24*60*60))</f>
        <v>42020.43472222222</v>
      </c>
      <c r="U4090">
        <f>_xlfn.DAYS(Table1[[#This Row],[Date Ended Conversion]],Table1[[#This Row],[Date Created Conversion]])</f>
        <v>30</v>
      </c>
    </row>
    <row r="4091" spans="1:21" ht="43.5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9">
        <f>IF(Table1[[#This Row],[goal]] &lt;= 0,0,Table1[[#This Row],[pledged]]/Table1[[#This Row],[goal]])</f>
        <v>4.8000000000000001E-2</v>
      </c>
      <c r="P4091" s="7">
        <f>IF(Table1[[#This Row],[backers_count]] &lt;= 0,0,Table1[[#This Row],[pledged]]/Table1[[#This Row],[backers_count]])</f>
        <v>30</v>
      </c>
      <c r="Q4091" t="str">
        <f>TRIM(MID(Table1[[#This Row],[Category and Sub-Category]],1,SEARCH("/",Table1[[#This Row],[Category and Sub-Category]],1)-1))</f>
        <v>theater</v>
      </c>
      <c r="R4091" t="str">
        <f>TRIM(MID(Table1[[#This Row],[Category and Sub-Category]],SEARCH("/",Table1[[#This Row],[Category and Sub-Category]],1)+1,LEN(Table1[[#This Row],[Category and Sub-Category]])))</f>
        <v>plays</v>
      </c>
      <c r="S4091" s="8">
        <f>DATE(1970,1,1)+(Table1[[#This Row],[launched_at]]/(24*60*60))</f>
        <v>42122.732499999998</v>
      </c>
      <c r="T4091" s="8">
        <f>DATE(1970,1,1)+(Table1[[#This Row],[deadline]]/(24*60*60))</f>
        <v>42155.732638888891</v>
      </c>
      <c r="U4091">
        <f>_xlfn.DAYS(Table1[[#This Row],[Date Ended Conversion]],Table1[[#This Row],[Date Created Conversion]])</f>
        <v>33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9">
        <f>IF(Table1[[#This Row],[goal]] &lt;= 0,0,Table1[[#This Row],[pledged]]/Table1[[#This Row],[goal]])</f>
        <v>3.2000000000000001E-2</v>
      </c>
      <c r="P4092" s="7">
        <f>IF(Table1[[#This Row],[backers_count]] &lt;= 0,0,Table1[[#This Row],[pledged]]/Table1[[#This Row],[backers_count]])</f>
        <v>10.666666666666666</v>
      </c>
      <c r="Q4092" t="str">
        <f>TRIM(MID(Table1[[#This Row],[Category and Sub-Category]],1,SEARCH("/",Table1[[#This Row],[Category and Sub-Category]],1)-1))</f>
        <v>theater</v>
      </c>
      <c r="R4092" t="str">
        <f>TRIM(MID(Table1[[#This Row],[Category and Sub-Category]],SEARCH("/",Table1[[#This Row],[Category and Sub-Category]],1)+1,LEN(Table1[[#This Row],[Category and Sub-Category]])))</f>
        <v>plays</v>
      </c>
      <c r="S4092" s="8">
        <f>DATE(1970,1,1)+(Table1[[#This Row],[launched_at]]/(24*60*60))</f>
        <v>42209.67288194444</v>
      </c>
      <c r="T4092" s="8">
        <f>DATE(1970,1,1)+(Table1[[#This Row],[deadline]]/(24*60*60))</f>
        <v>42223.625</v>
      </c>
      <c r="U4092">
        <f>_xlfn.DAYS(Table1[[#This Row],[Date Ended Conversion]],Table1[[#This Row],[Date Created Conversion]])</f>
        <v>14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9">
        <f>IF(Table1[[#This Row],[goal]] &lt;= 0,0,Table1[[#This Row],[pledged]]/Table1[[#This Row],[goal]])</f>
        <v>0.1275</v>
      </c>
      <c r="P4093" s="7">
        <f>IF(Table1[[#This Row],[backers_count]] &lt;= 0,0,Table1[[#This Row],[pledged]]/Table1[[#This Row],[backers_count]])</f>
        <v>25.5</v>
      </c>
      <c r="Q4093" t="str">
        <f>TRIM(MID(Table1[[#This Row],[Category and Sub-Category]],1,SEARCH("/",Table1[[#This Row],[Category and Sub-Category]],1)-1))</f>
        <v>theater</v>
      </c>
      <c r="R4093" t="str">
        <f>TRIM(MID(Table1[[#This Row],[Category and Sub-Category]],SEARCH("/",Table1[[#This Row],[Category and Sub-Category]],1)+1,LEN(Table1[[#This Row],[Category and Sub-Category]])))</f>
        <v>plays</v>
      </c>
      <c r="S4093" s="8">
        <f>DATE(1970,1,1)+(Table1[[#This Row],[launched_at]]/(24*60*60))</f>
        <v>41990.506377314814</v>
      </c>
      <c r="T4093" s="8">
        <f>DATE(1970,1,1)+(Table1[[#This Row],[deadline]]/(24*60*60))</f>
        <v>42020.506377314814</v>
      </c>
      <c r="U4093">
        <f>_xlfn.DAYS(Table1[[#This Row],[Date Ended Conversion]],Table1[[#This Row],[Date Created Conversion]])</f>
        <v>30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9">
        <f>IF(Table1[[#This Row],[goal]] &lt;= 0,0,Table1[[#This Row],[pledged]]/Table1[[#This Row],[goal]])</f>
        <v>1.8181818181818181E-4</v>
      </c>
      <c r="P4094" s="7">
        <f>IF(Table1[[#This Row],[backers_count]] &lt;= 0,0,Table1[[#This Row],[pledged]]/Table1[[#This Row],[backers_count]])</f>
        <v>20</v>
      </c>
      <c r="Q4094" t="str">
        <f>TRIM(MID(Table1[[#This Row],[Category and Sub-Category]],1,SEARCH("/",Table1[[#This Row],[Category and Sub-Category]],1)-1))</f>
        <v>theater</v>
      </c>
      <c r="R4094" t="str">
        <f>TRIM(MID(Table1[[#This Row],[Category and Sub-Category]],SEARCH("/",Table1[[#This Row],[Category and Sub-Category]],1)+1,LEN(Table1[[#This Row],[Category and Sub-Category]])))</f>
        <v>plays</v>
      </c>
      <c r="S4094" s="8">
        <f>DATE(1970,1,1)+(Table1[[#This Row],[launched_at]]/(24*60*60))</f>
        <v>42039.194988425923</v>
      </c>
      <c r="T4094" s="8">
        <f>DATE(1970,1,1)+(Table1[[#This Row],[deadline]]/(24*60*60))</f>
        <v>42099.153321759259</v>
      </c>
      <c r="U4094">
        <f>_xlfn.DAYS(Table1[[#This Row],[Date Ended Conversion]],Table1[[#This Row],[Date Created Conversion]])</f>
        <v>60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9">
        <f>IF(Table1[[#This Row],[goal]] &lt;= 0,0,Table1[[#This Row],[pledged]]/Table1[[#This Row],[goal]])</f>
        <v>2.4E-2</v>
      </c>
      <c r="P4095" s="7">
        <f>IF(Table1[[#This Row],[backers_count]] &lt;= 0,0,Table1[[#This Row],[pledged]]/Table1[[#This Row],[backers_count]])</f>
        <v>15</v>
      </c>
      <c r="Q4095" t="str">
        <f>TRIM(MID(Table1[[#This Row],[Category and Sub-Category]],1,SEARCH("/",Table1[[#This Row],[Category and Sub-Category]],1)-1))</f>
        <v>theater</v>
      </c>
      <c r="R4095" t="str">
        <f>TRIM(MID(Table1[[#This Row],[Category and Sub-Category]],SEARCH("/",Table1[[#This Row],[Category and Sub-Category]],1)+1,LEN(Table1[[#This Row],[Category and Sub-Category]])))</f>
        <v>plays</v>
      </c>
      <c r="S4095" s="8">
        <f>DATE(1970,1,1)+(Table1[[#This Row],[launched_at]]/(24*60*60))</f>
        <v>42178.815891203703</v>
      </c>
      <c r="T4095" s="8">
        <f>DATE(1970,1,1)+(Table1[[#This Row],[deadline]]/(24*60*60))</f>
        <v>42238.815891203703</v>
      </c>
      <c r="U4095">
        <f>_xlfn.DAYS(Table1[[#This Row],[Date Ended Conversion]],Table1[[#This Row],[Date Created Conversion]])</f>
        <v>60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9">
        <f>IF(Table1[[#This Row],[goal]] &lt;= 0,0,Table1[[#This Row],[pledged]]/Table1[[#This Row],[goal]])</f>
        <v>0.36499999999999999</v>
      </c>
      <c r="P4096" s="7">
        <f>IF(Table1[[#This Row],[backers_count]] &lt;= 0,0,Table1[[#This Row],[pledged]]/Table1[[#This Row],[backers_count]])</f>
        <v>91.25</v>
      </c>
      <c r="Q4096" t="str">
        <f>TRIM(MID(Table1[[#This Row],[Category and Sub-Category]],1,SEARCH("/",Table1[[#This Row],[Category and Sub-Category]],1)-1))</f>
        <v>theater</v>
      </c>
      <c r="R4096" t="str">
        <f>TRIM(MID(Table1[[#This Row],[Category and Sub-Category]],SEARCH("/",Table1[[#This Row],[Category and Sub-Category]],1)+1,LEN(Table1[[#This Row],[Category and Sub-Category]])))</f>
        <v>plays</v>
      </c>
      <c r="S4096" s="8">
        <f>DATE(1970,1,1)+(Table1[[#This Row],[launched_at]]/(24*60*60))</f>
        <v>41890.086805555555</v>
      </c>
      <c r="T4096" s="8">
        <f>DATE(1970,1,1)+(Table1[[#This Row],[deadline]]/(24*60*60))</f>
        <v>41934.207638888889</v>
      </c>
      <c r="U4096">
        <f>_xlfn.DAYS(Table1[[#This Row],[Date Ended Conversion]],Table1[[#This Row],[Date Created Conversion]])</f>
        <v>44</v>
      </c>
    </row>
    <row r="4097" spans="1:21" ht="29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9">
        <f>IF(Table1[[#This Row],[goal]] &lt;= 0,0,Table1[[#This Row],[pledged]]/Table1[[#This Row],[goal]])</f>
        <v>2.6666666666666668E-2</v>
      </c>
      <c r="P4097" s="7">
        <f>IF(Table1[[#This Row],[backers_count]] &lt;= 0,0,Table1[[#This Row],[pledged]]/Table1[[#This Row],[backers_count]])</f>
        <v>800</v>
      </c>
      <c r="Q4097" t="str">
        <f>TRIM(MID(Table1[[#This Row],[Category and Sub-Category]],1,SEARCH("/",Table1[[#This Row],[Category and Sub-Category]],1)-1))</f>
        <v>theater</v>
      </c>
      <c r="R4097" t="str">
        <f>TRIM(MID(Table1[[#This Row],[Category and Sub-Category]],SEARCH("/",Table1[[#This Row],[Category and Sub-Category]],1)+1,LEN(Table1[[#This Row],[Category and Sub-Category]])))</f>
        <v>plays</v>
      </c>
      <c r="S4097" s="8">
        <f>DATE(1970,1,1)+(Table1[[#This Row],[launched_at]]/(24*60*60))</f>
        <v>42693.031828703708</v>
      </c>
      <c r="T4097" s="8">
        <f>DATE(1970,1,1)+(Table1[[#This Row],[deadline]]/(24*60*60))</f>
        <v>42723.031828703708</v>
      </c>
      <c r="U4097">
        <f>_xlfn.DAYS(Table1[[#This Row],[Date Ended Conversion]],Table1[[#This Row],[Date Created Conversion]])</f>
        <v>30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9">
        <f>IF(Table1[[#This Row],[goal]] &lt;= 0,0,Table1[[#This Row],[pledged]]/Table1[[#This Row],[goal]])</f>
        <v>0.11428571428571428</v>
      </c>
      <c r="P4098" s="7">
        <f>IF(Table1[[#This Row],[backers_count]] &lt;= 0,0,Table1[[#This Row],[pledged]]/Table1[[#This Row],[backers_count]])</f>
        <v>80</v>
      </c>
      <c r="Q4098" t="str">
        <f>TRIM(MID(Table1[[#This Row],[Category and Sub-Category]],1,SEARCH("/",Table1[[#This Row],[Category and Sub-Category]],1)-1))</f>
        <v>theater</v>
      </c>
      <c r="R4098" t="str">
        <f>TRIM(MID(Table1[[#This Row],[Category and Sub-Category]],SEARCH("/",Table1[[#This Row],[Category and Sub-Category]],1)+1,LEN(Table1[[#This Row],[Category and Sub-Category]])))</f>
        <v>plays</v>
      </c>
      <c r="S4098" s="8">
        <f>DATE(1970,1,1)+(Table1[[#This Row],[launched_at]]/(24*60*60))</f>
        <v>42750.530312499999</v>
      </c>
      <c r="T4098" s="8">
        <f>DATE(1970,1,1)+(Table1[[#This Row],[deadline]]/(24*60*60))</f>
        <v>42794.368750000001</v>
      </c>
      <c r="U4098">
        <f>_xlfn.DAYS(Table1[[#This Row],[Date Ended Conversion]],Table1[[#This Row],[Date Created Conversion]])</f>
        <v>44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9">
        <f>IF(Table1[[#This Row],[goal]] &lt;= 0,0,Table1[[#This Row],[pledged]]/Table1[[#This Row],[goal]])</f>
        <v>0</v>
      </c>
      <c r="P4099" s="7">
        <f>IF(Table1[[#This Row],[backers_count]] &lt;= 0,0,Table1[[#This Row],[pledged]]/Table1[[#This Row],[backers_count]])</f>
        <v>0</v>
      </c>
      <c r="Q4099" t="str">
        <f>TRIM(MID(Table1[[#This Row],[Category and Sub-Category]],1,SEARCH("/",Table1[[#This Row],[Category and Sub-Category]],1)-1))</f>
        <v>theater</v>
      </c>
      <c r="R4099" t="str">
        <f>TRIM(MID(Table1[[#This Row],[Category and Sub-Category]],SEARCH("/",Table1[[#This Row],[Category and Sub-Category]],1)+1,LEN(Table1[[#This Row],[Category and Sub-Category]])))</f>
        <v>plays</v>
      </c>
      <c r="S4099" s="8">
        <f>DATE(1970,1,1)+(Table1[[#This Row],[launched_at]]/(24*60*60))</f>
        <v>42344.824502314819</v>
      </c>
      <c r="T4099" s="8">
        <f>DATE(1970,1,1)+(Table1[[#This Row],[deadline]]/(24*60*60))</f>
        <v>42400.996527777781</v>
      </c>
      <c r="U4099">
        <f>_xlfn.DAYS(Table1[[#This Row],[Date Ended Conversion]],Table1[[#This Row],[Date Created Conversion]])</f>
        <v>56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9">
        <f>IF(Table1[[#This Row],[goal]] &lt;= 0,0,Table1[[#This Row],[pledged]]/Table1[[#This Row],[goal]])</f>
        <v>0</v>
      </c>
      <c r="P4100" s="7">
        <f>IF(Table1[[#This Row],[backers_count]] &lt;= 0,0,Table1[[#This Row],[pledged]]/Table1[[#This Row],[backers_count]])</f>
        <v>0</v>
      </c>
      <c r="Q4100" t="str">
        <f>TRIM(MID(Table1[[#This Row],[Category and Sub-Category]],1,SEARCH("/",Table1[[#This Row],[Category and Sub-Category]],1)-1))</f>
        <v>theater</v>
      </c>
      <c r="R4100" t="str">
        <f>TRIM(MID(Table1[[#This Row],[Category and Sub-Category]],SEARCH("/",Table1[[#This Row],[Category and Sub-Category]],1)+1,LEN(Table1[[#This Row],[Category and Sub-Category]])))</f>
        <v>plays</v>
      </c>
      <c r="S4100" s="8">
        <f>DATE(1970,1,1)+(Table1[[#This Row],[launched_at]]/(24*60*60))</f>
        <v>42495.722187499996</v>
      </c>
      <c r="T4100" s="8">
        <f>DATE(1970,1,1)+(Table1[[#This Row],[deadline]]/(24*60*60))</f>
        <v>42525.722187499996</v>
      </c>
      <c r="U4100">
        <f>_xlfn.DAYS(Table1[[#This Row],[Date Ended Conversion]],Table1[[#This Row],[Date Created Conversion]])</f>
        <v>30</v>
      </c>
    </row>
    <row r="4101" spans="1:21" ht="43.5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9">
        <f>IF(Table1[[#This Row],[goal]] &lt;= 0,0,Table1[[#This Row],[pledged]]/Table1[[#This Row],[goal]])</f>
        <v>1.1111111111111112E-2</v>
      </c>
      <c r="P4101" s="7">
        <f>IF(Table1[[#This Row],[backers_count]] &lt;= 0,0,Table1[[#This Row],[pledged]]/Table1[[#This Row],[backers_count]])</f>
        <v>50</v>
      </c>
      <c r="Q4101" t="str">
        <f>TRIM(MID(Table1[[#This Row],[Category and Sub-Category]],1,SEARCH("/",Table1[[#This Row],[Category and Sub-Category]],1)-1))</f>
        <v>theater</v>
      </c>
      <c r="R4101" t="str">
        <f>TRIM(MID(Table1[[#This Row],[Category and Sub-Category]],SEARCH("/",Table1[[#This Row],[Category and Sub-Category]],1)+1,LEN(Table1[[#This Row],[Category and Sub-Category]])))</f>
        <v>plays</v>
      </c>
      <c r="S4101" s="8">
        <f>DATE(1970,1,1)+(Table1[[#This Row],[launched_at]]/(24*60*60))</f>
        <v>42570.850381944445</v>
      </c>
      <c r="T4101" s="8">
        <f>DATE(1970,1,1)+(Table1[[#This Row],[deadline]]/(24*60*60))</f>
        <v>42615.850381944445</v>
      </c>
      <c r="U4101">
        <f>_xlfn.DAYS(Table1[[#This Row],[Date Ended Conversion]],Table1[[#This Row],[Date Created Conversion]])</f>
        <v>45</v>
      </c>
    </row>
    <row r="4102" spans="1:21" ht="29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9">
        <f>IF(Table1[[#This Row],[goal]] &lt;= 0,0,Table1[[#This Row],[pledged]]/Table1[[#This Row],[goal]])</f>
        <v>0</v>
      </c>
      <c r="P4102" s="7">
        <f>IF(Table1[[#This Row],[backers_count]] &lt;= 0,0,Table1[[#This Row],[pledged]]/Table1[[#This Row],[backers_count]])</f>
        <v>0</v>
      </c>
      <c r="Q4102" t="str">
        <f>TRIM(MID(Table1[[#This Row],[Category and Sub-Category]],1,SEARCH("/",Table1[[#This Row],[Category and Sub-Category]],1)-1))</f>
        <v>theater</v>
      </c>
      <c r="R4102" t="str">
        <f>TRIM(MID(Table1[[#This Row],[Category and Sub-Category]],SEARCH("/",Table1[[#This Row],[Category and Sub-Category]],1)+1,LEN(Table1[[#This Row],[Category and Sub-Category]])))</f>
        <v>plays</v>
      </c>
      <c r="S4102" s="8">
        <f>DATE(1970,1,1)+(Table1[[#This Row],[launched_at]]/(24*60*60))</f>
        <v>41927.124884259261</v>
      </c>
      <c r="T4102" s="8">
        <f>DATE(1970,1,1)+(Table1[[#This Row],[deadline]]/(24*60*60))</f>
        <v>41937.124884259261</v>
      </c>
      <c r="U4102">
        <f>_xlfn.DAYS(Table1[[#This Row],[Date Ended Conversion]],Table1[[#This Row],[Date Created Conversion]])</f>
        <v>10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9">
        <f>IF(Table1[[#This Row],[goal]] &lt;= 0,0,Table1[[#This Row],[pledged]]/Table1[[#This Row],[goal]])</f>
        <v>0</v>
      </c>
      <c r="P4103" s="7">
        <f>IF(Table1[[#This Row],[backers_count]] &lt;= 0,0,Table1[[#This Row],[pledged]]/Table1[[#This Row],[backers_count]])</f>
        <v>0</v>
      </c>
      <c r="Q4103" t="str">
        <f>TRIM(MID(Table1[[#This Row],[Category and Sub-Category]],1,SEARCH("/",Table1[[#This Row],[Category and Sub-Category]],1)-1))</f>
        <v>theater</v>
      </c>
      <c r="R4103" t="str">
        <f>TRIM(MID(Table1[[#This Row],[Category and Sub-Category]],SEARCH("/",Table1[[#This Row],[Category and Sub-Category]],1)+1,LEN(Table1[[#This Row],[Category and Sub-Category]])))</f>
        <v>plays</v>
      </c>
      <c r="S4103" s="8">
        <f>DATE(1970,1,1)+(Table1[[#This Row],[launched_at]]/(24*60*60))</f>
        <v>42730.903726851851</v>
      </c>
      <c r="T4103" s="8">
        <f>DATE(1970,1,1)+(Table1[[#This Row],[deadline]]/(24*60*60))</f>
        <v>42760.903726851851</v>
      </c>
      <c r="U4103">
        <f>_xlfn.DAYS(Table1[[#This Row],[Date Ended Conversion]],Table1[[#This Row],[Date Created Conversion]])</f>
        <v>30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9">
        <f>IF(Table1[[#This Row],[goal]] &lt;= 0,0,Table1[[#This Row],[pledged]]/Table1[[#This Row],[goal]])</f>
        <v>0.27400000000000002</v>
      </c>
      <c r="P4104" s="7">
        <f>IF(Table1[[#This Row],[backers_count]] &lt;= 0,0,Table1[[#This Row],[pledged]]/Table1[[#This Row],[backers_count]])</f>
        <v>22.833333333333332</v>
      </c>
      <c r="Q4104" t="str">
        <f>TRIM(MID(Table1[[#This Row],[Category and Sub-Category]],1,SEARCH("/",Table1[[#This Row],[Category and Sub-Category]],1)-1))</f>
        <v>theater</v>
      </c>
      <c r="R4104" t="str">
        <f>TRIM(MID(Table1[[#This Row],[Category and Sub-Category]],SEARCH("/",Table1[[#This Row],[Category and Sub-Category]],1)+1,LEN(Table1[[#This Row],[Category and Sub-Category]])))</f>
        <v>plays</v>
      </c>
      <c r="S4104" s="8">
        <f>DATE(1970,1,1)+(Table1[[#This Row],[launched_at]]/(24*60*60))</f>
        <v>42475.848067129627</v>
      </c>
      <c r="T4104" s="8">
        <f>DATE(1970,1,1)+(Table1[[#This Row],[deadline]]/(24*60*60))</f>
        <v>42505.848067129627</v>
      </c>
      <c r="U4104">
        <f>_xlfn.DAYS(Table1[[#This Row],[Date Ended Conversion]],Table1[[#This Row],[Date Created Conversion]])</f>
        <v>30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9">
        <f>IF(Table1[[#This Row],[goal]] &lt;= 0,0,Table1[[#This Row],[pledged]]/Table1[[#This Row],[goal]])</f>
        <v>0.1</v>
      </c>
      <c r="P4105" s="7">
        <f>IF(Table1[[#This Row],[backers_count]] &lt;= 0,0,Table1[[#This Row],[pledged]]/Table1[[#This Row],[backers_count]])</f>
        <v>16.666666666666668</v>
      </c>
      <c r="Q4105" t="str">
        <f>TRIM(MID(Table1[[#This Row],[Category and Sub-Category]],1,SEARCH("/",Table1[[#This Row],[Category and Sub-Category]],1)-1))</f>
        <v>theater</v>
      </c>
      <c r="R4105" t="str">
        <f>TRIM(MID(Table1[[#This Row],[Category and Sub-Category]],SEARCH("/",Table1[[#This Row],[Category and Sub-Category]],1)+1,LEN(Table1[[#This Row],[Category and Sub-Category]])))</f>
        <v>plays</v>
      </c>
      <c r="S4105" s="8">
        <f>DATE(1970,1,1)+(Table1[[#This Row],[launched_at]]/(24*60*60))</f>
        <v>42188.83293981482</v>
      </c>
      <c r="T4105" s="8">
        <f>DATE(1970,1,1)+(Table1[[#This Row],[deadline]]/(24*60*60))</f>
        <v>42242.772222222222</v>
      </c>
      <c r="U4105">
        <f>_xlfn.DAYS(Table1[[#This Row],[Date Ended Conversion]],Table1[[#This Row],[Date Created Conversion]])</f>
        <v>54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9">
        <f>IF(Table1[[#This Row],[goal]] &lt;= 0,0,Table1[[#This Row],[pledged]]/Table1[[#This Row],[goal]])</f>
        <v>0.21366666666666667</v>
      </c>
      <c r="P4106" s="7">
        <f>IF(Table1[[#This Row],[backers_count]] &lt;= 0,0,Table1[[#This Row],[pledged]]/Table1[[#This Row],[backers_count]])</f>
        <v>45.785714285714285</v>
      </c>
      <c r="Q4106" t="str">
        <f>TRIM(MID(Table1[[#This Row],[Category and Sub-Category]],1,SEARCH("/",Table1[[#This Row],[Category and Sub-Category]],1)-1))</f>
        <v>theater</v>
      </c>
      <c r="R4106" t="str">
        <f>TRIM(MID(Table1[[#This Row],[Category and Sub-Category]],SEARCH("/",Table1[[#This Row],[Category and Sub-Category]],1)+1,LEN(Table1[[#This Row],[Category and Sub-Category]])))</f>
        <v>plays</v>
      </c>
      <c r="S4106" s="8">
        <f>DATE(1970,1,1)+(Table1[[#This Row],[launched_at]]/(24*60*60))</f>
        <v>42640.278171296297</v>
      </c>
      <c r="T4106" s="8">
        <f>DATE(1970,1,1)+(Table1[[#This Row],[deadline]]/(24*60*60))</f>
        <v>42670.278171296297</v>
      </c>
      <c r="U4106">
        <f>_xlfn.DAYS(Table1[[#This Row],[Date Ended Conversion]],Table1[[#This Row],[Date Created Conversion]])</f>
        <v>30</v>
      </c>
    </row>
    <row r="4107" spans="1:21" ht="43.5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9">
        <f>IF(Table1[[#This Row],[goal]] &lt;= 0,0,Table1[[#This Row],[pledged]]/Table1[[#This Row],[goal]])</f>
        <v>6.9696969696969702E-2</v>
      </c>
      <c r="P4107" s="7">
        <f>IF(Table1[[#This Row],[backers_count]] &lt;= 0,0,Table1[[#This Row],[pledged]]/Table1[[#This Row],[backers_count]])</f>
        <v>383.33333333333331</v>
      </c>
      <c r="Q4107" t="str">
        <f>TRIM(MID(Table1[[#This Row],[Category and Sub-Category]],1,SEARCH("/",Table1[[#This Row],[Category and Sub-Category]],1)-1))</f>
        <v>theater</v>
      </c>
      <c r="R4107" t="str">
        <f>TRIM(MID(Table1[[#This Row],[Category and Sub-Category]],SEARCH("/",Table1[[#This Row],[Category and Sub-Category]],1)+1,LEN(Table1[[#This Row],[Category and Sub-Category]])))</f>
        <v>plays</v>
      </c>
      <c r="S4107" s="8">
        <f>DATE(1970,1,1)+(Table1[[#This Row],[launched_at]]/(24*60*60))</f>
        <v>42697.010520833333</v>
      </c>
      <c r="T4107" s="8">
        <f>DATE(1970,1,1)+(Table1[[#This Row],[deadline]]/(24*60*60))</f>
        <v>42730.010520833333</v>
      </c>
      <c r="U4107">
        <f>_xlfn.DAYS(Table1[[#This Row],[Date Ended Conversion]],Table1[[#This Row],[Date Created Conversion]])</f>
        <v>33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9">
        <f>IF(Table1[[#This Row],[goal]] &lt;= 0,0,Table1[[#This Row],[pledged]]/Table1[[#This Row],[goal]])</f>
        <v>0.70599999999999996</v>
      </c>
      <c r="P4108" s="7">
        <f>IF(Table1[[#This Row],[backers_count]] &lt;= 0,0,Table1[[#This Row],[pledged]]/Table1[[#This Row],[backers_count]])</f>
        <v>106.96969696969697</v>
      </c>
      <c r="Q4108" t="str">
        <f>TRIM(MID(Table1[[#This Row],[Category and Sub-Category]],1,SEARCH("/",Table1[[#This Row],[Category and Sub-Category]],1)-1))</f>
        <v>theater</v>
      </c>
      <c r="R4108" t="str">
        <f>TRIM(MID(Table1[[#This Row],[Category and Sub-Category]],SEARCH("/",Table1[[#This Row],[Category and Sub-Category]],1)+1,LEN(Table1[[#This Row],[Category and Sub-Category]])))</f>
        <v>plays</v>
      </c>
      <c r="S4108" s="8">
        <f>DATE(1970,1,1)+(Table1[[#This Row],[launched_at]]/(24*60*60))</f>
        <v>42053.049375000002</v>
      </c>
      <c r="T4108" s="8">
        <f>DATE(1970,1,1)+(Table1[[#This Row],[deadline]]/(24*60*60))</f>
        <v>42096.041666666672</v>
      </c>
      <c r="U4108">
        <f>_xlfn.DAYS(Table1[[#This Row],[Date Ended Conversion]],Table1[[#This Row],[Date Created Conversion]])</f>
        <v>43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9">
        <f>IF(Table1[[#This Row],[goal]] &lt;= 0,0,Table1[[#This Row],[pledged]]/Table1[[#This Row],[goal]])</f>
        <v>2.0500000000000001E-2</v>
      </c>
      <c r="P4109" s="7">
        <f>IF(Table1[[#This Row],[backers_count]] &lt;= 0,0,Table1[[#This Row],[pledged]]/Table1[[#This Row],[backers_count]])</f>
        <v>10.25</v>
      </c>
      <c r="Q4109" t="str">
        <f>TRIM(MID(Table1[[#This Row],[Category and Sub-Category]],1,SEARCH("/",Table1[[#This Row],[Category and Sub-Category]],1)-1))</f>
        <v>theater</v>
      </c>
      <c r="R4109" t="str">
        <f>TRIM(MID(Table1[[#This Row],[Category and Sub-Category]],SEARCH("/",Table1[[#This Row],[Category and Sub-Category]],1)+1,LEN(Table1[[#This Row],[Category and Sub-Category]])))</f>
        <v>plays</v>
      </c>
      <c r="S4109" s="8">
        <f>DATE(1970,1,1)+(Table1[[#This Row],[launched_at]]/(24*60*60))</f>
        <v>41883.916678240741</v>
      </c>
      <c r="T4109" s="8">
        <f>DATE(1970,1,1)+(Table1[[#This Row],[deadline]]/(24*60*60))</f>
        <v>41906.916678240741</v>
      </c>
      <c r="U4109">
        <f>_xlfn.DAYS(Table1[[#This Row],[Date Ended Conversion]],Table1[[#This Row],[Date Created Conversion]])</f>
        <v>23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9">
        <f>IF(Table1[[#This Row],[goal]] &lt;= 0,0,Table1[[#This Row],[pledged]]/Table1[[#This Row],[goal]])</f>
        <v>1.9666666666666666E-2</v>
      </c>
      <c r="P4110" s="7">
        <f>IF(Table1[[#This Row],[backers_count]] &lt;= 0,0,Table1[[#This Row],[pledged]]/Table1[[#This Row],[backers_count]])</f>
        <v>59</v>
      </c>
      <c r="Q4110" t="str">
        <f>TRIM(MID(Table1[[#This Row],[Category and Sub-Category]],1,SEARCH("/",Table1[[#This Row],[Category and Sub-Category]],1)-1))</f>
        <v>theater</v>
      </c>
      <c r="R4110" t="str">
        <f>TRIM(MID(Table1[[#This Row],[Category and Sub-Category]],SEARCH("/",Table1[[#This Row],[Category and Sub-Category]],1)+1,LEN(Table1[[#This Row],[Category and Sub-Category]])))</f>
        <v>plays</v>
      </c>
      <c r="S4110" s="8">
        <f>DATE(1970,1,1)+(Table1[[#This Row],[launched_at]]/(24*60*60))</f>
        <v>42767.031678240739</v>
      </c>
      <c r="T4110" s="8">
        <f>DATE(1970,1,1)+(Table1[[#This Row],[deadline]]/(24*60*60))</f>
        <v>42797.208333333328</v>
      </c>
      <c r="U4110">
        <f>_xlfn.DAYS(Table1[[#This Row],[Date Ended Conversion]],Table1[[#This Row],[Date Created Conversion]])</f>
        <v>30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9">
        <f>IF(Table1[[#This Row],[goal]] &lt;= 0,0,Table1[[#This Row],[pledged]]/Table1[[#This Row],[goal]])</f>
        <v>0</v>
      </c>
      <c r="P4111" s="7">
        <f>IF(Table1[[#This Row],[backers_count]] &lt;= 0,0,Table1[[#This Row],[pledged]]/Table1[[#This Row],[backers_count]])</f>
        <v>0</v>
      </c>
      <c r="Q4111" t="str">
        <f>TRIM(MID(Table1[[#This Row],[Category and Sub-Category]],1,SEARCH("/",Table1[[#This Row],[Category and Sub-Category]],1)-1))</f>
        <v>theater</v>
      </c>
      <c r="R4111" t="str">
        <f>TRIM(MID(Table1[[#This Row],[Category and Sub-Category]],SEARCH("/",Table1[[#This Row],[Category and Sub-Category]],1)+1,LEN(Table1[[#This Row],[Category and Sub-Category]])))</f>
        <v>plays</v>
      </c>
      <c r="S4111" s="8">
        <f>DATE(1970,1,1)+(Table1[[#This Row],[launched_at]]/(24*60*60))</f>
        <v>42307.539398148147</v>
      </c>
      <c r="T4111" s="8">
        <f>DATE(1970,1,1)+(Table1[[#This Row],[deadline]]/(24*60*60))</f>
        <v>42337.581064814818</v>
      </c>
      <c r="U4111">
        <f>_xlfn.DAYS(Table1[[#This Row],[Date Ended Conversion]],Table1[[#This Row],[Date Created Conversion]])</f>
        <v>30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9">
        <f>IF(Table1[[#This Row],[goal]] &lt;= 0,0,Table1[[#This Row],[pledged]]/Table1[[#This Row],[goal]])</f>
        <v>0.28666666666666668</v>
      </c>
      <c r="P4112" s="7">
        <f>IF(Table1[[#This Row],[backers_count]] &lt;= 0,0,Table1[[#This Row],[pledged]]/Table1[[#This Row],[backers_count]])</f>
        <v>14.333333333333334</v>
      </c>
      <c r="Q4112" t="str">
        <f>TRIM(MID(Table1[[#This Row],[Category and Sub-Category]],1,SEARCH("/",Table1[[#This Row],[Category and Sub-Category]],1)-1))</f>
        <v>theater</v>
      </c>
      <c r="R4112" t="str">
        <f>TRIM(MID(Table1[[#This Row],[Category and Sub-Category]],SEARCH("/",Table1[[#This Row],[Category and Sub-Category]],1)+1,LEN(Table1[[#This Row],[Category and Sub-Category]])))</f>
        <v>plays</v>
      </c>
      <c r="S4112" s="8">
        <f>DATE(1970,1,1)+(Table1[[#This Row],[launched_at]]/(24*60*60))</f>
        <v>42512.626747685186</v>
      </c>
      <c r="T4112" s="8">
        <f>DATE(1970,1,1)+(Table1[[#This Row],[deadline]]/(24*60*60))</f>
        <v>42572.626747685186</v>
      </c>
      <c r="U4112">
        <f>_xlfn.DAYS(Table1[[#This Row],[Date Ended Conversion]],Table1[[#This Row],[Date Created Conversion]])</f>
        <v>60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9">
        <f>IF(Table1[[#This Row],[goal]] &lt;= 0,0,Table1[[#This Row],[pledged]]/Table1[[#This Row],[goal]])</f>
        <v>3.1333333333333331E-2</v>
      </c>
      <c r="P4113" s="7">
        <f>IF(Table1[[#This Row],[backers_count]] &lt;= 0,0,Table1[[#This Row],[pledged]]/Table1[[#This Row],[backers_count]])</f>
        <v>15.666666666666666</v>
      </c>
      <c r="Q4113" t="str">
        <f>TRIM(MID(Table1[[#This Row],[Category and Sub-Category]],1,SEARCH("/",Table1[[#This Row],[Category and Sub-Category]],1)-1))</f>
        <v>theater</v>
      </c>
      <c r="R4113" t="str">
        <f>TRIM(MID(Table1[[#This Row],[Category and Sub-Category]],SEARCH("/",Table1[[#This Row],[Category and Sub-Category]],1)+1,LEN(Table1[[#This Row],[Category and Sub-Category]])))</f>
        <v>plays</v>
      </c>
      <c r="S4113" s="8">
        <f>DATE(1970,1,1)+(Table1[[#This Row],[launched_at]]/(24*60*60))</f>
        <v>42029.135879629626</v>
      </c>
      <c r="T4113" s="8">
        <f>DATE(1970,1,1)+(Table1[[#This Row],[deadline]]/(24*60*60))</f>
        <v>42059.135879629626</v>
      </c>
      <c r="U4113">
        <f>_xlfn.DAYS(Table1[[#This Row],[Date Ended Conversion]],Table1[[#This Row],[Date Created Conversion]])</f>
        <v>30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9">
        <f>IF(Table1[[#This Row],[goal]] &lt;= 0,0,Table1[[#This Row],[pledged]]/Table1[[#This Row],[goal]])</f>
        <v>4.0000000000000002E-4</v>
      </c>
      <c r="P4114" s="7">
        <f>IF(Table1[[#This Row],[backers_count]] &lt;= 0,0,Table1[[#This Row],[pledged]]/Table1[[#This Row],[backers_count]])</f>
        <v>1</v>
      </c>
      <c r="Q4114" t="str">
        <f>TRIM(MID(Table1[[#This Row],[Category and Sub-Category]],1,SEARCH("/",Table1[[#This Row],[Category and Sub-Category]],1)-1))</f>
        <v>theater</v>
      </c>
      <c r="R4114" t="str">
        <f>TRIM(MID(Table1[[#This Row],[Category and Sub-Category]],SEARCH("/",Table1[[#This Row],[Category and Sub-Category]],1)+1,LEN(Table1[[#This Row],[Category and Sub-Category]])))</f>
        <v>plays</v>
      </c>
      <c r="S4114" s="8">
        <f>DATE(1970,1,1)+(Table1[[#This Row],[launched_at]]/(24*60*60))</f>
        <v>42400.946597222224</v>
      </c>
      <c r="T4114" s="8">
        <f>DATE(1970,1,1)+(Table1[[#This Row],[deadline]]/(24*60*60))</f>
        <v>42428</v>
      </c>
      <c r="U4114">
        <f>_xlfn.DAYS(Table1[[#This Row],[Date Ended Conversion]],Table1[[#This Row],[Date Created Conversion]])</f>
        <v>28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9">
        <f>IF(Table1[[#This Row],[goal]] &lt;= 0,0,Table1[[#This Row],[pledged]]/Table1[[#This Row],[goal]])</f>
        <v>2E-3</v>
      </c>
      <c r="P4115" s="7">
        <f>IF(Table1[[#This Row],[backers_count]] &lt;= 0,0,Table1[[#This Row],[pledged]]/Table1[[#This Row],[backers_count]])</f>
        <v>1</v>
      </c>
      <c r="Q4115" t="str">
        <f>TRIM(MID(Table1[[#This Row],[Category and Sub-Category]],1,SEARCH("/",Table1[[#This Row],[Category and Sub-Category]],1)-1))</f>
        <v>theater</v>
      </c>
      <c r="R4115" t="str">
        <f>TRIM(MID(Table1[[#This Row],[Category and Sub-Category]],SEARCH("/",Table1[[#This Row],[Category and Sub-Category]],1)+1,LEN(Table1[[#This Row],[Category and Sub-Category]])))</f>
        <v>plays</v>
      </c>
      <c r="S4115" s="8">
        <f>DATE(1970,1,1)+(Table1[[#This Row],[launched_at]]/(24*60*60))</f>
        <v>42358.573182870372</v>
      </c>
      <c r="T4115" s="8">
        <f>DATE(1970,1,1)+(Table1[[#This Row],[deadline]]/(24*60*60))</f>
        <v>42377.273611111115</v>
      </c>
      <c r="U4115">
        <f>_xlfn.DAYS(Table1[[#This Row],[Date Ended Conversion]],Table1[[#This Row],[Date Created Conversion]])</f>
        <v>19</v>
      </c>
    </row>
  </sheetData>
  <phoneticPr fontId="3" type="noConversion"/>
  <conditionalFormatting sqref="F2:F4115">
    <cfRule type="cellIs" dxfId="22" priority="3" operator="equal">
      <formula>"canceled"</formula>
    </cfRule>
    <cfRule type="cellIs" dxfId="21" priority="4" operator="equal">
      <formula>"live"</formula>
    </cfRule>
    <cfRule type="cellIs" dxfId="20" priority="5" operator="equal">
      <formula>"failed"</formula>
    </cfRule>
    <cfRule type="cellIs" dxfId="19" priority="6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E3C73-FD25-4F6F-ADD9-DBA838F43468}">
  <dimension ref="A1:F14"/>
  <sheetViews>
    <sheetView workbookViewId="0">
      <selection activeCell="E16" sqref="E16"/>
    </sheetView>
  </sheetViews>
  <sheetFormatPr defaultRowHeight="14.5" x14ac:dyDescent="0.35"/>
  <cols>
    <col min="1" max="1" width="16.36328125" bestFit="1" customWidth="1"/>
    <col min="2" max="2" width="15.5429687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9" t="s">
        <v>8223</v>
      </c>
      <c r="B1" t="s">
        <v>8224</v>
      </c>
    </row>
    <row r="3" spans="1:6" x14ac:dyDescent="0.35">
      <c r="A3" s="9" t="s">
        <v>8365</v>
      </c>
      <c r="B3" s="9" t="s">
        <v>8367</v>
      </c>
    </row>
    <row r="4" spans="1:6" x14ac:dyDescent="0.35">
      <c r="A4" s="9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8310</v>
      </c>
    </row>
    <row r="5" spans="1:6" x14ac:dyDescent="0.35">
      <c r="A5" s="10" t="s">
        <v>8311</v>
      </c>
      <c r="B5" s="11">
        <v>261</v>
      </c>
      <c r="C5" s="11">
        <v>130</v>
      </c>
      <c r="D5" s="11">
        <v>31</v>
      </c>
      <c r="E5" s="11"/>
      <c r="F5" s="11">
        <v>422</v>
      </c>
    </row>
    <row r="6" spans="1:6" x14ac:dyDescent="0.35">
      <c r="A6" s="10" t="s">
        <v>8312</v>
      </c>
      <c r="B6" s="11">
        <v>34</v>
      </c>
      <c r="C6" s="11">
        <v>115</v>
      </c>
      <c r="D6" s="11">
        <v>15</v>
      </c>
      <c r="E6" s="11">
        <v>4</v>
      </c>
      <c r="F6" s="11">
        <v>168</v>
      </c>
    </row>
    <row r="7" spans="1:6" x14ac:dyDescent="0.35">
      <c r="A7" s="10" t="s">
        <v>8313</v>
      </c>
      <c r="B7" s="11">
        <v>52</v>
      </c>
      <c r="C7" s="11">
        <v>96</v>
      </c>
      <c r="D7" s="11"/>
      <c r="E7" s="11"/>
      <c r="F7" s="11">
        <v>148</v>
      </c>
    </row>
    <row r="8" spans="1:6" x14ac:dyDescent="0.35">
      <c r="A8" s="10" t="s">
        <v>8314</v>
      </c>
      <c r="B8" s="11"/>
      <c r="C8" s="11"/>
      <c r="D8" s="11">
        <v>23</v>
      </c>
      <c r="E8" s="11"/>
      <c r="F8" s="11">
        <v>23</v>
      </c>
    </row>
    <row r="9" spans="1:6" x14ac:dyDescent="0.35">
      <c r="A9" s="10" t="s">
        <v>8315</v>
      </c>
      <c r="B9" s="11">
        <v>490</v>
      </c>
      <c r="C9" s="11">
        <v>110</v>
      </c>
      <c r="D9" s="11">
        <v>19</v>
      </c>
      <c r="E9" s="11">
        <v>17</v>
      </c>
      <c r="F9" s="11">
        <v>636</v>
      </c>
    </row>
    <row r="10" spans="1:6" x14ac:dyDescent="0.35">
      <c r="A10" s="10" t="s">
        <v>8316</v>
      </c>
      <c r="B10" s="11">
        <v>62</v>
      </c>
      <c r="C10" s="11">
        <v>72</v>
      </c>
      <c r="D10" s="11"/>
      <c r="E10" s="11"/>
      <c r="F10" s="11">
        <v>134</v>
      </c>
    </row>
    <row r="11" spans="1:6" x14ac:dyDescent="0.35">
      <c r="A11" s="10" t="s">
        <v>8317</v>
      </c>
      <c r="B11" s="11">
        <v>69</v>
      </c>
      <c r="C11" s="11">
        <v>87</v>
      </c>
      <c r="D11" s="11">
        <v>22</v>
      </c>
      <c r="E11" s="11"/>
      <c r="F11" s="11">
        <v>178</v>
      </c>
    </row>
    <row r="12" spans="1:6" x14ac:dyDescent="0.35">
      <c r="A12" s="10" t="s">
        <v>8318</v>
      </c>
      <c r="B12" s="11">
        <v>158</v>
      </c>
      <c r="C12" s="11">
        <v>138</v>
      </c>
      <c r="D12" s="11">
        <v>121</v>
      </c>
      <c r="E12" s="11"/>
      <c r="F12" s="11">
        <v>417</v>
      </c>
    </row>
    <row r="13" spans="1:6" x14ac:dyDescent="0.35">
      <c r="A13" s="10" t="s">
        <v>8319</v>
      </c>
      <c r="B13" s="11">
        <v>525</v>
      </c>
      <c r="C13" s="11">
        <v>349</v>
      </c>
      <c r="D13" s="11">
        <v>26</v>
      </c>
      <c r="E13" s="11">
        <v>12</v>
      </c>
      <c r="F13" s="11">
        <v>912</v>
      </c>
    </row>
    <row r="14" spans="1:6" x14ac:dyDescent="0.35">
      <c r="A14" s="10" t="s">
        <v>8310</v>
      </c>
      <c r="B14" s="11">
        <v>1651</v>
      </c>
      <c r="C14" s="11">
        <v>1097</v>
      </c>
      <c r="D14" s="11">
        <v>257</v>
      </c>
      <c r="E14" s="11">
        <v>33</v>
      </c>
      <c r="F14" s="11">
        <v>3038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0AAB8-ED14-4DDB-9198-579AB371EE7D}">
  <dimension ref="A1:F47"/>
  <sheetViews>
    <sheetView workbookViewId="0">
      <selection activeCell="F1" sqref="F1"/>
    </sheetView>
  </sheetViews>
  <sheetFormatPr defaultRowHeight="14.5" x14ac:dyDescent="0.35"/>
  <cols>
    <col min="1" max="1" width="16.36328125" bestFit="1" customWidth="1"/>
    <col min="2" max="2" width="15.5429687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9" t="s">
        <v>8223</v>
      </c>
      <c r="B1" t="s">
        <v>8320</v>
      </c>
    </row>
    <row r="2" spans="1:6" x14ac:dyDescent="0.35">
      <c r="A2" s="9" t="s">
        <v>8362</v>
      </c>
      <c r="B2" t="s">
        <v>8320</v>
      </c>
    </row>
    <row r="4" spans="1:6" x14ac:dyDescent="0.35">
      <c r="A4" s="9" t="s">
        <v>8365</v>
      </c>
      <c r="B4" s="9" t="s">
        <v>8367</v>
      </c>
    </row>
    <row r="5" spans="1:6" x14ac:dyDescent="0.35">
      <c r="A5" s="9" t="s">
        <v>8366</v>
      </c>
      <c r="B5" t="s">
        <v>8219</v>
      </c>
      <c r="C5" t="s">
        <v>8221</v>
      </c>
      <c r="D5" t="s">
        <v>8220</v>
      </c>
      <c r="E5" t="s">
        <v>8222</v>
      </c>
      <c r="F5" t="s">
        <v>8310</v>
      </c>
    </row>
    <row r="6" spans="1:6" x14ac:dyDescent="0.35">
      <c r="A6" s="10" t="s">
        <v>8321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8322</v>
      </c>
      <c r="B7" s="11"/>
      <c r="C7" s="11"/>
      <c r="D7" s="11">
        <v>20</v>
      </c>
      <c r="E7" s="11"/>
      <c r="F7" s="11">
        <v>20</v>
      </c>
    </row>
    <row r="8" spans="1:6" x14ac:dyDescent="0.35">
      <c r="A8" s="10" t="s">
        <v>8323</v>
      </c>
      <c r="B8" s="11"/>
      <c r="C8" s="11"/>
      <c r="D8" s="11">
        <v>24</v>
      </c>
      <c r="E8" s="11"/>
      <c r="F8" s="11">
        <v>24</v>
      </c>
    </row>
    <row r="9" spans="1:6" x14ac:dyDescent="0.35">
      <c r="A9" s="10" t="s">
        <v>8324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8325</v>
      </c>
      <c r="B10" s="11">
        <v>40</v>
      </c>
      <c r="C10" s="11"/>
      <c r="D10" s="11"/>
      <c r="E10" s="11"/>
      <c r="F10" s="11">
        <v>40</v>
      </c>
    </row>
    <row r="11" spans="1:6" x14ac:dyDescent="0.35">
      <c r="A11" s="10" t="s">
        <v>8326</v>
      </c>
      <c r="B11" s="11">
        <v>180</v>
      </c>
      <c r="C11" s="11"/>
      <c r="D11" s="11"/>
      <c r="E11" s="11"/>
      <c r="F11" s="11">
        <v>180</v>
      </c>
    </row>
    <row r="12" spans="1:6" x14ac:dyDescent="0.35">
      <c r="A12" s="10" t="s">
        <v>8327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8328</v>
      </c>
      <c r="B13" s="11">
        <v>40</v>
      </c>
      <c r="C13" s="11"/>
      <c r="D13" s="11"/>
      <c r="E13" s="11"/>
      <c r="F13" s="11">
        <v>40</v>
      </c>
    </row>
    <row r="14" spans="1:6" x14ac:dyDescent="0.35">
      <c r="A14" s="10" t="s">
        <v>8329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5">
      <c r="A15" s="10" t="s">
        <v>8330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8331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5">
      <c r="A17" s="10" t="s">
        <v>8332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8333</v>
      </c>
      <c r="B18" s="11">
        <v>140</v>
      </c>
      <c r="C18" s="11"/>
      <c r="D18" s="11"/>
      <c r="E18" s="11"/>
      <c r="F18" s="11">
        <v>140</v>
      </c>
    </row>
    <row r="19" spans="1:6" x14ac:dyDescent="0.35">
      <c r="A19" s="10" t="s">
        <v>8334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5">
      <c r="A20" s="10" t="s">
        <v>8335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8336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5">
      <c r="A22" s="10" t="s">
        <v>8337</v>
      </c>
      <c r="B22" s="11">
        <v>20</v>
      </c>
      <c r="C22" s="11"/>
      <c r="D22" s="11"/>
      <c r="E22" s="11"/>
      <c r="F22" s="11">
        <v>20</v>
      </c>
    </row>
    <row r="23" spans="1:6" x14ac:dyDescent="0.35">
      <c r="A23" s="10" t="s">
        <v>8338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8339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5">
      <c r="A25" s="10" t="s">
        <v>8340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8341</v>
      </c>
      <c r="B26" s="11">
        <v>60</v>
      </c>
      <c r="C26" s="11"/>
      <c r="D26" s="11"/>
      <c r="E26" s="11"/>
      <c r="F26" s="11">
        <v>60</v>
      </c>
    </row>
    <row r="27" spans="1:6" x14ac:dyDescent="0.35">
      <c r="A27" s="10" t="s">
        <v>8342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8343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5">
      <c r="A29" s="10" t="s">
        <v>8344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8345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5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35">
      <c r="A32" s="10" t="s">
        <v>8347</v>
      </c>
      <c r="B32" s="11">
        <v>20</v>
      </c>
      <c r="C32" s="11"/>
      <c r="D32" s="11"/>
      <c r="E32" s="11"/>
      <c r="F32" s="11">
        <v>20</v>
      </c>
    </row>
    <row r="33" spans="1:6" x14ac:dyDescent="0.35">
      <c r="A33" s="10" t="s">
        <v>8348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8349</v>
      </c>
      <c r="B34" s="11">
        <v>260</v>
      </c>
      <c r="C34" s="11"/>
      <c r="D34" s="11"/>
      <c r="E34" s="11"/>
      <c r="F34" s="11">
        <v>260</v>
      </c>
    </row>
    <row r="35" spans="1:6" x14ac:dyDescent="0.35">
      <c r="A35" s="10" t="s">
        <v>8350</v>
      </c>
      <c r="B35" s="11"/>
      <c r="C35" s="11"/>
      <c r="D35" s="11">
        <v>40</v>
      </c>
      <c r="E35" s="11"/>
      <c r="F35" s="11">
        <v>40</v>
      </c>
    </row>
    <row r="36" spans="1:6" x14ac:dyDescent="0.35">
      <c r="A36" s="10" t="s">
        <v>8351</v>
      </c>
      <c r="B36" s="11">
        <v>60</v>
      </c>
      <c r="C36" s="11"/>
      <c r="D36" s="11"/>
      <c r="E36" s="11"/>
      <c r="F36" s="11">
        <v>60</v>
      </c>
    </row>
    <row r="37" spans="1:6" x14ac:dyDescent="0.35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5">
      <c r="A38" s="10" t="s">
        <v>8353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5">
      <c r="A39" s="10" t="s">
        <v>8354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5">
      <c r="A40" s="10" t="s">
        <v>8355</v>
      </c>
      <c r="B40" s="11">
        <v>80</v>
      </c>
      <c r="C40" s="11"/>
      <c r="D40" s="11"/>
      <c r="E40" s="11"/>
      <c r="F40" s="11">
        <v>80</v>
      </c>
    </row>
    <row r="41" spans="1:6" x14ac:dyDescent="0.35">
      <c r="A41" s="10" t="s">
        <v>8356</v>
      </c>
      <c r="B41" s="11">
        <v>60</v>
      </c>
      <c r="C41" s="11"/>
      <c r="D41" s="11"/>
      <c r="E41" s="11"/>
      <c r="F41" s="11">
        <v>60</v>
      </c>
    </row>
    <row r="42" spans="1:6" x14ac:dyDescent="0.35">
      <c r="A42" s="10" t="s">
        <v>8357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5">
      <c r="A43" s="10" t="s">
        <v>8358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8359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5">
      <c r="A45" s="10" t="s">
        <v>8360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5">
      <c r="A46" s="10" t="s">
        <v>8361</v>
      </c>
      <c r="B46" s="11"/>
      <c r="C46" s="11"/>
      <c r="D46" s="11">
        <v>20</v>
      </c>
      <c r="E46" s="11"/>
      <c r="F46" s="11">
        <v>20</v>
      </c>
    </row>
    <row r="47" spans="1:6" x14ac:dyDescent="0.35">
      <c r="A47" s="10" t="s">
        <v>8310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D5213-2D11-483D-A3D5-C73887025F90}">
  <dimension ref="A1:E18"/>
  <sheetViews>
    <sheetView workbookViewId="0">
      <selection activeCell="R8" sqref="R8"/>
    </sheetView>
  </sheetViews>
  <sheetFormatPr defaultRowHeight="14.5" x14ac:dyDescent="0.35"/>
  <cols>
    <col min="1" max="1" width="16.36328125" bestFit="1" customWidth="1"/>
    <col min="2" max="2" width="15.5429687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9" t="s">
        <v>8362</v>
      </c>
      <c r="B1" t="s">
        <v>8320</v>
      </c>
    </row>
    <row r="2" spans="1:5" x14ac:dyDescent="0.35">
      <c r="A2" s="9" t="s">
        <v>8380</v>
      </c>
      <c r="B2" t="s">
        <v>8320</v>
      </c>
    </row>
    <row r="4" spans="1:5" x14ac:dyDescent="0.35">
      <c r="A4" s="9" t="s">
        <v>8365</v>
      </c>
      <c r="B4" s="9" t="s">
        <v>8367</v>
      </c>
    </row>
    <row r="5" spans="1:5" x14ac:dyDescent="0.35">
      <c r="A5" s="9" t="s">
        <v>8381</v>
      </c>
      <c r="B5" t="s">
        <v>8219</v>
      </c>
      <c r="C5" t="s">
        <v>8221</v>
      </c>
      <c r="D5" t="s">
        <v>8220</v>
      </c>
      <c r="E5" t="s">
        <v>8310</v>
      </c>
    </row>
    <row r="6" spans="1:5" x14ac:dyDescent="0.35">
      <c r="A6" s="13" t="s">
        <v>8374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5">
      <c r="A7" s="13" t="s">
        <v>8375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5">
      <c r="A8" s="13" t="s">
        <v>8376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5">
      <c r="A9" s="13" t="s">
        <v>8377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5">
      <c r="A10" s="13" t="s">
        <v>8368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5">
      <c r="A11" s="13" t="s">
        <v>8378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5">
      <c r="A12" s="13" t="s">
        <v>8369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5">
      <c r="A13" s="13" t="s">
        <v>8370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5">
      <c r="A14" s="13" t="s">
        <v>8371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5">
      <c r="A15" s="13" t="s">
        <v>8372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5">
      <c r="A16" s="13" t="s">
        <v>8373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5">
      <c r="A17" s="13" t="s">
        <v>8379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5">
      <c r="A18" s="13" t="s">
        <v>8310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D063C-4EE7-48AE-B2F0-72D925CF4DBD}">
  <dimension ref="A1:J13"/>
  <sheetViews>
    <sheetView topLeftCell="C1" zoomScale="70" zoomScaleNormal="70" workbookViewId="0">
      <selection activeCell="P22" sqref="P22"/>
    </sheetView>
  </sheetViews>
  <sheetFormatPr defaultRowHeight="14.5" x14ac:dyDescent="0.35"/>
  <cols>
    <col min="1" max="1" width="17.6328125" style="14" hidden="1" customWidth="1"/>
    <col min="2" max="2" width="16.6328125" style="14" hidden="1" customWidth="1"/>
    <col min="3" max="3" width="27.1796875" bestFit="1" customWidth="1"/>
    <col min="4" max="4" width="18.90625" bestFit="1" customWidth="1"/>
    <col min="5" max="5" width="15.36328125" bestFit="1" customWidth="1"/>
    <col min="6" max="6" width="18" bestFit="1" customWidth="1"/>
    <col min="7" max="7" width="14.6328125" bestFit="1" customWidth="1"/>
    <col min="8" max="8" width="21.54296875" style="17" bestFit="1" customWidth="1"/>
    <col min="9" max="9" width="17.90625" bestFit="1" customWidth="1"/>
    <col min="10" max="10" width="20.6328125" bestFit="1" customWidth="1"/>
  </cols>
  <sheetData>
    <row r="1" spans="1:10" x14ac:dyDescent="0.35">
      <c r="A1" s="14" t="s">
        <v>8391</v>
      </c>
      <c r="B1" s="14" t="s">
        <v>8392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s="17" t="s">
        <v>8387</v>
      </c>
      <c r="I1" t="s">
        <v>8388</v>
      </c>
      <c r="J1" t="s">
        <v>8389</v>
      </c>
    </row>
    <row r="2" spans="1:10" x14ac:dyDescent="0.35">
      <c r="B2" s="14">
        <v>999</v>
      </c>
      <c r="C2" t="s">
        <v>8390</v>
      </c>
      <c r="D2">
        <f>IF(Table2[[#This Row],[Goal Low Range]]="",(COUNTIFS(Table1[state],"Successful",Table1[goal],"&lt;=" &amp; Table2[[#This Row],[Goal Up Range]])),(IF(Table2[[#This Row],[Goal Up Range]]="",(COUNTIFS(Table1[state],"Successful",Table1[goal],"&gt;=" &amp; Table2[[#This Row],[Goal Low Range]])),(COUNTIFS(Table1[state],"Successful",Table1[goal],"&gt;=" &amp; Table2[[#This Row],[Goal Low Range]],Table1[goal],"&lt;=" &amp; Table2[[#This Row],[Goal Up Range]])))))</f>
        <v>322</v>
      </c>
      <c r="E2">
        <f>IF(Table2[[#This Row],[Goal Low Range]]="",(COUNTIFS(Table1[state],"failed",Table1[goal],"&lt;=" &amp; Table2[[#This Row],[Goal Up Range]])),(IF(Table2[[#This Row],[Goal Up Range]]="",(COUNTIFS(Table1[state],"failed",Table1[goal],"&gt;=" &amp; Table2[[#This Row],[Goal Low Range]])),(COUNTIFS(Table1[state],"failed",Table1[goal],"&gt;=" &amp; Table2[[#This Row],[Goal Low Range]],Table1[goal],"&lt;=" &amp; Table2[[#This Row],[Goal Up Range]])))))</f>
        <v>113</v>
      </c>
      <c r="F2">
        <f>IF(Table2[[#This Row],[Goal Low Range]]="",(COUNTIFS(Table1[state],"canceled",Table1[goal],"&lt;=" &amp; Table2[[#This Row],[Goal Up Range]])),(IF(Table2[[#This Row],[Goal Up Range]]="",(COUNTIFS(Table1[state],"canceled",Table1[goal],"&gt;=" &amp; Table2[[#This Row],[Goal Low Range]])),(COUNTIFS(Table1[state],"canceled",Table1[goal],"&gt;=" &amp; Table2[[#This Row],[Goal Low Range]],Table1[goal],"&lt;=" &amp; Table2[[#This Row],[Goal Up Range]])))))</f>
        <v>18</v>
      </c>
      <c r="G2">
        <f>SUM(Table2[[#This Row],[Number Successful]:[Number Canceled]])</f>
        <v>453</v>
      </c>
      <c r="H2" s="17">
        <f>IF(Table2[[#This Row],[Total Projects]]&lt;&gt;0,Table2[[#This Row],[Number Successful]]/Table2[[#This Row],[Total Projects]],"")</f>
        <v>0.71081677704194257</v>
      </c>
      <c r="I2" s="17">
        <f>IF(Table2[[#This Row],[Total Projects]]&lt;&gt;0,Table2[[#This Row],[Number Failed]]/Table2[[#This Row],[Total Projects]],"")</f>
        <v>0.24944812362030905</v>
      </c>
      <c r="J2" s="17">
        <f>IF(Table2[[#This Row],[Total Projects]]&lt;&gt;0,Table2[[#This Row],[Number Canceled]]/Table2[[#This Row],[Total Projects]],"")</f>
        <v>3.9735099337748346E-2</v>
      </c>
    </row>
    <row r="3" spans="1:10" x14ac:dyDescent="0.35">
      <c r="A3" s="14">
        <f>B2+1</f>
        <v>1000</v>
      </c>
      <c r="B3" s="14">
        <v>4999</v>
      </c>
      <c r="C3" s="15" t="str">
        <f>A3 &amp; " to " &amp; B3</f>
        <v>1000 to 4999</v>
      </c>
      <c r="D3">
        <f>IF(Table2[[#This Row],[Goal Low Range]]="",(COUNTIFS(Table1[state],"Successful",Table1[goal],"&lt;=" &amp; Table2[[#This Row],[Goal Up Range]])),(IF(Table2[[#This Row],[Goal Up Range]]="",(COUNTIFS(Table1[state],"Successful",Table1[goal],"&gt;=" &amp; Table2[[#This Row],[Goal Low Range]])),(COUNTIFS(Table1[state],"Successful",Table1[goal],"&gt;=" &amp; Table2[[#This Row],[Goal Low Range]],Table1[goal],"&lt;=" &amp; Table2[[#This Row],[Goal Up Range]])))))</f>
        <v>932</v>
      </c>
      <c r="E3">
        <f>IF(Table2[[#This Row],[Goal Low Range]]="",(COUNTIFS(Table1[state],"failed",Table1[goal],"&lt;=" &amp; Table2[[#This Row],[Goal Up Range]])),(IF(Table2[[#This Row],[Goal Up Range]]="",(COUNTIFS(Table1[state],"failed",Table1[goal],"&gt;=" &amp; Table2[[#This Row],[Goal Low Range]])),(COUNTIFS(Table1[state],"failed",Table1[goal],"&gt;=" &amp; Table2[[#This Row],[Goal Low Range]],Table1[goal],"&lt;=" &amp; Table2[[#This Row],[Goal Up Range]])))))</f>
        <v>420</v>
      </c>
      <c r="F3">
        <f>IF(Table2[[#This Row],[Goal Low Range]]="",(COUNTIFS(Table1[state],"canceled",Table1[goal],"&lt;=" &amp; Table2[[#This Row],[Goal Up Range]])),(IF(Table2[[#This Row],[Goal Up Range]]="",(COUNTIFS(Table1[state],"canceled",Table1[goal],"&gt;=" &amp; Table2[[#This Row],[Goal Low Range]])),(COUNTIFS(Table1[state],"canceled",Table1[goal],"&gt;=" &amp; Table2[[#This Row],[Goal Low Range]],Table1[goal],"&lt;=" &amp; Table2[[#This Row],[Goal Up Range]])))))</f>
        <v>60</v>
      </c>
      <c r="G3">
        <f>SUM(Table2[[#This Row],[Number Successful]:[Number Canceled]])</f>
        <v>1412</v>
      </c>
      <c r="H3" s="17">
        <f>IF(Table2[[#This Row],[Total Projects]]&lt;&gt;0,Table2[[#This Row],[Number Successful]]/Table2[[#This Row],[Total Projects]],"")</f>
        <v>0.66005665722379603</v>
      </c>
      <c r="I3" s="17">
        <f>IF(Table2[[#This Row],[Total Projects]]&lt;&gt;0,Table2[[#This Row],[Number Failed]]/Table2[[#This Row],[Total Projects]],"")</f>
        <v>0.29745042492917845</v>
      </c>
      <c r="J3" s="17">
        <f>IF(Table2[[#This Row],[Total Projects]]&lt;&gt;0,Table2[[#This Row],[Number Canceled]]/Table2[[#This Row],[Total Projects]],"")</f>
        <v>4.2492917847025496E-2</v>
      </c>
    </row>
    <row r="4" spans="1:10" x14ac:dyDescent="0.35">
      <c r="A4" s="14">
        <f>B3+1</f>
        <v>5000</v>
      </c>
      <c r="B4" s="14">
        <f>B3+5000</f>
        <v>9999</v>
      </c>
      <c r="C4" s="15" t="str">
        <f t="shared" ref="C4:C12" si="0">A4 &amp; " to " &amp; B4</f>
        <v>5000 to 9999</v>
      </c>
      <c r="D4">
        <f>IF(Table2[[#This Row],[Goal Low Range]]="",(COUNTIFS(Table1[state],"Successful",Table1[goal],"&lt;=" &amp; Table2[[#This Row],[Goal Up Range]])),(IF(Table2[[#This Row],[Goal Up Range]]="",(COUNTIFS(Table1[state],"Successful",Table1[goal],"&gt;=" &amp; Table2[[#This Row],[Goal Low Range]])),(COUNTIFS(Table1[state],"Successful",Table1[goal],"&gt;=" &amp; Table2[[#This Row],[Goal Low Range]],Table1[goal],"&lt;=" &amp; Table2[[#This Row],[Goal Up Range]])))))</f>
        <v>381</v>
      </c>
      <c r="E4">
        <f>IF(Table2[[#This Row],[Goal Low Range]]="",(COUNTIFS(Table1[state],"failed",Table1[goal],"&lt;=" &amp; Table2[[#This Row],[Goal Up Range]])),(IF(Table2[[#This Row],[Goal Up Range]]="",(COUNTIFS(Table1[state],"failed",Table1[goal],"&gt;=" &amp; Table2[[#This Row],[Goal Low Range]])),(COUNTIFS(Table1[state],"failed",Table1[goal],"&gt;=" &amp; Table2[[#This Row],[Goal Low Range]],Table1[goal],"&lt;=" &amp; Table2[[#This Row],[Goal Up Range]])))))</f>
        <v>283</v>
      </c>
      <c r="F4">
        <f>IF(Table2[[#This Row],[Goal Low Range]]="",(COUNTIFS(Table1[state],"canceled",Table1[goal],"&lt;=" &amp; Table2[[#This Row],[Goal Up Range]])),(IF(Table2[[#This Row],[Goal Up Range]]="",(COUNTIFS(Table1[state],"canceled",Table1[goal],"&gt;=" &amp; Table2[[#This Row],[Goal Low Range]])),(COUNTIFS(Table1[state],"canceled",Table1[goal],"&gt;=" &amp; Table2[[#This Row],[Goal Low Range]],Table1[goal],"&lt;=" &amp; Table2[[#This Row],[Goal Up Range]])))))</f>
        <v>52</v>
      </c>
      <c r="G4">
        <f>SUM(Table2[[#This Row],[Number Successful]:[Number Canceled]])</f>
        <v>716</v>
      </c>
      <c r="H4" s="17">
        <f>IF(Table2[[#This Row],[Total Projects]]&lt;&gt;0,Table2[[#This Row],[Number Successful]]/Table2[[#This Row],[Total Projects]],"")</f>
        <v>0.53212290502793291</v>
      </c>
      <c r="I4" s="17">
        <f>IF(Table2[[#This Row],[Total Projects]]&lt;&gt;0,Table2[[#This Row],[Number Failed]]/Table2[[#This Row],[Total Projects]],"")</f>
        <v>0.39525139664804471</v>
      </c>
      <c r="J4" s="17">
        <f>IF(Table2[[#This Row],[Total Projects]]&lt;&gt;0,Table2[[#This Row],[Number Canceled]]/Table2[[#This Row],[Total Projects]],"")</f>
        <v>7.2625698324022353E-2</v>
      </c>
    </row>
    <row r="5" spans="1:10" x14ac:dyDescent="0.35">
      <c r="A5" s="14">
        <f>B4+1</f>
        <v>10000</v>
      </c>
      <c r="B5" s="14">
        <f>B4+5000</f>
        <v>14999</v>
      </c>
      <c r="C5" s="15" t="str">
        <f t="shared" si="0"/>
        <v>10000 to 14999</v>
      </c>
      <c r="D5">
        <f>IF(Table2[[#This Row],[Goal Low Range]]="",(COUNTIFS(Table1[state],"Successful",Table1[goal],"&lt;=" &amp; Table2[[#This Row],[Goal Up Range]])),(IF(Table2[[#This Row],[Goal Up Range]]="",(COUNTIFS(Table1[state],"Successful",Table1[goal],"&gt;=" &amp; Table2[[#This Row],[Goal Low Range]])),(COUNTIFS(Table1[state],"Successful",Table1[goal],"&gt;=" &amp; Table2[[#This Row],[Goal Low Range]],Table1[goal],"&lt;=" &amp; Table2[[#This Row],[Goal Up Range]])))))</f>
        <v>168</v>
      </c>
      <c r="E5">
        <f>IF(Table2[[#This Row],[Goal Low Range]]="",(COUNTIFS(Table1[state],"failed",Table1[goal],"&lt;=" &amp; Table2[[#This Row],[Goal Up Range]])),(IF(Table2[[#This Row],[Goal Up Range]]="",(COUNTIFS(Table1[state],"failed",Table1[goal],"&gt;=" &amp; Table2[[#This Row],[Goal Low Range]])),(COUNTIFS(Table1[state],"failed",Table1[goal],"&gt;=" &amp; Table2[[#This Row],[Goal Low Range]],Table1[goal],"&lt;=" &amp; Table2[[#This Row],[Goal Up Range]])))))</f>
        <v>144</v>
      </c>
      <c r="F5">
        <f>IF(Table2[[#This Row],[Goal Low Range]]="",(COUNTIFS(Table1[state],"canceled",Table1[goal],"&lt;=" &amp; Table2[[#This Row],[Goal Up Range]])),(IF(Table2[[#This Row],[Goal Up Range]]="",(COUNTIFS(Table1[state],"canceled",Table1[goal],"&gt;=" &amp; Table2[[#This Row],[Goal Low Range]])),(COUNTIFS(Table1[state],"canceled",Table1[goal],"&gt;=" &amp; Table2[[#This Row],[Goal Low Range]],Table1[goal],"&lt;=" &amp; Table2[[#This Row],[Goal Up Range]])))))</f>
        <v>40</v>
      </c>
      <c r="G5">
        <f>SUM(Table2[[#This Row],[Number Successful]:[Number Canceled]])</f>
        <v>352</v>
      </c>
      <c r="H5" s="17">
        <f>IF(Table2[[#This Row],[Total Projects]]&lt;&gt;0,Table2[[#This Row],[Number Successful]]/Table2[[#This Row],[Total Projects]],"")</f>
        <v>0.47727272727272729</v>
      </c>
      <c r="I5" s="17">
        <f>IF(Table2[[#This Row],[Total Projects]]&lt;&gt;0,Table2[[#This Row],[Number Failed]]/Table2[[#This Row],[Total Projects]],"")</f>
        <v>0.40909090909090912</v>
      </c>
      <c r="J5" s="17">
        <f>IF(Table2[[#This Row],[Total Projects]]&lt;&gt;0,Table2[[#This Row],[Number Canceled]]/Table2[[#This Row],[Total Projects]],"")</f>
        <v>0.11363636363636363</v>
      </c>
    </row>
    <row r="6" spans="1:10" x14ac:dyDescent="0.35">
      <c r="A6" s="14">
        <f>B5+1</f>
        <v>15000</v>
      </c>
      <c r="B6" s="14">
        <f>B5+5000</f>
        <v>19999</v>
      </c>
      <c r="C6" s="15" t="str">
        <f t="shared" si="0"/>
        <v>15000 to 19999</v>
      </c>
      <c r="D6">
        <f>IF(Table2[[#This Row],[Goal Low Range]]="",(COUNTIFS(Table1[state],"Successful",Table1[goal],"&lt;=" &amp; Table2[[#This Row],[Goal Up Range]])),(IF(Table2[[#This Row],[Goal Up Range]]="",(COUNTIFS(Table1[state],"Successful",Table1[goal],"&gt;=" &amp; Table2[[#This Row],[Goal Low Range]])),(COUNTIFS(Table1[state],"Successful",Table1[goal],"&gt;=" &amp; Table2[[#This Row],[Goal Low Range]],Table1[goal],"&lt;=" &amp; Table2[[#This Row],[Goal Up Range]])))))</f>
        <v>94</v>
      </c>
      <c r="E6">
        <f>IF(Table2[[#This Row],[Goal Low Range]]="",(COUNTIFS(Table1[state],"failed",Table1[goal],"&lt;=" &amp; Table2[[#This Row],[Goal Up Range]])),(IF(Table2[[#This Row],[Goal Up Range]]="",(COUNTIFS(Table1[state],"failed",Table1[goal],"&gt;=" &amp; Table2[[#This Row],[Goal Low Range]])),(COUNTIFS(Table1[state],"failed",Table1[goal],"&gt;=" &amp; Table2[[#This Row],[Goal Low Range]],Table1[goal],"&lt;=" &amp; Table2[[#This Row],[Goal Up Range]])))))</f>
        <v>90</v>
      </c>
      <c r="F6">
        <f>IF(Table2[[#This Row],[Goal Low Range]]="",(COUNTIFS(Table1[state],"canceled",Table1[goal],"&lt;=" &amp; Table2[[#This Row],[Goal Up Range]])),(IF(Table2[[#This Row],[Goal Up Range]]="",(COUNTIFS(Table1[state],"canceled",Table1[goal],"&gt;=" &amp; Table2[[#This Row],[Goal Low Range]])),(COUNTIFS(Table1[state],"canceled",Table1[goal],"&gt;=" &amp; Table2[[#This Row],[Goal Low Range]],Table1[goal],"&lt;=" &amp; Table2[[#This Row],[Goal Up Range]])))))</f>
        <v>17</v>
      </c>
      <c r="G6">
        <f>SUM(Table2[[#This Row],[Number Successful]:[Number Canceled]])</f>
        <v>201</v>
      </c>
      <c r="H6" s="17">
        <f>IF(Table2[[#This Row],[Total Projects]]&lt;&gt;0,Table2[[#This Row],[Number Successful]]/Table2[[#This Row],[Total Projects]],"")</f>
        <v>0.46766169154228854</v>
      </c>
      <c r="I6" s="17">
        <f>IF(Table2[[#This Row],[Total Projects]]&lt;&gt;0,Table2[[#This Row],[Number Failed]]/Table2[[#This Row],[Total Projects]],"")</f>
        <v>0.44776119402985076</v>
      </c>
      <c r="J6" s="17">
        <f>IF(Table2[[#This Row],[Total Projects]]&lt;&gt;0,Table2[[#This Row],[Number Canceled]]/Table2[[#This Row],[Total Projects]],"")</f>
        <v>8.45771144278607E-2</v>
      </c>
    </row>
    <row r="7" spans="1:10" x14ac:dyDescent="0.35">
      <c r="A7" s="14">
        <f t="shared" ref="A7:A13" si="1">B6+1</f>
        <v>20000</v>
      </c>
      <c r="B7" s="14">
        <f t="shared" ref="B7:B12" si="2">B6+5000</f>
        <v>24999</v>
      </c>
      <c r="C7" s="15" t="str">
        <f t="shared" si="0"/>
        <v>20000 to 24999</v>
      </c>
      <c r="D7">
        <f>IF(Table2[[#This Row],[Goal Low Range]]="",(COUNTIFS(Table1[state],"Successful",Table1[goal],"&lt;=" &amp; Table2[[#This Row],[Goal Up Range]])),(IF(Table2[[#This Row],[Goal Up Range]]="",(COUNTIFS(Table1[state],"Successful",Table1[goal],"&gt;=" &amp; Table2[[#This Row],[Goal Low Range]])),(COUNTIFS(Table1[state],"Successful",Table1[goal],"&gt;=" &amp; Table2[[#This Row],[Goal Low Range]],Table1[goal],"&lt;=" &amp; Table2[[#This Row],[Goal Up Range]])))))</f>
        <v>62</v>
      </c>
      <c r="E7">
        <f>IF(Table2[[#This Row],[Goal Low Range]]="",(COUNTIFS(Table1[state],"failed",Table1[goal],"&lt;=" &amp; Table2[[#This Row],[Goal Up Range]])),(IF(Table2[[#This Row],[Goal Up Range]]="",(COUNTIFS(Table1[state],"failed",Table1[goal],"&gt;=" &amp; Table2[[#This Row],[Goal Low Range]])),(COUNTIFS(Table1[state],"failed",Table1[goal],"&gt;=" &amp; Table2[[#This Row],[Goal Low Range]],Table1[goal],"&lt;=" &amp; Table2[[#This Row],[Goal Up Range]])))))</f>
        <v>72</v>
      </c>
      <c r="F7">
        <f>IF(Table2[[#This Row],[Goal Low Range]]="",(COUNTIFS(Table1[state],"canceled",Table1[goal],"&lt;=" &amp; Table2[[#This Row],[Goal Up Range]])),(IF(Table2[[#This Row],[Goal Up Range]]="",(COUNTIFS(Table1[state],"canceled",Table1[goal],"&gt;=" &amp; Table2[[#This Row],[Goal Low Range]])),(COUNTIFS(Table1[state],"canceled",Table1[goal],"&gt;=" &amp; Table2[[#This Row],[Goal Low Range]],Table1[goal],"&lt;=" &amp; Table2[[#This Row],[Goal Up Range]])))))</f>
        <v>14</v>
      </c>
      <c r="G7">
        <f>SUM(Table2[[#This Row],[Number Successful]:[Number Canceled]])</f>
        <v>148</v>
      </c>
      <c r="H7" s="17">
        <f>IF(Table2[[#This Row],[Total Projects]]&lt;&gt;0,Table2[[#This Row],[Number Successful]]/Table2[[#This Row],[Total Projects]],"")</f>
        <v>0.41891891891891891</v>
      </c>
      <c r="I7" s="17">
        <f>IF(Table2[[#This Row],[Total Projects]]&lt;&gt;0,Table2[[#This Row],[Number Failed]]/Table2[[#This Row],[Total Projects]],"")</f>
        <v>0.48648648648648651</v>
      </c>
      <c r="J7" s="17">
        <f>IF(Table2[[#This Row],[Total Projects]]&lt;&gt;0,Table2[[#This Row],[Number Canceled]]/Table2[[#This Row],[Total Projects]],"")</f>
        <v>9.45945945945946E-2</v>
      </c>
    </row>
    <row r="8" spans="1:10" x14ac:dyDescent="0.35">
      <c r="A8" s="14">
        <f t="shared" si="1"/>
        <v>25000</v>
      </c>
      <c r="B8" s="14">
        <f t="shared" si="2"/>
        <v>29999</v>
      </c>
      <c r="C8" s="15" t="str">
        <f t="shared" si="0"/>
        <v>25000 to 29999</v>
      </c>
      <c r="D8">
        <f>IF(Table2[[#This Row],[Goal Low Range]]="",(COUNTIFS(Table1[state],"Successful",Table1[goal],"&lt;=" &amp; Table2[[#This Row],[Goal Up Range]])),(IF(Table2[[#This Row],[Goal Up Range]]="",(COUNTIFS(Table1[state],"Successful",Table1[goal],"&gt;=" &amp; Table2[[#This Row],[Goal Low Range]])),(COUNTIFS(Table1[state],"Successful",Table1[goal],"&gt;=" &amp; Table2[[#This Row],[Goal Low Range]],Table1[goal],"&lt;=" &amp; Table2[[#This Row],[Goal Up Range]])))))</f>
        <v>55</v>
      </c>
      <c r="E8">
        <f>IF(Table2[[#This Row],[Goal Low Range]]="",(COUNTIFS(Table1[state],"failed",Table1[goal],"&lt;=" &amp; Table2[[#This Row],[Goal Up Range]])),(IF(Table2[[#This Row],[Goal Up Range]]="",(COUNTIFS(Table1[state],"failed",Table1[goal],"&gt;=" &amp; Table2[[#This Row],[Goal Low Range]])),(COUNTIFS(Table1[state],"failed",Table1[goal],"&gt;=" &amp; Table2[[#This Row],[Goal Low Range]],Table1[goal],"&lt;=" &amp; Table2[[#This Row],[Goal Up Range]])))))</f>
        <v>64</v>
      </c>
      <c r="F8">
        <f>IF(Table2[[#This Row],[Goal Low Range]]="",(COUNTIFS(Table1[state],"canceled",Table1[goal],"&lt;=" &amp; Table2[[#This Row],[Goal Up Range]])),(IF(Table2[[#This Row],[Goal Up Range]]="",(COUNTIFS(Table1[state],"canceled",Table1[goal],"&gt;=" &amp; Table2[[#This Row],[Goal Low Range]])),(COUNTIFS(Table1[state],"canceled",Table1[goal],"&gt;=" &amp; Table2[[#This Row],[Goal Low Range]],Table1[goal],"&lt;=" &amp; Table2[[#This Row],[Goal Up Range]])))))</f>
        <v>18</v>
      </c>
      <c r="G8">
        <f>SUM(Table2[[#This Row],[Number Successful]:[Number Canceled]])</f>
        <v>137</v>
      </c>
      <c r="H8" s="17">
        <f>IF(Table2[[#This Row],[Total Projects]]&lt;&gt;0,Table2[[#This Row],[Number Successful]]/Table2[[#This Row],[Total Projects]],"")</f>
        <v>0.40145985401459855</v>
      </c>
      <c r="I8" s="17">
        <f>IF(Table2[[#This Row],[Total Projects]]&lt;&gt;0,Table2[[#This Row],[Number Failed]]/Table2[[#This Row],[Total Projects]],"")</f>
        <v>0.46715328467153283</v>
      </c>
      <c r="J8" s="17">
        <f>IF(Table2[[#This Row],[Total Projects]]&lt;&gt;0,Table2[[#This Row],[Number Canceled]]/Table2[[#This Row],[Total Projects]],"")</f>
        <v>0.13138686131386862</v>
      </c>
    </row>
    <row r="9" spans="1:10" x14ac:dyDescent="0.35">
      <c r="A9" s="14">
        <f t="shared" si="1"/>
        <v>30000</v>
      </c>
      <c r="B9" s="14">
        <f t="shared" si="2"/>
        <v>34999</v>
      </c>
      <c r="C9" s="15" t="str">
        <f t="shared" si="0"/>
        <v>30000 to 34999</v>
      </c>
      <c r="D9">
        <f>IF(Table2[[#This Row],[Goal Low Range]]="",(COUNTIFS(Table1[state],"Successful",Table1[goal],"&lt;=" &amp; Table2[[#This Row],[Goal Up Range]])),(IF(Table2[[#This Row],[Goal Up Range]]="",(COUNTIFS(Table1[state],"Successful",Table1[goal],"&gt;=" &amp; Table2[[#This Row],[Goal Low Range]])),(COUNTIFS(Table1[state],"Successful",Table1[goal],"&gt;=" &amp; Table2[[#This Row],[Goal Low Range]],Table1[goal],"&lt;=" &amp; Table2[[#This Row],[Goal Up Range]])))))</f>
        <v>32</v>
      </c>
      <c r="E9">
        <f>IF(Table2[[#This Row],[Goal Low Range]]="",(COUNTIFS(Table1[state],"failed",Table1[goal],"&lt;=" &amp; Table2[[#This Row],[Goal Up Range]])),(IF(Table2[[#This Row],[Goal Up Range]]="",(COUNTIFS(Table1[state],"failed",Table1[goal],"&gt;=" &amp; Table2[[#This Row],[Goal Low Range]])),(COUNTIFS(Table1[state],"failed",Table1[goal],"&gt;=" &amp; Table2[[#This Row],[Goal Low Range]],Table1[goal],"&lt;=" &amp; Table2[[#This Row],[Goal Up Range]])))))</f>
        <v>37</v>
      </c>
      <c r="F9">
        <f>IF(Table2[[#This Row],[Goal Low Range]]="",(COUNTIFS(Table1[state],"canceled",Table1[goal],"&lt;=" &amp; Table2[[#This Row],[Goal Up Range]])),(IF(Table2[[#This Row],[Goal Up Range]]="",(COUNTIFS(Table1[state],"canceled",Table1[goal],"&gt;=" &amp; Table2[[#This Row],[Goal Low Range]])),(COUNTIFS(Table1[state],"canceled",Table1[goal],"&gt;=" &amp; Table2[[#This Row],[Goal Low Range]],Table1[goal],"&lt;=" &amp; Table2[[#This Row],[Goal Up Range]])))))</f>
        <v>13</v>
      </c>
      <c r="G9">
        <f>SUM(Table2[[#This Row],[Number Successful]:[Number Canceled]])</f>
        <v>82</v>
      </c>
      <c r="H9" s="17">
        <f>IF(Table2[[#This Row],[Total Projects]]&lt;&gt;0,Table2[[#This Row],[Number Successful]]/Table2[[#This Row],[Total Projects]],"")</f>
        <v>0.3902439024390244</v>
      </c>
      <c r="I9" s="17">
        <f>IF(Table2[[#This Row],[Total Projects]]&lt;&gt;0,Table2[[#This Row],[Number Failed]]/Table2[[#This Row],[Total Projects]],"")</f>
        <v>0.45121951219512196</v>
      </c>
      <c r="J9" s="17">
        <f>IF(Table2[[#This Row],[Total Projects]]&lt;&gt;0,Table2[[#This Row],[Number Canceled]]/Table2[[#This Row],[Total Projects]],"")</f>
        <v>0.15853658536585366</v>
      </c>
    </row>
    <row r="10" spans="1:10" x14ac:dyDescent="0.35">
      <c r="A10" s="14">
        <f t="shared" si="1"/>
        <v>35000</v>
      </c>
      <c r="B10" s="14">
        <f t="shared" si="2"/>
        <v>39999</v>
      </c>
      <c r="C10" s="15" t="str">
        <f t="shared" si="0"/>
        <v>35000 to 39999</v>
      </c>
      <c r="D10">
        <f>IF(Table2[[#This Row],[Goal Low Range]]="",(COUNTIFS(Table1[state],"Successful",Table1[goal],"&lt;=" &amp; Table2[[#This Row],[Goal Up Range]])),(IF(Table2[[#This Row],[Goal Up Range]]="",(COUNTIFS(Table1[state],"Successful",Table1[goal],"&gt;=" &amp; Table2[[#This Row],[Goal Low Range]])),(COUNTIFS(Table1[state],"Successful",Table1[goal],"&gt;=" &amp; Table2[[#This Row],[Goal Low Range]],Table1[goal],"&lt;=" &amp; Table2[[#This Row],[Goal Up Range]])))))</f>
        <v>26</v>
      </c>
      <c r="E10">
        <f>IF(Table2[[#This Row],[Goal Low Range]]="",(COUNTIFS(Table1[state],"failed",Table1[goal],"&lt;=" &amp; Table2[[#This Row],[Goal Up Range]])),(IF(Table2[[#This Row],[Goal Up Range]]="",(COUNTIFS(Table1[state],"failed",Table1[goal],"&gt;=" &amp; Table2[[#This Row],[Goal Low Range]])),(COUNTIFS(Table1[state],"failed",Table1[goal],"&gt;=" &amp; Table2[[#This Row],[Goal Low Range]],Table1[goal],"&lt;=" &amp; Table2[[#This Row],[Goal Up Range]])))))</f>
        <v>22</v>
      </c>
      <c r="F10">
        <f>IF(Table2[[#This Row],[Goal Low Range]]="",(COUNTIFS(Table1[state],"canceled",Table1[goal],"&lt;=" &amp; Table2[[#This Row],[Goal Up Range]])),(IF(Table2[[#This Row],[Goal Up Range]]="",(COUNTIFS(Table1[state],"canceled",Table1[goal],"&gt;=" &amp; Table2[[#This Row],[Goal Low Range]])),(COUNTIFS(Table1[state],"canceled",Table1[goal],"&gt;=" &amp; Table2[[#This Row],[Goal Low Range]],Table1[goal],"&lt;=" &amp; Table2[[#This Row],[Goal Up Range]])))))</f>
        <v>7</v>
      </c>
      <c r="G10">
        <f>SUM(Table2[[#This Row],[Number Successful]:[Number Canceled]])</f>
        <v>55</v>
      </c>
      <c r="H10" s="17">
        <f>IF(Table2[[#This Row],[Total Projects]]&lt;&gt;0,Table2[[#This Row],[Number Successful]]/Table2[[#This Row],[Total Projects]],"")</f>
        <v>0.47272727272727272</v>
      </c>
      <c r="I10" s="17">
        <f>IF(Table2[[#This Row],[Total Projects]]&lt;&gt;0,Table2[[#This Row],[Number Failed]]/Table2[[#This Row],[Total Projects]],"")</f>
        <v>0.4</v>
      </c>
      <c r="J10" s="17">
        <f>IF(Table2[[#This Row],[Total Projects]]&lt;&gt;0,Table2[[#This Row],[Number Canceled]]/Table2[[#This Row],[Total Projects]],"")</f>
        <v>0.12727272727272726</v>
      </c>
    </row>
    <row r="11" spans="1:10" x14ac:dyDescent="0.35">
      <c r="A11" s="14">
        <f t="shared" si="1"/>
        <v>40000</v>
      </c>
      <c r="B11" s="14">
        <f t="shared" si="2"/>
        <v>44999</v>
      </c>
      <c r="C11" s="15" t="str">
        <f t="shared" si="0"/>
        <v>40000 to 44999</v>
      </c>
      <c r="D11">
        <f>IF(Table2[[#This Row],[Goal Low Range]]="",(COUNTIFS(Table1[state],"Successful",Table1[goal],"&lt;=" &amp; Table2[[#This Row],[Goal Up Range]])),(IF(Table2[[#This Row],[Goal Up Range]]="",(COUNTIFS(Table1[state],"Successful",Table1[goal],"&gt;=" &amp; Table2[[#This Row],[Goal Low Range]])),(COUNTIFS(Table1[state],"Successful",Table1[goal],"&gt;=" &amp; Table2[[#This Row],[Goal Low Range]],Table1[goal],"&lt;=" &amp; Table2[[#This Row],[Goal Up Range]])))))</f>
        <v>21</v>
      </c>
      <c r="E11">
        <f>IF(Table2[[#This Row],[Goal Low Range]]="",(COUNTIFS(Table1[state],"failed",Table1[goal],"&lt;=" &amp; Table2[[#This Row],[Goal Up Range]])),(IF(Table2[[#This Row],[Goal Up Range]]="",(COUNTIFS(Table1[state],"failed",Table1[goal],"&gt;=" &amp; Table2[[#This Row],[Goal Low Range]])),(COUNTIFS(Table1[state],"failed",Table1[goal],"&gt;=" &amp; Table2[[#This Row],[Goal Low Range]],Table1[goal],"&lt;=" &amp; Table2[[#This Row],[Goal Up Range]])))))</f>
        <v>16</v>
      </c>
      <c r="F11">
        <f>IF(Table2[[#This Row],[Goal Low Range]]="",(COUNTIFS(Table1[state],"canceled",Table1[goal],"&lt;=" &amp; Table2[[#This Row],[Goal Up Range]])),(IF(Table2[[#This Row],[Goal Up Range]]="",(COUNTIFS(Table1[state],"canceled",Table1[goal],"&gt;=" &amp; Table2[[#This Row],[Goal Low Range]])),(COUNTIFS(Table1[state],"canceled",Table1[goal],"&gt;=" &amp; Table2[[#This Row],[Goal Low Range]],Table1[goal],"&lt;=" &amp; Table2[[#This Row],[Goal Up Range]])))))</f>
        <v>6</v>
      </c>
      <c r="G11">
        <f>SUM(Table2[[#This Row],[Number Successful]:[Number Canceled]])</f>
        <v>43</v>
      </c>
      <c r="H11" s="17">
        <f>IF(Table2[[#This Row],[Total Projects]]&lt;&gt;0,Table2[[#This Row],[Number Successful]]/Table2[[#This Row],[Total Projects]],"")</f>
        <v>0.48837209302325579</v>
      </c>
      <c r="I11" s="17">
        <f>IF(Table2[[#This Row],[Total Projects]]&lt;&gt;0,Table2[[#This Row],[Number Failed]]/Table2[[#This Row],[Total Projects]],"")</f>
        <v>0.37209302325581395</v>
      </c>
      <c r="J11" s="17">
        <f>IF(Table2[[#This Row],[Total Projects]]&lt;&gt;0,Table2[[#This Row],[Number Canceled]]/Table2[[#This Row],[Total Projects]],"")</f>
        <v>0.13953488372093023</v>
      </c>
    </row>
    <row r="12" spans="1:10" x14ac:dyDescent="0.35">
      <c r="A12" s="14">
        <f t="shared" si="1"/>
        <v>45000</v>
      </c>
      <c r="B12" s="14">
        <f t="shared" si="2"/>
        <v>49999</v>
      </c>
      <c r="C12" s="15" t="str">
        <f t="shared" si="0"/>
        <v>45000 to 49999</v>
      </c>
      <c r="D12">
        <f>IF(Table2[[#This Row],[Goal Low Range]]="",(COUNTIFS(Table1[state],"Successful",Table1[goal],"&lt;=" &amp; Table2[[#This Row],[Goal Up Range]])),(IF(Table2[[#This Row],[Goal Up Range]]="",(COUNTIFS(Table1[state],"Successful",Table1[goal],"&gt;=" &amp; Table2[[#This Row],[Goal Low Range]])),(COUNTIFS(Table1[state],"Successful",Table1[goal],"&gt;=" &amp; Table2[[#This Row],[Goal Low Range]],Table1[goal],"&lt;=" &amp; Table2[[#This Row],[Goal Up Range]])))))</f>
        <v>6</v>
      </c>
      <c r="E12">
        <f>IF(Table2[[#This Row],[Goal Low Range]]="",(COUNTIFS(Table1[state],"failed",Table1[goal],"&lt;=" &amp; Table2[[#This Row],[Goal Up Range]])),(IF(Table2[[#This Row],[Goal Up Range]]="",(COUNTIFS(Table1[state],"failed",Table1[goal],"&gt;=" &amp; Table2[[#This Row],[Goal Low Range]])),(COUNTIFS(Table1[state],"failed",Table1[goal],"&gt;=" &amp; Table2[[#This Row],[Goal Low Range]],Table1[goal],"&lt;=" &amp; Table2[[#This Row],[Goal Up Range]])))))</f>
        <v>11</v>
      </c>
      <c r="F12">
        <f>IF(Table2[[#This Row],[Goal Low Range]]="",(COUNTIFS(Table1[state],"canceled",Table1[goal],"&lt;=" &amp; Table2[[#This Row],[Goal Up Range]])),(IF(Table2[[#This Row],[Goal Up Range]]="",(COUNTIFS(Table1[state],"canceled",Table1[goal],"&gt;=" &amp; Table2[[#This Row],[Goal Low Range]])),(COUNTIFS(Table1[state],"canceled",Table1[goal],"&gt;=" &amp; Table2[[#This Row],[Goal Low Range]],Table1[goal],"&lt;=" &amp; Table2[[#This Row],[Goal Up Range]])))))</f>
        <v>4</v>
      </c>
      <c r="G12">
        <f>SUM(Table2[[#This Row],[Number Successful]:[Number Canceled]])</f>
        <v>21</v>
      </c>
      <c r="H12" s="17">
        <f>IF(Table2[[#This Row],[Total Projects]]&lt;&gt;0,Table2[[#This Row],[Number Successful]]/Table2[[#This Row],[Total Projects]],"")</f>
        <v>0.2857142857142857</v>
      </c>
      <c r="I12" s="17">
        <f>IF(Table2[[#This Row],[Total Projects]]&lt;&gt;0,Table2[[#This Row],[Number Failed]]/Table2[[#This Row],[Total Projects]],"")</f>
        <v>0.52380952380952384</v>
      </c>
      <c r="J12" s="17">
        <f>IF(Table2[[#This Row],[Total Projects]]&lt;&gt;0,Table2[[#This Row],[Number Canceled]]/Table2[[#This Row],[Total Projects]],"")</f>
        <v>0.19047619047619047</v>
      </c>
    </row>
    <row r="13" spans="1:10" x14ac:dyDescent="0.35">
      <c r="A13" s="14">
        <f t="shared" si="1"/>
        <v>50000</v>
      </c>
      <c r="C13" s="16" t="s">
        <v>8393</v>
      </c>
      <c r="D13">
        <f>IF(Table2[[#This Row],[Goal Low Range]]="",(COUNTIFS(Table1[state],"Successful",Table1[goal],"&lt;=" &amp; Table2[[#This Row],[Goal Up Range]])),(IF(Table2[[#This Row],[Goal Up Range]]="",(COUNTIFS(Table1[state],"Successful",Table1[goal],"&gt;=" &amp; Table2[[#This Row],[Goal Low Range]])),(COUNTIFS(Table1[state],"Successful",Table1[goal],"&gt;=" &amp; Table2[[#This Row],[Goal Low Range]],Table1[goal],"&lt;=" &amp; Table2[[#This Row],[Goal Up Range]])))))</f>
        <v>86</v>
      </c>
      <c r="E13">
        <f>IF(Table2[[#This Row],[Goal Low Range]]="",(COUNTIFS(Table1[state],"failed",Table1[goal],"&lt;=" &amp; Table2[[#This Row],[Goal Up Range]])),(IF(Table2[[#This Row],[Goal Up Range]]="",(COUNTIFS(Table1[state],"failed",Table1[goal],"&gt;=" &amp; Table2[[#This Row],[Goal Low Range]])),(COUNTIFS(Table1[state],"failed",Table1[goal],"&gt;=" &amp; Table2[[#This Row],[Goal Low Range]],Table1[goal],"&lt;=" &amp; Table2[[#This Row],[Goal Up Range]])))))</f>
        <v>258</v>
      </c>
      <c r="F13">
        <f>IF(Table2[[#This Row],[Goal Low Range]]="",(COUNTIFS(Table1[state],"canceled",Table1[goal],"&lt;=" &amp; Table2[[#This Row],[Goal Up Range]])),(IF(Table2[[#This Row],[Goal Up Range]]="",(COUNTIFS(Table1[state],"canceled",Table1[goal],"&gt;=" &amp; Table2[[#This Row],[Goal Low Range]])),(COUNTIFS(Table1[state],"canceled",Table1[goal],"&gt;=" &amp; Table2[[#This Row],[Goal Low Range]],Table1[goal],"&lt;=" &amp; Table2[[#This Row],[Goal Up Range]])))))</f>
        <v>100</v>
      </c>
      <c r="G13">
        <f>SUM(Table2[[#This Row],[Number Successful]:[Number Canceled]])</f>
        <v>444</v>
      </c>
      <c r="H13" s="17">
        <f>IF(Table2[[#This Row],[Total Projects]]&lt;&gt;0,Table2[[#This Row],[Number Successful]]/Table2[[#This Row],[Total Projects]],"")</f>
        <v>0.19369369369369369</v>
      </c>
      <c r="I13" s="17">
        <f>IF(Table2[[#This Row],[Total Projects]]&lt;&gt;0,Table2[[#This Row],[Number Failed]]/Table2[[#This Row],[Total Projects]],"")</f>
        <v>0.58108108108108103</v>
      </c>
      <c r="J13" s="17">
        <f>IF(Table2[[#This Row],[Total Projects]]&lt;&gt;0,Table2[[#This Row],[Number Canceled]]/Table2[[#This Row],[Total Projects]],"")</f>
        <v>0.22522522522522523</v>
      </c>
    </row>
  </sheetData>
  <phoneticPr fontId="3" type="noConversion"/>
  <pageMargins left="0.7" right="0.7" top="0.75" bottom="0.75" header="0.3" footer="0.3"/>
  <pageSetup orientation="portrait" horizontalDpi="360" verticalDpi="36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78472-F2E0-4244-B04A-662F1C0DBAD0}">
  <dimension ref="A1:I4137"/>
  <sheetViews>
    <sheetView workbookViewId="0">
      <selection activeCell="F6" sqref="F6"/>
    </sheetView>
  </sheetViews>
  <sheetFormatPr defaultRowHeight="14.5" x14ac:dyDescent="0.35"/>
  <cols>
    <col min="1" max="1" width="17.26953125" bestFit="1" customWidth="1"/>
    <col min="2" max="2" width="25.54296875" bestFit="1" customWidth="1"/>
    <col min="3" max="3" width="13.54296875" bestFit="1" customWidth="1"/>
    <col min="4" max="4" width="17" bestFit="1" customWidth="1"/>
    <col min="5" max="5" width="11.81640625" bestFit="1" customWidth="1"/>
    <col min="6" max="6" width="19.08984375" bestFit="1" customWidth="1"/>
    <col min="7" max="7" width="12.54296875" bestFit="1" customWidth="1"/>
    <col min="8" max="8" width="12.453125" bestFit="1" customWidth="1"/>
    <col min="9" max="9" width="12" bestFit="1" customWidth="1"/>
  </cols>
  <sheetData>
    <row r="1" spans="1:9" x14ac:dyDescent="0.35">
      <c r="A1" t="s">
        <v>8395</v>
      </c>
    </row>
    <row r="2" spans="1:9" ht="15" thickBot="1" x14ac:dyDescent="0.4"/>
    <row r="3" spans="1:9" x14ac:dyDescent="0.35">
      <c r="A3" s="23" t="s">
        <v>8396</v>
      </c>
      <c r="B3" s="23"/>
    </row>
    <row r="4" spans="1:9" x14ac:dyDescent="0.35">
      <c r="A4" s="20" t="s">
        <v>8397</v>
      </c>
      <c r="B4" s="20">
        <v>1.7486006539812936E-2</v>
      </c>
    </row>
    <row r="5" spans="1:9" x14ac:dyDescent="0.35">
      <c r="A5" s="20" t="s">
        <v>8398</v>
      </c>
      <c r="B5" s="20">
        <v>3.0576042471038072E-4</v>
      </c>
    </row>
    <row r="6" spans="1:9" x14ac:dyDescent="0.35">
      <c r="A6" s="20" t="s">
        <v>8399</v>
      </c>
      <c r="B6" s="20">
        <v>6.2584983315272559E-5</v>
      </c>
    </row>
    <row r="7" spans="1:9" x14ac:dyDescent="0.35">
      <c r="A7" s="20" t="s">
        <v>8400</v>
      </c>
      <c r="B7" s="20">
        <v>383.99602434748402</v>
      </c>
    </row>
    <row r="8" spans="1:9" ht="15" thickBot="1" x14ac:dyDescent="0.4">
      <c r="A8" s="21" t="s">
        <v>8401</v>
      </c>
      <c r="B8" s="21">
        <v>4113</v>
      </c>
    </row>
    <row r="10" spans="1:9" ht="15" thickBot="1" x14ac:dyDescent="0.4">
      <c r="A10" t="s">
        <v>8402</v>
      </c>
    </row>
    <row r="11" spans="1:9" x14ac:dyDescent="0.35">
      <c r="A11" s="22"/>
      <c r="B11" s="22" t="s">
        <v>8407</v>
      </c>
      <c r="C11" s="22" t="s">
        <v>8408</v>
      </c>
      <c r="D11" s="22" t="s">
        <v>8409</v>
      </c>
      <c r="E11" s="22" t="s">
        <v>8410</v>
      </c>
      <c r="F11" s="22" t="s">
        <v>8411</v>
      </c>
    </row>
    <row r="12" spans="1:9" x14ac:dyDescent="0.35">
      <c r="A12" s="20" t="s">
        <v>8403</v>
      </c>
      <c r="B12" s="20">
        <v>1</v>
      </c>
      <c r="C12" s="20">
        <v>185402.25671482086</v>
      </c>
      <c r="D12" s="20">
        <v>185402.25671482086</v>
      </c>
      <c r="E12" s="20">
        <v>1.2573655586115924</v>
      </c>
      <c r="F12" s="20">
        <v>0.26221583841425566</v>
      </c>
    </row>
    <row r="13" spans="1:9" x14ac:dyDescent="0.35">
      <c r="A13" s="20" t="s">
        <v>8404</v>
      </c>
      <c r="B13" s="20">
        <v>4111</v>
      </c>
      <c r="C13" s="20">
        <v>606179063.94402289</v>
      </c>
      <c r="D13" s="20">
        <v>147452.94671467354</v>
      </c>
      <c r="E13" s="20"/>
      <c r="F13" s="20"/>
    </row>
    <row r="14" spans="1:9" ht="15" thickBot="1" x14ac:dyDescent="0.4">
      <c r="A14" s="21" t="s">
        <v>8405</v>
      </c>
      <c r="B14" s="21">
        <v>4112</v>
      </c>
      <c r="C14" s="21">
        <v>606364466.20073771</v>
      </c>
      <c r="D14" s="21"/>
      <c r="E14" s="21"/>
      <c r="F14" s="21"/>
    </row>
    <row r="15" spans="1:9" ht="15" thickBot="1" x14ac:dyDescent="0.4"/>
    <row r="16" spans="1:9" x14ac:dyDescent="0.35">
      <c r="A16" s="22"/>
      <c r="B16" s="22" t="s">
        <v>8412</v>
      </c>
      <c r="C16" s="22" t="s">
        <v>8400</v>
      </c>
      <c r="D16" s="22" t="s">
        <v>8413</v>
      </c>
      <c r="E16" s="22" t="s">
        <v>8414</v>
      </c>
      <c r="F16" s="22" t="s">
        <v>8415</v>
      </c>
      <c r="G16" s="22" t="s">
        <v>8416</v>
      </c>
      <c r="H16" s="22" t="s">
        <v>8417</v>
      </c>
      <c r="I16" s="22" t="s">
        <v>8418</v>
      </c>
    </row>
    <row r="17" spans="1:9" x14ac:dyDescent="0.35">
      <c r="A17" s="20" t="s">
        <v>8406</v>
      </c>
      <c r="B17" s="20">
        <v>27.763214349233802</v>
      </c>
      <c r="C17" s="20">
        <v>17.381347085295523</v>
      </c>
      <c r="D17" s="20">
        <v>1.5972993469948744</v>
      </c>
      <c r="E17" s="20">
        <v>0.11027585236360786</v>
      </c>
      <c r="F17" s="20">
        <v>-6.3136328295248596</v>
      </c>
      <c r="G17" s="20">
        <v>61.840061527992461</v>
      </c>
      <c r="H17" s="20">
        <v>-6.3136328295248596</v>
      </c>
      <c r="I17" s="20">
        <v>61.840061527992461</v>
      </c>
    </row>
    <row r="18" spans="1:9" ht="15" thickBot="1" x14ac:dyDescent="0.4">
      <c r="A18" s="21">
        <v>31</v>
      </c>
      <c r="B18" s="21">
        <v>-0.54690515759828184</v>
      </c>
      <c r="C18" s="21">
        <v>0.48773198704363763</v>
      </c>
      <c r="D18" s="21">
        <v>-1.121323128534832</v>
      </c>
      <c r="E18" s="21">
        <v>0.26221583841889401</v>
      </c>
      <c r="F18" s="21">
        <v>-1.503123815744694</v>
      </c>
      <c r="G18" s="21">
        <v>0.40931350054813032</v>
      </c>
      <c r="H18" s="21">
        <v>-1.503123815744694</v>
      </c>
      <c r="I18" s="21">
        <v>0.40931350054813032</v>
      </c>
    </row>
    <row r="22" spans="1:9" x14ac:dyDescent="0.35">
      <c r="A22" t="s">
        <v>8419</v>
      </c>
      <c r="F22" t="s">
        <v>8424</v>
      </c>
    </row>
    <row r="23" spans="1:9" ht="15" thickBot="1" x14ac:dyDescent="0.4"/>
    <row r="24" spans="1:9" x14ac:dyDescent="0.35">
      <c r="A24" s="22" t="s">
        <v>8420</v>
      </c>
      <c r="B24" s="22" t="s">
        <v>8421</v>
      </c>
      <c r="C24" s="22" t="s">
        <v>8422</v>
      </c>
      <c r="D24" s="22" t="s">
        <v>8423</v>
      </c>
      <c r="F24" s="22" t="s">
        <v>8425</v>
      </c>
      <c r="G24" s="22">
        <v>1.3685882352941177</v>
      </c>
    </row>
    <row r="25" spans="1:9" x14ac:dyDescent="0.35">
      <c r="A25" s="20">
        <v>1</v>
      </c>
      <c r="B25" s="20">
        <v>11.356059621285347</v>
      </c>
      <c r="C25" s="20">
        <v>-9.9299768962245203</v>
      </c>
      <c r="D25" s="20">
        <v>-2.5862727543073658E-2</v>
      </c>
      <c r="F25" s="20">
        <v>1.2156576707999028E-2</v>
      </c>
      <c r="G25" s="20">
        <v>0</v>
      </c>
    </row>
    <row r="26" spans="1:9" x14ac:dyDescent="0.35">
      <c r="A26" s="20">
        <v>2</v>
      </c>
      <c r="B26" s="20">
        <v>22.294162773250985</v>
      </c>
      <c r="C26" s="20">
        <v>-21.244162773250984</v>
      </c>
      <c r="D26" s="20">
        <v>-5.5330641695067587E-2</v>
      </c>
      <c r="F26" s="20">
        <v>3.6469730123997082E-2</v>
      </c>
      <c r="G26" s="20">
        <v>0</v>
      </c>
    </row>
    <row r="27" spans="1:9" x14ac:dyDescent="0.35">
      <c r="A27" s="20">
        <v>3</v>
      </c>
      <c r="B27" s="20">
        <v>11.356059621285347</v>
      </c>
      <c r="C27" s="20">
        <v>-10.317059621285347</v>
      </c>
      <c r="D27" s="20">
        <v>-2.6870888504524126E-2</v>
      </c>
      <c r="F27" s="20">
        <v>6.0782883539995142E-2</v>
      </c>
      <c r="G27" s="20">
        <v>0</v>
      </c>
    </row>
    <row r="28" spans="1:9" x14ac:dyDescent="0.35">
      <c r="A28" s="20">
        <v>4</v>
      </c>
      <c r="B28" s="20">
        <v>11.356059621285347</v>
      </c>
      <c r="C28" s="20">
        <v>-10.126144166739893</v>
      </c>
      <c r="D28" s="20">
        <v>-2.6373647228308421E-2</v>
      </c>
      <c r="F28" s="20">
        <v>8.5096036955993187E-2</v>
      </c>
      <c r="G28" s="20">
        <v>0</v>
      </c>
    </row>
    <row r="29" spans="1:9" x14ac:dyDescent="0.35">
      <c r="A29" s="20">
        <v>5</v>
      </c>
      <c r="B29" s="20">
        <v>18.465826670063009</v>
      </c>
      <c r="C29" s="20">
        <v>-17.368052226452107</v>
      </c>
      <c r="D29" s="20">
        <v>-4.5235271680983423E-2</v>
      </c>
      <c r="F29" s="20">
        <v>0.10940919037199125</v>
      </c>
      <c r="G29" s="20">
        <v>0</v>
      </c>
    </row>
    <row r="30" spans="1:9" x14ac:dyDescent="0.35">
      <c r="A30" s="20">
        <v>6</v>
      </c>
      <c r="B30" s="20">
        <v>22.294162773250985</v>
      </c>
      <c r="C30" s="20">
        <v>-21.229287773250984</v>
      </c>
      <c r="D30" s="20">
        <v>-5.5291899603698826E-2</v>
      </c>
      <c r="F30" s="20">
        <v>0.13372234378798931</v>
      </c>
      <c r="G30" s="20">
        <v>0</v>
      </c>
    </row>
    <row r="31" spans="1:9" x14ac:dyDescent="0.35">
      <c r="A31" s="20">
        <v>7</v>
      </c>
      <c r="B31" s="20">
        <v>5.8870080453025295</v>
      </c>
      <c r="C31" s="20">
        <v>-4.8747858230803072</v>
      </c>
      <c r="D31" s="20">
        <v>-1.2696430101574473E-2</v>
      </c>
      <c r="F31" s="20">
        <v>0.15803549720398735</v>
      </c>
      <c r="G31" s="20">
        <v>0</v>
      </c>
    </row>
    <row r="32" spans="1:9" x14ac:dyDescent="0.35">
      <c r="A32" s="20">
        <v>8</v>
      </c>
      <c r="B32" s="20">
        <v>23.93487824604583</v>
      </c>
      <c r="C32" s="20">
        <v>-22.934443960331546</v>
      </c>
      <c r="D32" s="20">
        <v>-5.973299653128767E-2</v>
      </c>
      <c r="F32" s="20">
        <v>0.18234865061998543</v>
      </c>
      <c r="G32" s="20">
        <v>0</v>
      </c>
    </row>
    <row r="33" spans="1:7" x14ac:dyDescent="0.35">
      <c r="A33" s="20">
        <v>9</v>
      </c>
      <c r="B33" s="20">
        <v>11.356059621285347</v>
      </c>
      <c r="C33" s="20">
        <v>-10.096079621285346</v>
      </c>
      <c r="D33" s="20">
        <v>-2.6295343808680836E-2</v>
      </c>
      <c r="F33" s="20">
        <v>0.20666180403598347</v>
      </c>
      <c r="G33" s="20">
        <v>0</v>
      </c>
    </row>
    <row r="34" spans="1:7" x14ac:dyDescent="0.35">
      <c r="A34" s="20">
        <v>10</v>
      </c>
      <c r="B34" s="20">
        <v>8.6215338332939382</v>
      </c>
      <c r="C34" s="20">
        <v>-7.6165338332939383</v>
      </c>
      <c r="D34" s="20">
        <v>-1.9837341155141963E-2</v>
      </c>
      <c r="F34" s="20">
        <v>0.23097495745198152</v>
      </c>
      <c r="G34" s="20">
        <v>0</v>
      </c>
    </row>
    <row r="35" spans="1:7" x14ac:dyDescent="0.35">
      <c r="A35" s="20">
        <v>11</v>
      </c>
      <c r="B35" s="20">
        <v>10.262249306088783</v>
      </c>
      <c r="C35" s="20">
        <v>-9.0572493060887833</v>
      </c>
      <c r="D35" s="20">
        <v>-2.3589699506967592E-2</v>
      </c>
      <c r="F35" s="20">
        <v>0.25528811086797959</v>
      </c>
      <c r="G35" s="20">
        <v>0</v>
      </c>
    </row>
    <row r="36" spans="1:7" x14ac:dyDescent="0.35">
      <c r="A36" s="20">
        <v>12</v>
      </c>
      <c r="B36" s="20">
        <v>3.1524822573111209</v>
      </c>
      <c r="C36" s="20">
        <v>-1.4995489239777875</v>
      </c>
      <c r="D36" s="20">
        <v>-3.9055906840117895E-3</v>
      </c>
      <c r="F36" s="20">
        <v>0.27960126428397764</v>
      </c>
      <c r="G36" s="20">
        <v>0</v>
      </c>
    </row>
    <row r="37" spans="1:7" x14ac:dyDescent="0.35">
      <c r="A37" s="20">
        <v>13</v>
      </c>
      <c r="B37" s="20">
        <v>8.0746286756956565</v>
      </c>
      <c r="C37" s="20">
        <v>-6.4749143899813708</v>
      </c>
      <c r="D37" s="20">
        <v>-1.6863981505987672E-2</v>
      </c>
      <c r="F37" s="20">
        <v>0.30391441769997568</v>
      </c>
      <c r="G37" s="20">
        <v>0</v>
      </c>
    </row>
    <row r="38" spans="1:7" x14ac:dyDescent="0.35">
      <c r="A38" s="20">
        <v>14</v>
      </c>
      <c r="B38" s="20">
        <v>14.090585409276756</v>
      </c>
      <c r="C38" s="20">
        <v>-13.081252075943421</v>
      </c>
      <c r="D38" s="20">
        <v>-3.4070256345815161E-2</v>
      </c>
      <c r="F38" s="20">
        <v>0.32822757111597373</v>
      </c>
      <c r="G38" s="20">
        <v>0</v>
      </c>
    </row>
    <row r="39" spans="1:7" x14ac:dyDescent="0.35">
      <c r="A39" s="20">
        <v>15</v>
      </c>
      <c r="B39" s="20">
        <v>17.918921512464728</v>
      </c>
      <c r="C39" s="20">
        <v>-16.852921512464729</v>
      </c>
      <c r="D39" s="20">
        <v>-4.3893608407830187E-2</v>
      </c>
      <c r="F39" s="20">
        <v>0.35254072453197183</v>
      </c>
      <c r="G39" s="20">
        <v>0</v>
      </c>
    </row>
    <row r="40" spans="1:7" x14ac:dyDescent="0.35">
      <c r="A40" s="20">
        <v>16</v>
      </c>
      <c r="B40" s="20">
        <v>2.6055770997128391</v>
      </c>
      <c r="C40" s="20">
        <v>-1.6031604330461724</v>
      </c>
      <c r="D40" s="20">
        <v>-4.1754479311501167E-3</v>
      </c>
      <c r="F40" s="20">
        <v>0.37685387794796987</v>
      </c>
      <c r="G40" s="20">
        <v>0</v>
      </c>
    </row>
    <row r="41" spans="1:7" x14ac:dyDescent="0.35">
      <c r="A41" s="20">
        <v>17</v>
      </c>
      <c r="B41" s="20">
        <v>11.356059621285347</v>
      </c>
      <c r="C41" s="20">
        <v>-10.349392954618681</v>
      </c>
      <c r="D41" s="20">
        <v>-2.6955101005650624E-2</v>
      </c>
      <c r="F41" s="20">
        <v>0.40116703136396792</v>
      </c>
      <c r="G41" s="20">
        <v>0</v>
      </c>
    </row>
    <row r="42" spans="1:7" x14ac:dyDescent="0.35">
      <c r="A42" s="20">
        <v>18</v>
      </c>
      <c r="B42" s="20">
        <v>11.356059621285347</v>
      </c>
      <c r="C42" s="20">
        <v>-10.292848621285346</v>
      </c>
      <c r="D42" s="20">
        <v>-2.6807830704582671E-2</v>
      </c>
      <c r="F42" s="20">
        <v>0.42548018477996596</v>
      </c>
      <c r="G42" s="20">
        <v>0</v>
      </c>
    </row>
    <row r="43" spans="1:7" x14ac:dyDescent="0.35">
      <c r="A43" s="20">
        <v>19</v>
      </c>
      <c r="B43" s="20">
        <v>11.356059621285347</v>
      </c>
      <c r="C43" s="20">
        <v>-9.9031184448147584</v>
      </c>
      <c r="D43" s="20">
        <v>-2.5792774428549929E-2</v>
      </c>
      <c r="F43" s="20">
        <v>0.44979333819596401</v>
      </c>
      <c r="G43" s="20">
        <v>0</v>
      </c>
    </row>
    <row r="44" spans="1:7" x14ac:dyDescent="0.35">
      <c r="A44" s="20">
        <v>20</v>
      </c>
      <c r="B44" s="20">
        <v>-5.0510951066631087</v>
      </c>
      <c r="C44" s="20">
        <v>6.0530951066631085</v>
      </c>
      <c r="D44" s="20">
        <v>1.5765348819236639E-2</v>
      </c>
      <c r="F44" s="20">
        <v>0.47410649161196211</v>
      </c>
      <c r="G44" s="20">
        <v>0</v>
      </c>
    </row>
    <row r="45" spans="1:7" x14ac:dyDescent="0.35">
      <c r="A45" s="20">
        <v>21</v>
      </c>
      <c r="B45" s="20">
        <v>11.356059621285347</v>
      </c>
      <c r="C45" s="20">
        <v>-10.264708269933996</v>
      </c>
      <c r="D45" s="20">
        <v>-2.6734538868400954E-2</v>
      </c>
      <c r="F45" s="20">
        <v>0.49841964502796016</v>
      </c>
      <c r="G45" s="20">
        <v>0</v>
      </c>
    </row>
    <row r="46" spans="1:7" x14ac:dyDescent="0.35">
      <c r="A46" s="20">
        <v>22</v>
      </c>
      <c r="B46" s="20">
        <v>19.012731827661291</v>
      </c>
      <c r="C46" s="20">
        <v>-17.84130325623272</v>
      </c>
      <c r="D46" s="20">
        <v>-4.646785888341172E-2</v>
      </c>
      <c r="F46" s="20">
        <v>0.52273279844395826</v>
      </c>
      <c r="G46" s="20">
        <v>0</v>
      </c>
    </row>
    <row r="47" spans="1:7" x14ac:dyDescent="0.35">
      <c r="A47" s="20">
        <v>23</v>
      </c>
      <c r="B47" s="20">
        <v>12.996775094080192</v>
      </c>
      <c r="C47" s="20">
        <v>-11.811775094080192</v>
      </c>
      <c r="D47" s="20">
        <v>-3.076389041493215E-2</v>
      </c>
      <c r="F47" s="20">
        <v>0.5470459518599563</v>
      </c>
      <c r="G47" s="20">
        <v>0</v>
      </c>
    </row>
    <row r="48" spans="1:7" x14ac:dyDescent="0.35">
      <c r="A48" s="20">
        <v>24</v>
      </c>
      <c r="B48" s="20">
        <v>9.7153441484905017</v>
      </c>
      <c r="C48" s="20">
        <v>-8.6272672913476445</v>
      </c>
      <c r="D48" s="20">
        <v>-2.2469806901789419E-2</v>
      </c>
      <c r="F48" s="20">
        <v>0.57135910527595435</v>
      </c>
      <c r="G48" s="20">
        <v>0</v>
      </c>
    </row>
    <row r="49" spans="1:7" x14ac:dyDescent="0.35">
      <c r="A49" s="20">
        <v>25</v>
      </c>
      <c r="B49" s="20">
        <v>-5.0510951066631087</v>
      </c>
      <c r="C49" s="20">
        <v>6.3844284399964417</v>
      </c>
      <c r="D49" s="20">
        <v>1.6628309913254542E-2</v>
      </c>
      <c r="F49" s="20">
        <v>0.59567225869195239</v>
      </c>
      <c r="G49" s="20">
        <v>0</v>
      </c>
    </row>
    <row r="50" spans="1:7" x14ac:dyDescent="0.35">
      <c r="A50" s="20">
        <v>26</v>
      </c>
      <c r="B50" s="20">
        <v>5.8870080453025295</v>
      </c>
      <c r="C50" s="20">
        <v>-4.3350080453025299</v>
      </c>
      <c r="D50" s="20">
        <v>-1.1290573295827E-2</v>
      </c>
      <c r="F50" s="20">
        <v>0.61998541210795044</v>
      </c>
      <c r="G50" s="20">
        <v>0</v>
      </c>
    </row>
    <row r="51" spans="1:7" x14ac:dyDescent="0.35">
      <c r="A51" s="20">
        <v>27</v>
      </c>
      <c r="B51" s="20">
        <v>11.356059621285347</v>
      </c>
      <c r="C51" s="20">
        <v>-10.238809621285347</v>
      </c>
      <c r="D51" s="20">
        <v>-2.6667085570096859E-2</v>
      </c>
      <c r="F51" s="20">
        <v>0.64429856552394849</v>
      </c>
      <c r="G51" s="20">
        <v>0</v>
      </c>
    </row>
    <row r="52" spans="1:7" x14ac:dyDescent="0.35">
      <c r="A52" s="20">
        <v>28</v>
      </c>
      <c r="B52" s="20">
        <v>11.356059621285347</v>
      </c>
      <c r="C52" s="20">
        <v>-10.352559621285346</v>
      </c>
      <c r="D52" s="20">
        <v>-2.6963348621740327E-2</v>
      </c>
      <c r="F52" s="20">
        <v>0.66861171893994664</v>
      </c>
      <c r="G52" s="20">
        <v>0</v>
      </c>
    </row>
    <row r="53" spans="1:7" x14ac:dyDescent="0.35">
      <c r="A53" s="20">
        <v>29</v>
      </c>
      <c r="B53" s="20">
        <v>11.356059621285347</v>
      </c>
      <c r="C53" s="20">
        <v>-10.122726287952013</v>
      </c>
      <c r="D53" s="20">
        <v>-2.6364745327650443E-2</v>
      </c>
      <c r="F53" s="20">
        <v>0.69292487235594469</v>
      </c>
      <c r="G53" s="20">
        <v>0</v>
      </c>
    </row>
    <row r="54" spans="1:7" x14ac:dyDescent="0.35">
      <c r="A54" s="20">
        <v>30</v>
      </c>
      <c r="B54" s="20">
        <v>11.356059621285347</v>
      </c>
      <c r="C54" s="20">
        <v>-10.343062121285346</v>
      </c>
      <c r="D54" s="20">
        <v>-2.6938612284747063E-2</v>
      </c>
      <c r="F54" s="20">
        <v>0.71723802577194273</v>
      </c>
      <c r="G54" s="20">
        <v>0</v>
      </c>
    </row>
    <row r="55" spans="1:7" x14ac:dyDescent="0.35">
      <c r="A55" s="20">
        <v>31</v>
      </c>
      <c r="B55" s="20">
        <v>17.918921512464728</v>
      </c>
      <c r="C55" s="20">
        <v>-16.918921512464728</v>
      </c>
      <c r="D55" s="20">
        <v>-4.4065506090542002E-2</v>
      </c>
      <c r="F55" s="20">
        <v>0.74155117918794078</v>
      </c>
      <c r="G55" s="20">
        <v>0</v>
      </c>
    </row>
    <row r="56" spans="1:7" x14ac:dyDescent="0.35">
      <c r="A56" s="20">
        <v>32</v>
      </c>
      <c r="B56" s="20">
        <v>4.7931977301059661</v>
      </c>
      <c r="C56" s="20">
        <v>-3.7907372731639626</v>
      </c>
      <c r="D56" s="20">
        <v>-9.8730144397907831E-3</v>
      </c>
      <c r="F56" s="20">
        <v>0.76586433260393882</v>
      </c>
      <c r="G56" s="20">
        <v>0</v>
      </c>
    </row>
    <row r="57" spans="1:7" x14ac:dyDescent="0.35">
      <c r="A57" s="20">
        <v>33</v>
      </c>
      <c r="B57" s="20">
        <v>11.356059621285347</v>
      </c>
      <c r="C57" s="20">
        <v>-10.335107240332967</v>
      </c>
      <c r="D57" s="20">
        <v>-2.6917893715020361E-2</v>
      </c>
      <c r="F57" s="20">
        <v>0.79017748601993687</v>
      </c>
      <c r="G57" s="20">
        <v>0</v>
      </c>
    </row>
    <row r="58" spans="1:7" x14ac:dyDescent="0.35">
      <c r="A58" s="20">
        <v>34</v>
      </c>
      <c r="B58" s="20">
        <v>19.559636985259573</v>
      </c>
      <c r="C58" s="20">
        <v>-18.255021600644188</v>
      </c>
      <c r="D58" s="20">
        <v>-4.7545392590982935E-2</v>
      </c>
      <c r="F58" s="20">
        <v>0.81449063943593492</v>
      </c>
      <c r="G58" s="20">
        <v>0</v>
      </c>
    </row>
    <row r="59" spans="1:7" x14ac:dyDescent="0.35">
      <c r="A59" s="20">
        <v>35</v>
      </c>
      <c r="B59" s="20">
        <v>14.637490566875037</v>
      </c>
      <c r="C59" s="20">
        <v>-12.972490566875038</v>
      </c>
      <c r="D59" s="20">
        <v>-3.3786985870404629E-2</v>
      </c>
      <c r="F59" s="20">
        <v>0.83880379285193296</v>
      </c>
      <c r="G59" s="20">
        <v>0</v>
      </c>
    </row>
    <row r="60" spans="1:7" x14ac:dyDescent="0.35">
      <c r="A60" s="20">
        <v>36</v>
      </c>
      <c r="B60" s="20">
        <v>11.356059621285347</v>
      </c>
      <c r="C60" s="20">
        <v>-9.9345596212853469</v>
      </c>
      <c r="D60" s="20">
        <v>-2.587466329789883E-2</v>
      </c>
      <c r="F60" s="20">
        <v>0.86311694626793101</v>
      </c>
      <c r="G60" s="20">
        <v>0</v>
      </c>
    </row>
    <row r="61" spans="1:7" x14ac:dyDescent="0.35">
      <c r="A61" s="20">
        <v>37</v>
      </c>
      <c r="B61" s="20">
        <v>11.356059621285347</v>
      </c>
      <c r="C61" s="20">
        <v>-9.521650530376256</v>
      </c>
      <c r="D61" s="20">
        <v>-2.4799237299445571E-2</v>
      </c>
      <c r="F61" s="20">
        <v>0.88743009968392905</v>
      </c>
      <c r="G61" s="20">
        <v>0</v>
      </c>
    </row>
    <row r="62" spans="1:7" x14ac:dyDescent="0.35">
      <c r="A62" s="20">
        <v>38</v>
      </c>
      <c r="B62" s="20">
        <v>11.356059621285347</v>
      </c>
      <c r="C62" s="20">
        <v>-10.255659621285346</v>
      </c>
      <c r="D62" s="20">
        <v>-2.6710971569395253E-2</v>
      </c>
      <c r="F62" s="20">
        <v>0.9117432530999271</v>
      </c>
      <c r="G62" s="20">
        <v>0</v>
      </c>
    </row>
    <row r="63" spans="1:7" x14ac:dyDescent="0.35">
      <c r="A63" s="20">
        <v>39</v>
      </c>
      <c r="B63" s="20">
        <v>11.356059621285347</v>
      </c>
      <c r="C63" s="20">
        <v>-10.046259621285348</v>
      </c>
      <c r="D63" s="20">
        <v>-2.616558710333686E-2</v>
      </c>
      <c r="F63" s="20">
        <v>0.93605640651592525</v>
      </c>
      <c r="G63" s="20">
        <v>0</v>
      </c>
    </row>
    <row r="64" spans="1:7" x14ac:dyDescent="0.35">
      <c r="A64" s="20">
        <v>40</v>
      </c>
      <c r="B64" s="20">
        <v>16.825111197268164</v>
      </c>
      <c r="C64" s="20">
        <v>-15.811611197268164</v>
      </c>
      <c r="D64" s="20">
        <v>-4.1181504920463526E-2</v>
      </c>
      <c r="F64" s="20">
        <v>0.9603695599319233</v>
      </c>
      <c r="G64" s="20">
        <v>0</v>
      </c>
    </row>
    <row r="65" spans="1:7" x14ac:dyDescent="0.35">
      <c r="A65" s="20">
        <v>41</v>
      </c>
      <c r="B65" s="20">
        <v>11.356059621285347</v>
      </c>
      <c r="C65" s="20">
        <v>-10.356059621285347</v>
      </c>
      <c r="D65" s="20">
        <v>-2.6972464407944742E-2</v>
      </c>
      <c r="F65" s="20">
        <v>0.98468271334792135</v>
      </c>
      <c r="G65" s="20">
        <v>0</v>
      </c>
    </row>
    <row r="66" spans="1:7" x14ac:dyDescent="0.35">
      <c r="A66" s="20">
        <v>42</v>
      </c>
      <c r="B66" s="20">
        <v>11.356059621285347</v>
      </c>
      <c r="C66" s="20">
        <v>-9.9374881927139178</v>
      </c>
      <c r="D66" s="20">
        <v>-2.5882290792478033E-2</v>
      </c>
      <c r="F66" s="20">
        <v>1.0089958667639194</v>
      </c>
      <c r="G66" s="20">
        <v>0</v>
      </c>
    </row>
    <row r="67" spans="1:7" x14ac:dyDescent="0.35">
      <c r="A67" s="20">
        <v>43</v>
      </c>
      <c r="B67" s="20">
        <v>10.809154463687065</v>
      </c>
      <c r="C67" s="20">
        <v>-7.7225544636870653</v>
      </c>
      <c r="D67" s="20">
        <v>-2.0113472983690817E-2</v>
      </c>
      <c r="F67" s="20">
        <v>1.0333090201799173</v>
      </c>
      <c r="G67" s="20">
        <v>0</v>
      </c>
    </row>
    <row r="68" spans="1:7" x14ac:dyDescent="0.35">
      <c r="A68" s="20">
        <v>44</v>
      </c>
      <c r="B68" s="20">
        <v>3.1524822573111209</v>
      </c>
      <c r="C68" s="20">
        <v>-2.1524822573111209</v>
      </c>
      <c r="D68" s="20">
        <v>-5.6061623046981751E-3</v>
      </c>
      <c r="F68" s="20">
        <v>1.0576221735959155</v>
      </c>
      <c r="G68" s="20">
        <v>0</v>
      </c>
    </row>
    <row r="69" spans="1:7" x14ac:dyDescent="0.35">
      <c r="A69" s="20">
        <v>45</v>
      </c>
      <c r="B69" s="20">
        <v>11.356059621285347</v>
      </c>
      <c r="C69" s="20">
        <v>-10.156059621285348</v>
      </c>
      <c r="D69" s="20">
        <v>-2.6451562339121062E-2</v>
      </c>
      <c r="F69" s="20">
        <v>1.0819353270119134</v>
      </c>
      <c r="G69" s="20">
        <v>0</v>
      </c>
    </row>
    <row r="70" spans="1:7" x14ac:dyDescent="0.35">
      <c r="A70" s="20">
        <v>46</v>
      </c>
      <c r="B70" s="20">
        <v>11.356059621285347</v>
      </c>
      <c r="C70" s="20">
        <v>-10.314392954618681</v>
      </c>
      <c r="D70" s="20">
        <v>-2.6863943143606479E-2</v>
      </c>
      <c r="F70" s="20">
        <v>1.1062484804279116</v>
      </c>
      <c r="G70" s="20">
        <v>0</v>
      </c>
    </row>
    <row r="71" spans="1:7" x14ac:dyDescent="0.35">
      <c r="A71" s="20">
        <v>47</v>
      </c>
      <c r="B71" s="20">
        <v>-5.0510951066631087</v>
      </c>
      <c r="C71" s="20">
        <v>6.1272051066631086</v>
      </c>
      <c r="D71" s="20">
        <v>1.5958369080839255E-2</v>
      </c>
      <c r="F71" s="20">
        <v>1.1305616338439095</v>
      </c>
      <c r="G71" s="20">
        <v>0</v>
      </c>
    </row>
    <row r="72" spans="1:7" x14ac:dyDescent="0.35">
      <c r="A72" s="20">
        <v>48</v>
      </c>
      <c r="B72" s="20">
        <v>10.809154463687065</v>
      </c>
      <c r="C72" s="20">
        <v>-9.7296544636870657</v>
      </c>
      <c r="D72" s="20">
        <v>-2.5340985695370893E-2</v>
      </c>
      <c r="F72" s="20">
        <v>1.1548747872599077</v>
      </c>
      <c r="G72" s="20">
        <v>0</v>
      </c>
    </row>
    <row r="73" spans="1:7" x14ac:dyDescent="0.35">
      <c r="A73" s="20">
        <v>49</v>
      </c>
      <c r="B73" s="20">
        <v>11.356059621285347</v>
      </c>
      <c r="C73" s="20">
        <v>-10.356059621285347</v>
      </c>
      <c r="D73" s="20">
        <v>-2.6972464407944742E-2</v>
      </c>
      <c r="F73" s="20">
        <v>1.1791879406759056</v>
      </c>
      <c r="G73" s="20">
        <v>0</v>
      </c>
    </row>
    <row r="74" spans="1:7" x14ac:dyDescent="0.35">
      <c r="A74" s="20">
        <v>50</v>
      </c>
      <c r="B74" s="20">
        <v>6.4339132029008113</v>
      </c>
      <c r="C74" s="20">
        <v>-5.4339132029008113</v>
      </c>
      <c r="D74" s="20">
        <v>-1.4152683145996802E-2</v>
      </c>
      <c r="F74" s="20">
        <v>1.2035010940919038</v>
      </c>
      <c r="G74" s="20">
        <v>0</v>
      </c>
    </row>
    <row r="75" spans="1:7" x14ac:dyDescent="0.35">
      <c r="A75" s="20">
        <v>51</v>
      </c>
      <c r="B75" s="20">
        <v>11.356059621285347</v>
      </c>
      <c r="C75" s="20">
        <v>-10.075877803103529</v>
      </c>
      <c r="D75" s="20">
        <v>-2.6242727964256293E-2</v>
      </c>
      <c r="F75" s="20">
        <v>1.2278142475079017</v>
      </c>
      <c r="G75" s="20">
        <v>0</v>
      </c>
    </row>
    <row r="76" spans="1:7" x14ac:dyDescent="0.35">
      <c r="A76" s="20">
        <v>52</v>
      </c>
      <c r="B76" s="20">
        <v>11.356059621285347</v>
      </c>
      <c r="C76" s="20">
        <v>-10.193959621285346</v>
      </c>
      <c r="D76" s="20">
        <v>-2.6550273281163148E-2</v>
      </c>
      <c r="F76" s="20">
        <v>1.2521274009238998</v>
      </c>
      <c r="G76" s="20">
        <v>0</v>
      </c>
    </row>
    <row r="77" spans="1:7" x14ac:dyDescent="0.35">
      <c r="A77" s="20">
        <v>53</v>
      </c>
      <c r="B77" s="20">
        <v>20.106542142857855</v>
      </c>
      <c r="C77" s="20">
        <v>-19.010208809524521</v>
      </c>
      <c r="D77" s="20">
        <v>-4.9512285488257674E-2</v>
      </c>
      <c r="F77" s="20">
        <v>1.2764405543398978</v>
      </c>
      <c r="G77" s="20">
        <v>0</v>
      </c>
    </row>
    <row r="78" spans="1:7" x14ac:dyDescent="0.35">
      <c r="A78" s="20">
        <v>54</v>
      </c>
      <c r="B78" s="20">
        <v>11.356059621285347</v>
      </c>
      <c r="C78" s="20">
        <v>-10.346059621285347</v>
      </c>
      <c r="D78" s="20">
        <v>-2.694641930450356E-2</v>
      </c>
      <c r="F78" s="20">
        <v>1.3007537077558959</v>
      </c>
      <c r="G78" s="20">
        <v>0</v>
      </c>
    </row>
    <row r="79" spans="1:7" x14ac:dyDescent="0.35">
      <c r="A79" s="20">
        <v>55</v>
      </c>
      <c r="B79" s="20">
        <v>16.278206039669882</v>
      </c>
      <c r="C79" s="20">
        <v>-14.988671155948952</v>
      </c>
      <c r="D79" s="20">
        <v>-3.9038149070258397E-2</v>
      </c>
      <c r="F79" s="20">
        <v>1.3250668611718941</v>
      </c>
      <c r="G79" s="20">
        <v>0</v>
      </c>
    </row>
    <row r="80" spans="1:7" x14ac:dyDescent="0.35">
      <c r="A80" s="20">
        <v>56</v>
      </c>
      <c r="B80" s="20">
        <v>20.106542142857855</v>
      </c>
      <c r="C80" s="20">
        <v>-19.033917142857856</v>
      </c>
      <c r="D80" s="20">
        <v>-4.9574034087666155E-2</v>
      </c>
      <c r="F80" s="20">
        <v>1.349380014587892</v>
      </c>
      <c r="G80" s="20">
        <v>0</v>
      </c>
    </row>
    <row r="81" spans="1:7" x14ac:dyDescent="0.35">
      <c r="A81" s="20">
        <v>57</v>
      </c>
      <c r="B81" s="20">
        <v>11.356059621285347</v>
      </c>
      <c r="C81" s="20">
        <v>-10.337059621285347</v>
      </c>
      <c r="D81" s="20">
        <v>-2.6922978711406493E-2</v>
      </c>
      <c r="F81" s="20">
        <v>1.3736931680038902</v>
      </c>
      <c r="G81" s="20">
        <v>0</v>
      </c>
    </row>
    <row r="82" spans="1:7" x14ac:dyDescent="0.35">
      <c r="A82" s="20">
        <v>58</v>
      </c>
      <c r="B82" s="20">
        <v>11.356059621285347</v>
      </c>
      <c r="C82" s="20">
        <v>-10.326959621285347</v>
      </c>
      <c r="D82" s="20">
        <v>-2.6896673156930898E-2</v>
      </c>
      <c r="F82" s="20">
        <v>1.3980063214198881</v>
      </c>
      <c r="G82" s="20">
        <v>0</v>
      </c>
    </row>
    <row r="83" spans="1:7" x14ac:dyDescent="0.35">
      <c r="A83" s="20">
        <v>59</v>
      </c>
      <c r="B83" s="20">
        <v>10.809154463687065</v>
      </c>
      <c r="C83" s="20">
        <v>-9.8078974636870644</v>
      </c>
      <c r="D83" s="20">
        <v>-2.5544770398225745E-2</v>
      </c>
      <c r="F83" s="20">
        <v>1.4223194748358863</v>
      </c>
      <c r="G83" s="20">
        <v>0</v>
      </c>
    </row>
    <row r="84" spans="1:7" x14ac:dyDescent="0.35">
      <c r="A84" s="20">
        <v>60</v>
      </c>
      <c r="B84" s="20">
        <v>16.825111197268164</v>
      </c>
      <c r="C84" s="20">
        <v>-15.792148975045942</v>
      </c>
      <c r="D84" s="20">
        <v>-4.1130815361366216E-2</v>
      </c>
      <c r="F84" s="20">
        <v>1.4466326282518842</v>
      </c>
      <c r="G84" s="20">
        <v>0</v>
      </c>
    </row>
    <row r="85" spans="1:7" x14ac:dyDescent="0.35">
      <c r="A85" s="20">
        <v>61</v>
      </c>
      <c r="B85" s="20">
        <v>15.731300882071602</v>
      </c>
      <c r="C85" s="20">
        <v>-14.248300882071602</v>
      </c>
      <c r="D85" s="20">
        <v>-3.7109847033467057E-2</v>
      </c>
      <c r="F85" s="20">
        <v>1.4709457816678824</v>
      </c>
      <c r="G85" s="20">
        <v>0</v>
      </c>
    </row>
    <row r="86" spans="1:7" x14ac:dyDescent="0.35">
      <c r="A86" s="20">
        <v>62</v>
      </c>
      <c r="B86" s="20">
        <v>14.090585409276756</v>
      </c>
      <c r="C86" s="20">
        <v>-12.543252075943423</v>
      </c>
      <c r="D86" s="20">
        <v>-3.2669029780679454E-2</v>
      </c>
      <c r="F86" s="20">
        <v>1.4952589350838803</v>
      </c>
      <c r="G86" s="20">
        <v>0</v>
      </c>
    </row>
    <row r="87" spans="1:7" x14ac:dyDescent="0.35">
      <c r="A87" s="20">
        <v>63</v>
      </c>
      <c r="B87" s="20">
        <v>14.637490566875037</v>
      </c>
      <c r="C87" s="20">
        <v>-13.502305566875037</v>
      </c>
      <c r="D87" s="20">
        <v>-3.5166894518373723E-2</v>
      </c>
      <c r="F87" s="20">
        <v>1.5195720884998785</v>
      </c>
      <c r="G87" s="20">
        <v>0</v>
      </c>
    </row>
    <row r="88" spans="1:7" x14ac:dyDescent="0.35">
      <c r="A88" s="20">
        <v>64</v>
      </c>
      <c r="B88" s="20">
        <v>11.356059621285347</v>
      </c>
      <c r="C88" s="20">
        <v>-9.6227262879520126</v>
      </c>
      <c r="D88" s="20">
        <v>-2.5062490155591234E-2</v>
      </c>
      <c r="F88" s="20">
        <v>1.5438852419158764</v>
      </c>
      <c r="G88" s="20">
        <v>0</v>
      </c>
    </row>
    <row r="89" spans="1:7" x14ac:dyDescent="0.35">
      <c r="A89" s="20">
        <v>65</v>
      </c>
      <c r="B89" s="20">
        <v>12.996775094080192</v>
      </c>
      <c r="C89" s="20">
        <v>-11.921489379794478</v>
      </c>
      <c r="D89" s="20">
        <v>-3.1049642406972573E-2</v>
      </c>
      <c r="F89" s="20">
        <v>1.5681983953318746</v>
      </c>
      <c r="G89" s="20">
        <v>0</v>
      </c>
    </row>
    <row r="90" spans="1:7" x14ac:dyDescent="0.35">
      <c r="A90" s="20">
        <v>66</v>
      </c>
      <c r="B90" s="20">
        <v>11.356059621285347</v>
      </c>
      <c r="C90" s="20">
        <v>-10.170059621285347</v>
      </c>
      <c r="D90" s="20">
        <v>-2.6488025483938717E-2</v>
      </c>
      <c r="F90" s="20">
        <v>1.5925115487478727</v>
      </c>
      <c r="G90" s="20">
        <v>0</v>
      </c>
    </row>
    <row r="91" spans="1:7" x14ac:dyDescent="0.35">
      <c r="A91" s="20">
        <v>67</v>
      </c>
      <c r="B91" s="20">
        <v>11.356059621285347</v>
      </c>
      <c r="C91" s="20">
        <v>-10.193559621285347</v>
      </c>
      <c r="D91" s="20">
        <v>-2.6549231477025502E-2</v>
      </c>
      <c r="F91" s="20">
        <v>1.6168247021638706</v>
      </c>
      <c r="G91" s="20">
        <v>0</v>
      </c>
    </row>
    <row r="92" spans="1:7" x14ac:dyDescent="0.35">
      <c r="A92" s="20">
        <v>68</v>
      </c>
      <c r="B92" s="20">
        <v>11.356059621285347</v>
      </c>
      <c r="C92" s="20">
        <v>-10.08439295461868</v>
      </c>
      <c r="D92" s="20">
        <v>-2.6264905764459241E-2</v>
      </c>
      <c r="F92" s="20">
        <v>1.6411378555798688</v>
      </c>
      <c r="G92" s="20">
        <v>0</v>
      </c>
    </row>
    <row r="93" spans="1:7" x14ac:dyDescent="0.35">
      <c r="A93" s="20">
        <v>69</v>
      </c>
      <c r="B93" s="20">
        <v>10.262249306088783</v>
      </c>
      <c r="C93" s="20">
        <v>-9.1528263060887838</v>
      </c>
      <c r="D93" s="20">
        <v>-2.3838630792127398E-2</v>
      </c>
      <c r="F93" s="20">
        <v>1.6654510089958667</v>
      </c>
      <c r="G93" s="20">
        <v>0</v>
      </c>
    </row>
    <row r="94" spans="1:7" x14ac:dyDescent="0.35">
      <c r="A94" s="20">
        <v>70</v>
      </c>
      <c r="B94" s="20">
        <v>-5.0510951066631087</v>
      </c>
      <c r="C94" s="20">
        <v>6.3230951066631089</v>
      </c>
      <c r="D94" s="20">
        <v>1.6468566612148614E-2</v>
      </c>
      <c r="F94" s="20">
        <v>1.6897641624118649</v>
      </c>
      <c r="G94" s="20">
        <v>0</v>
      </c>
    </row>
    <row r="95" spans="1:7" x14ac:dyDescent="0.35">
      <c r="A95" s="20">
        <v>71</v>
      </c>
      <c r="B95" s="20">
        <v>-5.0510951066631087</v>
      </c>
      <c r="C95" s="20">
        <v>6.2905395511075533</v>
      </c>
      <c r="D95" s="20">
        <v>1.6383775330945646E-2</v>
      </c>
      <c r="F95" s="20">
        <v>1.7140773158278628</v>
      </c>
      <c r="G95" s="20">
        <v>0</v>
      </c>
    </row>
    <row r="96" spans="1:7" x14ac:dyDescent="0.35">
      <c r="A96" s="20">
        <v>72</v>
      </c>
      <c r="B96" s="20">
        <v>16.825111197268164</v>
      </c>
      <c r="C96" s="20">
        <v>-15.741020288177255</v>
      </c>
      <c r="D96" s="20">
        <v>-4.0997650167535531E-2</v>
      </c>
      <c r="F96" s="20">
        <v>1.738390469243861</v>
      </c>
      <c r="G96" s="20">
        <v>0</v>
      </c>
    </row>
    <row r="97" spans="1:7" x14ac:dyDescent="0.35">
      <c r="A97" s="20">
        <v>73</v>
      </c>
      <c r="B97" s="20">
        <v>-15.442293101030462</v>
      </c>
      <c r="C97" s="20">
        <v>16.442293101030462</v>
      </c>
      <c r="D97" s="20">
        <v>4.2824122462660721E-2</v>
      </c>
      <c r="F97" s="20">
        <v>1.7627036226598589</v>
      </c>
      <c r="G97" s="20">
        <v>0</v>
      </c>
    </row>
    <row r="98" spans="1:7" x14ac:dyDescent="0.35">
      <c r="A98" s="20">
        <v>74</v>
      </c>
      <c r="B98" s="20">
        <v>11.356059621285347</v>
      </c>
      <c r="C98" s="20">
        <v>-10.226739621285347</v>
      </c>
      <c r="D98" s="20">
        <v>-2.6635649130243352E-2</v>
      </c>
      <c r="F98" s="20">
        <v>1.7870167760758571</v>
      </c>
      <c r="G98" s="20">
        <v>0</v>
      </c>
    </row>
    <row r="99" spans="1:7" x14ac:dyDescent="0.35">
      <c r="A99" s="20">
        <v>75</v>
      </c>
      <c r="B99" s="20">
        <v>11.356059621285347</v>
      </c>
      <c r="C99" s="20">
        <v>-10.201773906999632</v>
      </c>
      <c r="D99" s="20">
        <v>-2.6570625669137902E-2</v>
      </c>
      <c r="F99" s="20">
        <v>1.811329929491855</v>
      </c>
      <c r="G99" s="20">
        <v>0</v>
      </c>
    </row>
    <row r="100" spans="1:7" x14ac:dyDescent="0.35">
      <c r="A100" s="20">
        <v>76</v>
      </c>
      <c r="B100" s="20">
        <v>-5.0510951066631087</v>
      </c>
      <c r="C100" s="20">
        <v>6.5844284399964419</v>
      </c>
      <c r="D100" s="20">
        <v>1.7149211982078225E-2</v>
      </c>
      <c r="F100" s="20">
        <v>1.8356430829078532</v>
      </c>
      <c r="G100" s="20">
        <v>0</v>
      </c>
    </row>
    <row r="101" spans="1:7" x14ac:dyDescent="0.35">
      <c r="A101" s="20">
        <v>77</v>
      </c>
      <c r="B101" s="20">
        <v>-1.2227590034751366</v>
      </c>
      <c r="C101" s="20">
        <v>5.1477590034751364</v>
      </c>
      <c r="D101" s="20">
        <v>1.3407391573579707E-2</v>
      </c>
      <c r="F101" s="20">
        <v>1.8599562363238513</v>
      </c>
      <c r="G101" s="20">
        <v>0</v>
      </c>
    </row>
    <row r="102" spans="1:7" x14ac:dyDescent="0.35">
      <c r="A102" s="20">
        <v>78</v>
      </c>
      <c r="B102" s="20">
        <v>22.294162773250985</v>
      </c>
      <c r="C102" s="20">
        <v>4.7258372267490145</v>
      </c>
      <c r="D102" s="20">
        <v>1.2308491941687701E-2</v>
      </c>
      <c r="F102" s="20">
        <v>1.8842693897398493</v>
      </c>
      <c r="G102" s="20">
        <v>0</v>
      </c>
    </row>
    <row r="103" spans="1:7" x14ac:dyDescent="0.35">
      <c r="A103" s="20">
        <v>79</v>
      </c>
      <c r="B103" s="20">
        <v>11.356059621285347</v>
      </c>
      <c r="C103" s="20">
        <v>-10.086059621285347</v>
      </c>
      <c r="D103" s="20">
        <v>-2.6269246615032771E-2</v>
      </c>
      <c r="F103" s="20">
        <v>1.9085825431558474</v>
      </c>
      <c r="G103" s="20">
        <v>0</v>
      </c>
    </row>
    <row r="104" spans="1:7" x14ac:dyDescent="0.35">
      <c r="A104" s="20">
        <v>80</v>
      </c>
      <c r="B104" s="20">
        <v>8.6215338332939382</v>
      </c>
      <c r="C104" s="20">
        <v>-7.5490338332939384</v>
      </c>
      <c r="D104" s="20">
        <v>-1.9661536706913969E-2</v>
      </c>
      <c r="F104" s="20">
        <v>1.9328956965718453</v>
      </c>
      <c r="G104" s="20">
        <v>0</v>
      </c>
    </row>
    <row r="105" spans="1:7" x14ac:dyDescent="0.35">
      <c r="A105" s="20">
        <v>81</v>
      </c>
      <c r="B105" s="20">
        <v>25.575593718840675</v>
      </c>
      <c r="C105" s="20">
        <v>-23.595593718840675</v>
      </c>
      <c r="D105" s="20">
        <v>-6.145496791633609E-2</v>
      </c>
      <c r="F105" s="20">
        <v>1.9572088499878435</v>
      </c>
      <c r="G105" s="20">
        <v>0</v>
      </c>
    </row>
    <row r="106" spans="1:7" x14ac:dyDescent="0.35">
      <c r="A106" s="20">
        <v>82</v>
      </c>
      <c r="B106" s="20">
        <v>11.356059621285347</v>
      </c>
      <c r="C106" s="20">
        <v>-10.355934621285346</v>
      </c>
      <c r="D106" s="20">
        <v>-2.6972138844151727E-2</v>
      </c>
      <c r="F106" s="20">
        <v>1.9815220034038414</v>
      </c>
      <c r="G106" s="20">
        <v>0</v>
      </c>
    </row>
    <row r="107" spans="1:7" x14ac:dyDescent="0.35">
      <c r="A107" s="20">
        <v>83</v>
      </c>
      <c r="B107" s="20">
        <v>19.559636985259573</v>
      </c>
      <c r="C107" s="20">
        <v>-18.534636985259574</v>
      </c>
      <c r="D107" s="20">
        <v>-4.8273653752588352E-2</v>
      </c>
      <c r="F107" s="20">
        <v>2.0058351568198396</v>
      </c>
      <c r="G107" s="20">
        <v>0</v>
      </c>
    </row>
    <row r="108" spans="1:7" x14ac:dyDescent="0.35">
      <c r="A108" s="20">
        <v>84</v>
      </c>
      <c r="B108" s="20">
        <v>11.356059621285347</v>
      </c>
      <c r="C108" s="20">
        <v>-10.356059621285347</v>
      </c>
      <c r="D108" s="20">
        <v>-2.6972464407944742E-2</v>
      </c>
      <c r="F108" s="20">
        <v>2.030148310235838</v>
      </c>
      <c r="G108" s="20">
        <v>0</v>
      </c>
    </row>
    <row r="109" spans="1:7" x14ac:dyDescent="0.35">
      <c r="A109" s="20">
        <v>85</v>
      </c>
      <c r="B109" s="20">
        <v>11.356059621285347</v>
      </c>
      <c r="C109" s="20">
        <v>-10.101059621285348</v>
      </c>
      <c r="D109" s="20">
        <v>-2.630831427019455E-2</v>
      </c>
      <c r="F109" s="20">
        <v>2.0544614636518359</v>
      </c>
      <c r="G109" s="20">
        <v>0</v>
      </c>
    </row>
    <row r="110" spans="1:7" x14ac:dyDescent="0.35">
      <c r="A110" s="20">
        <v>86</v>
      </c>
      <c r="B110" s="20">
        <v>-12.707767313039053</v>
      </c>
      <c r="C110" s="20">
        <v>13.77243397970572</v>
      </c>
      <c r="D110" s="20">
        <v>3.5870446763831526E-2</v>
      </c>
      <c r="F110" s="20">
        <v>2.0787746170678338</v>
      </c>
      <c r="G110" s="20">
        <v>0</v>
      </c>
    </row>
    <row r="111" spans="1:7" x14ac:dyDescent="0.35">
      <c r="A111" s="20">
        <v>87</v>
      </c>
      <c r="B111" s="20">
        <v>22.294162773250985</v>
      </c>
      <c r="C111" s="20">
        <v>-21.248162773250986</v>
      </c>
      <c r="D111" s="20">
        <v>-5.5341059736444063E-2</v>
      </c>
      <c r="F111" s="20">
        <v>2.1030877704838322</v>
      </c>
      <c r="G111" s="20">
        <v>0</v>
      </c>
    </row>
    <row r="112" spans="1:7" x14ac:dyDescent="0.35">
      <c r="A112" s="20">
        <v>88</v>
      </c>
      <c r="B112" s="20">
        <v>13.543680251678474</v>
      </c>
      <c r="C112" s="20">
        <v>-12.515108823107045</v>
      </c>
      <c r="D112" s="20">
        <v>-3.2595730387549968E-2</v>
      </c>
      <c r="F112" s="20">
        <v>2.1274009238998302</v>
      </c>
      <c r="G112" s="20">
        <v>0</v>
      </c>
    </row>
    <row r="113" spans="1:7" x14ac:dyDescent="0.35">
      <c r="A113" s="20">
        <v>89</v>
      </c>
      <c r="B113" s="20">
        <v>14.090585409276756</v>
      </c>
      <c r="C113" s="20">
        <v>-12.939918742610089</v>
      </c>
      <c r="D113" s="20">
        <v>-3.3702152217179759E-2</v>
      </c>
      <c r="F113" s="20">
        <v>2.1517140773158281</v>
      </c>
      <c r="G113" s="20">
        <v>0</v>
      </c>
    </row>
    <row r="114" spans="1:7" x14ac:dyDescent="0.35">
      <c r="A114" s="20">
        <v>90</v>
      </c>
      <c r="B114" s="20">
        <v>11.356059621285347</v>
      </c>
      <c r="C114" s="20">
        <v>-10.352059621285347</v>
      </c>
      <c r="D114" s="20">
        <v>-2.6962046366568272E-2</v>
      </c>
      <c r="F114" s="20">
        <v>2.176027230731826</v>
      </c>
      <c r="G114" s="20">
        <v>0</v>
      </c>
    </row>
    <row r="115" spans="1:7" x14ac:dyDescent="0.35">
      <c r="A115" s="20">
        <v>91</v>
      </c>
      <c r="B115" s="20">
        <v>-5.5980002642613904</v>
      </c>
      <c r="C115" s="20">
        <v>6.7980002642613906</v>
      </c>
      <c r="D115" s="20">
        <v>1.7705462007588525E-2</v>
      </c>
      <c r="F115" s="20">
        <v>2.2003403841478244</v>
      </c>
      <c r="G115" s="20">
        <v>0</v>
      </c>
    </row>
    <row r="116" spans="1:7" x14ac:dyDescent="0.35">
      <c r="A116" s="20">
        <v>92</v>
      </c>
      <c r="B116" s="20">
        <v>2.6055770997128391</v>
      </c>
      <c r="C116" s="20">
        <v>-1.5535770997128391</v>
      </c>
      <c r="D116" s="20">
        <v>-4.0463076265875794E-3</v>
      </c>
      <c r="F116" s="20">
        <v>2.2246535375638223</v>
      </c>
      <c r="G116" s="20">
        <v>0</v>
      </c>
    </row>
    <row r="117" spans="1:7" x14ac:dyDescent="0.35">
      <c r="A117" s="20">
        <v>93</v>
      </c>
      <c r="B117" s="20">
        <v>12.44986993648191</v>
      </c>
      <c r="C117" s="20">
        <v>-11.34386993648191</v>
      </c>
      <c r="D117" s="20">
        <v>-2.9545226591901067E-2</v>
      </c>
      <c r="F117" s="20">
        <v>2.2489666909798203</v>
      </c>
      <c r="G117" s="20">
        <v>0</v>
      </c>
    </row>
    <row r="118" spans="1:7" x14ac:dyDescent="0.35">
      <c r="A118" s="20">
        <v>94</v>
      </c>
      <c r="B118" s="20">
        <v>16.825111197268164</v>
      </c>
      <c r="C118" s="20">
        <v>-15.785111197268165</v>
      </c>
      <c r="D118" s="20">
        <v>-4.1112485396344385E-2</v>
      </c>
      <c r="F118" s="20">
        <v>2.2732798443958182</v>
      </c>
      <c r="G118" s="20">
        <v>0</v>
      </c>
    </row>
    <row r="119" spans="1:7" x14ac:dyDescent="0.35">
      <c r="A119" s="20">
        <v>95</v>
      </c>
      <c r="B119" s="20">
        <v>11.356059621285347</v>
      </c>
      <c r="C119" s="20">
        <v>-10.041773906999632</v>
      </c>
      <c r="D119" s="20">
        <v>-2.6153904014078955E-2</v>
      </c>
      <c r="F119" s="20">
        <v>2.2975929978118166</v>
      </c>
      <c r="G119" s="20">
        <v>0</v>
      </c>
    </row>
    <row r="120" spans="1:7" x14ac:dyDescent="0.35">
      <c r="A120" s="20">
        <v>96</v>
      </c>
      <c r="B120" s="20">
        <v>-8.8794312098510808</v>
      </c>
      <c r="C120" s="20">
        <v>10.026097876517747</v>
      </c>
      <c r="D120" s="20">
        <v>2.6113075630534169E-2</v>
      </c>
      <c r="F120" s="20">
        <v>2.3219061512278145</v>
      </c>
      <c r="G120" s="20">
        <v>0</v>
      </c>
    </row>
    <row r="121" spans="1:7" x14ac:dyDescent="0.35">
      <c r="A121" s="20">
        <v>97</v>
      </c>
      <c r="B121" s="20">
        <v>11.356059621285347</v>
      </c>
      <c r="C121" s="20">
        <v>-10.293559621285347</v>
      </c>
      <c r="D121" s="20">
        <v>-2.6809682511437342E-2</v>
      </c>
      <c r="F121" s="20">
        <v>2.3462193046438125</v>
      </c>
      <c r="G121" s="20">
        <v>0</v>
      </c>
    </row>
    <row r="122" spans="1:7" x14ac:dyDescent="0.35">
      <c r="A122" s="20">
        <v>98</v>
      </c>
      <c r="B122" s="20">
        <v>8.0746286756956565</v>
      </c>
      <c r="C122" s="20">
        <v>-7.0121286756956565</v>
      </c>
      <c r="D122" s="20">
        <v>-1.8263161670138715E-2</v>
      </c>
      <c r="F122" s="20">
        <v>2.3705324580598108</v>
      </c>
      <c r="G122" s="20">
        <v>0</v>
      </c>
    </row>
    <row r="123" spans="1:7" x14ac:dyDescent="0.35">
      <c r="A123" s="20">
        <v>99</v>
      </c>
      <c r="B123" s="20">
        <v>11.356059621285347</v>
      </c>
      <c r="C123" s="20">
        <v>-10.295866287952013</v>
      </c>
      <c r="D123" s="20">
        <v>-2.6815690248631108E-2</v>
      </c>
      <c r="F123" s="20">
        <v>2.3948456114758088</v>
      </c>
      <c r="G123" s="20">
        <v>0</v>
      </c>
    </row>
    <row r="124" spans="1:7" x14ac:dyDescent="0.35">
      <c r="A124" s="20">
        <v>100</v>
      </c>
      <c r="B124" s="20">
        <v>16.825111197268164</v>
      </c>
      <c r="C124" s="20">
        <v>-15.825111197268164</v>
      </c>
      <c r="D124" s="20">
        <v>-4.1216665810109125E-2</v>
      </c>
      <c r="F124" s="20">
        <v>2.4191587648918067</v>
      </c>
      <c r="G124" s="20">
        <v>0</v>
      </c>
    </row>
    <row r="125" spans="1:7" x14ac:dyDescent="0.35">
      <c r="A125" s="20">
        <v>101</v>
      </c>
      <c r="B125" s="20">
        <v>14.637490566875037</v>
      </c>
      <c r="C125" s="20">
        <v>-13.637490566875037</v>
      </c>
      <c r="D125" s="20">
        <v>-3.5518985249243372E-2</v>
      </c>
      <c r="F125" s="20">
        <v>2.4434719183078046</v>
      </c>
      <c r="G125" s="20">
        <v>0</v>
      </c>
    </row>
    <row r="126" spans="1:7" x14ac:dyDescent="0.35">
      <c r="A126" s="20">
        <v>102</v>
      </c>
      <c r="B126" s="20">
        <v>11.356059621285347</v>
      </c>
      <c r="C126" s="20">
        <v>-10.078559621285347</v>
      </c>
      <c r="D126" s="20">
        <v>-2.6249712787451883E-2</v>
      </c>
      <c r="F126" s="20">
        <v>2.467785071723803</v>
      </c>
      <c r="G126" s="20">
        <v>0</v>
      </c>
    </row>
    <row r="127" spans="1:7" x14ac:dyDescent="0.35">
      <c r="A127" s="20">
        <v>103</v>
      </c>
      <c r="B127" s="20">
        <v>15.184395724473321</v>
      </c>
      <c r="C127" s="20">
        <v>-14.132857262934859</v>
      </c>
      <c r="D127" s="20">
        <v>-3.680917293326294E-2</v>
      </c>
      <c r="F127" s="20">
        <v>2.4920982251398009</v>
      </c>
      <c r="G127" s="20">
        <v>0</v>
      </c>
    </row>
    <row r="128" spans="1:7" x14ac:dyDescent="0.35">
      <c r="A128" s="20">
        <v>104</v>
      </c>
      <c r="B128" s="20">
        <v>14.637490566875037</v>
      </c>
      <c r="C128" s="20">
        <v>-13.437490566875038</v>
      </c>
      <c r="D128" s="20">
        <v>-3.4998083180419692E-2</v>
      </c>
      <c r="F128" s="20">
        <v>2.5164113785557989</v>
      </c>
      <c r="G128" s="20">
        <v>0</v>
      </c>
    </row>
    <row r="129" spans="1:7" x14ac:dyDescent="0.35">
      <c r="A129" s="20">
        <v>105</v>
      </c>
      <c r="B129" s="20">
        <v>17.372016354866446</v>
      </c>
      <c r="C129" s="20">
        <v>-16.297925445775537</v>
      </c>
      <c r="D129" s="20">
        <v>-4.2448115411193151E-2</v>
      </c>
      <c r="F129" s="20">
        <v>2.5407245319717968</v>
      </c>
      <c r="G129" s="20">
        <v>0</v>
      </c>
    </row>
    <row r="130" spans="1:7" x14ac:dyDescent="0.35">
      <c r="A130" s="20">
        <v>106</v>
      </c>
      <c r="B130" s="20">
        <v>20.106542142857855</v>
      </c>
      <c r="C130" s="20">
        <v>-19.101542142857856</v>
      </c>
      <c r="D130" s="20">
        <v>-4.9750164099687161E-2</v>
      </c>
      <c r="F130" s="20">
        <v>2.5650376853877952</v>
      </c>
      <c r="G130" s="20">
        <v>0</v>
      </c>
    </row>
    <row r="131" spans="1:7" x14ac:dyDescent="0.35">
      <c r="A131" s="20">
        <v>107</v>
      </c>
      <c r="B131" s="20">
        <v>15.731300882071602</v>
      </c>
      <c r="C131" s="20">
        <v>-14.706634215404936</v>
      </c>
      <c r="D131" s="20">
        <v>-3.8303580941187999E-2</v>
      </c>
      <c r="F131" s="20">
        <v>2.5893508388037931</v>
      </c>
      <c r="G131" s="20">
        <v>0</v>
      </c>
    </row>
    <row r="132" spans="1:7" x14ac:dyDescent="0.35">
      <c r="A132" s="20">
        <v>108</v>
      </c>
      <c r="B132" s="20">
        <v>-5.0510951066631087</v>
      </c>
      <c r="C132" s="20">
        <v>7.5177617733297755</v>
      </c>
      <c r="D132" s="20">
        <v>1.9580088303255416E-2</v>
      </c>
      <c r="F132" s="20">
        <v>2.6136639922197911</v>
      </c>
      <c r="G132" s="20">
        <v>0</v>
      </c>
    </row>
    <row r="133" spans="1:7" x14ac:dyDescent="0.35">
      <c r="A133" s="20">
        <v>109</v>
      </c>
      <c r="B133" s="20">
        <v>11.356059621285347</v>
      </c>
      <c r="C133" s="20">
        <v>-9.1610596212853466</v>
      </c>
      <c r="D133" s="20">
        <v>-2.3860074546723235E-2</v>
      </c>
      <c r="F133" s="20">
        <v>2.6379771456357894</v>
      </c>
      <c r="G133" s="20">
        <v>0</v>
      </c>
    </row>
    <row r="134" spans="1:7" x14ac:dyDescent="0.35">
      <c r="A134" s="20">
        <v>110</v>
      </c>
      <c r="B134" s="20">
        <v>8.6215338332939382</v>
      </c>
      <c r="C134" s="20">
        <v>-7.3138415256016307</v>
      </c>
      <c r="D134" s="20">
        <v>-1.9048975908672272E-2</v>
      </c>
      <c r="F134" s="20">
        <v>2.6622902990517874</v>
      </c>
      <c r="G134" s="20">
        <v>0</v>
      </c>
    </row>
    <row r="135" spans="1:7" x14ac:dyDescent="0.35">
      <c r="A135" s="20">
        <v>111</v>
      </c>
      <c r="B135" s="20">
        <v>11.356059621285347</v>
      </c>
      <c r="C135" s="20">
        <v>-9.8103453355710606</v>
      </c>
      <c r="D135" s="20">
        <v>-2.5551145905868693E-2</v>
      </c>
      <c r="F135" s="20">
        <v>2.6866034524677853</v>
      </c>
      <c r="G135" s="20">
        <v>0</v>
      </c>
    </row>
    <row r="136" spans="1:7" x14ac:dyDescent="0.35">
      <c r="A136" s="20">
        <v>112</v>
      </c>
      <c r="B136" s="20">
        <v>14.637490566875037</v>
      </c>
      <c r="C136" s="20">
        <v>-13.597490566875038</v>
      </c>
      <c r="D136" s="20">
        <v>-3.5414804835478639E-2</v>
      </c>
      <c r="F136" s="20">
        <v>2.7109166058837832</v>
      </c>
      <c r="G136" s="20">
        <v>0</v>
      </c>
    </row>
    <row r="137" spans="1:7" x14ac:dyDescent="0.35">
      <c r="A137" s="20">
        <v>113</v>
      </c>
      <c r="B137" s="20">
        <v>23.387973088447549</v>
      </c>
      <c r="C137" s="20">
        <v>-21.977973088447548</v>
      </c>
      <c r="D137" s="20">
        <v>-5.7241858251617837E-2</v>
      </c>
      <c r="F137" s="20">
        <v>2.7352297592997816</v>
      </c>
      <c r="G137" s="20">
        <v>0</v>
      </c>
    </row>
    <row r="138" spans="1:7" x14ac:dyDescent="0.35">
      <c r="A138" s="20">
        <v>114</v>
      </c>
      <c r="B138" s="20">
        <v>-5.0510951066631087</v>
      </c>
      <c r="C138" s="20">
        <v>6.0844284399964419</v>
      </c>
      <c r="D138" s="20">
        <v>1.5846956810019016E-2</v>
      </c>
      <c r="F138" s="20">
        <v>2.7595429127157796</v>
      </c>
      <c r="G138" s="20">
        <v>0</v>
      </c>
    </row>
    <row r="139" spans="1:7" x14ac:dyDescent="0.35">
      <c r="A139" s="20">
        <v>115</v>
      </c>
      <c r="B139" s="20">
        <v>14.090585409276756</v>
      </c>
      <c r="C139" s="20">
        <v>-12.686140964832312</v>
      </c>
      <c r="D139" s="20">
        <v>-3.3041185369850151E-2</v>
      </c>
      <c r="F139" s="20">
        <v>2.7838560661317775</v>
      </c>
      <c r="G139" s="20">
        <v>0</v>
      </c>
    </row>
    <row r="140" spans="1:7" x14ac:dyDescent="0.35">
      <c r="A140" s="20">
        <v>116</v>
      </c>
      <c r="B140" s="20">
        <v>2.6055770997128391</v>
      </c>
      <c r="C140" s="20">
        <v>-1.4690056711414106</v>
      </c>
      <c r="D140" s="20">
        <v>-3.8260404660564215E-3</v>
      </c>
      <c r="F140" s="20">
        <v>2.8081692195477754</v>
      </c>
      <c r="G140" s="20">
        <v>0</v>
      </c>
    </row>
    <row r="141" spans="1:7" x14ac:dyDescent="0.35">
      <c r="A141" s="20">
        <v>117</v>
      </c>
      <c r="B141" s="20">
        <v>-21.458249834611561</v>
      </c>
      <c r="C141" s="20">
        <v>22.463187612389337</v>
      </c>
      <c r="D141" s="20">
        <v>5.8505604498340719E-2</v>
      </c>
      <c r="F141" s="20">
        <v>2.8324823729637738</v>
      </c>
      <c r="G141" s="20">
        <v>0</v>
      </c>
    </row>
    <row r="142" spans="1:7" x14ac:dyDescent="0.35">
      <c r="A142" s="20">
        <v>118</v>
      </c>
      <c r="B142" s="20">
        <v>11.356059621285347</v>
      </c>
      <c r="C142" s="20">
        <v>-10.225743621285346</v>
      </c>
      <c r="D142" s="20">
        <v>-2.6633055037940608E-2</v>
      </c>
      <c r="F142" s="20">
        <v>2.8567955263797717</v>
      </c>
      <c r="G142" s="20">
        <v>0</v>
      </c>
    </row>
    <row r="143" spans="1:7" x14ac:dyDescent="0.35">
      <c r="A143" s="20">
        <v>119</v>
      </c>
      <c r="B143" s="20">
        <v>11.902964778883629</v>
      </c>
      <c r="C143" s="20">
        <v>-10.857395548114397</v>
      </c>
      <c r="D143" s="20">
        <v>-2.8278199015249198E-2</v>
      </c>
      <c r="F143" s="20">
        <v>2.8811086797957697</v>
      </c>
      <c r="G143" s="20">
        <v>0</v>
      </c>
    </row>
    <row r="144" spans="1:7" x14ac:dyDescent="0.35">
      <c r="A144" s="20">
        <v>120</v>
      </c>
      <c r="B144" s="20">
        <v>11.356059621285347</v>
      </c>
      <c r="C144" s="20">
        <v>-11.35591676414249</v>
      </c>
      <c r="D144" s="20">
        <v>-2.957660267915686E-2</v>
      </c>
      <c r="F144" s="20">
        <v>2.9054218332117681</v>
      </c>
      <c r="G144" s="20">
        <v>0</v>
      </c>
    </row>
    <row r="145" spans="1:7" x14ac:dyDescent="0.35">
      <c r="A145" s="20">
        <v>121</v>
      </c>
      <c r="B145" s="20">
        <v>19.012731827661291</v>
      </c>
      <c r="C145" s="20">
        <v>-19.012398494327957</v>
      </c>
      <c r="D145" s="20">
        <v>-4.9517988544978582E-2</v>
      </c>
      <c r="F145" s="20">
        <v>2.929734986627766</v>
      </c>
      <c r="G145" s="20">
        <v>0</v>
      </c>
    </row>
    <row r="146" spans="1:7" x14ac:dyDescent="0.35">
      <c r="A146" s="20">
        <v>122</v>
      </c>
      <c r="B146" s="20">
        <v>-5.0510951066631087</v>
      </c>
      <c r="C146" s="20">
        <v>5.0510951066631087</v>
      </c>
      <c r="D146" s="20">
        <v>1.3155629454429987E-2</v>
      </c>
      <c r="F146" s="20">
        <v>2.9540481400437639</v>
      </c>
      <c r="G146" s="20">
        <v>0</v>
      </c>
    </row>
    <row r="147" spans="1:7" x14ac:dyDescent="0.35">
      <c r="A147" s="20">
        <v>123</v>
      </c>
      <c r="B147" s="20">
        <v>8.0746286756956565</v>
      </c>
      <c r="C147" s="20">
        <v>-8.0718832211502018</v>
      </c>
      <c r="D147" s="20">
        <v>-2.1023303346001589E-2</v>
      </c>
      <c r="F147" s="20">
        <v>2.9783612934597619</v>
      </c>
      <c r="G147" s="20">
        <v>0</v>
      </c>
    </row>
    <row r="148" spans="1:7" x14ac:dyDescent="0.35">
      <c r="A148" s="20">
        <v>124</v>
      </c>
      <c r="B148" s="20">
        <v>14.090585409276756</v>
      </c>
      <c r="C148" s="20">
        <v>-14.090585409276756</v>
      </c>
      <c r="D148" s="20">
        <v>-3.6699075453145352E-2</v>
      </c>
      <c r="F148" s="20">
        <v>3.0026744468757602</v>
      </c>
      <c r="G148" s="20">
        <v>0</v>
      </c>
    </row>
    <row r="149" spans="1:7" x14ac:dyDescent="0.35">
      <c r="A149" s="20">
        <v>125</v>
      </c>
      <c r="B149" s="20">
        <v>-5.0510951066631087</v>
      </c>
      <c r="C149" s="20">
        <v>5.1910951066631084</v>
      </c>
      <c r="D149" s="20">
        <v>1.3520260902606563E-2</v>
      </c>
      <c r="F149" s="20">
        <v>3.0269876002917582</v>
      </c>
      <c r="G149" s="20">
        <v>0</v>
      </c>
    </row>
    <row r="150" spans="1:7" x14ac:dyDescent="0.35">
      <c r="A150" s="20">
        <v>126</v>
      </c>
      <c r="B150" s="20">
        <v>10.809154463687065</v>
      </c>
      <c r="C150" s="20">
        <v>-10.753674463687066</v>
      </c>
      <c r="D150" s="20">
        <v>-2.8008056377955035E-2</v>
      </c>
      <c r="F150" s="20">
        <v>3.0513007537077561</v>
      </c>
      <c r="G150" s="20">
        <v>0</v>
      </c>
    </row>
    <row r="151" spans="1:7" x14ac:dyDescent="0.35">
      <c r="A151" s="20">
        <v>127</v>
      </c>
      <c r="B151" s="20">
        <v>11.356059621285347</v>
      </c>
      <c r="C151" s="20">
        <v>-11.332309621285347</v>
      </c>
      <c r="D151" s="20">
        <v>-2.951511763139035E-2</v>
      </c>
      <c r="F151" s="20">
        <v>3.075613907123754</v>
      </c>
      <c r="G151" s="20">
        <v>0</v>
      </c>
    </row>
    <row r="152" spans="1:7" x14ac:dyDescent="0.35">
      <c r="A152" s="20">
        <v>128</v>
      </c>
      <c r="B152" s="20">
        <v>8.6215338332939382</v>
      </c>
      <c r="C152" s="20">
        <v>-8.602863833293938</v>
      </c>
      <c r="D152" s="20">
        <v>-2.2406247842856278E-2</v>
      </c>
      <c r="F152" s="20">
        <v>3.0999270605397524</v>
      </c>
      <c r="G152" s="20">
        <v>0</v>
      </c>
    </row>
    <row r="153" spans="1:7" x14ac:dyDescent="0.35">
      <c r="A153" s="20">
        <v>129</v>
      </c>
      <c r="B153" s="20">
        <v>-5.0510951066631087</v>
      </c>
      <c r="C153" s="20">
        <v>5.0510951066631087</v>
      </c>
      <c r="D153" s="20">
        <v>1.3155629454429987E-2</v>
      </c>
      <c r="F153" s="20">
        <v>3.1242402139557504</v>
      </c>
      <c r="G153" s="20">
        <v>0</v>
      </c>
    </row>
    <row r="154" spans="1:7" x14ac:dyDescent="0.35">
      <c r="A154" s="20">
        <v>130</v>
      </c>
      <c r="B154" s="20">
        <v>12.44986993648191</v>
      </c>
      <c r="C154" s="20">
        <v>-12.44986993648191</v>
      </c>
      <c r="D154" s="20">
        <v>-3.2425815032496037E-2</v>
      </c>
      <c r="F154" s="20">
        <v>3.1485533673717483</v>
      </c>
      <c r="G154" s="20">
        <v>0</v>
      </c>
    </row>
    <row r="155" spans="1:7" x14ac:dyDescent="0.35">
      <c r="A155" s="20">
        <v>131</v>
      </c>
      <c r="B155" s="20">
        <v>19.012731827661291</v>
      </c>
      <c r="C155" s="20">
        <v>-19.012731827661291</v>
      </c>
      <c r="D155" s="20">
        <v>-4.951885671509329E-2</v>
      </c>
      <c r="F155" s="20">
        <v>3.1728665207877467</v>
      </c>
      <c r="G155" s="20">
        <v>0</v>
      </c>
    </row>
    <row r="156" spans="1:7" x14ac:dyDescent="0.35">
      <c r="A156" s="20">
        <v>132</v>
      </c>
      <c r="B156" s="20">
        <v>3.1524822573111209</v>
      </c>
      <c r="C156" s="20">
        <v>-3.0567947573111209</v>
      </c>
      <c r="D156" s="20">
        <v>-7.9614535652637614E-3</v>
      </c>
      <c r="F156" s="20">
        <v>3.1971796742037446</v>
      </c>
      <c r="G156" s="20">
        <v>0</v>
      </c>
    </row>
    <row r="157" spans="1:7" x14ac:dyDescent="0.35">
      <c r="A157" s="20">
        <v>133</v>
      </c>
      <c r="B157" s="20">
        <v>11.356059621285347</v>
      </c>
      <c r="C157" s="20">
        <v>-11.356059621285347</v>
      </c>
      <c r="D157" s="20">
        <v>-2.9576974752063161E-2</v>
      </c>
      <c r="F157" s="20">
        <v>3.2214928276197425</v>
      </c>
      <c r="G157" s="20">
        <v>0</v>
      </c>
    </row>
    <row r="158" spans="1:7" x14ac:dyDescent="0.35">
      <c r="A158" s="20">
        <v>134</v>
      </c>
      <c r="B158" s="20">
        <v>11.356059621285347</v>
      </c>
      <c r="C158" s="20">
        <v>-11.356059621285347</v>
      </c>
      <c r="D158" s="20">
        <v>-2.9576974752063161E-2</v>
      </c>
      <c r="F158" s="20">
        <v>3.2458059810357405</v>
      </c>
      <c r="G158" s="20">
        <v>0</v>
      </c>
    </row>
    <row r="159" spans="1:7" x14ac:dyDescent="0.35">
      <c r="A159" s="20">
        <v>135</v>
      </c>
      <c r="B159" s="20">
        <v>9.7153441484905017</v>
      </c>
      <c r="C159" s="20">
        <v>-9.5810108151571676</v>
      </c>
      <c r="D159" s="20">
        <v>-2.4953841775187269E-2</v>
      </c>
      <c r="F159" s="20">
        <v>3.2701191344517389</v>
      </c>
      <c r="G159" s="20">
        <v>0</v>
      </c>
    </row>
    <row r="160" spans="1:7" x14ac:dyDescent="0.35">
      <c r="A160" s="20">
        <v>136</v>
      </c>
      <c r="B160" s="20">
        <v>3.6993874149094026</v>
      </c>
      <c r="C160" s="20">
        <v>-3.6993874149094026</v>
      </c>
      <c r="D160" s="20">
        <v>-9.6350927890330295E-3</v>
      </c>
      <c r="F160" s="20">
        <v>3.2944322878677368</v>
      </c>
      <c r="G160" s="20">
        <v>0</v>
      </c>
    </row>
    <row r="161" spans="1:7" x14ac:dyDescent="0.35">
      <c r="A161" s="20">
        <v>137</v>
      </c>
      <c r="B161" s="20">
        <v>0.41795646931970865</v>
      </c>
      <c r="C161" s="20">
        <v>-0.41795646931970865</v>
      </c>
      <c r="D161" s="20">
        <v>-1.0885719477343931E-3</v>
      </c>
      <c r="F161" s="20">
        <v>3.3187454412837347</v>
      </c>
      <c r="G161" s="20">
        <v>0</v>
      </c>
    </row>
    <row r="162" spans="1:7" x14ac:dyDescent="0.35">
      <c r="A162" s="20">
        <v>138</v>
      </c>
      <c r="B162" s="20">
        <v>10.809154463687065</v>
      </c>
      <c r="C162" s="20">
        <v>-10.777741130353732</v>
      </c>
      <c r="D162" s="20">
        <v>-2.8070738260236816E-2</v>
      </c>
      <c r="F162" s="20">
        <v>3.3430585946997327</v>
      </c>
      <c r="G162" s="20">
        <v>0</v>
      </c>
    </row>
    <row r="163" spans="1:7" x14ac:dyDescent="0.35">
      <c r="A163" s="20">
        <v>139</v>
      </c>
      <c r="B163" s="20">
        <v>22.294162773250985</v>
      </c>
      <c r="C163" s="20">
        <v>-21.294162773250985</v>
      </c>
      <c r="D163" s="20">
        <v>-5.5460867212273508E-2</v>
      </c>
      <c r="F163" s="20">
        <v>3.367371748115731</v>
      </c>
      <c r="G163" s="20">
        <v>0</v>
      </c>
    </row>
    <row r="164" spans="1:7" x14ac:dyDescent="0.35">
      <c r="A164" s="20">
        <v>140</v>
      </c>
      <c r="B164" s="20">
        <v>11.356059621285347</v>
      </c>
      <c r="C164" s="20">
        <v>-11.356059621285347</v>
      </c>
      <c r="D164" s="20">
        <v>-2.9576974752063161E-2</v>
      </c>
      <c r="F164" s="20">
        <v>3.391684901531729</v>
      </c>
      <c r="G164" s="20">
        <v>0</v>
      </c>
    </row>
    <row r="165" spans="1:7" x14ac:dyDescent="0.35">
      <c r="A165" s="20">
        <v>141</v>
      </c>
      <c r="B165" s="20">
        <v>3.1524822573111209</v>
      </c>
      <c r="C165" s="20">
        <v>-3.0447322573111211</v>
      </c>
      <c r="D165" s="20">
        <v>-7.9300366592378324E-3</v>
      </c>
      <c r="F165" s="20">
        <v>3.4159980549477269</v>
      </c>
      <c r="G165" s="20">
        <v>0</v>
      </c>
    </row>
    <row r="166" spans="1:7" x14ac:dyDescent="0.35">
      <c r="A166" s="20">
        <v>142</v>
      </c>
      <c r="B166" s="20">
        <v>16.278206039669882</v>
      </c>
      <c r="C166" s="20">
        <v>-16.274872706336549</v>
      </c>
      <c r="D166" s="20">
        <v>-4.2388074312864038E-2</v>
      </c>
      <c r="F166" s="20">
        <v>3.4403112083637253</v>
      </c>
      <c r="G166" s="20">
        <v>0</v>
      </c>
    </row>
    <row r="167" spans="1:7" x14ac:dyDescent="0.35">
      <c r="A167" s="20">
        <v>143</v>
      </c>
      <c r="B167" s="20">
        <v>-3.4103796338682635</v>
      </c>
      <c r="C167" s="20">
        <v>3.4103796338682635</v>
      </c>
      <c r="D167" s="20">
        <v>8.882369033780672E-3</v>
      </c>
      <c r="F167" s="20">
        <v>3.4646243617797232</v>
      </c>
      <c r="G167" s="20">
        <v>0</v>
      </c>
    </row>
    <row r="168" spans="1:7" x14ac:dyDescent="0.35">
      <c r="A168" s="20">
        <v>144</v>
      </c>
      <c r="B168" s="20">
        <v>-5.0510951066631087</v>
      </c>
      <c r="C168" s="20">
        <v>5.3270951066631085</v>
      </c>
      <c r="D168" s="20">
        <v>1.3874474309406668E-2</v>
      </c>
      <c r="F168" s="20">
        <v>3.4889375151957212</v>
      </c>
      <c r="G168" s="20">
        <v>0</v>
      </c>
    </row>
    <row r="169" spans="1:7" x14ac:dyDescent="0.35">
      <c r="A169" s="20">
        <v>145</v>
      </c>
      <c r="B169" s="20">
        <v>12.996775094080192</v>
      </c>
      <c r="C169" s="20">
        <v>-12.921663982969081</v>
      </c>
      <c r="D169" s="20">
        <v>-3.3654607506865358E-2</v>
      </c>
      <c r="F169" s="20">
        <v>3.5132506686117191</v>
      </c>
      <c r="G169" s="20">
        <v>0</v>
      </c>
    </row>
    <row r="170" spans="1:7" x14ac:dyDescent="0.35">
      <c r="A170" s="20">
        <v>146</v>
      </c>
      <c r="B170" s="20">
        <v>-5.0510951066631087</v>
      </c>
      <c r="C170" s="20">
        <v>5.0568451066631086</v>
      </c>
      <c r="D170" s="20">
        <v>1.3170605388908668E-2</v>
      </c>
      <c r="F170" s="20">
        <v>3.5375638220277175</v>
      </c>
      <c r="G170" s="20">
        <v>0</v>
      </c>
    </row>
    <row r="171" spans="1:7" x14ac:dyDescent="0.35">
      <c r="A171" s="20">
        <v>147</v>
      </c>
      <c r="B171" s="20">
        <v>4.2462925725076843</v>
      </c>
      <c r="C171" s="20">
        <v>-4.2462925725076843</v>
      </c>
      <c r="D171" s="20">
        <v>-1.1059512929249468E-2</v>
      </c>
      <c r="F171" s="20">
        <v>3.5618769754437154</v>
      </c>
      <c r="G171" s="20">
        <v>0</v>
      </c>
    </row>
    <row r="172" spans="1:7" x14ac:dyDescent="0.35">
      <c r="A172" s="20">
        <v>148</v>
      </c>
      <c r="B172" s="20">
        <v>11.356059621285347</v>
      </c>
      <c r="C172" s="20">
        <v>-11.355259621285347</v>
      </c>
      <c r="D172" s="20">
        <v>-2.9574891143787866E-2</v>
      </c>
      <c r="F172" s="20">
        <v>3.5861901288597133</v>
      </c>
      <c r="G172" s="20">
        <v>0</v>
      </c>
    </row>
    <row r="173" spans="1:7" x14ac:dyDescent="0.35">
      <c r="A173" s="20">
        <v>149</v>
      </c>
      <c r="B173" s="20">
        <v>11.356059621285347</v>
      </c>
      <c r="C173" s="20">
        <v>-11.346859621285347</v>
      </c>
      <c r="D173" s="20">
        <v>-2.955301325689727E-2</v>
      </c>
      <c r="F173" s="20">
        <v>3.6105032822757113</v>
      </c>
      <c r="G173" s="20">
        <v>0</v>
      </c>
    </row>
    <row r="174" spans="1:7" x14ac:dyDescent="0.35">
      <c r="A174" s="20">
        <v>150</v>
      </c>
      <c r="B174" s="20">
        <v>-5.0510951066631087</v>
      </c>
      <c r="C174" s="20">
        <v>5.2827258758938775</v>
      </c>
      <c r="D174" s="20">
        <v>1.375891418890763E-2</v>
      </c>
      <c r="F174" s="20">
        <v>3.6348164356917096</v>
      </c>
      <c r="G174" s="20">
        <v>0</v>
      </c>
    </row>
    <row r="175" spans="1:7" x14ac:dyDescent="0.35">
      <c r="A175" s="20">
        <v>151</v>
      </c>
      <c r="B175" s="20">
        <v>-5.0510951066631087</v>
      </c>
      <c r="C175" s="20">
        <v>5.0516551066631088</v>
      </c>
      <c r="D175" s="20">
        <v>1.3157087980222693E-2</v>
      </c>
      <c r="F175" s="20">
        <v>3.6591295891077076</v>
      </c>
      <c r="G175" s="20">
        <v>0</v>
      </c>
    </row>
    <row r="176" spans="1:7" x14ac:dyDescent="0.35">
      <c r="A176" s="20">
        <v>152</v>
      </c>
      <c r="B176" s="20">
        <v>11.356059621285347</v>
      </c>
      <c r="C176" s="20">
        <v>-11.355980673916926</v>
      </c>
      <c r="D176" s="20">
        <v>-2.9576769132825469E-2</v>
      </c>
      <c r="F176" s="20">
        <v>3.6834427425237055</v>
      </c>
      <c r="G176" s="20">
        <v>0</v>
      </c>
    </row>
    <row r="177" spans="1:7" x14ac:dyDescent="0.35">
      <c r="A177" s="20">
        <v>153</v>
      </c>
      <c r="B177" s="20">
        <v>4.7931977301059661</v>
      </c>
      <c r="C177" s="20">
        <v>-4.7860177301059661</v>
      </c>
      <c r="D177" s="20">
        <v>-1.2465232685195135E-2</v>
      </c>
      <c r="F177" s="20">
        <v>3.7077558959397039</v>
      </c>
      <c r="G177" s="20">
        <v>0</v>
      </c>
    </row>
    <row r="178" spans="1:7" x14ac:dyDescent="0.35">
      <c r="A178" s="20">
        <v>154</v>
      </c>
      <c r="B178" s="20">
        <v>4.2462925725076843</v>
      </c>
      <c r="C178" s="20">
        <v>-4.2196259058410179</v>
      </c>
      <c r="D178" s="20">
        <v>-1.0990059320072977E-2</v>
      </c>
      <c r="F178" s="20">
        <v>3.7320690493557018</v>
      </c>
      <c r="G178" s="20">
        <v>0</v>
      </c>
    </row>
    <row r="179" spans="1:7" x14ac:dyDescent="0.35">
      <c r="A179" s="20">
        <v>155</v>
      </c>
      <c r="B179" s="20">
        <v>5.8870080453025295</v>
      </c>
      <c r="C179" s="20">
        <v>-5.8869480453025291</v>
      </c>
      <c r="D179" s="20">
        <v>-1.5332617079278134E-2</v>
      </c>
      <c r="F179" s="20">
        <v>3.7563822027716998</v>
      </c>
      <c r="G179" s="20">
        <v>0</v>
      </c>
    </row>
    <row r="180" spans="1:7" x14ac:dyDescent="0.35">
      <c r="A180" s="20">
        <v>156</v>
      </c>
      <c r="B180" s="20">
        <v>-5.0510951066631087</v>
      </c>
      <c r="C180" s="20">
        <v>5.1020951066631088</v>
      </c>
      <c r="D180" s="20">
        <v>1.3288459481980026E-2</v>
      </c>
      <c r="F180" s="20">
        <v>3.7806953561876977</v>
      </c>
      <c r="G180" s="20">
        <v>0</v>
      </c>
    </row>
    <row r="181" spans="1:7" x14ac:dyDescent="0.35">
      <c r="A181" s="20">
        <v>157</v>
      </c>
      <c r="B181" s="20">
        <v>11.356059621285347</v>
      </c>
      <c r="C181" s="20">
        <v>-11.353388502754463</v>
      </c>
      <c r="D181" s="20">
        <v>-2.9570017796219109E-2</v>
      </c>
      <c r="F181" s="20">
        <v>3.8050085096036961</v>
      </c>
      <c r="G181" s="20">
        <v>0</v>
      </c>
    </row>
    <row r="182" spans="1:7" x14ac:dyDescent="0.35">
      <c r="A182" s="20">
        <v>158</v>
      </c>
      <c r="B182" s="20">
        <v>11.356059621285347</v>
      </c>
      <c r="C182" s="20">
        <v>-11.356059621285347</v>
      </c>
      <c r="D182" s="20">
        <v>-2.9576974752063161E-2</v>
      </c>
      <c r="F182" s="20">
        <v>3.829321663019694</v>
      </c>
      <c r="G182" s="20">
        <v>0</v>
      </c>
    </row>
    <row r="183" spans="1:7" x14ac:dyDescent="0.35">
      <c r="A183" s="20">
        <v>159</v>
      </c>
      <c r="B183" s="20">
        <v>5.8870080453025295</v>
      </c>
      <c r="C183" s="20">
        <v>-5.8869880453025294</v>
      </c>
      <c r="D183" s="20">
        <v>-1.5332721259691899E-2</v>
      </c>
      <c r="F183" s="20">
        <v>3.8536348164356919</v>
      </c>
      <c r="G183" s="20">
        <v>0</v>
      </c>
    </row>
    <row r="184" spans="1:7" x14ac:dyDescent="0.35">
      <c r="A184" s="20">
        <v>160</v>
      </c>
      <c r="B184" s="20">
        <v>-5.0510951066631087</v>
      </c>
      <c r="C184" s="20">
        <v>5.0510951066631087</v>
      </c>
      <c r="D184" s="20">
        <v>1.3155629454429987E-2</v>
      </c>
      <c r="F184" s="20">
        <v>3.8779479698516899</v>
      </c>
      <c r="G184" s="20">
        <v>0</v>
      </c>
    </row>
    <row r="185" spans="1:7" x14ac:dyDescent="0.35">
      <c r="A185" s="20">
        <v>161</v>
      </c>
      <c r="B185" s="20">
        <v>11.356059621285347</v>
      </c>
      <c r="C185" s="20">
        <v>-11.355959621285347</v>
      </c>
      <c r="D185" s="20">
        <v>-2.9576714301028751E-2</v>
      </c>
      <c r="F185" s="20">
        <v>3.9022611232676883</v>
      </c>
      <c r="G185" s="20">
        <v>0</v>
      </c>
    </row>
    <row r="186" spans="1:7" x14ac:dyDescent="0.35">
      <c r="A186" s="20">
        <v>162</v>
      </c>
      <c r="B186" s="20">
        <v>10.262249306088783</v>
      </c>
      <c r="C186" s="20">
        <v>-10.10689216323164</v>
      </c>
      <c r="D186" s="20">
        <v>-2.6323505186026171E-2</v>
      </c>
      <c r="F186" s="20">
        <v>3.9265742766836862</v>
      </c>
      <c r="G186" s="20">
        <v>0</v>
      </c>
    </row>
    <row r="187" spans="1:7" x14ac:dyDescent="0.35">
      <c r="A187" s="20">
        <v>163</v>
      </c>
      <c r="B187" s="20">
        <v>8.6215338332939382</v>
      </c>
      <c r="C187" s="20">
        <v>-8.6215338332939382</v>
      </c>
      <c r="D187" s="20">
        <v>-2.2454874050980973E-2</v>
      </c>
      <c r="F187" s="20">
        <v>3.9508874300996841</v>
      </c>
      <c r="G187" s="20">
        <v>0</v>
      </c>
    </row>
    <row r="188" spans="1:7" x14ac:dyDescent="0.35">
      <c r="A188" s="20">
        <v>164</v>
      </c>
      <c r="B188" s="20">
        <v>-5.0510951066631087</v>
      </c>
      <c r="C188" s="20">
        <v>5.0564284399964423</v>
      </c>
      <c r="D188" s="20">
        <v>1.3169520176265286E-2</v>
      </c>
      <c r="F188" s="20">
        <v>3.9752005835156825</v>
      </c>
      <c r="G188" s="20">
        <v>0</v>
      </c>
    </row>
    <row r="189" spans="1:7" x14ac:dyDescent="0.35">
      <c r="A189" s="20">
        <v>165</v>
      </c>
      <c r="B189" s="20">
        <v>11.356059621285347</v>
      </c>
      <c r="C189" s="20">
        <v>-11.356059621285347</v>
      </c>
      <c r="D189" s="20">
        <v>-2.9576974752063161E-2</v>
      </c>
      <c r="F189" s="20">
        <v>3.9995137369316804</v>
      </c>
      <c r="G189" s="20">
        <v>0</v>
      </c>
    </row>
    <row r="190" spans="1:7" x14ac:dyDescent="0.35">
      <c r="A190" s="20">
        <v>166</v>
      </c>
      <c r="B190" s="20">
        <v>11.356059621285347</v>
      </c>
      <c r="C190" s="20">
        <v>-10.756059621285347</v>
      </c>
      <c r="D190" s="20">
        <v>-2.8014268545592112E-2</v>
      </c>
      <c r="F190" s="20">
        <v>4.0238268903476779</v>
      </c>
      <c r="G190" s="20">
        <v>0</v>
      </c>
    </row>
    <row r="191" spans="1:7" x14ac:dyDescent="0.35">
      <c r="A191" s="20">
        <v>167</v>
      </c>
      <c r="B191" s="20">
        <v>-5.0510951066631087</v>
      </c>
      <c r="C191" s="20">
        <v>5.0511951066631084</v>
      </c>
      <c r="D191" s="20">
        <v>1.3155889905464397E-2</v>
      </c>
      <c r="F191" s="20">
        <v>4.0481400437636763</v>
      </c>
      <c r="G191" s="20">
        <v>0</v>
      </c>
    </row>
    <row r="192" spans="1:7" x14ac:dyDescent="0.35">
      <c r="A192" s="20">
        <v>168</v>
      </c>
      <c r="B192" s="20">
        <v>11.356059621285347</v>
      </c>
      <c r="C192" s="20">
        <v>-11.315434621285346</v>
      </c>
      <c r="D192" s="20">
        <v>-2.9471166519333351E-2</v>
      </c>
      <c r="F192" s="20">
        <v>4.0724531971796738</v>
      </c>
      <c r="G192" s="20">
        <v>0</v>
      </c>
    </row>
    <row r="193" spans="1:7" x14ac:dyDescent="0.35">
      <c r="A193" s="20">
        <v>169</v>
      </c>
      <c r="B193" s="20">
        <v>11.356059621285347</v>
      </c>
      <c r="C193" s="20">
        <v>-11.132059621285347</v>
      </c>
      <c r="D193" s="20">
        <v>-2.8993564434980634E-2</v>
      </c>
      <c r="F193" s="20">
        <v>4.0967663505956722</v>
      </c>
      <c r="G193" s="20">
        <v>0</v>
      </c>
    </row>
    <row r="194" spans="1:7" x14ac:dyDescent="0.35">
      <c r="A194" s="20">
        <v>170</v>
      </c>
      <c r="B194" s="20">
        <v>11.356059621285347</v>
      </c>
      <c r="C194" s="20">
        <v>-11.323559621285346</v>
      </c>
      <c r="D194" s="20">
        <v>-2.9492328165879312E-2</v>
      </c>
      <c r="F194" s="20">
        <v>4.1210795040116706</v>
      </c>
      <c r="G194" s="20">
        <v>0</v>
      </c>
    </row>
    <row r="195" spans="1:7" x14ac:dyDescent="0.35">
      <c r="A195" s="20">
        <v>171</v>
      </c>
      <c r="B195" s="20">
        <v>-5.0510951066631087</v>
      </c>
      <c r="C195" s="20">
        <v>5.0511151066631088</v>
      </c>
      <c r="D195" s="20">
        <v>1.3155681544636869E-2</v>
      </c>
      <c r="F195" s="20">
        <v>4.145392657427668</v>
      </c>
      <c r="G195" s="20">
        <v>0</v>
      </c>
    </row>
    <row r="196" spans="1:7" x14ac:dyDescent="0.35">
      <c r="A196" s="20">
        <v>172</v>
      </c>
      <c r="B196" s="20">
        <v>8.6215338332939382</v>
      </c>
      <c r="C196" s="20">
        <v>-8.6215338332939382</v>
      </c>
      <c r="D196" s="20">
        <v>-2.2454874050980973E-2</v>
      </c>
      <c r="F196" s="20">
        <v>4.1697058108436664</v>
      </c>
      <c r="G196" s="20">
        <v>0</v>
      </c>
    </row>
    <row r="197" spans="1:7" x14ac:dyDescent="0.35">
      <c r="A197" s="20">
        <v>173</v>
      </c>
      <c r="B197" s="20">
        <v>11.356059621285347</v>
      </c>
      <c r="C197" s="20">
        <v>-11.356059621285347</v>
      </c>
      <c r="D197" s="20">
        <v>-2.9576974752063161E-2</v>
      </c>
      <c r="F197" s="20">
        <v>4.1940189642596648</v>
      </c>
      <c r="G197" s="20">
        <v>0</v>
      </c>
    </row>
    <row r="198" spans="1:7" x14ac:dyDescent="0.35">
      <c r="A198" s="20">
        <v>174</v>
      </c>
      <c r="B198" s="20">
        <v>-5.0510951066631087</v>
      </c>
      <c r="C198" s="20">
        <v>5.0510951066631087</v>
      </c>
      <c r="D198" s="20">
        <v>1.3155629454429987E-2</v>
      </c>
      <c r="F198" s="20">
        <v>4.2183321176756623</v>
      </c>
      <c r="G198" s="20">
        <v>0</v>
      </c>
    </row>
    <row r="199" spans="1:7" x14ac:dyDescent="0.35">
      <c r="A199" s="20">
        <v>175</v>
      </c>
      <c r="B199" s="20">
        <v>14.090585409276756</v>
      </c>
      <c r="C199" s="20">
        <v>-14.025735409276756</v>
      </c>
      <c r="D199" s="20">
        <v>-3.6530172957329271E-2</v>
      </c>
      <c r="F199" s="20">
        <v>4.2426452710916607</v>
      </c>
      <c r="G199" s="20">
        <v>0</v>
      </c>
    </row>
    <row r="200" spans="1:7" x14ac:dyDescent="0.35">
      <c r="A200" s="20">
        <v>176</v>
      </c>
      <c r="B200" s="20">
        <v>11.356059621285347</v>
      </c>
      <c r="C200" s="20">
        <v>-11.356059621285347</v>
      </c>
      <c r="D200" s="20">
        <v>-2.9576974752063161E-2</v>
      </c>
      <c r="F200" s="20">
        <v>4.2669584245076582</v>
      </c>
      <c r="G200" s="20">
        <v>0</v>
      </c>
    </row>
    <row r="201" spans="1:7" x14ac:dyDescent="0.35">
      <c r="A201" s="20">
        <v>177</v>
      </c>
      <c r="B201" s="20">
        <v>18.465826670063009</v>
      </c>
      <c r="C201" s="20">
        <v>-18.065826670063011</v>
      </c>
      <c r="D201" s="20">
        <v>-4.7052632437229493E-2</v>
      </c>
      <c r="F201" s="20">
        <v>4.2912715779236565</v>
      </c>
      <c r="G201" s="20">
        <v>0</v>
      </c>
    </row>
    <row r="202" spans="1:7" x14ac:dyDescent="0.35">
      <c r="A202" s="20">
        <v>178</v>
      </c>
      <c r="B202" s="20">
        <v>11.356059621285347</v>
      </c>
      <c r="C202" s="20">
        <v>-11.356059621285347</v>
      </c>
      <c r="D202" s="20">
        <v>-2.9576974752063161E-2</v>
      </c>
      <c r="F202" s="20">
        <v>4.3155847313396549</v>
      </c>
      <c r="G202" s="20">
        <v>0</v>
      </c>
    </row>
    <row r="203" spans="1:7" x14ac:dyDescent="0.35">
      <c r="A203" s="20">
        <v>179</v>
      </c>
      <c r="B203" s="20">
        <v>11.356059621285347</v>
      </c>
      <c r="C203" s="20">
        <v>-11.156059621285348</v>
      </c>
      <c r="D203" s="20">
        <v>-2.9056072683239478E-2</v>
      </c>
      <c r="F203" s="20">
        <v>4.3398978847556524</v>
      </c>
      <c r="G203" s="20">
        <v>0</v>
      </c>
    </row>
    <row r="204" spans="1:7" x14ac:dyDescent="0.35">
      <c r="A204" s="20">
        <v>180</v>
      </c>
      <c r="B204" s="20">
        <v>5.8870080453025295</v>
      </c>
      <c r="C204" s="20">
        <v>-5.552841378635863</v>
      </c>
      <c r="D204" s="20">
        <v>-1.4462432809905877E-2</v>
      </c>
      <c r="F204" s="20">
        <v>4.3642110381716508</v>
      </c>
      <c r="G204" s="20">
        <v>0</v>
      </c>
    </row>
    <row r="205" spans="1:7" x14ac:dyDescent="0.35">
      <c r="A205" s="20">
        <v>181</v>
      </c>
      <c r="B205" s="20">
        <v>11.356059621285347</v>
      </c>
      <c r="C205" s="20">
        <v>-11.145133533058646</v>
      </c>
      <c r="D205" s="20">
        <v>-2.9027615573432284E-2</v>
      </c>
      <c r="F205" s="20">
        <v>4.3885241915876492</v>
      </c>
      <c r="G205" s="20">
        <v>0</v>
      </c>
    </row>
    <row r="206" spans="1:7" x14ac:dyDescent="0.35">
      <c r="A206" s="20">
        <v>182</v>
      </c>
      <c r="B206" s="20">
        <v>11.356059621285347</v>
      </c>
      <c r="C206" s="20">
        <v>-11.356059621285347</v>
      </c>
      <c r="D206" s="20">
        <v>-2.9576974752063161E-2</v>
      </c>
      <c r="F206" s="20">
        <v>4.4128373450036467</v>
      </c>
      <c r="G206" s="20">
        <v>0</v>
      </c>
    </row>
    <row r="207" spans="1:7" x14ac:dyDescent="0.35">
      <c r="A207" s="20">
        <v>183</v>
      </c>
      <c r="B207" s="20">
        <v>11.356059621285347</v>
      </c>
      <c r="C207" s="20">
        <v>-10.997499621285346</v>
      </c>
      <c r="D207" s="20">
        <v>-2.8643101523076059E-2</v>
      </c>
      <c r="F207" s="20">
        <v>4.437150498419645</v>
      </c>
      <c r="G207" s="20">
        <v>0</v>
      </c>
    </row>
    <row r="208" spans="1:7" x14ac:dyDescent="0.35">
      <c r="A208" s="20">
        <v>184</v>
      </c>
      <c r="B208" s="20">
        <v>-3.9572847914665452</v>
      </c>
      <c r="C208" s="20">
        <v>3.991284791466545</v>
      </c>
      <c r="D208" s="20">
        <v>1.0395342525697135E-2</v>
      </c>
      <c r="F208" s="20">
        <v>4.4614636518356434</v>
      </c>
      <c r="G208" s="20">
        <v>0</v>
      </c>
    </row>
    <row r="209" spans="1:7" x14ac:dyDescent="0.35">
      <c r="A209" s="20">
        <v>185</v>
      </c>
      <c r="B209" s="20">
        <v>11.356059621285347</v>
      </c>
      <c r="C209" s="20">
        <v>-11.301059621285347</v>
      </c>
      <c r="D209" s="20">
        <v>-2.9433726683136648E-2</v>
      </c>
      <c r="F209" s="20">
        <v>4.4857768052516409</v>
      </c>
      <c r="G209" s="20">
        <v>0</v>
      </c>
    </row>
    <row r="210" spans="1:7" x14ac:dyDescent="0.35">
      <c r="A210" s="20">
        <v>186</v>
      </c>
      <c r="B210" s="20">
        <v>11.356059621285347</v>
      </c>
      <c r="C210" s="20">
        <v>-11.356059621285347</v>
      </c>
      <c r="D210" s="20">
        <v>-2.9576974752063161E-2</v>
      </c>
      <c r="F210" s="20">
        <v>4.5100899586676393</v>
      </c>
      <c r="G210" s="20">
        <v>0</v>
      </c>
    </row>
    <row r="211" spans="1:7" x14ac:dyDescent="0.35">
      <c r="A211" s="20">
        <v>187</v>
      </c>
      <c r="B211" s="20">
        <v>14.637490566875037</v>
      </c>
      <c r="C211" s="20">
        <v>-14.477490566875037</v>
      </c>
      <c r="D211" s="20">
        <v>-3.7706773938302844E-2</v>
      </c>
      <c r="F211" s="20">
        <v>4.5344031120836368</v>
      </c>
      <c r="G211" s="20">
        <v>0</v>
      </c>
    </row>
    <row r="212" spans="1:7" x14ac:dyDescent="0.35">
      <c r="A212" s="20">
        <v>188</v>
      </c>
      <c r="B212" s="20">
        <v>11.356059621285347</v>
      </c>
      <c r="C212" s="20">
        <v>-11.356059621285347</v>
      </c>
      <c r="D212" s="20">
        <v>-2.9576974752063161E-2</v>
      </c>
      <c r="F212" s="20">
        <v>4.5587162654996352</v>
      </c>
      <c r="G212" s="20">
        <v>0</v>
      </c>
    </row>
    <row r="213" spans="1:7" x14ac:dyDescent="0.35">
      <c r="A213" s="20">
        <v>189</v>
      </c>
      <c r="B213" s="20">
        <v>-5.0510951066631087</v>
      </c>
      <c r="C213" s="20">
        <v>5.0517851066631083</v>
      </c>
      <c r="D213" s="20">
        <v>1.3157426566567426E-2</v>
      </c>
      <c r="F213" s="20">
        <v>4.5830294189156335</v>
      </c>
      <c r="G213" s="20">
        <v>0</v>
      </c>
    </row>
    <row r="214" spans="1:7" x14ac:dyDescent="0.35">
      <c r="A214" s="20">
        <v>190</v>
      </c>
      <c r="B214" s="20">
        <v>22.294162773250985</v>
      </c>
      <c r="C214" s="20">
        <v>-22.289996106584319</v>
      </c>
      <c r="D214" s="20">
        <v>-5.80545254299581E-2</v>
      </c>
      <c r="F214" s="20">
        <v>4.607342572331631</v>
      </c>
      <c r="G214" s="20">
        <v>0</v>
      </c>
    </row>
    <row r="215" spans="1:7" x14ac:dyDescent="0.35">
      <c r="A215" s="20">
        <v>191</v>
      </c>
      <c r="B215" s="20">
        <v>5.8870080453025295</v>
      </c>
      <c r="C215" s="20">
        <v>-5.8370080453025297</v>
      </c>
      <c r="D215" s="20">
        <v>-1.5202547832692861E-2</v>
      </c>
      <c r="F215" s="20">
        <v>4.6316557257476294</v>
      </c>
      <c r="G215" s="20">
        <v>0</v>
      </c>
    </row>
    <row r="216" spans="1:7" x14ac:dyDescent="0.35">
      <c r="A216" s="20">
        <v>192</v>
      </c>
      <c r="B216" s="20">
        <v>11.356059621285347</v>
      </c>
      <c r="C216" s="20">
        <v>-11.356042621285347</v>
      </c>
      <c r="D216" s="20">
        <v>-2.9576930475387311E-2</v>
      </c>
      <c r="F216" s="20">
        <v>4.6559688791636278</v>
      </c>
      <c r="G216" s="20">
        <v>0</v>
      </c>
    </row>
    <row r="217" spans="1:7" x14ac:dyDescent="0.35">
      <c r="A217" s="20">
        <v>193</v>
      </c>
      <c r="B217" s="20">
        <v>-5.0510951066631087</v>
      </c>
      <c r="C217" s="20">
        <v>5.0510951066631087</v>
      </c>
      <c r="D217" s="20">
        <v>1.3155629454429987E-2</v>
      </c>
      <c r="F217" s="20">
        <v>4.6802820325796253</v>
      </c>
      <c r="G217" s="20">
        <v>0</v>
      </c>
    </row>
    <row r="218" spans="1:7" x14ac:dyDescent="0.35">
      <c r="A218" s="20">
        <v>194</v>
      </c>
      <c r="B218" s="20">
        <v>-5.0510951066631087</v>
      </c>
      <c r="C218" s="20">
        <v>5.0522951066631085</v>
      </c>
      <c r="D218" s="20">
        <v>1.3158754866842927E-2</v>
      </c>
      <c r="F218" s="20">
        <v>4.7045951859956237</v>
      </c>
      <c r="G218" s="20">
        <v>0</v>
      </c>
    </row>
    <row r="219" spans="1:7" x14ac:dyDescent="0.35">
      <c r="A219" s="20">
        <v>195</v>
      </c>
      <c r="B219" s="20">
        <v>-5.0510951066631087</v>
      </c>
      <c r="C219" s="20">
        <v>5.0510951066631087</v>
      </c>
      <c r="D219" s="20">
        <v>1.3155629454429987E-2</v>
      </c>
      <c r="F219" s="20">
        <v>4.728908339411622</v>
      </c>
      <c r="G219" s="20">
        <v>0</v>
      </c>
    </row>
    <row r="220" spans="1:7" x14ac:dyDescent="0.35">
      <c r="A220" s="20">
        <v>196</v>
      </c>
      <c r="B220" s="20">
        <v>12.44986993648191</v>
      </c>
      <c r="C220" s="20">
        <v>-12.031298507910481</v>
      </c>
      <c r="D220" s="20">
        <v>-3.1335641417029325E-2</v>
      </c>
      <c r="F220" s="20">
        <v>4.7532214928276195</v>
      </c>
      <c r="G220" s="20">
        <v>0</v>
      </c>
    </row>
    <row r="221" spans="1:7" x14ac:dyDescent="0.35">
      <c r="A221" s="20">
        <v>197</v>
      </c>
      <c r="B221" s="20">
        <v>4.7931977301059661</v>
      </c>
      <c r="C221" s="20">
        <v>-4.6883977301059661</v>
      </c>
      <c r="D221" s="20">
        <v>-1.2210980385402295E-2</v>
      </c>
      <c r="F221" s="20">
        <v>4.7775346462436179</v>
      </c>
      <c r="G221" s="20">
        <v>0</v>
      </c>
    </row>
    <row r="222" spans="1:7" x14ac:dyDescent="0.35">
      <c r="A222" s="20">
        <v>198</v>
      </c>
      <c r="B222" s="20">
        <v>11.356059621285347</v>
      </c>
      <c r="C222" s="20">
        <v>-11.344899621285347</v>
      </c>
      <c r="D222" s="20">
        <v>-2.95479084166228E-2</v>
      </c>
      <c r="F222" s="20">
        <v>4.8018477996596154</v>
      </c>
      <c r="G222" s="20">
        <v>0</v>
      </c>
    </row>
    <row r="223" spans="1:7" x14ac:dyDescent="0.35">
      <c r="A223" s="20">
        <v>199</v>
      </c>
      <c r="B223" s="20">
        <v>11.356059621285347</v>
      </c>
      <c r="C223" s="20">
        <v>-11.356059621285347</v>
      </c>
      <c r="D223" s="20">
        <v>-2.9576974752063161E-2</v>
      </c>
      <c r="F223" s="20">
        <v>4.8261609530756138</v>
      </c>
      <c r="G223" s="20">
        <v>0</v>
      </c>
    </row>
    <row r="224" spans="1:7" x14ac:dyDescent="0.35">
      <c r="A224" s="20">
        <v>200</v>
      </c>
      <c r="B224" s="20">
        <v>11.356059621285347</v>
      </c>
      <c r="C224" s="20">
        <v>-11.094134621285347</v>
      </c>
      <c r="D224" s="20">
        <v>-2.8894788380179944E-2</v>
      </c>
      <c r="F224" s="20">
        <v>4.8504741064916121</v>
      </c>
      <c r="G224" s="20">
        <v>0</v>
      </c>
    </row>
    <row r="225" spans="1:7" x14ac:dyDescent="0.35">
      <c r="A225" s="20">
        <v>201</v>
      </c>
      <c r="B225" s="20">
        <v>16.825111197268164</v>
      </c>
      <c r="C225" s="20">
        <v>-16.240495812652778</v>
      </c>
      <c r="D225" s="20">
        <v>-4.2298539337666002E-2</v>
      </c>
      <c r="F225" s="20">
        <v>4.8747872599076096</v>
      </c>
      <c r="G225" s="20">
        <v>0</v>
      </c>
    </row>
    <row r="226" spans="1:7" x14ac:dyDescent="0.35">
      <c r="A226" s="20">
        <v>202</v>
      </c>
      <c r="B226" s="20">
        <v>11.356059621285347</v>
      </c>
      <c r="C226" s="20">
        <v>-11.356059621285347</v>
      </c>
      <c r="D226" s="20">
        <v>-2.9576974752063161E-2</v>
      </c>
      <c r="F226" s="20">
        <v>4.899100413323608</v>
      </c>
      <c r="G226" s="20">
        <v>0</v>
      </c>
    </row>
    <row r="227" spans="1:7" x14ac:dyDescent="0.35">
      <c r="A227" s="20">
        <v>203</v>
      </c>
      <c r="B227" s="20">
        <v>-5.0510951066631087</v>
      </c>
      <c r="C227" s="20">
        <v>5.3494951066631087</v>
      </c>
      <c r="D227" s="20">
        <v>1.3932815341114922E-2</v>
      </c>
      <c r="F227" s="20">
        <v>4.9234135667396064</v>
      </c>
      <c r="G227" s="20">
        <v>0</v>
      </c>
    </row>
    <row r="228" spans="1:7" x14ac:dyDescent="0.35">
      <c r="A228" s="20">
        <v>204</v>
      </c>
      <c r="B228" s="20">
        <v>11.356059621285347</v>
      </c>
      <c r="C228" s="20">
        <v>-10.84884295461868</v>
      </c>
      <c r="D228" s="20">
        <v>-2.8255923697020565E-2</v>
      </c>
      <c r="F228" s="20">
        <v>4.9477267201556039</v>
      </c>
      <c r="G228" s="20">
        <v>0</v>
      </c>
    </row>
    <row r="229" spans="1:7" x14ac:dyDescent="0.35">
      <c r="A229" s="20">
        <v>205</v>
      </c>
      <c r="B229" s="20">
        <v>8.6215338332939382</v>
      </c>
      <c r="C229" s="20">
        <v>-8.4590338332939385</v>
      </c>
      <c r="D229" s="20">
        <v>-2.2031641120061729E-2</v>
      </c>
      <c r="F229" s="20">
        <v>4.9720398735716023</v>
      </c>
      <c r="G229" s="20">
        <v>0</v>
      </c>
    </row>
    <row r="230" spans="1:7" x14ac:dyDescent="0.35">
      <c r="A230" s="20">
        <v>206</v>
      </c>
      <c r="B230" s="20">
        <v>16.278206039669882</v>
      </c>
      <c r="C230" s="20">
        <v>-16.278206039669882</v>
      </c>
      <c r="D230" s="20">
        <v>-4.2396756014011105E-2</v>
      </c>
      <c r="F230" s="20">
        <v>4.9963530269876006</v>
      </c>
      <c r="G230" s="20">
        <v>0</v>
      </c>
    </row>
    <row r="231" spans="1:7" x14ac:dyDescent="0.35">
      <c r="A231" s="20">
        <v>207</v>
      </c>
      <c r="B231" s="20">
        <v>11.356059621285347</v>
      </c>
      <c r="C231" s="20">
        <v>-11.203916764142489</v>
      </c>
      <c r="D231" s="20">
        <v>-2.9180717106850856E-2</v>
      </c>
      <c r="F231" s="20">
        <v>5.0206661804035981</v>
      </c>
      <c r="G231" s="20">
        <v>0</v>
      </c>
    </row>
    <row r="232" spans="1:7" x14ac:dyDescent="0.35">
      <c r="A232" s="20">
        <v>208</v>
      </c>
      <c r="B232" s="20">
        <v>11.356059621285347</v>
      </c>
      <c r="C232" s="20">
        <v>-11.356059621285347</v>
      </c>
      <c r="D232" s="20">
        <v>-2.9576974752063161E-2</v>
      </c>
      <c r="F232" s="20">
        <v>5.0449793338195965</v>
      </c>
      <c r="G232" s="20">
        <v>0</v>
      </c>
    </row>
    <row r="233" spans="1:7" x14ac:dyDescent="0.35">
      <c r="A233" s="20">
        <v>209</v>
      </c>
      <c r="B233" s="20">
        <v>11.356059621285347</v>
      </c>
      <c r="C233" s="20">
        <v>-11.356059621285347</v>
      </c>
      <c r="D233" s="20">
        <v>-2.9576974752063161E-2</v>
      </c>
      <c r="F233" s="20">
        <v>5.069292487235594</v>
      </c>
      <c r="G233" s="20">
        <v>0</v>
      </c>
    </row>
    <row r="234" spans="1:7" x14ac:dyDescent="0.35">
      <c r="A234" s="20">
        <v>210</v>
      </c>
      <c r="B234" s="20">
        <v>11.902964778883629</v>
      </c>
      <c r="C234" s="20">
        <v>-11.650464778883629</v>
      </c>
      <c r="D234" s="20">
        <v>-3.0343756030389701E-2</v>
      </c>
      <c r="F234" s="20">
        <v>5.0936056406515924</v>
      </c>
      <c r="G234" s="20">
        <v>0</v>
      </c>
    </row>
    <row r="235" spans="1:7" x14ac:dyDescent="0.35">
      <c r="A235" s="20">
        <v>211</v>
      </c>
      <c r="B235" s="20">
        <v>11.356059621285347</v>
      </c>
      <c r="C235" s="20">
        <v>-10.910059621285347</v>
      </c>
      <c r="D235" s="20">
        <v>-2.8415363138586346E-2</v>
      </c>
      <c r="F235" s="20">
        <v>5.1179187940675908</v>
      </c>
      <c r="G235" s="20">
        <v>0</v>
      </c>
    </row>
    <row r="236" spans="1:7" x14ac:dyDescent="0.35">
      <c r="A236" s="20">
        <v>212</v>
      </c>
      <c r="B236" s="20">
        <v>-5.0510951066631087</v>
      </c>
      <c r="C236" s="20">
        <v>5.0512538368218385</v>
      </c>
      <c r="D236" s="20">
        <v>1.3156042868770321E-2</v>
      </c>
      <c r="F236" s="20">
        <v>5.1422319474835883</v>
      </c>
      <c r="G236" s="20">
        <v>0</v>
      </c>
    </row>
    <row r="237" spans="1:7" x14ac:dyDescent="0.35">
      <c r="A237" s="20">
        <v>213</v>
      </c>
      <c r="B237" s="20">
        <v>11.356059621285347</v>
      </c>
      <c r="C237" s="20">
        <v>-11.355659621285346</v>
      </c>
      <c r="D237" s="20">
        <v>-2.9575932947925512E-2</v>
      </c>
      <c r="F237" s="20">
        <v>5.1665451008995866</v>
      </c>
      <c r="G237" s="20">
        <v>0</v>
      </c>
    </row>
    <row r="238" spans="1:7" x14ac:dyDescent="0.35">
      <c r="A238" s="20">
        <v>214</v>
      </c>
      <c r="B238" s="20">
        <v>-5.0510951066631087</v>
      </c>
      <c r="C238" s="20">
        <v>5.0511751066631083</v>
      </c>
      <c r="D238" s="20">
        <v>1.3155837815257514E-2</v>
      </c>
      <c r="F238" s="20">
        <v>5.190858254315585</v>
      </c>
      <c r="G238" s="20">
        <v>0</v>
      </c>
    </row>
    <row r="239" spans="1:7" x14ac:dyDescent="0.35">
      <c r="A239" s="20">
        <v>215</v>
      </c>
      <c r="B239" s="20">
        <v>4.7931977301059661</v>
      </c>
      <c r="C239" s="20">
        <v>-4.7909250028332391</v>
      </c>
      <c r="D239" s="20">
        <v>-1.2478013727774729E-2</v>
      </c>
      <c r="F239" s="20">
        <v>5.2151714077315825</v>
      </c>
      <c r="G239" s="20">
        <v>0</v>
      </c>
    </row>
    <row r="240" spans="1:7" x14ac:dyDescent="0.35">
      <c r="A240" s="20">
        <v>216</v>
      </c>
      <c r="B240" s="20">
        <v>0.41795646931970865</v>
      </c>
      <c r="C240" s="20">
        <v>0.1390279306802914</v>
      </c>
      <c r="D240" s="20">
        <v>3.620996835781972E-4</v>
      </c>
      <c r="F240" s="20">
        <v>5.2394845611475809</v>
      </c>
      <c r="G240" s="20">
        <v>0</v>
      </c>
    </row>
    <row r="241" spans="1:7" x14ac:dyDescent="0.35">
      <c r="A241" s="20">
        <v>217</v>
      </c>
      <c r="B241" s="20">
        <v>10.809154463687065</v>
      </c>
      <c r="C241" s="20">
        <v>-10.689724463687066</v>
      </c>
      <c r="D241" s="20">
        <v>-2.7841497941448662E-2</v>
      </c>
      <c r="F241" s="20">
        <v>5.2637977145635793</v>
      </c>
      <c r="G241" s="20">
        <v>0</v>
      </c>
    </row>
    <row r="242" spans="1:7" x14ac:dyDescent="0.35">
      <c r="A242" s="20">
        <v>218</v>
      </c>
      <c r="B242" s="20">
        <v>-5.0510951066631087</v>
      </c>
      <c r="C242" s="20">
        <v>5.0710951066631083</v>
      </c>
      <c r="D242" s="20">
        <v>1.3207719661312354E-2</v>
      </c>
      <c r="F242" s="20">
        <v>5.2881108679795767</v>
      </c>
      <c r="G242" s="20">
        <v>0</v>
      </c>
    </row>
    <row r="243" spans="1:7" x14ac:dyDescent="0.35">
      <c r="A243" s="20">
        <v>219</v>
      </c>
      <c r="B243" s="20">
        <v>10.262249306088783</v>
      </c>
      <c r="C243" s="20">
        <v>-10.085949306088784</v>
      </c>
      <c r="D243" s="20">
        <v>-2.6268959297962208E-2</v>
      </c>
      <c r="F243" s="20">
        <v>5.3124240213955751</v>
      </c>
      <c r="G243" s="20">
        <v>0</v>
      </c>
    </row>
    <row r="244" spans="1:7" x14ac:dyDescent="0.35">
      <c r="A244" s="20">
        <v>220</v>
      </c>
      <c r="B244" s="20">
        <v>5.3401028877042478</v>
      </c>
      <c r="C244" s="20">
        <v>-5.3329028877042477</v>
      </c>
      <c r="D244" s="20">
        <v>-1.3889600735204691E-2</v>
      </c>
      <c r="F244" s="20">
        <v>5.3367371748115726</v>
      </c>
      <c r="G244" s="20">
        <v>0</v>
      </c>
    </row>
    <row r="245" spans="1:7" x14ac:dyDescent="0.35">
      <c r="A245" s="20">
        <v>221</v>
      </c>
      <c r="B245" s="20">
        <v>-5.0510951066631087</v>
      </c>
      <c r="C245" s="20">
        <v>5.0510951066631087</v>
      </c>
      <c r="D245" s="20">
        <v>1.3155629454429987E-2</v>
      </c>
      <c r="F245" s="20">
        <v>5.361050328227571</v>
      </c>
      <c r="G245" s="20">
        <v>0</v>
      </c>
    </row>
    <row r="246" spans="1:7" x14ac:dyDescent="0.35">
      <c r="A246" s="20">
        <v>222</v>
      </c>
      <c r="B246" s="20">
        <v>-4.5041899490648269</v>
      </c>
      <c r="C246" s="20">
        <v>4.6341899490648268</v>
      </c>
      <c r="D246" s="20">
        <v>1.2069795658948942E-2</v>
      </c>
      <c r="F246" s="20">
        <v>5.3853634816435694</v>
      </c>
      <c r="G246" s="20">
        <v>0</v>
      </c>
    </row>
    <row r="247" spans="1:7" x14ac:dyDescent="0.35">
      <c r="A247" s="20">
        <v>223</v>
      </c>
      <c r="B247" s="20">
        <v>11.356059621285347</v>
      </c>
      <c r="C247" s="20">
        <v>-11.356059621285347</v>
      </c>
      <c r="D247" s="20">
        <v>-2.9576974752063161E-2</v>
      </c>
      <c r="F247" s="20">
        <v>5.4096766350595669</v>
      </c>
      <c r="G247" s="20">
        <v>0</v>
      </c>
    </row>
    <row r="248" spans="1:7" x14ac:dyDescent="0.35">
      <c r="A248" s="20">
        <v>224</v>
      </c>
      <c r="B248" s="20">
        <v>-5.0510951066631087</v>
      </c>
      <c r="C248" s="20">
        <v>5.0510951066631087</v>
      </c>
      <c r="D248" s="20">
        <v>1.3155629454429987E-2</v>
      </c>
      <c r="F248" s="20">
        <v>5.4339897884755652</v>
      </c>
      <c r="G248" s="20">
        <v>0</v>
      </c>
    </row>
    <row r="249" spans="1:7" x14ac:dyDescent="0.35">
      <c r="A249" s="20">
        <v>225</v>
      </c>
      <c r="B249" s="20">
        <v>11.356059621285347</v>
      </c>
      <c r="C249" s="20">
        <v>-11.356059621285347</v>
      </c>
      <c r="D249" s="20">
        <v>-2.9576974752063161E-2</v>
      </c>
      <c r="F249" s="20">
        <v>5.4583029418915636</v>
      </c>
      <c r="G249" s="20">
        <v>0</v>
      </c>
    </row>
    <row r="250" spans="1:7" x14ac:dyDescent="0.35">
      <c r="A250" s="20">
        <v>226</v>
      </c>
      <c r="B250" s="20">
        <v>0.96486162691799038</v>
      </c>
      <c r="C250" s="20">
        <v>-0.956240937262818</v>
      </c>
      <c r="D250" s="20">
        <v>-2.4905394125704998E-3</v>
      </c>
      <c r="F250" s="20">
        <v>5.4826160953075611</v>
      </c>
      <c r="G250" s="20">
        <v>0</v>
      </c>
    </row>
    <row r="251" spans="1:7" x14ac:dyDescent="0.35">
      <c r="A251" s="20">
        <v>227</v>
      </c>
      <c r="B251" s="20">
        <v>11.356059621285347</v>
      </c>
      <c r="C251" s="20">
        <v>-11.356059621285347</v>
      </c>
      <c r="D251" s="20">
        <v>-2.9576974752063161E-2</v>
      </c>
      <c r="F251" s="20">
        <v>5.5069292487235595</v>
      </c>
      <c r="G251" s="20">
        <v>0</v>
      </c>
    </row>
    <row r="252" spans="1:7" x14ac:dyDescent="0.35">
      <c r="A252" s="20">
        <v>228</v>
      </c>
      <c r="B252" s="20">
        <v>-5.0510951066631087</v>
      </c>
      <c r="C252" s="20">
        <v>5.0510951066631087</v>
      </c>
      <c r="D252" s="20">
        <v>1.3155629454429987E-2</v>
      </c>
      <c r="F252" s="20">
        <v>5.5312424021395579</v>
      </c>
      <c r="G252" s="20">
        <v>0</v>
      </c>
    </row>
    <row r="253" spans="1:7" x14ac:dyDescent="0.35">
      <c r="A253" s="20">
        <v>229</v>
      </c>
      <c r="B253" s="20">
        <v>11.356059621285347</v>
      </c>
      <c r="C253" s="20">
        <v>-11.356059621285347</v>
      </c>
      <c r="D253" s="20">
        <v>-2.9576974752063161E-2</v>
      </c>
      <c r="F253" s="20">
        <v>5.5555555555555554</v>
      </c>
      <c r="G253" s="20">
        <v>0</v>
      </c>
    </row>
    <row r="254" spans="1:7" x14ac:dyDescent="0.35">
      <c r="A254" s="20">
        <v>230</v>
      </c>
      <c r="B254" s="20">
        <v>11.356059621285347</v>
      </c>
      <c r="C254" s="20">
        <v>-11.352059621285347</v>
      </c>
      <c r="D254" s="20">
        <v>-2.9566556710686687E-2</v>
      </c>
      <c r="F254" s="20">
        <v>5.5798687089715537</v>
      </c>
      <c r="G254" s="20">
        <v>0</v>
      </c>
    </row>
    <row r="255" spans="1:7" x14ac:dyDescent="0.35">
      <c r="A255" s="20">
        <v>231</v>
      </c>
      <c r="B255" s="20">
        <v>11.356059621285347</v>
      </c>
      <c r="C255" s="20">
        <v>-11.356059621285347</v>
      </c>
      <c r="D255" s="20">
        <v>-2.9576974752063161E-2</v>
      </c>
      <c r="F255" s="20">
        <v>5.6041818623875512</v>
      </c>
      <c r="G255" s="20">
        <v>0</v>
      </c>
    </row>
    <row r="256" spans="1:7" x14ac:dyDescent="0.35">
      <c r="A256" s="20">
        <v>232</v>
      </c>
      <c r="B256" s="20">
        <v>11.356059621285347</v>
      </c>
      <c r="C256" s="20">
        <v>-11.328559621285347</v>
      </c>
      <c r="D256" s="20">
        <v>-2.9505350717599906E-2</v>
      </c>
      <c r="F256" s="20">
        <v>5.6284950158035496</v>
      </c>
      <c r="G256" s="20">
        <v>0</v>
      </c>
    </row>
    <row r="257" spans="1:7" x14ac:dyDescent="0.35">
      <c r="A257" s="20">
        <v>233</v>
      </c>
      <c r="B257" s="20">
        <v>11.356059621285347</v>
      </c>
      <c r="C257" s="20">
        <v>-11.356059621285347</v>
      </c>
      <c r="D257" s="20">
        <v>-2.9576974752063161E-2</v>
      </c>
      <c r="F257" s="20">
        <v>5.652808169219548</v>
      </c>
      <c r="G257" s="20">
        <v>0</v>
      </c>
    </row>
    <row r="258" spans="1:7" x14ac:dyDescent="0.35">
      <c r="A258" s="20">
        <v>234</v>
      </c>
      <c r="B258" s="20">
        <v>5.8870080453025295</v>
      </c>
      <c r="C258" s="20">
        <v>-5.4860080453025297</v>
      </c>
      <c r="D258" s="20">
        <v>-1.4288364701907297E-2</v>
      </c>
      <c r="F258" s="20">
        <v>5.6771213226355455</v>
      </c>
      <c r="G258" s="20">
        <v>0</v>
      </c>
    </row>
    <row r="259" spans="1:7" x14ac:dyDescent="0.35">
      <c r="A259" s="20">
        <v>235</v>
      </c>
      <c r="B259" s="20">
        <v>11.356059621285347</v>
      </c>
      <c r="C259" s="20">
        <v>-11.356059621285347</v>
      </c>
      <c r="D259" s="20">
        <v>-2.9576974752063161E-2</v>
      </c>
      <c r="F259" s="20">
        <v>5.7014344760515439</v>
      </c>
      <c r="G259" s="20">
        <v>0</v>
      </c>
    </row>
    <row r="260" spans="1:7" x14ac:dyDescent="0.35">
      <c r="A260" s="20">
        <v>236</v>
      </c>
      <c r="B260" s="20">
        <v>-1.2227590034751366</v>
      </c>
      <c r="C260" s="20">
        <v>1.2227590034751366</v>
      </c>
      <c r="D260" s="20">
        <v>3.184688472914921E-3</v>
      </c>
      <c r="F260" s="20">
        <v>5.7257476294675422</v>
      </c>
      <c r="G260" s="20">
        <v>0</v>
      </c>
    </row>
    <row r="261" spans="1:7" x14ac:dyDescent="0.35">
      <c r="A261" s="20">
        <v>237</v>
      </c>
      <c r="B261" s="20">
        <v>-5.0510951066631087</v>
      </c>
      <c r="C261" s="20">
        <v>5.0544284399964416</v>
      </c>
      <c r="D261" s="20">
        <v>1.3164311155577047E-2</v>
      </c>
      <c r="F261" s="20">
        <v>5.7500607828835397</v>
      </c>
      <c r="G261" s="20">
        <v>0</v>
      </c>
    </row>
    <row r="262" spans="1:7" x14ac:dyDescent="0.35">
      <c r="A262" s="20">
        <v>238</v>
      </c>
      <c r="B262" s="20">
        <v>16.278206039669882</v>
      </c>
      <c r="C262" s="20">
        <v>-16.278206039669882</v>
      </c>
      <c r="D262" s="20">
        <v>-4.2396756014011105E-2</v>
      </c>
      <c r="F262" s="20">
        <v>5.7743739362995381</v>
      </c>
      <c r="G262" s="20">
        <v>0</v>
      </c>
    </row>
    <row r="263" spans="1:7" x14ac:dyDescent="0.35">
      <c r="A263" s="20">
        <v>239</v>
      </c>
      <c r="B263" s="20">
        <v>17.372016354866446</v>
      </c>
      <c r="C263" s="20">
        <v>-17.122016354866446</v>
      </c>
      <c r="D263" s="20">
        <v>-4.4594468708414374E-2</v>
      </c>
      <c r="F263" s="20">
        <v>5.7986870897155365</v>
      </c>
      <c r="G263" s="20">
        <v>0</v>
      </c>
    </row>
    <row r="264" spans="1:7" x14ac:dyDescent="0.35">
      <c r="A264" s="20">
        <v>240</v>
      </c>
      <c r="B264" s="20">
        <v>3.1524822573111209</v>
      </c>
      <c r="C264" s="20">
        <v>-2.0761409239777873</v>
      </c>
      <c r="D264" s="20">
        <v>-5.4073305123477156E-3</v>
      </c>
      <c r="F264" s="20">
        <v>5.823000243131534</v>
      </c>
      <c r="G264" s="20">
        <v>0</v>
      </c>
    </row>
    <row r="265" spans="1:7" x14ac:dyDescent="0.35">
      <c r="A265" s="20">
        <v>241</v>
      </c>
      <c r="B265" s="20">
        <v>3.1524822573111209</v>
      </c>
      <c r="C265" s="20">
        <v>-2.0261086309374945</v>
      </c>
      <c r="D265" s="20">
        <v>-5.2770208875843085E-3</v>
      </c>
      <c r="F265" s="20">
        <v>5.8473133965475323</v>
      </c>
      <c r="G265" s="20">
        <v>0</v>
      </c>
    </row>
    <row r="266" spans="1:7" x14ac:dyDescent="0.35">
      <c r="A266" s="20">
        <v>242</v>
      </c>
      <c r="B266" s="20">
        <v>8.6215338332939382</v>
      </c>
      <c r="C266" s="20">
        <v>-7.4869184486785532</v>
      </c>
      <c r="D266" s="20">
        <v>-1.9499756545154304E-2</v>
      </c>
      <c r="F266" s="20">
        <v>5.8716265499635298</v>
      </c>
      <c r="G266" s="20">
        <v>0</v>
      </c>
    </row>
    <row r="267" spans="1:7" x14ac:dyDescent="0.35">
      <c r="A267" s="20">
        <v>243</v>
      </c>
      <c r="B267" s="20">
        <v>11.356059621285347</v>
      </c>
      <c r="C267" s="20">
        <v>-10.330139621285348</v>
      </c>
      <c r="D267" s="20">
        <v>-2.6904955499825196E-2</v>
      </c>
      <c r="F267" s="20">
        <v>5.8959397033795282</v>
      </c>
      <c r="G267" s="20">
        <v>0</v>
      </c>
    </row>
    <row r="268" spans="1:7" x14ac:dyDescent="0.35">
      <c r="A268" s="20">
        <v>244</v>
      </c>
      <c r="B268" s="20">
        <v>5.8870080453025295</v>
      </c>
      <c r="C268" s="20">
        <v>-4.7494366167311011</v>
      </c>
      <c r="D268" s="20">
        <v>-1.2369956797010931E-2</v>
      </c>
      <c r="F268" s="20">
        <v>5.9202528567955266</v>
      </c>
      <c r="G268" s="20">
        <v>0</v>
      </c>
    </row>
    <row r="269" spans="1:7" x14ac:dyDescent="0.35">
      <c r="A269" s="20">
        <v>245</v>
      </c>
      <c r="B269" s="20">
        <v>11.356059621285347</v>
      </c>
      <c r="C269" s="20">
        <v>-10.318859621285347</v>
      </c>
      <c r="D269" s="20">
        <v>-2.6875576623143538E-2</v>
      </c>
      <c r="F269" s="20">
        <v>5.9445660102115241</v>
      </c>
      <c r="G269" s="20">
        <v>0</v>
      </c>
    </row>
    <row r="270" spans="1:7" x14ac:dyDescent="0.35">
      <c r="A270" s="20">
        <v>246</v>
      </c>
      <c r="B270" s="20">
        <v>0.41795646931970865</v>
      </c>
      <c r="C270" s="20">
        <v>2.6366435306802916</v>
      </c>
      <c r="D270" s="20">
        <v>6.8671653494097248E-3</v>
      </c>
      <c r="F270" s="20">
        <v>5.9688791636275225</v>
      </c>
      <c r="G270" s="20">
        <v>0</v>
      </c>
    </row>
    <row r="271" spans="1:7" x14ac:dyDescent="0.35">
      <c r="A271" s="20">
        <v>247</v>
      </c>
      <c r="B271" s="20">
        <v>7.5277235180973747</v>
      </c>
      <c r="C271" s="20">
        <v>-6.1867235180973745</v>
      </c>
      <c r="D271" s="20">
        <v>-1.6113385399085297E-2</v>
      </c>
      <c r="F271" s="20">
        <v>5.9931923170435208</v>
      </c>
      <c r="G271" s="20">
        <v>0</v>
      </c>
    </row>
    <row r="272" spans="1:7" x14ac:dyDescent="0.35">
      <c r="A272" s="20">
        <v>248</v>
      </c>
      <c r="B272" s="20">
        <v>3.1524822573111209</v>
      </c>
      <c r="C272" s="20">
        <v>-2.1391528455464153</v>
      </c>
      <c r="D272" s="20">
        <v>-5.5714457138759856E-3</v>
      </c>
      <c r="F272" s="20">
        <v>6.0175054704595183</v>
      </c>
      <c r="G272" s="20">
        <v>0</v>
      </c>
    </row>
    <row r="273" spans="1:7" x14ac:dyDescent="0.35">
      <c r="A273" s="20">
        <v>249</v>
      </c>
      <c r="B273" s="20">
        <v>-15.989198258628743</v>
      </c>
      <c r="C273" s="20">
        <v>17.118398258628744</v>
      </c>
      <c r="D273" s="20">
        <v>4.4585045339337263E-2</v>
      </c>
      <c r="F273" s="20">
        <v>6.0418186238755167</v>
      </c>
      <c r="G273" s="20">
        <v>0</v>
      </c>
    </row>
    <row r="274" spans="1:7" x14ac:dyDescent="0.35">
      <c r="A274" s="20">
        <v>250</v>
      </c>
      <c r="B274" s="20">
        <v>11.356059621285347</v>
      </c>
      <c r="C274" s="20">
        <v>-10.300226287952013</v>
      </c>
      <c r="D274" s="20">
        <v>-2.6827045913731463E-2</v>
      </c>
      <c r="F274" s="20">
        <v>6.0661317772915151</v>
      </c>
      <c r="G274" s="20">
        <v>0</v>
      </c>
    </row>
    <row r="275" spans="1:7" x14ac:dyDescent="0.35">
      <c r="A275" s="20">
        <v>251</v>
      </c>
      <c r="B275" s="20">
        <v>10.262249306088783</v>
      </c>
      <c r="C275" s="20">
        <v>-9.006535020374498</v>
      </c>
      <c r="D275" s="20">
        <v>-2.3457613625230158E-2</v>
      </c>
      <c r="F275" s="20">
        <v>6.0904449307075126</v>
      </c>
      <c r="G275" s="20">
        <v>0</v>
      </c>
    </row>
    <row r="276" spans="1:7" x14ac:dyDescent="0.35">
      <c r="A276" s="20">
        <v>252</v>
      </c>
      <c r="B276" s="20">
        <v>-7.2387157370562356</v>
      </c>
      <c r="C276" s="20">
        <v>9.0843157370562349</v>
      </c>
      <c r="D276" s="20">
        <v>2.3660194306400685E-2</v>
      </c>
      <c r="F276" s="20">
        <v>6.114758084123511</v>
      </c>
      <c r="G276" s="20">
        <v>0</v>
      </c>
    </row>
    <row r="277" spans="1:7" x14ac:dyDescent="0.35">
      <c r="A277" s="20">
        <v>253</v>
      </c>
      <c r="B277" s="20">
        <v>11.356059621285347</v>
      </c>
      <c r="C277" s="20">
        <v>-10.348726287952013</v>
      </c>
      <c r="D277" s="20">
        <v>-2.6953364665421208E-2</v>
      </c>
      <c r="F277" s="20">
        <v>6.1390712375395085</v>
      </c>
      <c r="G277" s="20">
        <v>0</v>
      </c>
    </row>
    <row r="278" spans="1:7" x14ac:dyDescent="0.35">
      <c r="A278" s="20">
        <v>254</v>
      </c>
      <c r="B278" s="20">
        <v>10.809154463687065</v>
      </c>
      <c r="C278" s="20">
        <v>-9.6396819636870656</v>
      </c>
      <c r="D278" s="20">
        <v>-2.5106651388434698E-2</v>
      </c>
      <c r="F278" s="20">
        <v>6.1633843909555068</v>
      </c>
      <c r="G278" s="20">
        <v>0</v>
      </c>
    </row>
    <row r="279" spans="1:7" x14ac:dyDescent="0.35">
      <c r="A279" s="20">
        <v>255</v>
      </c>
      <c r="B279" s="20">
        <v>11.356059621285347</v>
      </c>
      <c r="C279" s="20">
        <v>-10.288727121285348</v>
      </c>
      <c r="D279" s="20">
        <v>-2.6797096215199392E-2</v>
      </c>
      <c r="F279" s="20">
        <v>6.1876975443715052</v>
      </c>
      <c r="G279" s="20">
        <v>0</v>
      </c>
    </row>
    <row r="280" spans="1:7" x14ac:dyDescent="0.35">
      <c r="A280" s="20">
        <v>256</v>
      </c>
      <c r="B280" s="20">
        <v>11.356059621285347</v>
      </c>
      <c r="C280" s="20">
        <v>-9.9650596212853468</v>
      </c>
      <c r="D280" s="20">
        <v>-2.5954100863394444E-2</v>
      </c>
      <c r="F280" s="20">
        <v>6.2120106977875027</v>
      </c>
      <c r="G280" s="20">
        <v>0</v>
      </c>
    </row>
    <row r="281" spans="1:7" x14ac:dyDescent="0.35">
      <c r="A281" s="20">
        <v>257</v>
      </c>
      <c r="B281" s="20">
        <v>11.356059621285347</v>
      </c>
      <c r="C281" s="20">
        <v>-10.288794764142489</v>
      </c>
      <c r="D281" s="20">
        <v>-2.6797272391720525E-2</v>
      </c>
      <c r="F281" s="20">
        <v>6.2363238512035011</v>
      </c>
      <c r="G281" s="20">
        <v>0</v>
      </c>
    </row>
    <row r="282" spans="1:7" x14ac:dyDescent="0.35">
      <c r="A282" s="20">
        <v>258</v>
      </c>
      <c r="B282" s="20">
        <v>11.356059621285347</v>
      </c>
      <c r="C282" s="20">
        <v>-9.4446596212853464</v>
      </c>
      <c r="D282" s="20">
        <v>-2.4598713680315219E-2</v>
      </c>
      <c r="F282" s="20">
        <v>6.2606370046194995</v>
      </c>
      <c r="G282" s="20">
        <v>0</v>
      </c>
    </row>
    <row r="283" spans="1:7" x14ac:dyDescent="0.35">
      <c r="A283" s="20">
        <v>259</v>
      </c>
      <c r="B283" s="20">
        <v>11.356059621285347</v>
      </c>
      <c r="C283" s="20">
        <v>-10.036680687952014</v>
      </c>
      <c r="D283" s="20">
        <v>-2.6140638672384572E-2</v>
      </c>
      <c r="F283" s="20">
        <v>6.2849501580354969</v>
      </c>
      <c r="G283" s="20">
        <v>0</v>
      </c>
    </row>
    <row r="284" spans="1:7" x14ac:dyDescent="0.35">
      <c r="A284" s="20">
        <v>260</v>
      </c>
      <c r="B284" s="20">
        <v>2.6055770997128391</v>
      </c>
      <c r="C284" s="20">
        <v>-1.5415770997128391</v>
      </c>
      <c r="D284" s="20">
        <v>-4.0150535024581577E-3</v>
      </c>
      <c r="F284" s="20">
        <v>6.3092633114514953</v>
      </c>
      <c r="G284" s="20">
        <v>0</v>
      </c>
    </row>
    <row r="285" spans="1:7" x14ac:dyDescent="0.35">
      <c r="A285" s="20">
        <v>261</v>
      </c>
      <c r="B285" s="20">
        <v>0.41795646931970865</v>
      </c>
      <c r="C285" s="20">
        <v>0.65604353068029142</v>
      </c>
      <c r="D285" s="20">
        <v>1.7086721618487872E-3</v>
      </c>
      <c r="F285" s="20">
        <v>6.3335764648674937</v>
      </c>
      <c r="G285" s="20">
        <v>0</v>
      </c>
    </row>
    <row r="286" spans="1:7" x14ac:dyDescent="0.35">
      <c r="A286" s="20">
        <v>262</v>
      </c>
      <c r="B286" s="20">
        <v>3.1524822573111209</v>
      </c>
      <c r="C286" s="20">
        <v>-0.75248225731112095</v>
      </c>
      <c r="D286" s="20">
        <v>-1.9598478229323909E-3</v>
      </c>
      <c r="F286" s="20">
        <v>6.3578896182834912</v>
      </c>
      <c r="G286" s="20">
        <v>0</v>
      </c>
    </row>
    <row r="287" spans="1:7" x14ac:dyDescent="0.35">
      <c r="A287" s="20">
        <v>263</v>
      </c>
      <c r="B287" s="20">
        <v>11.356059621285347</v>
      </c>
      <c r="C287" s="20">
        <v>-10.175248821285347</v>
      </c>
      <c r="D287" s="20">
        <v>-2.6501540809016417E-2</v>
      </c>
      <c r="F287" s="20">
        <v>6.3822027716994896</v>
      </c>
      <c r="G287" s="20">
        <v>0</v>
      </c>
    </row>
    <row r="288" spans="1:7" x14ac:dyDescent="0.35">
      <c r="A288" s="20">
        <v>264</v>
      </c>
      <c r="B288" s="20">
        <v>11.356059621285347</v>
      </c>
      <c r="C288" s="20">
        <v>-10.174059621285346</v>
      </c>
      <c r="D288" s="20">
        <v>-2.6498443525315191E-2</v>
      </c>
      <c r="F288" s="20">
        <v>6.4065159251154871</v>
      </c>
      <c r="G288" s="20">
        <v>0</v>
      </c>
    </row>
    <row r="289" spans="1:7" x14ac:dyDescent="0.35">
      <c r="A289" s="20">
        <v>265</v>
      </c>
      <c r="B289" s="20">
        <v>5.3401028877042478</v>
      </c>
      <c r="C289" s="20">
        <v>-4.229102887704248</v>
      </c>
      <c r="D289" s="20">
        <v>-1.1014742217366784E-2</v>
      </c>
      <c r="F289" s="20">
        <v>6.4308290785314854</v>
      </c>
      <c r="G289" s="20">
        <v>0</v>
      </c>
    </row>
    <row r="290" spans="1:7" x14ac:dyDescent="0.35">
      <c r="A290" s="20">
        <v>266</v>
      </c>
      <c r="B290" s="20">
        <v>-19.270629204218434</v>
      </c>
      <c r="C290" s="20">
        <v>20.725629204218436</v>
      </c>
      <c r="D290" s="20">
        <v>5.3980115650749672E-2</v>
      </c>
      <c r="F290" s="20">
        <v>6.4551422319474838</v>
      </c>
      <c r="G290" s="20">
        <v>0</v>
      </c>
    </row>
    <row r="291" spans="1:7" x14ac:dyDescent="0.35">
      <c r="A291" s="20">
        <v>267</v>
      </c>
      <c r="B291" s="20">
        <v>11.356059621285347</v>
      </c>
      <c r="C291" s="20">
        <v>-10.039771296412251</v>
      </c>
      <c r="D291" s="20">
        <v>-2.614868819408888E-2</v>
      </c>
      <c r="F291" s="20">
        <v>6.4794553853634813</v>
      </c>
      <c r="G291" s="20">
        <v>0</v>
      </c>
    </row>
    <row r="292" spans="1:7" x14ac:dyDescent="0.35">
      <c r="A292" s="20">
        <v>268</v>
      </c>
      <c r="B292" s="20">
        <v>3.1524822573111209</v>
      </c>
      <c r="C292" s="20">
        <v>-2.038482257311121</v>
      </c>
      <c r="D292" s="20">
        <v>-5.3092481254686753E-3</v>
      </c>
      <c r="F292" s="20">
        <v>6.5037685387794797</v>
      </c>
      <c r="G292" s="20">
        <v>0</v>
      </c>
    </row>
    <row r="293" spans="1:7" x14ac:dyDescent="0.35">
      <c r="A293" s="20">
        <v>269</v>
      </c>
      <c r="B293" s="20">
        <v>11.356059621285347</v>
      </c>
      <c r="C293" s="20">
        <v>-9.8837219212853462</v>
      </c>
      <c r="D293" s="20">
        <v>-2.574225598237764E-2</v>
      </c>
      <c r="F293" s="20">
        <v>6.5280816921954781</v>
      </c>
      <c r="G293" s="20">
        <v>0</v>
      </c>
    </row>
    <row r="294" spans="1:7" x14ac:dyDescent="0.35">
      <c r="A294" s="20">
        <v>270</v>
      </c>
      <c r="B294" s="20">
        <v>-0.12894868827857309</v>
      </c>
      <c r="C294" s="20">
        <v>1.6550356448003123</v>
      </c>
      <c r="D294" s="20">
        <v>4.3105574567671081E-3</v>
      </c>
      <c r="F294" s="20">
        <v>6.5523948456114756</v>
      </c>
      <c r="G294" s="20">
        <v>0</v>
      </c>
    </row>
    <row r="295" spans="1:7" x14ac:dyDescent="0.35">
      <c r="A295" s="20">
        <v>271</v>
      </c>
      <c r="B295" s="20">
        <v>11.902964778883629</v>
      </c>
      <c r="C295" s="20">
        <v>-10.856164778883629</v>
      </c>
      <c r="D295" s="20">
        <v>-2.8274993464056441E-2</v>
      </c>
      <c r="F295" s="20">
        <v>6.5767079990274739</v>
      </c>
      <c r="G295" s="20">
        <v>0</v>
      </c>
    </row>
    <row r="296" spans="1:7" x14ac:dyDescent="0.35">
      <c r="A296" s="20">
        <v>272</v>
      </c>
      <c r="B296" s="20">
        <v>-5.5980002642613904</v>
      </c>
      <c r="C296" s="20">
        <v>7.3723369309280571</v>
      </c>
      <c r="D296" s="20">
        <v>1.920132779692835E-2</v>
      </c>
      <c r="F296" s="20">
        <v>6.6010211524434723</v>
      </c>
      <c r="G296" s="20">
        <v>0</v>
      </c>
    </row>
    <row r="297" spans="1:7" x14ac:dyDescent="0.35">
      <c r="A297" s="20">
        <v>273</v>
      </c>
      <c r="B297" s="20">
        <v>11.356059621285347</v>
      </c>
      <c r="C297" s="20">
        <v>-10.278301621285348</v>
      </c>
      <c r="D297" s="20">
        <v>-2.6769942892606785E-2</v>
      </c>
      <c r="F297" s="20">
        <v>6.6253343058594698</v>
      </c>
      <c r="G297" s="20">
        <v>0</v>
      </c>
    </row>
    <row r="298" spans="1:7" x14ac:dyDescent="0.35">
      <c r="A298" s="20">
        <v>274</v>
      </c>
      <c r="B298" s="20">
        <v>8.6215338332939382</v>
      </c>
      <c r="C298" s="20">
        <v>-7.0615338332939377</v>
      </c>
      <c r="D298" s="20">
        <v>-1.8391837914156238E-2</v>
      </c>
      <c r="F298" s="20">
        <v>6.6496474592754682</v>
      </c>
      <c r="G298" s="20">
        <v>0</v>
      </c>
    </row>
    <row r="299" spans="1:7" x14ac:dyDescent="0.35">
      <c r="A299" s="20">
        <v>275</v>
      </c>
      <c r="B299" s="20">
        <v>11.356059621285347</v>
      </c>
      <c r="C299" s="20">
        <v>-10.272109621285347</v>
      </c>
      <c r="D299" s="20">
        <v>-2.6753815764556002E-2</v>
      </c>
      <c r="F299" s="20">
        <v>6.6739606126914657</v>
      </c>
      <c r="G299" s="20">
        <v>0</v>
      </c>
    </row>
    <row r="300" spans="1:7" x14ac:dyDescent="0.35">
      <c r="A300" s="20">
        <v>276</v>
      </c>
      <c r="B300" s="20">
        <v>-5.0510951066631087</v>
      </c>
      <c r="C300" s="20">
        <v>6.5270951066631087</v>
      </c>
      <c r="D300" s="20">
        <v>1.699988672234877E-2</v>
      </c>
      <c r="F300" s="20">
        <v>6.6982737661074641</v>
      </c>
      <c r="G300" s="20">
        <v>0</v>
      </c>
    </row>
    <row r="301" spans="1:7" x14ac:dyDescent="0.35">
      <c r="A301" s="20">
        <v>277</v>
      </c>
      <c r="B301" s="20">
        <v>11.356059621285347</v>
      </c>
      <c r="C301" s="20">
        <v>-10.252244236669963</v>
      </c>
      <c r="D301" s="20">
        <v>-2.6702076164835345E-2</v>
      </c>
      <c r="F301" s="20">
        <v>6.7225869195234624</v>
      </c>
      <c r="G301" s="20">
        <v>0</v>
      </c>
    </row>
    <row r="302" spans="1:7" x14ac:dyDescent="0.35">
      <c r="A302" s="20">
        <v>278</v>
      </c>
      <c r="B302" s="20">
        <v>11.356059621285347</v>
      </c>
      <c r="C302" s="20">
        <v>-9.8525781398038657</v>
      </c>
      <c r="D302" s="20">
        <v>-2.5661141681354159E-2</v>
      </c>
      <c r="F302" s="20">
        <v>6.7469000729394599</v>
      </c>
      <c r="G302" s="20">
        <v>0</v>
      </c>
    </row>
    <row r="303" spans="1:7" x14ac:dyDescent="0.35">
      <c r="A303" s="20">
        <v>279</v>
      </c>
      <c r="B303" s="20">
        <v>9.1684389908922199</v>
      </c>
      <c r="C303" s="20">
        <v>-7.5952560497157489</v>
      </c>
      <c r="D303" s="20">
        <v>-1.9781922947712655E-2</v>
      </c>
      <c r="F303" s="20">
        <v>6.7712132263554583</v>
      </c>
      <c r="G303" s="20">
        <v>0</v>
      </c>
    </row>
    <row r="304" spans="1:7" x14ac:dyDescent="0.35">
      <c r="A304" s="20">
        <v>280</v>
      </c>
      <c r="B304" s="20">
        <v>3.1524822573111209</v>
      </c>
      <c r="C304" s="20">
        <v>-1.5910422573111209</v>
      </c>
      <c r="D304" s="20">
        <v>-4.1438860170963307E-3</v>
      </c>
      <c r="F304" s="20">
        <v>6.7955263797714567</v>
      </c>
      <c r="G304" s="20">
        <v>0</v>
      </c>
    </row>
    <row r="305" spans="1:7" x14ac:dyDescent="0.35">
      <c r="A305" s="20">
        <v>281</v>
      </c>
      <c r="B305" s="20">
        <v>-18.723724046620152</v>
      </c>
      <c r="C305" s="20">
        <v>19.929600410256516</v>
      </c>
      <c r="D305" s="20">
        <v>5.1906850422659745E-2</v>
      </c>
      <c r="F305" s="20">
        <v>6.8198395331874542</v>
      </c>
      <c r="G305" s="20">
        <v>0</v>
      </c>
    </row>
    <row r="306" spans="1:7" x14ac:dyDescent="0.35">
      <c r="A306" s="20">
        <v>282</v>
      </c>
      <c r="B306" s="20">
        <v>7.5277235180973747</v>
      </c>
      <c r="C306" s="20">
        <v>-6.5158346292084861</v>
      </c>
      <c r="D306" s="20">
        <v>-1.6970558692338492E-2</v>
      </c>
      <c r="F306" s="20">
        <v>6.8441526866034526</v>
      </c>
      <c r="G306" s="20">
        <v>0</v>
      </c>
    </row>
    <row r="307" spans="1:7" x14ac:dyDescent="0.35">
      <c r="A307" s="20">
        <v>283</v>
      </c>
      <c r="B307" s="20">
        <v>16.825111197268164</v>
      </c>
      <c r="C307" s="20">
        <v>-15.682386197268164</v>
      </c>
      <c r="D307" s="20">
        <v>-4.084493707124482E-2</v>
      </c>
      <c r="F307" s="20">
        <v>6.8684658400194509</v>
      </c>
      <c r="G307" s="20">
        <v>0</v>
      </c>
    </row>
    <row r="308" spans="1:7" x14ac:dyDescent="0.35">
      <c r="A308" s="20">
        <v>284</v>
      </c>
      <c r="B308" s="20">
        <v>14.090585409276756</v>
      </c>
      <c r="C308" s="20">
        <v>-13.044323909276756</v>
      </c>
      <c r="D308" s="20">
        <v>-3.3974076553742502E-2</v>
      </c>
      <c r="F308" s="20">
        <v>6.8927789934354484</v>
      </c>
      <c r="G308" s="20">
        <v>0</v>
      </c>
    </row>
    <row r="309" spans="1:7" x14ac:dyDescent="0.35">
      <c r="A309" s="20">
        <v>285</v>
      </c>
      <c r="B309" s="20">
        <v>11.356059621285347</v>
      </c>
      <c r="C309" s="20">
        <v>-9.0678089069996322</v>
      </c>
      <c r="D309" s="20">
        <v>-2.3617202096769659E-2</v>
      </c>
      <c r="F309" s="20">
        <v>6.9170921468514468</v>
      </c>
      <c r="G309" s="20">
        <v>0</v>
      </c>
    </row>
    <row r="310" spans="1:7" x14ac:dyDescent="0.35">
      <c r="A310" s="20">
        <v>286</v>
      </c>
      <c r="B310" s="20">
        <v>3.1524822573111209</v>
      </c>
      <c r="C310" s="20">
        <v>-2.0609489239777874</v>
      </c>
      <c r="D310" s="20">
        <v>-5.3677627911998685E-3</v>
      </c>
      <c r="F310" s="20">
        <v>6.9414053002674443</v>
      </c>
      <c r="G310" s="20">
        <v>0</v>
      </c>
    </row>
    <row r="311" spans="1:7" x14ac:dyDescent="0.35">
      <c r="A311" s="20">
        <v>287</v>
      </c>
      <c r="B311" s="20">
        <v>10.809154463687065</v>
      </c>
      <c r="C311" s="20">
        <v>-9.0461544636870652</v>
      </c>
      <c r="D311" s="20">
        <v>-2.3560802875165952E-2</v>
      </c>
      <c r="F311" s="20">
        <v>6.9657184536834427</v>
      </c>
      <c r="G311" s="20">
        <v>0</v>
      </c>
    </row>
    <row r="312" spans="1:7" x14ac:dyDescent="0.35">
      <c r="A312" s="20">
        <v>288</v>
      </c>
      <c r="B312" s="20">
        <v>8.6215338332939382</v>
      </c>
      <c r="C312" s="20">
        <v>-7.5894276332939388</v>
      </c>
      <c r="D312" s="20">
        <v>-1.9766742776852222E-2</v>
      </c>
      <c r="F312" s="20">
        <v>6.990031607099441</v>
      </c>
      <c r="G312" s="20">
        <v>0</v>
      </c>
    </row>
    <row r="313" spans="1:7" x14ac:dyDescent="0.35">
      <c r="A313" s="20">
        <v>289</v>
      </c>
      <c r="B313" s="20">
        <v>11.356059621285347</v>
      </c>
      <c r="C313" s="20">
        <v>-10.307859621285347</v>
      </c>
      <c r="D313" s="20">
        <v>-2.6846927009358236E-2</v>
      </c>
      <c r="F313" s="20">
        <v>7.0143447605154385</v>
      </c>
      <c r="G313" s="20">
        <v>0</v>
      </c>
    </row>
    <row r="314" spans="1:7" x14ac:dyDescent="0.35">
      <c r="A314" s="20">
        <v>290</v>
      </c>
      <c r="B314" s="20">
        <v>0.41795646931970865</v>
      </c>
      <c r="C314" s="20">
        <v>0.64888797512473584</v>
      </c>
      <c r="D314" s="20">
        <v>1.6900354433864286E-3</v>
      </c>
      <c r="F314" s="20">
        <v>7.0386579139314369</v>
      </c>
      <c r="G314" s="20">
        <v>0</v>
      </c>
    </row>
    <row r="315" spans="1:7" x14ac:dyDescent="0.35">
      <c r="A315" s="20">
        <v>291</v>
      </c>
      <c r="B315" s="20">
        <v>17.372016354866446</v>
      </c>
      <c r="C315" s="20">
        <v>-16.171816354866447</v>
      </c>
      <c r="D315" s="20">
        <v>-4.2119662979433058E-2</v>
      </c>
      <c r="F315" s="20">
        <v>7.0629710673474353</v>
      </c>
      <c r="G315" s="20">
        <v>0</v>
      </c>
    </row>
    <row r="316" spans="1:7" x14ac:dyDescent="0.35">
      <c r="A316" s="20">
        <v>292</v>
      </c>
      <c r="B316" s="20">
        <v>9.7153441484905017</v>
      </c>
      <c r="C316" s="20">
        <v>-8.7002748151571687</v>
      </c>
      <c r="D316" s="20">
        <v>-2.2659955752749796E-2</v>
      </c>
      <c r="F316" s="20">
        <v>7.0872842207634328</v>
      </c>
      <c r="G316" s="20">
        <v>0</v>
      </c>
    </row>
    <row r="317" spans="1:7" x14ac:dyDescent="0.35">
      <c r="A317" s="20">
        <v>293</v>
      </c>
      <c r="B317" s="20">
        <v>11.356059621285347</v>
      </c>
      <c r="C317" s="20">
        <v>-10.342213467439192</v>
      </c>
      <c r="D317" s="20">
        <v>-2.6936401957026179E-2</v>
      </c>
      <c r="F317" s="20">
        <v>7.1115973741794312</v>
      </c>
      <c r="G317" s="20">
        <v>0</v>
      </c>
    </row>
    <row r="318" spans="1:7" x14ac:dyDescent="0.35">
      <c r="A318" s="20">
        <v>294</v>
      </c>
      <c r="B318" s="20">
        <v>8.6215338332939382</v>
      </c>
      <c r="C318" s="20">
        <v>-7.6215338332939382</v>
      </c>
      <c r="D318" s="20">
        <v>-1.9850363706862554E-2</v>
      </c>
      <c r="F318" s="20">
        <v>7.1359105275954295</v>
      </c>
      <c r="G318" s="20">
        <v>0</v>
      </c>
    </row>
    <row r="319" spans="1:7" x14ac:dyDescent="0.35">
      <c r="A319" s="20">
        <v>295</v>
      </c>
      <c r="B319" s="20">
        <v>-5.0510951066631087</v>
      </c>
      <c r="C319" s="20">
        <v>6.3821863066631082</v>
      </c>
      <c r="D319" s="20">
        <v>1.6622470253794982E-2</v>
      </c>
      <c r="F319" s="20">
        <v>7.160223681011427</v>
      </c>
      <c r="G319" s="20">
        <v>0</v>
      </c>
    </row>
    <row r="320" spans="1:7" x14ac:dyDescent="0.35">
      <c r="A320" s="20">
        <v>296</v>
      </c>
      <c r="B320" s="20">
        <v>14.090585409276756</v>
      </c>
      <c r="C320" s="20">
        <v>-12.903323409276755</v>
      </c>
      <c r="D320" s="20">
        <v>-3.360683929296663E-2</v>
      </c>
      <c r="F320" s="20">
        <v>7.1845368344274254</v>
      </c>
      <c r="G320" s="20">
        <v>0</v>
      </c>
    </row>
    <row r="321" spans="1:7" x14ac:dyDescent="0.35">
      <c r="A321" s="20">
        <v>297</v>
      </c>
      <c r="B321" s="20">
        <v>8.0746286756956565</v>
      </c>
      <c r="C321" s="20">
        <v>-7.0682286756956563</v>
      </c>
      <c r="D321" s="20">
        <v>-1.8409274700443758E-2</v>
      </c>
      <c r="F321" s="20">
        <v>7.2088499878434229</v>
      </c>
      <c r="G321" s="20">
        <v>0</v>
      </c>
    </row>
    <row r="322" spans="1:7" x14ac:dyDescent="0.35">
      <c r="A322" s="20">
        <v>298</v>
      </c>
      <c r="B322" s="20">
        <v>-4.5041899490648269</v>
      </c>
      <c r="C322" s="20">
        <v>5.5935140760489537</v>
      </c>
      <c r="D322" s="20">
        <v>1.456836527104147E-2</v>
      </c>
      <c r="F322" s="20">
        <v>7.2331631412594213</v>
      </c>
      <c r="G322" s="20">
        <v>0</v>
      </c>
    </row>
    <row r="323" spans="1:7" x14ac:dyDescent="0.35">
      <c r="A323" s="20">
        <v>299</v>
      </c>
      <c r="B323" s="20">
        <v>11.356059621285347</v>
      </c>
      <c r="C323" s="20">
        <v>-9.5665346212853475</v>
      </c>
      <c r="D323" s="20">
        <v>-2.4916138378504652E-2</v>
      </c>
      <c r="F323" s="20">
        <v>7.2574762946754197</v>
      </c>
      <c r="G323" s="20">
        <v>0</v>
      </c>
    </row>
    <row r="324" spans="1:7" x14ac:dyDescent="0.35">
      <c r="A324" s="20">
        <v>300</v>
      </c>
      <c r="B324" s="20">
        <v>10.809154463687065</v>
      </c>
      <c r="C324" s="20">
        <v>-9.7919280636870649</v>
      </c>
      <c r="D324" s="20">
        <v>-2.5503177930736382E-2</v>
      </c>
      <c r="F324" s="20">
        <v>7.2817894480914171</v>
      </c>
      <c r="G324" s="20">
        <v>0</v>
      </c>
    </row>
    <row r="325" spans="1:7" x14ac:dyDescent="0.35">
      <c r="A325" s="20">
        <v>301</v>
      </c>
      <c r="B325" s="20">
        <v>5.8870080453025295</v>
      </c>
      <c r="C325" s="20">
        <v>-4.6996580453025292</v>
      </c>
      <c r="D325" s="20">
        <v>-1.2240307992809778E-2</v>
      </c>
      <c r="F325" s="20">
        <v>7.3061026015074155</v>
      </c>
      <c r="G325" s="20">
        <v>0</v>
      </c>
    </row>
    <row r="326" spans="1:7" x14ac:dyDescent="0.35">
      <c r="A326" s="20">
        <v>302</v>
      </c>
      <c r="B326" s="20">
        <v>11.356059621285347</v>
      </c>
      <c r="C326" s="20">
        <v>-10.351459621285347</v>
      </c>
      <c r="D326" s="20">
        <v>-2.69604836603618E-2</v>
      </c>
      <c r="F326" s="20">
        <v>7.3304157549234139</v>
      </c>
      <c r="G326" s="20">
        <v>0</v>
      </c>
    </row>
    <row r="327" spans="1:7" x14ac:dyDescent="0.35">
      <c r="A327" s="20">
        <v>303</v>
      </c>
      <c r="B327" s="20">
        <v>11.356059621285347</v>
      </c>
      <c r="C327" s="20">
        <v>-9.9813929546186806</v>
      </c>
      <c r="D327" s="20">
        <v>-2.5996641199015045E-2</v>
      </c>
      <c r="F327" s="20">
        <v>7.3547289083394114</v>
      </c>
      <c r="G327" s="20">
        <v>0</v>
      </c>
    </row>
    <row r="328" spans="1:7" x14ac:dyDescent="0.35">
      <c r="A328" s="20">
        <v>304</v>
      </c>
      <c r="B328" s="20">
        <v>6.4339132029008113</v>
      </c>
      <c r="C328" s="20">
        <v>-4.1174426146655172</v>
      </c>
      <c r="D328" s="20">
        <v>-1.0723921881210321E-2</v>
      </c>
      <c r="F328" s="20">
        <v>7.3790420617554098</v>
      </c>
      <c r="G328" s="20">
        <v>0</v>
      </c>
    </row>
    <row r="329" spans="1:7" x14ac:dyDescent="0.35">
      <c r="A329" s="20">
        <v>305</v>
      </c>
      <c r="B329" s="20">
        <v>11.356059621285347</v>
      </c>
      <c r="C329" s="20">
        <v>-10.052726287952014</v>
      </c>
      <c r="D329" s="20">
        <v>-2.6182429603562159E-2</v>
      </c>
      <c r="F329" s="20">
        <v>7.4033552151714082</v>
      </c>
      <c r="G329" s="20">
        <v>0</v>
      </c>
    </row>
    <row r="330" spans="1:7" x14ac:dyDescent="0.35">
      <c r="A330" s="20">
        <v>306</v>
      </c>
      <c r="B330" s="20">
        <v>16.825111197268164</v>
      </c>
      <c r="C330" s="20">
        <v>-13.896111197268164</v>
      </c>
      <c r="D330" s="20">
        <v>-3.6192565356304697E-2</v>
      </c>
      <c r="F330" s="20">
        <v>7.4276683685874056</v>
      </c>
      <c r="G330" s="20">
        <v>0</v>
      </c>
    </row>
    <row r="331" spans="1:7" x14ac:dyDescent="0.35">
      <c r="A331" s="20">
        <v>307</v>
      </c>
      <c r="B331" s="20">
        <v>11.356059621285347</v>
      </c>
      <c r="C331" s="20">
        <v>-10.242877803103529</v>
      </c>
      <c r="D331" s="20">
        <v>-2.6677681191724069E-2</v>
      </c>
      <c r="F331" s="20">
        <v>7.451981522003404</v>
      </c>
      <c r="G331" s="20">
        <v>0</v>
      </c>
    </row>
    <row r="332" spans="1:7" x14ac:dyDescent="0.35">
      <c r="A332" s="20">
        <v>308</v>
      </c>
      <c r="B332" s="20">
        <v>3.1524822573111209</v>
      </c>
      <c r="C332" s="20">
        <v>-2.0968155906444541</v>
      </c>
      <c r="D332" s="20">
        <v>-5.4611778955422491E-3</v>
      </c>
      <c r="F332" s="20">
        <v>7.4762946754194015</v>
      </c>
      <c r="G332" s="20">
        <v>0</v>
      </c>
    </row>
    <row r="333" spans="1:7" x14ac:dyDescent="0.35">
      <c r="A333" s="20">
        <v>309</v>
      </c>
      <c r="B333" s="20">
        <v>16.278206039669882</v>
      </c>
      <c r="C333" s="20">
        <v>-15.088761595225439</v>
      </c>
      <c r="D333" s="20">
        <v>-3.9298835654701367E-2</v>
      </c>
      <c r="F333" s="20">
        <v>7.5006078288353999</v>
      </c>
      <c r="G333" s="20">
        <v>0</v>
      </c>
    </row>
    <row r="334" spans="1:7" x14ac:dyDescent="0.35">
      <c r="A334" s="20">
        <v>310</v>
      </c>
      <c r="B334" s="20">
        <v>19.559636985259573</v>
      </c>
      <c r="C334" s="20">
        <v>-18.518346985259573</v>
      </c>
      <c r="D334" s="20">
        <v>-4.8231226279082662E-2</v>
      </c>
      <c r="F334" s="20">
        <v>7.5249209822513983</v>
      </c>
      <c r="G334" s="20">
        <v>0</v>
      </c>
    </row>
    <row r="335" spans="1:7" x14ac:dyDescent="0.35">
      <c r="A335" s="20">
        <v>311</v>
      </c>
      <c r="B335" s="20">
        <v>5.3401028877042478</v>
      </c>
      <c r="C335" s="20">
        <v>-4.2990863877042482</v>
      </c>
      <c r="D335" s="20">
        <v>-1.1197014967034395E-2</v>
      </c>
      <c r="F335" s="20">
        <v>7.5492341356673958</v>
      </c>
      <c r="G335" s="20">
        <v>0</v>
      </c>
    </row>
    <row r="336" spans="1:7" x14ac:dyDescent="0.35">
      <c r="A336" s="20">
        <v>312</v>
      </c>
      <c r="B336" s="20">
        <v>11.356059621285347</v>
      </c>
      <c r="C336" s="20">
        <v>-10.237309621285346</v>
      </c>
      <c r="D336" s="20">
        <v>-2.6663178804580679E-2</v>
      </c>
      <c r="F336" s="20">
        <v>7.5735472890833941</v>
      </c>
      <c r="G336" s="20">
        <v>0</v>
      </c>
    </row>
    <row r="337" spans="1:7" x14ac:dyDescent="0.35">
      <c r="A337" s="20">
        <v>313</v>
      </c>
      <c r="B337" s="20">
        <v>3.6993874149094026</v>
      </c>
      <c r="C337" s="20">
        <v>-2.652034473732932</v>
      </c>
      <c r="D337" s="20">
        <v>-6.9072512197960638E-3</v>
      </c>
      <c r="F337" s="20">
        <v>7.5978604424993925</v>
      </c>
      <c r="G337" s="20">
        <v>0</v>
      </c>
    </row>
    <row r="338" spans="1:7" x14ac:dyDescent="0.35">
      <c r="A338" s="20">
        <v>314</v>
      </c>
      <c r="B338" s="20">
        <v>11.356059621285347</v>
      </c>
      <c r="C338" s="20">
        <v>-7.5045596212853471</v>
      </c>
      <c r="D338" s="20">
        <v>-1.9545703161691078E-2</v>
      </c>
      <c r="F338" s="20">
        <v>7.62217359591539</v>
      </c>
      <c r="G338" s="20">
        <v>0</v>
      </c>
    </row>
    <row r="339" spans="1:7" x14ac:dyDescent="0.35">
      <c r="A339" s="20">
        <v>315</v>
      </c>
      <c r="B339" s="20">
        <v>11.356059621285347</v>
      </c>
      <c r="C339" s="20">
        <v>-10.343579621285347</v>
      </c>
      <c r="D339" s="20">
        <v>-2.6939960118850147E-2</v>
      </c>
      <c r="F339" s="20">
        <v>7.6464867493313884</v>
      </c>
      <c r="G339" s="20">
        <v>0</v>
      </c>
    </row>
    <row r="340" spans="1:7" x14ac:dyDescent="0.35">
      <c r="A340" s="20">
        <v>316</v>
      </c>
      <c r="B340" s="20">
        <v>9.1684389908922199</v>
      </c>
      <c r="C340" s="20">
        <v>-8.0307056575588867</v>
      </c>
      <c r="D340" s="20">
        <v>-2.0916055955682415E-2</v>
      </c>
      <c r="F340" s="20">
        <v>7.6707999027473868</v>
      </c>
      <c r="G340" s="20">
        <v>0</v>
      </c>
    </row>
    <row r="341" spans="1:7" x14ac:dyDescent="0.35">
      <c r="A341" s="20">
        <v>317</v>
      </c>
      <c r="B341" s="20">
        <v>11.356059621285347</v>
      </c>
      <c r="C341" s="20">
        <v>-10.348026287952013</v>
      </c>
      <c r="D341" s="20">
        <v>-2.6951541508180327E-2</v>
      </c>
      <c r="F341" s="20">
        <v>7.6951130561633843</v>
      </c>
      <c r="G341" s="20">
        <v>0</v>
      </c>
    </row>
    <row r="342" spans="1:7" x14ac:dyDescent="0.35">
      <c r="A342" s="20">
        <v>318</v>
      </c>
      <c r="B342" s="20">
        <v>11.902964778883629</v>
      </c>
      <c r="C342" s="20">
        <v>-9.0697647788836289</v>
      </c>
      <c r="D342" s="20">
        <v>-2.3622296185323299E-2</v>
      </c>
      <c r="F342" s="20">
        <v>7.7194262095793826</v>
      </c>
      <c r="G342" s="20">
        <v>0</v>
      </c>
    </row>
    <row r="343" spans="1:7" x14ac:dyDescent="0.35">
      <c r="A343" s="20">
        <v>319</v>
      </c>
      <c r="B343" s="20">
        <v>-20.364439519414997</v>
      </c>
      <c r="C343" s="20">
        <v>21.491239519414997</v>
      </c>
      <c r="D343" s="20">
        <v>5.5974155636242882E-2</v>
      </c>
      <c r="F343" s="20">
        <v>7.7437393629953801</v>
      </c>
      <c r="G343" s="20">
        <v>0</v>
      </c>
    </row>
    <row r="344" spans="1:7" x14ac:dyDescent="0.35">
      <c r="A344" s="20">
        <v>320</v>
      </c>
      <c r="B344" s="20">
        <v>11.902964778883629</v>
      </c>
      <c r="C344" s="20">
        <v>-10.837164778883629</v>
      </c>
      <c r="D344" s="20">
        <v>-2.8225507767518192E-2</v>
      </c>
      <c r="F344" s="20">
        <v>7.7680525164113785</v>
      </c>
      <c r="G344" s="20">
        <v>0</v>
      </c>
    </row>
    <row r="345" spans="1:7" x14ac:dyDescent="0.35">
      <c r="A345" s="20">
        <v>321</v>
      </c>
      <c r="B345" s="20">
        <v>8.6215338332939382</v>
      </c>
      <c r="C345" s="20">
        <v>-7.5949052618653665</v>
      </c>
      <c r="D345" s="20">
        <v>-1.9781009317127743E-2</v>
      </c>
      <c r="F345" s="20">
        <v>7.7923656698273769</v>
      </c>
      <c r="G345" s="20">
        <v>0</v>
      </c>
    </row>
    <row r="346" spans="1:7" x14ac:dyDescent="0.35">
      <c r="A346" s="20">
        <v>322</v>
      </c>
      <c r="B346" s="20">
        <v>11.356059621285347</v>
      </c>
      <c r="C346" s="20">
        <v>-10.276939621285347</v>
      </c>
      <c r="D346" s="20">
        <v>-2.6766395549518096E-2</v>
      </c>
      <c r="F346" s="20">
        <v>7.8166788232433744</v>
      </c>
      <c r="G346" s="20">
        <v>0</v>
      </c>
    </row>
    <row r="347" spans="1:7" x14ac:dyDescent="0.35">
      <c r="A347" s="20">
        <v>323</v>
      </c>
      <c r="B347" s="20">
        <v>12.44986993648191</v>
      </c>
      <c r="C347" s="20">
        <v>-11.21912919574117</v>
      </c>
      <c r="D347" s="20">
        <v>-2.9220338042308815E-2</v>
      </c>
      <c r="F347" s="20">
        <v>7.8409919766593728</v>
      </c>
      <c r="G347" s="20">
        <v>0</v>
      </c>
    </row>
    <row r="348" spans="1:7" x14ac:dyDescent="0.35">
      <c r="A348" s="20">
        <v>324</v>
      </c>
      <c r="B348" s="20">
        <v>9.7153441484905017</v>
      </c>
      <c r="C348" s="20">
        <v>-8.6993441484905016</v>
      </c>
      <c r="D348" s="20">
        <v>-2.2657531821789534E-2</v>
      </c>
      <c r="F348" s="20">
        <v>7.8653051300753711</v>
      </c>
      <c r="G348" s="20">
        <v>0</v>
      </c>
    </row>
    <row r="349" spans="1:7" x14ac:dyDescent="0.35">
      <c r="A349" s="20">
        <v>325</v>
      </c>
      <c r="B349" s="20">
        <v>8.6215338332939382</v>
      </c>
      <c r="C349" s="20">
        <v>-7.577573833293938</v>
      </c>
      <c r="D349" s="20">
        <v>-1.9735869432135109E-2</v>
      </c>
      <c r="F349" s="20">
        <v>7.8896182834913686</v>
      </c>
      <c r="G349" s="20">
        <v>0</v>
      </c>
    </row>
    <row r="350" spans="1:7" x14ac:dyDescent="0.35">
      <c r="A350" s="20">
        <v>326</v>
      </c>
      <c r="B350" s="20">
        <v>9.7153441484905017</v>
      </c>
      <c r="C350" s="20">
        <v>-8.5860468151571681</v>
      </c>
      <c r="D350" s="20">
        <v>-2.2362447745161836E-2</v>
      </c>
      <c r="F350" s="20">
        <v>7.913931436907367</v>
      </c>
      <c r="G350" s="20">
        <v>0</v>
      </c>
    </row>
    <row r="351" spans="1:7" x14ac:dyDescent="0.35">
      <c r="A351" s="20">
        <v>327</v>
      </c>
      <c r="B351" s="20">
        <v>12.996775094080192</v>
      </c>
      <c r="C351" s="20">
        <v>-11.632775094080191</v>
      </c>
      <c r="D351" s="20">
        <v>-3.0297683063334951E-2</v>
      </c>
      <c r="F351" s="20">
        <v>7.9382445903233654</v>
      </c>
      <c r="G351" s="20">
        <v>0</v>
      </c>
    </row>
    <row r="352" spans="1:7" x14ac:dyDescent="0.35">
      <c r="A352" s="20">
        <v>328</v>
      </c>
      <c r="B352" s="20">
        <v>10.809154463687065</v>
      </c>
      <c r="C352" s="20">
        <v>-9.7730104636870649</v>
      </c>
      <c r="D352" s="20">
        <v>-2.5453906845850489E-2</v>
      </c>
      <c r="F352" s="20">
        <v>7.9625577437393629</v>
      </c>
      <c r="G352" s="20">
        <v>0</v>
      </c>
    </row>
    <row r="353" spans="1:7" x14ac:dyDescent="0.35">
      <c r="A353" s="20">
        <v>329</v>
      </c>
      <c r="B353" s="20">
        <v>14.637490566875037</v>
      </c>
      <c r="C353" s="20">
        <v>-13.582490566875038</v>
      </c>
      <c r="D353" s="20">
        <v>-3.5375737180316856E-2</v>
      </c>
      <c r="F353" s="20">
        <v>7.9868708971553612</v>
      </c>
      <c r="G353" s="20">
        <v>0</v>
      </c>
    </row>
    <row r="354" spans="1:7" x14ac:dyDescent="0.35">
      <c r="A354" s="20">
        <v>330</v>
      </c>
      <c r="B354" s="20">
        <v>10.262249306088783</v>
      </c>
      <c r="C354" s="20">
        <v>-9.2439635918030696</v>
      </c>
      <c r="D354" s="20">
        <v>-2.4075998795505132E-2</v>
      </c>
      <c r="F354" s="20">
        <v>8.0111840505713587</v>
      </c>
      <c r="G354" s="20">
        <v>0</v>
      </c>
    </row>
    <row r="355" spans="1:7" x14ac:dyDescent="0.35">
      <c r="A355" s="20">
        <v>331</v>
      </c>
      <c r="B355" s="20">
        <v>10.809154463687065</v>
      </c>
      <c r="C355" s="20">
        <v>-9.7431044636870645</v>
      </c>
      <c r="D355" s="20">
        <v>-2.5376016359499282E-2</v>
      </c>
      <c r="F355" s="20">
        <v>8.035497203987358</v>
      </c>
      <c r="G355" s="20">
        <v>0</v>
      </c>
    </row>
    <row r="356" spans="1:7" x14ac:dyDescent="0.35">
      <c r="A356" s="20">
        <v>332</v>
      </c>
      <c r="B356" s="20">
        <v>4.7931977301059661</v>
      </c>
      <c r="C356" s="20">
        <v>-3.6630477301059661</v>
      </c>
      <c r="D356" s="20">
        <v>-9.5404457040604764E-3</v>
      </c>
      <c r="F356" s="20">
        <v>8.0598103574033555</v>
      </c>
      <c r="G356" s="20">
        <v>0</v>
      </c>
    </row>
    <row r="357" spans="1:7" x14ac:dyDescent="0.35">
      <c r="A357" s="20">
        <v>333</v>
      </c>
      <c r="B357" s="20">
        <v>11.356059621285347</v>
      </c>
      <c r="C357" s="20">
        <v>-10.103784621285346</v>
      </c>
      <c r="D357" s="20">
        <v>-2.6315411560882268E-2</v>
      </c>
      <c r="F357" s="20">
        <v>8.0841235108193548</v>
      </c>
      <c r="G357" s="20">
        <v>0</v>
      </c>
    </row>
    <row r="358" spans="1:7" x14ac:dyDescent="0.35">
      <c r="A358" s="20">
        <v>334</v>
      </c>
      <c r="B358" s="20">
        <v>6.980818360499093</v>
      </c>
      <c r="C358" s="20">
        <v>-5.9689183604990932</v>
      </c>
      <c r="D358" s="20">
        <v>-1.5546109613118232E-2</v>
      </c>
      <c r="F358" s="20">
        <v>8.1084366642353523</v>
      </c>
      <c r="G358" s="20">
        <v>0</v>
      </c>
    </row>
    <row r="359" spans="1:7" x14ac:dyDescent="0.35">
      <c r="A359" s="20">
        <v>335</v>
      </c>
      <c r="B359" s="20">
        <v>10.809154463687065</v>
      </c>
      <c r="C359" s="20">
        <v>-9.781507404863536</v>
      </c>
      <c r="D359" s="20">
        <v>-2.5476037217037974E-2</v>
      </c>
      <c r="F359" s="20">
        <v>8.1327498176513497</v>
      </c>
      <c r="G359" s="20">
        <v>0</v>
      </c>
    </row>
    <row r="360" spans="1:7" x14ac:dyDescent="0.35">
      <c r="A360" s="20">
        <v>336</v>
      </c>
      <c r="B360" s="20">
        <v>11.356059621285347</v>
      </c>
      <c r="C360" s="20">
        <v>-10.187668421285347</v>
      </c>
      <c r="D360" s="20">
        <v>-2.653388778568623E-2</v>
      </c>
      <c r="F360" s="20">
        <v>8.157062971067349</v>
      </c>
      <c r="G360" s="20">
        <v>0</v>
      </c>
    </row>
    <row r="361" spans="1:7" x14ac:dyDescent="0.35">
      <c r="A361" s="20">
        <v>337</v>
      </c>
      <c r="B361" s="20">
        <v>11.356059621285347</v>
      </c>
      <c r="C361" s="20">
        <v>-10.344376287952013</v>
      </c>
      <c r="D361" s="20">
        <v>-2.6942035045424292E-2</v>
      </c>
      <c r="F361" s="20">
        <v>8.1813761244833465</v>
      </c>
      <c r="G361" s="20">
        <v>0</v>
      </c>
    </row>
    <row r="362" spans="1:7" x14ac:dyDescent="0.35">
      <c r="A362" s="20">
        <v>338</v>
      </c>
      <c r="B362" s="20">
        <v>-3.4103796338682635</v>
      </c>
      <c r="C362" s="20">
        <v>4.5117156338682634</v>
      </c>
      <c r="D362" s="20">
        <v>1.1750810038130673E-2</v>
      </c>
      <c r="F362" s="20">
        <v>8.205689277899344</v>
      </c>
      <c r="G362" s="20">
        <v>0</v>
      </c>
    </row>
    <row r="363" spans="1:7" x14ac:dyDescent="0.35">
      <c r="A363" s="20">
        <v>339</v>
      </c>
      <c r="B363" s="20">
        <v>11.356059621285347</v>
      </c>
      <c r="C363" s="20">
        <v>-10.275226287952014</v>
      </c>
      <c r="D363" s="20">
        <v>-2.6761933155128505E-2</v>
      </c>
      <c r="F363" s="20">
        <v>8.2300024313153433</v>
      </c>
      <c r="G363" s="20">
        <v>0</v>
      </c>
    </row>
    <row r="364" spans="1:7" x14ac:dyDescent="0.35">
      <c r="A364" s="20">
        <v>340</v>
      </c>
      <c r="B364" s="20">
        <v>11.356059621285347</v>
      </c>
      <c r="C364" s="20">
        <v>-10.105831049856775</v>
      </c>
      <c r="D364" s="20">
        <v>-2.6320741505265054E-2</v>
      </c>
      <c r="F364" s="20">
        <v>8.2543155847313407</v>
      </c>
      <c r="G364" s="20">
        <v>0</v>
      </c>
    </row>
    <row r="365" spans="1:7" x14ac:dyDescent="0.35">
      <c r="A365" s="20">
        <v>341</v>
      </c>
      <c r="B365" s="20">
        <v>17.372016354866446</v>
      </c>
      <c r="C365" s="20">
        <v>-16.304873497723587</v>
      </c>
      <c r="D365" s="20">
        <v>-4.246621168436332E-2</v>
      </c>
      <c r="F365" s="20">
        <v>8.2786287381473382</v>
      </c>
      <c r="G365" s="20">
        <v>0</v>
      </c>
    </row>
    <row r="366" spans="1:7" x14ac:dyDescent="0.35">
      <c r="A366" s="20">
        <v>342</v>
      </c>
      <c r="B366" s="20">
        <v>11.356059621285347</v>
      </c>
      <c r="C366" s="20">
        <v>-10.352395621285346</v>
      </c>
      <c r="D366" s="20">
        <v>-2.6962921482043892E-2</v>
      </c>
      <c r="F366" s="20">
        <v>8.3029418915633375</v>
      </c>
      <c r="G366" s="20">
        <v>0</v>
      </c>
    </row>
    <row r="367" spans="1:7" x14ac:dyDescent="0.35">
      <c r="A367" s="20">
        <v>343</v>
      </c>
      <c r="B367" s="20">
        <v>10.809154463687065</v>
      </c>
      <c r="C367" s="20">
        <v>-9.7888681303537322</v>
      </c>
      <c r="D367" s="20">
        <v>-2.5495208302717405E-2</v>
      </c>
      <c r="F367" s="20">
        <v>8.327255044979335</v>
      </c>
      <c r="G367" s="20">
        <v>0</v>
      </c>
    </row>
    <row r="368" spans="1:7" x14ac:dyDescent="0.35">
      <c r="A368" s="20">
        <v>344</v>
      </c>
      <c r="B368" s="20">
        <v>3.1524822573111209</v>
      </c>
      <c r="C368" s="20">
        <v>-2.1316464364155987</v>
      </c>
      <c r="D368" s="20">
        <v>-5.5518951936475887E-3</v>
      </c>
      <c r="F368" s="20">
        <v>8.3515681983953325</v>
      </c>
      <c r="G368" s="20">
        <v>0</v>
      </c>
    </row>
    <row r="369" spans="1:7" x14ac:dyDescent="0.35">
      <c r="A369" s="20">
        <v>345</v>
      </c>
      <c r="B369" s="20">
        <v>11.356059621285347</v>
      </c>
      <c r="C369" s="20">
        <v>-10.123301000595692</v>
      </c>
      <c r="D369" s="20">
        <v>-2.6366242172675802E-2</v>
      </c>
      <c r="F369" s="20">
        <v>8.3758813518113318</v>
      </c>
      <c r="G369" s="20">
        <v>0</v>
      </c>
    </row>
    <row r="370" spans="1:7" x14ac:dyDescent="0.35">
      <c r="A370" s="20">
        <v>346</v>
      </c>
      <c r="B370" s="20">
        <v>11.356059621285347</v>
      </c>
      <c r="C370" s="20">
        <v>-9.6531716212853471</v>
      </c>
      <c r="D370" s="20">
        <v>-2.5141785341188039E-2</v>
      </c>
      <c r="F370" s="20">
        <v>8.4001945052273292</v>
      </c>
      <c r="G370" s="20">
        <v>0</v>
      </c>
    </row>
    <row r="371" spans="1:7" x14ac:dyDescent="0.35">
      <c r="A371" s="20">
        <v>347</v>
      </c>
      <c r="B371" s="20">
        <v>11.356059621285347</v>
      </c>
      <c r="C371" s="20">
        <v>-10.240154621285347</v>
      </c>
      <c r="D371" s="20">
        <v>-2.6670588636509698E-2</v>
      </c>
      <c r="F371" s="20">
        <v>8.4245076586433267</v>
      </c>
      <c r="G371" s="20">
        <v>0</v>
      </c>
    </row>
    <row r="372" spans="1:7" x14ac:dyDescent="0.35">
      <c r="A372" s="20">
        <v>348</v>
      </c>
      <c r="B372" s="20">
        <v>11.356059621285347</v>
      </c>
      <c r="C372" s="20">
        <v>-10.326059621285347</v>
      </c>
      <c r="D372" s="20">
        <v>-2.6894329097621194E-2</v>
      </c>
      <c r="F372" s="20">
        <v>8.4488208120593242</v>
      </c>
      <c r="G372" s="20">
        <v>0</v>
      </c>
    </row>
    <row r="373" spans="1:7" x14ac:dyDescent="0.35">
      <c r="A373" s="20">
        <v>349</v>
      </c>
      <c r="B373" s="20">
        <v>11.356059621285347</v>
      </c>
      <c r="C373" s="20">
        <v>-10.289702605299556</v>
      </c>
      <c r="D373" s="20">
        <v>-2.6799636873404923E-2</v>
      </c>
      <c r="F373" s="20">
        <v>8.4731339654753235</v>
      </c>
      <c r="G373" s="20">
        <v>0</v>
      </c>
    </row>
    <row r="374" spans="1:7" x14ac:dyDescent="0.35">
      <c r="A374" s="20">
        <v>350</v>
      </c>
      <c r="B374" s="20">
        <v>6.980818360499093</v>
      </c>
      <c r="C374" s="20">
        <v>-5.8332183604990933</v>
      </c>
      <c r="D374" s="20">
        <v>-1.5192677559421363E-2</v>
      </c>
      <c r="F374" s="20">
        <v>8.497447118891321</v>
      </c>
      <c r="G374" s="20">
        <v>0</v>
      </c>
    </row>
    <row r="375" spans="1:7" x14ac:dyDescent="0.35">
      <c r="A375" s="20">
        <v>351</v>
      </c>
      <c r="B375" s="20">
        <v>5.8870080453025295</v>
      </c>
      <c r="C375" s="20">
        <v>-4.6135962805966475</v>
      </c>
      <c r="D375" s="20">
        <v>-1.2016159236400224E-2</v>
      </c>
      <c r="F375" s="20">
        <v>8.5217602723073185</v>
      </c>
      <c r="G375" s="20">
        <v>0</v>
      </c>
    </row>
    <row r="376" spans="1:7" x14ac:dyDescent="0.35">
      <c r="A376" s="20">
        <v>352</v>
      </c>
      <c r="B376" s="20">
        <v>11.356059621285347</v>
      </c>
      <c r="C376" s="20">
        <v>-10.190459621285347</v>
      </c>
      <c r="D376" s="20">
        <v>-2.6541157494958736E-2</v>
      </c>
      <c r="F376" s="20">
        <v>8.5460734257233177</v>
      </c>
      <c r="G376" s="20">
        <v>0</v>
      </c>
    </row>
    <row r="377" spans="1:7" x14ac:dyDescent="0.35">
      <c r="A377" s="20">
        <v>353</v>
      </c>
      <c r="B377" s="20">
        <v>11.356059621285347</v>
      </c>
      <c r="C377" s="20">
        <v>-10.269877678623814</v>
      </c>
      <c r="D377" s="20">
        <v>-2.6748002646806563E-2</v>
      </c>
      <c r="F377" s="20">
        <v>8.5703865791393152</v>
      </c>
      <c r="G377" s="20">
        <v>0</v>
      </c>
    </row>
    <row r="378" spans="1:7" x14ac:dyDescent="0.35">
      <c r="A378" s="20">
        <v>354</v>
      </c>
      <c r="B378" s="20">
        <v>11.356059621285347</v>
      </c>
      <c r="C378" s="20">
        <v>-10.316631049856776</v>
      </c>
      <c r="D378" s="20">
        <v>-2.686977228580522E-2</v>
      </c>
      <c r="F378" s="20">
        <v>8.5946997325553127</v>
      </c>
      <c r="G378" s="20">
        <v>0</v>
      </c>
    </row>
    <row r="379" spans="1:7" x14ac:dyDescent="0.35">
      <c r="A379" s="20">
        <v>355</v>
      </c>
      <c r="B379" s="20">
        <v>10.809154463687065</v>
      </c>
      <c r="C379" s="20">
        <v>-9.6465830351156363</v>
      </c>
      <c r="D379" s="20">
        <v>-2.5124625300355911E-2</v>
      </c>
      <c r="F379" s="20">
        <v>8.619012885971312</v>
      </c>
      <c r="G379" s="20">
        <v>0</v>
      </c>
    </row>
    <row r="380" spans="1:7" x14ac:dyDescent="0.35">
      <c r="A380" s="20">
        <v>356</v>
      </c>
      <c r="B380" s="20">
        <v>11.356059621285347</v>
      </c>
      <c r="C380" s="20">
        <v>-10.329135621285348</v>
      </c>
      <c r="D380" s="20">
        <v>-2.6902340571439701E-2</v>
      </c>
      <c r="F380" s="20">
        <v>8.6433260393873095</v>
      </c>
      <c r="G380" s="20">
        <v>0</v>
      </c>
    </row>
    <row r="381" spans="1:7" x14ac:dyDescent="0.35">
      <c r="A381" s="20">
        <v>357</v>
      </c>
      <c r="B381" s="20">
        <v>5.8870080453025295</v>
      </c>
      <c r="C381" s="20">
        <v>-4.1470080453025293</v>
      </c>
      <c r="D381" s="20">
        <v>-1.0800925351132735E-2</v>
      </c>
      <c r="F381" s="20">
        <v>8.667639192803307</v>
      </c>
      <c r="G381" s="20">
        <v>0</v>
      </c>
    </row>
    <row r="382" spans="1:7" x14ac:dyDescent="0.35">
      <c r="A382" s="20">
        <v>358</v>
      </c>
      <c r="B382" s="20">
        <v>11.902964778883629</v>
      </c>
      <c r="C382" s="20">
        <v>-10.872084778883629</v>
      </c>
      <c r="D382" s="20">
        <v>-2.8316457268734805E-2</v>
      </c>
      <c r="F382" s="20">
        <v>8.6919523462193062</v>
      </c>
      <c r="G382" s="20">
        <v>0</v>
      </c>
    </row>
    <row r="383" spans="1:7" x14ac:dyDescent="0.35">
      <c r="A383" s="20">
        <v>359</v>
      </c>
      <c r="B383" s="20">
        <v>15.731300882071602</v>
      </c>
      <c r="C383" s="20">
        <v>-14.682747163063338</v>
      </c>
      <c r="D383" s="20">
        <v>-3.8241366866273808E-2</v>
      </c>
      <c r="F383" s="20">
        <v>8.7162654996353037</v>
      </c>
      <c r="G383" s="20">
        <v>0</v>
      </c>
    </row>
    <row r="384" spans="1:7" x14ac:dyDescent="0.35">
      <c r="A384" s="20">
        <v>360</v>
      </c>
      <c r="B384" s="20">
        <v>3.1524822573111209</v>
      </c>
      <c r="C384" s="20">
        <v>-2.1387322573111209</v>
      </c>
      <c r="D384" s="20">
        <v>-5.570350287466547E-3</v>
      </c>
      <c r="F384" s="20">
        <v>8.7405786530513012</v>
      </c>
      <c r="G384" s="20">
        <v>0</v>
      </c>
    </row>
    <row r="385" spans="1:7" x14ac:dyDescent="0.35">
      <c r="A385" s="20">
        <v>361</v>
      </c>
      <c r="B385" s="20">
        <v>11.356059621285347</v>
      </c>
      <c r="C385" s="20">
        <v>-10.245289621285346</v>
      </c>
      <c r="D385" s="20">
        <v>-2.6683962797126745E-2</v>
      </c>
      <c r="F385" s="20">
        <v>8.7648918064673005</v>
      </c>
      <c r="G385" s="20">
        <v>0</v>
      </c>
    </row>
    <row r="386" spans="1:7" x14ac:dyDescent="0.35">
      <c r="A386" s="20">
        <v>362</v>
      </c>
      <c r="B386" s="20">
        <v>15.731300882071602</v>
      </c>
      <c r="C386" s="20">
        <v>-14.489707503902952</v>
      </c>
      <c r="D386" s="20">
        <v>-3.773859307716549E-2</v>
      </c>
      <c r="F386" s="20">
        <v>8.789204959883298</v>
      </c>
      <c r="G386" s="20">
        <v>0</v>
      </c>
    </row>
    <row r="387" spans="1:7" x14ac:dyDescent="0.35">
      <c r="A387" s="20">
        <v>363</v>
      </c>
      <c r="B387" s="20">
        <v>3.1524822573111209</v>
      </c>
      <c r="C387" s="20">
        <v>-2.1391489239777872</v>
      </c>
      <c r="D387" s="20">
        <v>-5.5714355001099287E-3</v>
      </c>
      <c r="F387" s="20">
        <v>8.8135181132992955</v>
      </c>
      <c r="G387" s="20">
        <v>0</v>
      </c>
    </row>
    <row r="388" spans="1:7" x14ac:dyDescent="0.35">
      <c r="A388" s="20">
        <v>364</v>
      </c>
      <c r="B388" s="20">
        <v>10.809154463687065</v>
      </c>
      <c r="C388" s="20">
        <v>-9.7075401779727795</v>
      </c>
      <c r="D388" s="20">
        <v>-2.5283388809475244E-2</v>
      </c>
      <c r="F388" s="20">
        <v>8.8378312667152947</v>
      </c>
      <c r="G388" s="20">
        <v>0</v>
      </c>
    </row>
    <row r="389" spans="1:7" x14ac:dyDescent="0.35">
      <c r="A389" s="20">
        <v>365</v>
      </c>
      <c r="B389" s="20">
        <v>11.356059621285347</v>
      </c>
      <c r="C389" s="20">
        <v>-10.316326287952013</v>
      </c>
      <c r="D389" s="20">
        <v>-2.6868978530271769E-2</v>
      </c>
      <c r="F389" s="20">
        <v>8.8621444201312922</v>
      </c>
      <c r="G389" s="20">
        <v>0</v>
      </c>
    </row>
    <row r="390" spans="1:7" x14ac:dyDescent="0.35">
      <c r="A390" s="20">
        <v>366</v>
      </c>
      <c r="B390" s="20">
        <v>11.356059621285347</v>
      </c>
      <c r="C390" s="20">
        <v>-10.342901726548504</v>
      </c>
      <c r="D390" s="20">
        <v>-2.6938194534995817E-2</v>
      </c>
      <c r="F390" s="20">
        <v>8.8864575735472897</v>
      </c>
      <c r="G390" s="20">
        <v>0</v>
      </c>
    </row>
    <row r="391" spans="1:7" x14ac:dyDescent="0.35">
      <c r="A391" s="20">
        <v>367</v>
      </c>
      <c r="B391" s="20">
        <v>5.8870080453025295</v>
      </c>
      <c r="C391" s="20">
        <v>-4.8535070453025293</v>
      </c>
      <c r="D391" s="20">
        <v>-1.2641009304742053E-2</v>
      </c>
      <c r="F391" s="20">
        <v>8.910770726963289</v>
      </c>
      <c r="G391" s="20">
        <v>0</v>
      </c>
    </row>
    <row r="392" spans="1:7" x14ac:dyDescent="0.35">
      <c r="A392" s="20">
        <v>368</v>
      </c>
      <c r="B392" s="20">
        <v>8.6215338332939382</v>
      </c>
      <c r="C392" s="20">
        <v>-7.5804138332939379</v>
      </c>
      <c r="D392" s="20">
        <v>-1.9743266241512403E-2</v>
      </c>
      <c r="F392" s="20">
        <v>8.9350838803792865</v>
      </c>
      <c r="G392" s="20">
        <v>0</v>
      </c>
    </row>
    <row r="393" spans="1:7" x14ac:dyDescent="0.35">
      <c r="A393" s="20">
        <v>369</v>
      </c>
      <c r="B393" s="20">
        <v>11.356059621285347</v>
      </c>
      <c r="C393" s="20">
        <v>-10.254502698208423</v>
      </c>
      <c r="D393" s="20">
        <v>-2.6707958351274059E-2</v>
      </c>
      <c r="F393" s="20">
        <v>8.959397033795284</v>
      </c>
      <c r="G393" s="20">
        <v>0</v>
      </c>
    </row>
    <row r="394" spans="1:7" x14ac:dyDescent="0.35">
      <c r="A394" s="20">
        <v>370</v>
      </c>
      <c r="B394" s="20">
        <v>11.356059621285347</v>
      </c>
      <c r="C394" s="20">
        <v>-10.135859621285347</v>
      </c>
      <c r="D394" s="20">
        <v>-2.6398951230169866E-2</v>
      </c>
      <c r="F394" s="20">
        <v>8.9837101872112815</v>
      </c>
      <c r="G394" s="20">
        <v>0</v>
      </c>
    </row>
    <row r="395" spans="1:7" x14ac:dyDescent="0.35">
      <c r="A395" s="20">
        <v>371</v>
      </c>
      <c r="B395" s="20">
        <v>3.1524822573111209</v>
      </c>
      <c r="C395" s="20">
        <v>-2.0107955906444541</v>
      </c>
      <c r="D395" s="20">
        <v>-5.2371379157411828E-3</v>
      </c>
      <c r="F395" s="20">
        <v>9.0080233406272807</v>
      </c>
      <c r="G395" s="20">
        <v>0</v>
      </c>
    </row>
    <row r="396" spans="1:7" x14ac:dyDescent="0.35">
      <c r="A396" s="20">
        <v>372</v>
      </c>
      <c r="B396" s="20">
        <v>5.8870080453025295</v>
      </c>
      <c r="C396" s="20">
        <v>-4.6336747119691957</v>
      </c>
      <c r="D396" s="20">
        <v>-1.2068453718603697E-2</v>
      </c>
      <c r="F396" s="20">
        <v>9.0323364940432782</v>
      </c>
      <c r="G396" s="20">
        <v>0</v>
      </c>
    </row>
    <row r="397" spans="1:7" x14ac:dyDescent="0.35">
      <c r="A397" s="20">
        <v>373</v>
      </c>
      <c r="B397" s="20">
        <v>11.356059621285347</v>
      </c>
      <c r="C397" s="20">
        <v>-10.28939295461868</v>
      </c>
      <c r="D397" s="20">
        <v>-2.6798830385003518E-2</v>
      </c>
      <c r="F397" s="20">
        <v>9.0566496474592757</v>
      </c>
      <c r="G397" s="20">
        <v>0</v>
      </c>
    </row>
    <row r="398" spans="1:7" x14ac:dyDescent="0.35">
      <c r="A398" s="20">
        <v>374</v>
      </c>
      <c r="B398" s="20">
        <v>3.1524822573111209</v>
      </c>
      <c r="C398" s="20">
        <v>-1.8459822573111209</v>
      </c>
      <c r="D398" s="20">
        <v>-4.8078798842258802E-3</v>
      </c>
      <c r="F398" s="20">
        <v>9.080962800875275</v>
      </c>
      <c r="G398" s="20">
        <v>0</v>
      </c>
    </row>
    <row r="399" spans="1:7" x14ac:dyDescent="0.35">
      <c r="A399" s="20">
        <v>375</v>
      </c>
      <c r="B399" s="20">
        <v>4.7931977301059661</v>
      </c>
      <c r="C399" s="20">
        <v>-3.5931977301059659</v>
      </c>
      <c r="D399" s="20">
        <v>-9.3585206565238045E-3</v>
      </c>
      <c r="F399" s="20">
        <v>9.1052759542912725</v>
      </c>
      <c r="G399" s="20">
        <v>0</v>
      </c>
    </row>
    <row r="400" spans="1:7" x14ac:dyDescent="0.35">
      <c r="A400" s="20">
        <v>376</v>
      </c>
      <c r="B400" s="20">
        <v>10.809154463687065</v>
      </c>
      <c r="C400" s="20">
        <v>-9.7495626269523719</v>
      </c>
      <c r="D400" s="20">
        <v>-2.5392836712527782E-2</v>
      </c>
      <c r="F400" s="20">
        <v>9.1295891077072699</v>
      </c>
      <c r="G400" s="20">
        <v>0</v>
      </c>
    </row>
    <row r="401" spans="1:7" x14ac:dyDescent="0.35">
      <c r="A401" s="20">
        <v>377</v>
      </c>
      <c r="B401" s="20">
        <v>11.356059621285347</v>
      </c>
      <c r="C401" s="20">
        <v>-10.212059621285347</v>
      </c>
      <c r="D401" s="20">
        <v>-2.6597414918391692E-2</v>
      </c>
      <c r="F401" s="20">
        <v>9.1539022611232692</v>
      </c>
      <c r="G401" s="20">
        <v>0</v>
      </c>
    </row>
    <row r="402" spans="1:7" x14ac:dyDescent="0.35">
      <c r="A402" s="20">
        <v>378</v>
      </c>
      <c r="B402" s="20">
        <v>14.637490566875037</v>
      </c>
      <c r="C402" s="20">
        <v>-13.519823900208371</v>
      </c>
      <c r="D402" s="20">
        <v>-3.5212521198752102E-2</v>
      </c>
      <c r="F402" s="20">
        <v>9.1782154145392667</v>
      </c>
      <c r="G402" s="20">
        <v>0</v>
      </c>
    </row>
    <row r="403" spans="1:7" x14ac:dyDescent="0.35">
      <c r="A403" s="20">
        <v>379</v>
      </c>
      <c r="B403" s="20">
        <v>3.1524822573111209</v>
      </c>
      <c r="C403" s="20">
        <v>-1.9916822573111208</v>
      </c>
      <c r="D403" s="20">
        <v>-5.1873570413639332E-3</v>
      </c>
      <c r="F403" s="20">
        <v>9.2025285679552642</v>
      </c>
      <c r="G403" s="20">
        <v>0</v>
      </c>
    </row>
    <row r="404" spans="1:7" x14ac:dyDescent="0.35">
      <c r="A404" s="20">
        <v>380</v>
      </c>
      <c r="B404" s="20">
        <v>14.090585409276756</v>
      </c>
      <c r="C404" s="20">
        <v>-12.675585409276756</v>
      </c>
      <c r="D404" s="20">
        <v>-3.3013693316217792E-2</v>
      </c>
      <c r="F404" s="20">
        <v>9.2268417213712635</v>
      </c>
      <c r="G404" s="20">
        <v>0</v>
      </c>
    </row>
    <row r="405" spans="1:7" x14ac:dyDescent="0.35">
      <c r="A405" s="20">
        <v>381</v>
      </c>
      <c r="B405" s="20">
        <v>8.6215338332939382</v>
      </c>
      <c r="C405" s="20">
        <v>-7.5742338332939383</v>
      </c>
      <c r="D405" s="20">
        <v>-1.9727170367585752E-2</v>
      </c>
      <c r="F405" s="20">
        <v>9.251154874787261</v>
      </c>
      <c r="G405" s="20">
        <v>0</v>
      </c>
    </row>
    <row r="406" spans="1:7" x14ac:dyDescent="0.35">
      <c r="A406" s="20">
        <v>382</v>
      </c>
      <c r="B406" s="20">
        <v>20.106542142857855</v>
      </c>
      <c r="C406" s="20">
        <v>-17.548208809524521</v>
      </c>
      <c r="D406" s="20">
        <v>-4.5704491365156551E-2</v>
      </c>
      <c r="F406" s="20">
        <v>9.2754680282032584</v>
      </c>
      <c r="G406" s="20">
        <v>0</v>
      </c>
    </row>
    <row r="407" spans="1:7" x14ac:dyDescent="0.35">
      <c r="A407" s="20">
        <v>383</v>
      </c>
      <c r="B407" s="20">
        <v>15.184395724473321</v>
      </c>
      <c r="C407" s="20">
        <v>-13.117328657406254</v>
      </c>
      <c r="D407" s="20">
        <v>-3.4164218175415539E-2</v>
      </c>
      <c r="F407" s="20">
        <v>9.2997811816192577</v>
      </c>
      <c r="G407" s="20">
        <v>0</v>
      </c>
    </row>
    <row r="408" spans="1:7" x14ac:dyDescent="0.35">
      <c r="A408" s="20">
        <v>384</v>
      </c>
      <c r="B408" s="20">
        <v>11.356059621285347</v>
      </c>
      <c r="C408" s="20">
        <v>-10.235009621285347</v>
      </c>
      <c r="D408" s="20">
        <v>-2.6657188430789208E-2</v>
      </c>
      <c r="F408" s="20">
        <v>9.3240943350352552</v>
      </c>
      <c r="G408" s="20">
        <v>0</v>
      </c>
    </row>
    <row r="409" spans="1:7" x14ac:dyDescent="0.35">
      <c r="A409" s="20">
        <v>385</v>
      </c>
      <c r="B409" s="20">
        <v>11.356059621285347</v>
      </c>
      <c r="C409" s="20">
        <v>-10.296239621285347</v>
      </c>
      <c r="D409" s="20">
        <v>-2.6816662599159581E-2</v>
      </c>
      <c r="F409" s="20">
        <v>9.3484074884512527</v>
      </c>
      <c r="G409" s="20">
        <v>0</v>
      </c>
    </row>
    <row r="410" spans="1:7" x14ac:dyDescent="0.35">
      <c r="A410" s="20">
        <v>386</v>
      </c>
      <c r="B410" s="20">
        <v>19.559636985259573</v>
      </c>
      <c r="C410" s="20">
        <v>-18.557970318592908</v>
      </c>
      <c r="D410" s="20">
        <v>-4.8334425660617783E-2</v>
      </c>
      <c r="F410" s="20">
        <v>9.372720641867252</v>
      </c>
      <c r="G410" s="20">
        <v>0</v>
      </c>
    </row>
    <row r="411" spans="1:7" x14ac:dyDescent="0.35">
      <c r="A411" s="20">
        <v>387</v>
      </c>
      <c r="B411" s="20">
        <v>10.809154463687065</v>
      </c>
      <c r="C411" s="20">
        <v>-8.6692597268449596</v>
      </c>
      <c r="D411" s="20">
        <v>-2.25791766344169E-2</v>
      </c>
      <c r="F411" s="20">
        <v>9.3970337952832494</v>
      </c>
      <c r="G411" s="20">
        <v>0</v>
      </c>
    </row>
    <row r="412" spans="1:7" x14ac:dyDescent="0.35">
      <c r="A412" s="20">
        <v>388</v>
      </c>
      <c r="B412" s="20">
        <v>11.356059621285347</v>
      </c>
      <c r="C412" s="20">
        <v>-10.094459621285347</v>
      </c>
      <c r="D412" s="20">
        <v>-2.6291124501923367E-2</v>
      </c>
      <c r="F412" s="20">
        <v>9.4213469486992469</v>
      </c>
      <c r="G412" s="20">
        <v>0</v>
      </c>
    </row>
    <row r="413" spans="1:7" x14ac:dyDescent="0.35">
      <c r="A413" s="20">
        <v>389</v>
      </c>
      <c r="B413" s="20">
        <v>10.809154463687065</v>
      </c>
      <c r="C413" s="20">
        <v>-8.9937997578047124</v>
      </c>
      <c r="D413" s="20">
        <v>-2.3424444502132089E-2</v>
      </c>
      <c r="F413" s="20">
        <v>9.4456601021152462</v>
      </c>
      <c r="G413" s="20">
        <v>0</v>
      </c>
    </row>
    <row r="414" spans="1:7" x14ac:dyDescent="0.35">
      <c r="A414" s="20">
        <v>390</v>
      </c>
      <c r="B414" s="20">
        <v>16.825111197268164</v>
      </c>
      <c r="C414" s="20">
        <v>-15.825111197268164</v>
      </c>
      <c r="D414" s="20">
        <v>-4.1216665810109125E-2</v>
      </c>
      <c r="F414" s="20">
        <v>9.4699732555312437</v>
      </c>
      <c r="G414" s="20">
        <v>0</v>
      </c>
    </row>
    <row r="415" spans="1:7" x14ac:dyDescent="0.35">
      <c r="A415" s="20">
        <v>391</v>
      </c>
      <c r="B415" s="20">
        <v>11.356059621285347</v>
      </c>
      <c r="C415" s="20">
        <v>-10.349959621285347</v>
      </c>
      <c r="D415" s="20">
        <v>-2.6956576894845621E-2</v>
      </c>
      <c r="F415" s="20">
        <v>9.4942864089472412</v>
      </c>
      <c r="G415" s="20">
        <v>0</v>
      </c>
    </row>
    <row r="416" spans="1:7" x14ac:dyDescent="0.35">
      <c r="A416" s="20">
        <v>392</v>
      </c>
      <c r="B416" s="20">
        <v>10.809154463687065</v>
      </c>
      <c r="C416" s="20">
        <v>-9.8001274366600377</v>
      </c>
      <c r="D416" s="20">
        <v>-2.5524533282459776E-2</v>
      </c>
      <c r="F416" s="20">
        <v>9.5185995623632387</v>
      </c>
      <c r="G416" s="20">
        <v>0</v>
      </c>
    </row>
    <row r="417" spans="1:7" x14ac:dyDescent="0.35">
      <c r="A417" s="20">
        <v>393</v>
      </c>
      <c r="B417" s="20">
        <v>10.809154463687065</v>
      </c>
      <c r="C417" s="20">
        <v>-9.7046944636870656</v>
      </c>
      <c r="D417" s="20">
        <v>-2.5275977117181696E-2</v>
      </c>
      <c r="F417" s="20">
        <v>9.5429127157792379</v>
      </c>
      <c r="G417" s="20">
        <v>0</v>
      </c>
    </row>
    <row r="418" spans="1:7" x14ac:dyDescent="0.35">
      <c r="A418" s="20">
        <v>394</v>
      </c>
      <c r="B418" s="20">
        <v>-5.0510951066631087</v>
      </c>
      <c r="C418" s="20">
        <v>6.1700312768758749</v>
      </c>
      <c r="D418" s="20">
        <v>1.6069910284157381E-2</v>
      </c>
      <c r="F418" s="20">
        <v>9.5672258691952354</v>
      </c>
      <c r="G418" s="20">
        <v>0</v>
      </c>
    </row>
    <row r="419" spans="1:7" x14ac:dyDescent="0.35">
      <c r="A419" s="20">
        <v>395</v>
      </c>
      <c r="B419" s="20">
        <v>8.0746286756956565</v>
      </c>
      <c r="C419" s="20">
        <v>-6.9941836756956564</v>
      </c>
      <c r="D419" s="20">
        <v>-1.8216423732013511E-2</v>
      </c>
      <c r="F419" s="20">
        <v>9.5915390226112329</v>
      </c>
      <c r="G419" s="20">
        <v>0</v>
      </c>
    </row>
    <row r="420" spans="1:7" x14ac:dyDescent="0.35">
      <c r="A420" s="20">
        <v>396</v>
      </c>
      <c r="B420" s="20">
        <v>19.559636985259573</v>
      </c>
      <c r="C420" s="20">
        <v>-18.492970318592906</v>
      </c>
      <c r="D420" s="20">
        <v>-4.8165132488250086E-2</v>
      </c>
      <c r="F420" s="20">
        <v>9.6158521760272322</v>
      </c>
      <c r="G420" s="20">
        <v>0</v>
      </c>
    </row>
    <row r="421" spans="1:7" x14ac:dyDescent="0.35">
      <c r="A421" s="20">
        <v>397</v>
      </c>
      <c r="B421" s="20">
        <v>4.2462925725076843</v>
      </c>
      <c r="C421" s="20">
        <v>-3.2072898402672472</v>
      </c>
      <c r="D421" s="20">
        <v>-8.3534195655619505E-3</v>
      </c>
      <c r="F421" s="20">
        <v>9.6401653294432297</v>
      </c>
      <c r="G421" s="20">
        <v>0</v>
      </c>
    </row>
    <row r="422" spans="1:7" x14ac:dyDescent="0.35">
      <c r="A422" s="20">
        <v>398</v>
      </c>
      <c r="B422" s="20">
        <v>3.1524822573111209</v>
      </c>
      <c r="C422" s="20">
        <v>-1.9008822573111208</v>
      </c>
      <c r="D422" s="20">
        <v>-4.9508675021179812E-3</v>
      </c>
      <c r="F422" s="20">
        <v>9.6644784828592272</v>
      </c>
      <c r="G422" s="20">
        <v>0</v>
      </c>
    </row>
    <row r="423" spans="1:7" x14ac:dyDescent="0.35">
      <c r="A423" s="20">
        <v>399</v>
      </c>
      <c r="B423" s="20">
        <v>10.809154463687065</v>
      </c>
      <c r="C423" s="20">
        <v>-9.7411044636870656</v>
      </c>
      <c r="D423" s="20">
        <v>-2.5370807338811047E-2</v>
      </c>
      <c r="F423" s="20">
        <v>9.6887916362752264</v>
      </c>
      <c r="G423" s="20">
        <v>0</v>
      </c>
    </row>
    <row r="424" spans="1:7" x14ac:dyDescent="0.35">
      <c r="A424" s="20">
        <v>400</v>
      </c>
      <c r="B424" s="20">
        <v>10.809154463687065</v>
      </c>
      <c r="C424" s="20">
        <v>-9.686129463687065</v>
      </c>
      <c r="D424" s="20">
        <v>-2.5227624382643137E-2</v>
      </c>
      <c r="F424" s="20">
        <v>9.7131047896912239</v>
      </c>
      <c r="G424" s="20">
        <v>0</v>
      </c>
    </row>
    <row r="425" spans="1:7" x14ac:dyDescent="0.35">
      <c r="A425" s="20">
        <v>401</v>
      </c>
      <c r="B425" s="20">
        <v>11.356059621285347</v>
      </c>
      <c r="C425" s="20">
        <v>-10.317939621285348</v>
      </c>
      <c r="D425" s="20">
        <v>-2.687318047362695E-2</v>
      </c>
      <c r="F425" s="20">
        <v>9.7374179431072214</v>
      </c>
      <c r="G425" s="20">
        <v>0</v>
      </c>
    </row>
    <row r="426" spans="1:7" x14ac:dyDescent="0.35">
      <c r="A426" s="20">
        <v>402</v>
      </c>
      <c r="B426" s="20">
        <v>16.278206039669882</v>
      </c>
      <c r="C426" s="20">
        <v>-14.861706039669883</v>
      </c>
      <c r="D426" s="20">
        <v>-3.8707467111567369E-2</v>
      </c>
      <c r="F426" s="20">
        <v>9.7617310965232207</v>
      </c>
      <c r="G426" s="20">
        <v>0</v>
      </c>
    </row>
    <row r="427" spans="1:7" x14ac:dyDescent="0.35">
      <c r="A427" s="20">
        <v>403</v>
      </c>
      <c r="B427" s="20">
        <v>2.0586719421145574</v>
      </c>
      <c r="C427" s="20">
        <v>-1.0060719421145574</v>
      </c>
      <c r="D427" s="20">
        <v>-2.6203247801646701E-3</v>
      </c>
      <c r="F427" s="20">
        <v>9.7860442499392182</v>
      </c>
      <c r="G427" s="20">
        <v>0</v>
      </c>
    </row>
    <row r="428" spans="1:7" x14ac:dyDescent="0.35">
      <c r="A428" s="20">
        <v>404</v>
      </c>
      <c r="B428" s="20">
        <v>11.902964778883629</v>
      </c>
      <c r="C428" s="20">
        <v>-10.872050493169343</v>
      </c>
      <c r="D428" s="20">
        <v>-2.8316367971237294E-2</v>
      </c>
      <c r="F428" s="20">
        <v>9.8103574033552157</v>
      </c>
      <c r="G428" s="20">
        <v>0</v>
      </c>
    </row>
    <row r="429" spans="1:7" x14ac:dyDescent="0.35">
      <c r="A429" s="20">
        <v>405</v>
      </c>
      <c r="B429" s="20">
        <v>11.356059621285347</v>
      </c>
      <c r="C429" s="20">
        <v>-10.279463876604495</v>
      </c>
      <c r="D429" s="20">
        <v>-2.6772969998608013E-2</v>
      </c>
      <c r="F429" s="20">
        <v>9.8346705567712149</v>
      </c>
      <c r="G429" s="20">
        <v>0</v>
      </c>
    </row>
    <row r="430" spans="1:7" x14ac:dyDescent="0.35">
      <c r="A430" s="20">
        <v>406</v>
      </c>
      <c r="B430" s="20">
        <v>9.1684389908922199</v>
      </c>
      <c r="C430" s="20">
        <v>-8.0913925623207916</v>
      </c>
      <c r="D430" s="20">
        <v>-2.1074115626887328E-2</v>
      </c>
      <c r="F430" s="20">
        <v>9.8589837101872124</v>
      </c>
      <c r="G430" s="20">
        <v>0</v>
      </c>
    </row>
    <row r="431" spans="1:7" x14ac:dyDescent="0.35">
      <c r="A431" s="20">
        <v>407</v>
      </c>
      <c r="B431" s="20">
        <v>-5.0510951066631087</v>
      </c>
      <c r="C431" s="20">
        <v>6.066595106663109</v>
      </c>
      <c r="D431" s="20">
        <v>1.5800509708882238E-2</v>
      </c>
      <c r="F431" s="20">
        <v>9.8832968636032099</v>
      </c>
      <c r="G431" s="20">
        <v>0</v>
      </c>
    </row>
    <row r="432" spans="1:7" x14ac:dyDescent="0.35">
      <c r="A432" s="20">
        <v>408</v>
      </c>
      <c r="B432" s="20">
        <v>5.8870080453025295</v>
      </c>
      <c r="C432" s="20">
        <v>-4.8726313786358624</v>
      </c>
      <c r="D432" s="20">
        <v>-1.2690818828733087E-2</v>
      </c>
      <c r="F432" s="20">
        <v>9.9076100170192092</v>
      </c>
      <c r="G432" s="20">
        <v>0</v>
      </c>
    </row>
    <row r="433" spans="1:7" x14ac:dyDescent="0.35">
      <c r="A433" s="20">
        <v>409</v>
      </c>
      <c r="B433" s="20">
        <v>11.356059621285347</v>
      </c>
      <c r="C433" s="20">
        <v>-9.9880596212853465</v>
      </c>
      <c r="D433" s="20">
        <v>-2.6014004601309166E-2</v>
      </c>
      <c r="F433" s="20">
        <v>9.9319231704352067</v>
      </c>
      <c r="G433" s="20">
        <v>0</v>
      </c>
    </row>
    <row r="434" spans="1:7" x14ac:dyDescent="0.35">
      <c r="A434" s="20">
        <v>410</v>
      </c>
      <c r="B434" s="20">
        <v>-5.0510951066631087</v>
      </c>
      <c r="C434" s="20">
        <v>6.3340951066631082</v>
      </c>
      <c r="D434" s="20">
        <v>1.6497216225933913E-2</v>
      </c>
      <c r="F434" s="20">
        <v>9.9562363238512042</v>
      </c>
      <c r="G434" s="20">
        <v>0</v>
      </c>
    </row>
    <row r="435" spans="1:7" x14ac:dyDescent="0.35">
      <c r="A435" s="20">
        <v>411</v>
      </c>
      <c r="B435" s="20">
        <v>10.262249306088783</v>
      </c>
      <c r="C435" s="20">
        <v>-9.251749306088783</v>
      </c>
      <c r="D435" s="20">
        <v>-2.4096276768898625E-2</v>
      </c>
      <c r="F435" s="20">
        <v>9.9805494772672034</v>
      </c>
      <c r="G435" s="20">
        <v>3.9999999999999998E-7</v>
      </c>
    </row>
    <row r="436" spans="1:7" x14ac:dyDescent="0.35">
      <c r="A436" s="20">
        <v>412</v>
      </c>
      <c r="B436" s="20">
        <v>19.012731827661291</v>
      </c>
      <c r="C436" s="20">
        <v>-17.744331827661291</v>
      </c>
      <c r="D436" s="20">
        <v>-4.621529579461349E-2</v>
      </c>
      <c r="F436" s="20">
        <v>10.004862630683201</v>
      </c>
      <c r="G436" s="20">
        <v>9.9999999999999995E-7</v>
      </c>
    </row>
    <row r="437" spans="1:7" x14ac:dyDescent="0.35">
      <c r="A437" s="20">
        <v>413</v>
      </c>
      <c r="B437" s="20">
        <v>11.356059621285347</v>
      </c>
      <c r="C437" s="20">
        <v>-10.305200246285347</v>
      </c>
      <c r="D437" s="20">
        <v>-2.6840000639661847E-2</v>
      </c>
      <c r="F437" s="20">
        <v>10.029175784099198</v>
      </c>
      <c r="G437" s="20">
        <v>1.9999999999999999E-6</v>
      </c>
    </row>
    <row r="438" spans="1:7" x14ac:dyDescent="0.35">
      <c r="A438" s="20">
        <v>414</v>
      </c>
      <c r="B438" s="20">
        <v>11.356059621285347</v>
      </c>
      <c r="C438" s="20">
        <v>-10.327519080744807</v>
      </c>
      <c r="D438" s="20">
        <v>-2.6898130274880177E-2</v>
      </c>
      <c r="F438" s="20">
        <v>10.053488937515196</v>
      </c>
      <c r="G438" s="20">
        <v>3.9999999999999998E-6</v>
      </c>
    </row>
    <row r="439" spans="1:7" x14ac:dyDescent="0.35">
      <c r="A439" s="20">
        <v>415</v>
      </c>
      <c r="B439" s="20">
        <v>14.090585409276756</v>
      </c>
      <c r="C439" s="20">
        <v>-13.069113980705326</v>
      </c>
      <c r="D439" s="20">
        <v>-3.4038642551209648E-2</v>
      </c>
      <c r="F439" s="20">
        <v>10.077802090931195</v>
      </c>
      <c r="G439" s="20">
        <v>5.0000000000000004E-6</v>
      </c>
    </row>
    <row r="440" spans="1:7" x14ac:dyDescent="0.35">
      <c r="A440" s="20">
        <v>416</v>
      </c>
      <c r="B440" s="20">
        <v>11.356059621285347</v>
      </c>
      <c r="C440" s="20">
        <v>-10.153889621285346</v>
      </c>
      <c r="D440" s="20">
        <v>-2.644591055167432E-2</v>
      </c>
      <c r="F440" s="20">
        <v>10.102115244347193</v>
      </c>
      <c r="G440" s="20">
        <v>5.7142857142857145E-6</v>
      </c>
    </row>
    <row r="441" spans="1:7" x14ac:dyDescent="0.35">
      <c r="A441" s="20">
        <v>417</v>
      </c>
      <c r="B441" s="20">
        <v>21.200352458054418</v>
      </c>
      <c r="C441" s="20">
        <v>-20.197876267578227</v>
      </c>
      <c r="D441" s="20">
        <v>-5.2605577668131377E-2</v>
      </c>
      <c r="F441" s="20">
        <v>10.12642839776319</v>
      </c>
      <c r="G441" s="20">
        <v>1.0000000000000001E-5</v>
      </c>
    </row>
    <row r="442" spans="1:7" x14ac:dyDescent="0.35">
      <c r="A442" s="20">
        <v>418</v>
      </c>
      <c r="B442" s="20">
        <v>11.356059621285347</v>
      </c>
      <c r="C442" s="20">
        <v>-10.34972033557106</v>
      </c>
      <c r="D442" s="20">
        <v>-2.6955953672727562E-2</v>
      </c>
      <c r="F442" s="20">
        <v>10.150741551179189</v>
      </c>
      <c r="G442" s="20">
        <v>1.1111111111111112E-5</v>
      </c>
    </row>
    <row r="443" spans="1:7" x14ac:dyDescent="0.35">
      <c r="A443" s="20">
        <v>419</v>
      </c>
      <c r="B443" s="20">
        <v>-5.0510951066631087</v>
      </c>
      <c r="C443" s="20">
        <v>6.0554701066631083</v>
      </c>
      <c r="D443" s="20">
        <v>1.5771534531303921E-2</v>
      </c>
      <c r="F443" s="20">
        <v>10.175054704595187</v>
      </c>
      <c r="G443" s="20">
        <v>1.2500000000000001E-5</v>
      </c>
    </row>
    <row r="444" spans="1:7" x14ac:dyDescent="0.35">
      <c r="A444" s="20">
        <v>420</v>
      </c>
      <c r="B444" s="20">
        <v>11.356059621285347</v>
      </c>
      <c r="C444" s="20">
        <v>-11.351665681891408</v>
      </c>
      <c r="D444" s="20">
        <v>-2.9565530691460219E-2</v>
      </c>
      <c r="F444" s="20">
        <v>10.199367858011184</v>
      </c>
      <c r="G444" s="20">
        <v>1.2500000000000001E-5</v>
      </c>
    </row>
    <row r="445" spans="1:7" x14ac:dyDescent="0.35">
      <c r="A445" s="20">
        <v>421</v>
      </c>
      <c r="B445" s="20">
        <v>-5.0510951066631087</v>
      </c>
      <c r="C445" s="20">
        <v>5.0711617733297754</v>
      </c>
      <c r="D445" s="20">
        <v>1.3207893295335296E-2</v>
      </c>
      <c r="F445" s="20">
        <v>10.223681011427184</v>
      </c>
      <c r="G445" s="20">
        <v>1.3333333333333333E-5</v>
      </c>
    </row>
    <row r="446" spans="1:7" x14ac:dyDescent="0.35">
      <c r="A446" s="20">
        <v>422</v>
      </c>
      <c r="B446" s="20">
        <v>11.356059621285347</v>
      </c>
      <c r="C446" s="20">
        <v>-11.345309621285347</v>
      </c>
      <c r="D446" s="20">
        <v>-2.9548976265863888E-2</v>
      </c>
      <c r="F446" s="20">
        <v>10.247994164843181</v>
      </c>
      <c r="G446" s="20">
        <v>1.6666666666666667E-5</v>
      </c>
    </row>
    <row r="447" spans="1:7" x14ac:dyDescent="0.35">
      <c r="A447" s="20">
        <v>423</v>
      </c>
      <c r="B447" s="20">
        <v>11.356059621285347</v>
      </c>
      <c r="C447" s="20">
        <v>-11.348409621285347</v>
      </c>
      <c r="D447" s="20">
        <v>-2.9557050247930657E-2</v>
      </c>
      <c r="F447" s="20">
        <v>10.272307318259179</v>
      </c>
      <c r="G447" s="20">
        <v>1.7E-5</v>
      </c>
    </row>
    <row r="448" spans="1:7" x14ac:dyDescent="0.35">
      <c r="A448" s="20">
        <v>424</v>
      </c>
      <c r="B448" s="20">
        <v>-5.0510951066631087</v>
      </c>
      <c r="C448" s="20">
        <v>5.1190617733297756</v>
      </c>
      <c r="D448" s="20">
        <v>1.3332649340818568E-2</v>
      </c>
      <c r="F448" s="20">
        <v>10.296620471675178</v>
      </c>
      <c r="G448" s="20">
        <v>2.0000000000000002E-5</v>
      </c>
    </row>
    <row r="449" spans="1:7" x14ac:dyDescent="0.35">
      <c r="A449" s="20">
        <v>425</v>
      </c>
      <c r="B449" s="20">
        <v>-5.0510951066631087</v>
      </c>
      <c r="C449" s="20">
        <v>5.0512151066631086</v>
      </c>
      <c r="D449" s="20">
        <v>1.3155941995671281E-2</v>
      </c>
      <c r="F449" s="20">
        <v>10.320933625091175</v>
      </c>
      <c r="G449" s="20">
        <v>2.0000000000000002E-5</v>
      </c>
    </row>
    <row r="450" spans="1:7" x14ac:dyDescent="0.35">
      <c r="A450" s="20">
        <v>426</v>
      </c>
      <c r="B450" s="20">
        <v>11.356059621285347</v>
      </c>
      <c r="C450" s="20">
        <v>-11.342759621285348</v>
      </c>
      <c r="D450" s="20">
        <v>-2.9542334764486387E-2</v>
      </c>
      <c r="F450" s="20">
        <v>10.345246778507173</v>
      </c>
      <c r="G450" s="20">
        <v>2.0000000000000002E-5</v>
      </c>
    </row>
    <row r="451" spans="1:7" x14ac:dyDescent="0.35">
      <c r="A451" s="20">
        <v>427</v>
      </c>
      <c r="B451" s="20">
        <v>20.106542142857855</v>
      </c>
      <c r="C451" s="20">
        <v>-20.106542142857855</v>
      </c>
      <c r="D451" s="20">
        <v>-5.2367696995526167E-2</v>
      </c>
      <c r="F451" s="20">
        <v>10.369559931923172</v>
      </c>
      <c r="G451" s="20">
        <v>2.0000000000000002E-5</v>
      </c>
    </row>
    <row r="452" spans="1:7" x14ac:dyDescent="0.35">
      <c r="A452" s="20">
        <v>428</v>
      </c>
      <c r="B452" s="20">
        <v>12.44986993648191</v>
      </c>
      <c r="C452" s="20">
        <v>-12.393536603148577</v>
      </c>
      <c r="D452" s="20">
        <v>-3.2279094283110703E-2</v>
      </c>
      <c r="F452" s="20">
        <v>10.39387308533917</v>
      </c>
      <c r="G452" s="20">
        <v>2.0000000000000002E-5</v>
      </c>
    </row>
    <row r="453" spans="1:7" x14ac:dyDescent="0.35">
      <c r="A453" s="20">
        <v>429</v>
      </c>
      <c r="B453" s="20">
        <v>-12.707767313039053</v>
      </c>
      <c r="C453" s="20">
        <v>12.707767313039053</v>
      </c>
      <c r="D453" s="20">
        <v>3.3097511417460118E-2</v>
      </c>
      <c r="F453" s="20">
        <v>10.418186238755167</v>
      </c>
      <c r="G453" s="20">
        <v>2.0000000000000002E-5</v>
      </c>
    </row>
    <row r="454" spans="1:7" x14ac:dyDescent="0.35">
      <c r="A454" s="20">
        <v>430</v>
      </c>
      <c r="B454" s="20">
        <v>19.559636985259573</v>
      </c>
      <c r="C454" s="20">
        <v>-19.535636985259572</v>
      </c>
      <c r="D454" s="20">
        <v>-5.0880768607050889E-2</v>
      </c>
      <c r="F454" s="20">
        <v>10.442499392171166</v>
      </c>
      <c r="G454" s="20">
        <v>2.7272727272727273E-5</v>
      </c>
    </row>
    <row r="455" spans="1:7" x14ac:dyDescent="0.35">
      <c r="A455" s="20">
        <v>431</v>
      </c>
      <c r="B455" s="20">
        <v>11.356059621285347</v>
      </c>
      <c r="C455" s="20">
        <v>-11.217726287952013</v>
      </c>
      <c r="D455" s="20">
        <v>-2.9216684154460111E-2</v>
      </c>
      <c r="F455" s="20">
        <v>10.466812545587164</v>
      </c>
      <c r="G455" s="20">
        <v>2.8571428571428571E-5</v>
      </c>
    </row>
    <row r="456" spans="1:7" x14ac:dyDescent="0.35">
      <c r="A456" s="20">
        <v>432</v>
      </c>
      <c r="B456" s="20">
        <v>-5.0510951066631087</v>
      </c>
      <c r="C456" s="20">
        <v>5.1460951066631084</v>
      </c>
      <c r="D456" s="20">
        <v>1.3403057937121236E-2</v>
      </c>
      <c r="F456" s="20">
        <v>10.491125699003161</v>
      </c>
      <c r="G456" s="20">
        <v>2.8571428571428571E-5</v>
      </c>
    </row>
    <row r="457" spans="1:7" x14ac:dyDescent="0.35">
      <c r="A457" s="20">
        <v>433</v>
      </c>
      <c r="B457" s="20">
        <v>-5.0510951066631087</v>
      </c>
      <c r="C457" s="20">
        <v>5.0510951066631087</v>
      </c>
      <c r="D457" s="20">
        <v>1.3155629454429987E-2</v>
      </c>
      <c r="F457" s="20">
        <v>10.515438852419161</v>
      </c>
      <c r="G457" s="20">
        <v>3.2499999999999997E-5</v>
      </c>
    </row>
    <row r="458" spans="1:7" x14ac:dyDescent="0.35">
      <c r="A458" s="20">
        <v>434</v>
      </c>
      <c r="B458" s="20">
        <v>9.7153441484905017</v>
      </c>
      <c r="C458" s="20">
        <v>-9.6653441484905009</v>
      </c>
      <c r="D458" s="20">
        <v>-2.5173488814207924E-2</v>
      </c>
      <c r="F458" s="20">
        <v>10.539752005835158</v>
      </c>
      <c r="G458" s="20">
        <v>3.3333333333333335E-5</v>
      </c>
    </row>
    <row r="459" spans="1:7" x14ac:dyDescent="0.35">
      <c r="A459" s="20">
        <v>435</v>
      </c>
      <c r="B459" s="20">
        <v>11.356059621285347</v>
      </c>
      <c r="C459" s="20">
        <v>-11.356032348558074</v>
      </c>
      <c r="D459" s="20">
        <v>-2.9576903719962865E-2</v>
      </c>
      <c r="F459" s="20">
        <v>10.564065159251156</v>
      </c>
      <c r="G459" s="20">
        <v>3.3333333333333335E-5</v>
      </c>
    </row>
    <row r="460" spans="1:7" x14ac:dyDescent="0.35">
      <c r="A460" s="20">
        <v>436</v>
      </c>
      <c r="B460" s="20">
        <v>11.356059621285347</v>
      </c>
      <c r="C460" s="20">
        <v>-11.356059621285347</v>
      </c>
      <c r="D460" s="20">
        <v>-2.9576974752063161E-2</v>
      </c>
      <c r="F460" s="20">
        <v>10.588378312667153</v>
      </c>
      <c r="G460" s="20">
        <v>3.3333333333333335E-5</v>
      </c>
    </row>
    <row r="461" spans="1:7" x14ac:dyDescent="0.35">
      <c r="A461" s="20">
        <v>437</v>
      </c>
      <c r="B461" s="20">
        <v>-5.0510951066631087</v>
      </c>
      <c r="C461" s="20">
        <v>5.0510951066631087</v>
      </c>
      <c r="D461" s="20">
        <v>1.3155629454429987E-2</v>
      </c>
      <c r="F461" s="20">
        <v>10.612691466083152</v>
      </c>
      <c r="G461" s="20">
        <v>3.6363636363636364E-5</v>
      </c>
    </row>
    <row r="462" spans="1:7" x14ac:dyDescent="0.35">
      <c r="A462" s="20">
        <v>438</v>
      </c>
      <c r="B462" s="20">
        <v>11.356059621285347</v>
      </c>
      <c r="C462" s="20">
        <v>-11.262259621285347</v>
      </c>
      <c r="D462" s="20">
        <v>-2.9332671681784852E-2</v>
      </c>
      <c r="F462" s="20">
        <v>10.63700461949915</v>
      </c>
      <c r="G462" s="20">
        <v>4.0000000000000003E-5</v>
      </c>
    </row>
    <row r="463" spans="1:7" x14ac:dyDescent="0.35">
      <c r="A463" s="20">
        <v>439</v>
      </c>
      <c r="B463" s="20">
        <v>22.294162773250985</v>
      </c>
      <c r="C463" s="20">
        <v>-22.294162773250985</v>
      </c>
      <c r="D463" s="20">
        <v>-5.8065377556391927E-2</v>
      </c>
      <c r="F463" s="20">
        <v>10.661317772915147</v>
      </c>
      <c r="G463" s="20">
        <v>4.0000000000000003E-5</v>
      </c>
    </row>
    <row r="464" spans="1:7" x14ac:dyDescent="0.35">
      <c r="A464" s="20">
        <v>440</v>
      </c>
      <c r="B464" s="20">
        <v>11.356059621285347</v>
      </c>
      <c r="C464" s="20">
        <v>-11.355059621285347</v>
      </c>
      <c r="D464" s="20">
        <v>-2.9574370241719043E-2</v>
      </c>
      <c r="F464" s="20">
        <v>10.685630926331147</v>
      </c>
      <c r="G464" s="20">
        <v>4.0000000000000003E-5</v>
      </c>
    </row>
    <row r="465" spans="1:7" x14ac:dyDescent="0.35">
      <c r="A465" s="20">
        <v>441</v>
      </c>
      <c r="B465" s="20">
        <v>11.356059621285347</v>
      </c>
      <c r="C465" s="20">
        <v>-11.356059621285347</v>
      </c>
      <c r="D465" s="20">
        <v>-2.9576974752063161E-2</v>
      </c>
      <c r="F465" s="20">
        <v>10.709944079747144</v>
      </c>
      <c r="G465" s="20">
        <v>4.0000000000000003E-5</v>
      </c>
    </row>
    <row r="466" spans="1:7" x14ac:dyDescent="0.35">
      <c r="A466" s="20">
        <v>442</v>
      </c>
      <c r="B466" s="20">
        <v>11.356059621285347</v>
      </c>
      <c r="C466" s="20">
        <v>-10.962471385991229</v>
      </c>
      <c r="D466" s="20">
        <v>-2.8551870121916317E-2</v>
      </c>
      <c r="F466" s="20">
        <v>10.734257233163142</v>
      </c>
      <c r="G466" s="20">
        <v>4.0000000000000003E-5</v>
      </c>
    </row>
    <row r="467" spans="1:7" x14ac:dyDescent="0.35">
      <c r="A467" s="20">
        <v>443</v>
      </c>
      <c r="B467" s="20">
        <v>11.356059621285347</v>
      </c>
      <c r="C467" s="20">
        <v>-11.355059621285347</v>
      </c>
      <c r="D467" s="20">
        <v>-2.9574370241719043E-2</v>
      </c>
      <c r="F467" s="20">
        <v>10.758570386579141</v>
      </c>
      <c r="G467" s="20">
        <v>4.4444444444444447E-5</v>
      </c>
    </row>
    <row r="468" spans="1:7" x14ac:dyDescent="0.35">
      <c r="A468" s="20">
        <v>444</v>
      </c>
      <c r="B468" s="20">
        <v>-5.0510951066631087</v>
      </c>
      <c r="C468" s="20">
        <v>5.1010951066631085</v>
      </c>
      <c r="D468" s="20">
        <v>1.3285854971635907E-2</v>
      </c>
      <c r="F468" s="20">
        <v>10.782883539995138</v>
      </c>
      <c r="G468" s="20">
        <v>4.8000000000000001E-5</v>
      </c>
    </row>
    <row r="469" spans="1:7" x14ac:dyDescent="0.35">
      <c r="A469" s="20">
        <v>445</v>
      </c>
      <c r="B469" s="20">
        <v>19.559636985259573</v>
      </c>
      <c r="C469" s="20">
        <v>-19.559603651926238</v>
      </c>
      <c r="D469" s="20">
        <v>-5.094319003829826E-2</v>
      </c>
      <c r="F469" s="20">
        <v>10.807196693411136</v>
      </c>
      <c r="G469" s="20">
        <v>5.0000000000000002E-5</v>
      </c>
    </row>
    <row r="470" spans="1:7" x14ac:dyDescent="0.35">
      <c r="A470" s="20">
        <v>446</v>
      </c>
      <c r="B470" s="20">
        <v>11.356059621285347</v>
      </c>
      <c r="C470" s="20">
        <v>-11.283107240332965</v>
      </c>
      <c r="D470" s="20">
        <v>-2.9386969521244616E-2</v>
      </c>
      <c r="F470" s="20">
        <v>10.831509846827135</v>
      </c>
      <c r="G470" s="20">
        <v>5.5555555555555558E-5</v>
      </c>
    </row>
    <row r="471" spans="1:7" x14ac:dyDescent="0.35">
      <c r="A471" s="20">
        <v>447</v>
      </c>
      <c r="B471" s="20">
        <v>14.090585409276756</v>
      </c>
      <c r="C471" s="20">
        <v>-14.090418742610089</v>
      </c>
      <c r="D471" s="20">
        <v>-3.6698641368087995E-2</v>
      </c>
      <c r="F471" s="20">
        <v>10.855823000243133</v>
      </c>
      <c r="G471" s="20">
        <v>5.7142857142857142E-5</v>
      </c>
    </row>
    <row r="472" spans="1:7" x14ac:dyDescent="0.35">
      <c r="A472" s="20">
        <v>448</v>
      </c>
      <c r="B472" s="20">
        <v>16.825111197268164</v>
      </c>
      <c r="C472" s="20">
        <v>-16.792307197268165</v>
      </c>
      <c r="D472" s="20">
        <v>-4.3735737796899085E-2</v>
      </c>
      <c r="F472" s="20">
        <v>10.88013615365913</v>
      </c>
      <c r="G472" s="20">
        <v>5.8823529411764708E-5</v>
      </c>
    </row>
    <row r="473" spans="1:7" x14ac:dyDescent="0.35">
      <c r="A473" s="20">
        <v>449</v>
      </c>
      <c r="B473" s="20">
        <v>11.356059621285347</v>
      </c>
      <c r="C473" s="20">
        <v>-11.333559621285346</v>
      </c>
      <c r="D473" s="20">
        <v>-2.9518373269320494E-2</v>
      </c>
      <c r="F473" s="20">
        <v>10.904449307075129</v>
      </c>
      <c r="G473" s="20">
        <v>6.0000000000000002E-5</v>
      </c>
    </row>
    <row r="474" spans="1:7" x14ac:dyDescent="0.35">
      <c r="A474" s="20">
        <v>450</v>
      </c>
      <c r="B474" s="20">
        <v>11.356059621285347</v>
      </c>
      <c r="C474" s="20">
        <v>-11.348139621285346</v>
      </c>
      <c r="D474" s="20">
        <v>-2.9556347030137743E-2</v>
      </c>
      <c r="F474" s="20">
        <v>10.928762460491127</v>
      </c>
      <c r="G474" s="20">
        <v>6.0000000000000002E-5</v>
      </c>
    </row>
    <row r="475" spans="1:7" x14ac:dyDescent="0.35">
      <c r="A475" s="20">
        <v>451</v>
      </c>
      <c r="B475" s="20">
        <v>11.356059621285347</v>
      </c>
      <c r="C475" s="20">
        <v>-11.356059621285347</v>
      </c>
      <c r="D475" s="20">
        <v>-2.9576974752063161E-2</v>
      </c>
      <c r="F475" s="20">
        <v>10.953075613907124</v>
      </c>
      <c r="G475" s="20">
        <v>6.0606060606060605E-5</v>
      </c>
    </row>
    <row r="476" spans="1:7" x14ac:dyDescent="0.35">
      <c r="A476" s="20">
        <v>452</v>
      </c>
      <c r="B476" s="20">
        <v>11.356059621285347</v>
      </c>
      <c r="C476" s="20">
        <v>-10.716059621285346</v>
      </c>
      <c r="D476" s="20">
        <v>-2.7910088131827371E-2</v>
      </c>
      <c r="F476" s="20">
        <v>10.977388767323124</v>
      </c>
      <c r="G476" s="20">
        <v>6.666666666666667E-5</v>
      </c>
    </row>
    <row r="477" spans="1:7" x14ac:dyDescent="0.35">
      <c r="A477" s="20">
        <v>453</v>
      </c>
      <c r="B477" s="20">
        <v>19.012731827661291</v>
      </c>
      <c r="C477" s="20">
        <v>-19.012457782865507</v>
      </c>
      <c r="D477" s="20">
        <v>-4.951814296258792E-2</v>
      </c>
      <c r="F477" s="20">
        <v>11.001701920739121</v>
      </c>
      <c r="G477" s="20">
        <v>6.666666666666667E-5</v>
      </c>
    </row>
    <row r="478" spans="1:7" x14ac:dyDescent="0.35">
      <c r="A478" s="20">
        <v>454</v>
      </c>
      <c r="B478" s="20">
        <v>10.809154463687065</v>
      </c>
      <c r="C478" s="20">
        <v>-10.800954463687065</v>
      </c>
      <c r="D478" s="20">
        <v>-2.8131197627024949E-2</v>
      </c>
      <c r="F478" s="20">
        <v>11.026015074155119</v>
      </c>
      <c r="G478" s="20">
        <v>6.666666666666667E-5</v>
      </c>
    </row>
    <row r="479" spans="1:7" x14ac:dyDescent="0.35">
      <c r="A479" s="20">
        <v>455</v>
      </c>
      <c r="B479" s="20">
        <v>3.1524822573111209</v>
      </c>
      <c r="C479" s="20">
        <v>-3.1517899496188133</v>
      </c>
      <c r="D479" s="20">
        <v>-8.2088695262706648E-3</v>
      </c>
      <c r="F479" s="20">
        <v>11.050328227571118</v>
      </c>
      <c r="G479" s="20">
        <v>6.666666666666667E-5</v>
      </c>
    </row>
    <row r="480" spans="1:7" x14ac:dyDescent="0.35">
      <c r="A480" s="20">
        <v>456</v>
      </c>
      <c r="B480" s="20">
        <v>15.731300882071602</v>
      </c>
      <c r="C480" s="20">
        <v>-15.72443769575297</v>
      </c>
      <c r="D480" s="20">
        <v>-4.0954460634034177E-2</v>
      </c>
      <c r="F480" s="20">
        <v>11.074641380987115</v>
      </c>
      <c r="G480" s="20">
        <v>6.666666666666667E-5</v>
      </c>
    </row>
    <row r="481" spans="1:7" x14ac:dyDescent="0.35">
      <c r="A481" s="20">
        <v>457</v>
      </c>
      <c r="B481" s="20">
        <v>11.356059621285347</v>
      </c>
      <c r="C481" s="20">
        <v>-11.356059621285347</v>
      </c>
      <c r="D481" s="20">
        <v>-2.9576974752063161E-2</v>
      </c>
      <c r="F481" s="20">
        <v>11.098954534403113</v>
      </c>
      <c r="G481" s="20">
        <v>7.6923076923076926E-5</v>
      </c>
    </row>
    <row r="482" spans="1:7" x14ac:dyDescent="0.35">
      <c r="A482" s="20">
        <v>458</v>
      </c>
      <c r="B482" s="20">
        <v>11.356059621285347</v>
      </c>
      <c r="C482" s="20">
        <v>-11.273959621285346</v>
      </c>
      <c r="D482" s="20">
        <v>-2.9363144452811036E-2</v>
      </c>
      <c r="F482" s="20">
        <v>11.12326768781911</v>
      </c>
      <c r="G482" s="20">
        <v>7.8947368421052633E-5</v>
      </c>
    </row>
    <row r="483" spans="1:7" x14ac:dyDescent="0.35">
      <c r="A483" s="20">
        <v>459</v>
      </c>
      <c r="B483" s="20">
        <v>-5.0510951066631087</v>
      </c>
      <c r="C483" s="20">
        <v>5.0517361323041348</v>
      </c>
      <c r="D483" s="20">
        <v>1.3157299012342884E-2</v>
      </c>
      <c r="F483" s="20">
        <v>11.14758084123511</v>
      </c>
      <c r="G483" s="20">
        <v>8.0000000000000007E-5</v>
      </c>
    </row>
    <row r="484" spans="1:7" x14ac:dyDescent="0.35">
      <c r="A484" s="20">
        <v>460</v>
      </c>
      <c r="B484" s="20">
        <v>10.262249306088783</v>
      </c>
      <c r="C484" s="20">
        <v>-10.259308129618194</v>
      </c>
      <c r="D484" s="20">
        <v>-2.6720474147088759E-2</v>
      </c>
      <c r="F484" s="20">
        <v>11.171893994651107</v>
      </c>
      <c r="G484" s="20">
        <v>8.0000000000000007E-5</v>
      </c>
    </row>
    <row r="485" spans="1:7" x14ac:dyDescent="0.35">
      <c r="A485" s="20">
        <v>461</v>
      </c>
      <c r="B485" s="20">
        <v>16.825111197268164</v>
      </c>
      <c r="C485" s="20">
        <v>-16.825111197268164</v>
      </c>
      <c r="D485" s="20">
        <v>-4.3821176154227537E-2</v>
      </c>
      <c r="F485" s="20">
        <v>11.196207148067105</v>
      </c>
      <c r="G485" s="20">
        <v>8.0000000000000007E-5</v>
      </c>
    </row>
    <row r="486" spans="1:7" x14ac:dyDescent="0.35">
      <c r="A486" s="20">
        <v>462</v>
      </c>
      <c r="B486" s="20">
        <v>-5.0510951066631087</v>
      </c>
      <c r="C486" s="20">
        <v>5.0510951066631087</v>
      </c>
      <c r="D486" s="20">
        <v>1.3155629454429987E-2</v>
      </c>
      <c r="F486" s="20">
        <v>11.220520301483104</v>
      </c>
      <c r="G486" s="20">
        <v>8.3333333333333331E-5</v>
      </c>
    </row>
    <row r="487" spans="1:7" x14ac:dyDescent="0.35">
      <c r="A487" s="20">
        <v>463</v>
      </c>
      <c r="B487" s="20">
        <v>-5.0510951066631087</v>
      </c>
      <c r="C487" s="20">
        <v>5.0738223793903812</v>
      </c>
      <c r="D487" s="20">
        <v>1.3214822871341767E-2</v>
      </c>
      <c r="F487" s="20">
        <v>11.244833454899101</v>
      </c>
      <c r="G487" s="20">
        <v>9.0000000000000006E-5</v>
      </c>
    </row>
    <row r="488" spans="1:7" x14ac:dyDescent="0.35">
      <c r="A488" s="20">
        <v>464</v>
      </c>
      <c r="B488" s="20">
        <v>16.825111197268164</v>
      </c>
      <c r="C488" s="20">
        <v>-16.824121098258264</v>
      </c>
      <c r="D488" s="20">
        <v>-4.3818597431114555E-2</v>
      </c>
      <c r="F488" s="20">
        <v>11.269146608315099</v>
      </c>
      <c r="G488" s="20">
        <v>9.0909090909090904E-5</v>
      </c>
    </row>
    <row r="489" spans="1:7" x14ac:dyDescent="0.35">
      <c r="A489" s="20">
        <v>465</v>
      </c>
      <c r="B489" s="20">
        <v>19.012731827661291</v>
      </c>
      <c r="C489" s="20">
        <v>-18.743200577661291</v>
      </c>
      <c r="D489" s="20">
        <v>-4.8816859786405126E-2</v>
      </c>
      <c r="F489" s="20">
        <v>11.293459761731098</v>
      </c>
      <c r="G489" s="20">
        <v>9.1244548809124457E-5</v>
      </c>
    </row>
    <row r="490" spans="1:7" x14ac:dyDescent="0.35">
      <c r="A490" s="20">
        <v>466</v>
      </c>
      <c r="B490" s="20">
        <v>11.356059621285347</v>
      </c>
      <c r="C490" s="20">
        <v>-11.348459621285347</v>
      </c>
      <c r="D490" s="20">
        <v>-2.955718047344786E-2</v>
      </c>
      <c r="F490" s="20">
        <v>11.317772915147096</v>
      </c>
      <c r="G490" s="20">
        <v>9.8461538461538464E-5</v>
      </c>
    </row>
    <row r="491" spans="1:7" x14ac:dyDescent="0.35">
      <c r="A491" s="20">
        <v>467</v>
      </c>
      <c r="B491" s="20">
        <v>3.1524822573111209</v>
      </c>
      <c r="C491" s="20">
        <v>-2.936732257311121</v>
      </c>
      <c r="D491" s="20">
        <v>-7.6487495420730434E-3</v>
      </c>
      <c r="F491" s="20">
        <v>11.342086068563093</v>
      </c>
      <c r="G491" s="20">
        <v>1E-4</v>
      </c>
    </row>
    <row r="492" spans="1:7" x14ac:dyDescent="0.35">
      <c r="A492" s="20">
        <v>468</v>
      </c>
      <c r="B492" s="20">
        <v>-5.0510951066631087</v>
      </c>
      <c r="C492" s="20">
        <v>5.0510951066631087</v>
      </c>
      <c r="D492" s="20">
        <v>1.3155629454429987E-2</v>
      </c>
      <c r="F492" s="20">
        <v>11.366399221979092</v>
      </c>
      <c r="G492" s="20">
        <v>1E-4</v>
      </c>
    </row>
    <row r="493" spans="1:7" x14ac:dyDescent="0.35">
      <c r="A493" s="20">
        <v>469</v>
      </c>
      <c r="B493" s="20">
        <v>-5.0510951066631087</v>
      </c>
      <c r="C493" s="20">
        <v>5.0510951066631087</v>
      </c>
      <c r="D493" s="20">
        <v>1.3155629454429987E-2</v>
      </c>
      <c r="F493" s="20">
        <v>11.39071237539509</v>
      </c>
      <c r="G493" s="20">
        <v>1E-4</v>
      </c>
    </row>
    <row r="494" spans="1:7" x14ac:dyDescent="0.35">
      <c r="A494" s="20">
        <v>470</v>
      </c>
      <c r="B494" s="20">
        <v>0.41795646931970865</v>
      </c>
      <c r="C494" s="20">
        <v>-0.40775646931970866</v>
      </c>
      <c r="D494" s="20">
        <v>-1.0620059422243853E-3</v>
      </c>
      <c r="F494" s="20">
        <v>11.415025528811087</v>
      </c>
      <c r="G494" s="20">
        <v>1.0554089709762533E-4</v>
      </c>
    </row>
    <row r="495" spans="1:7" x14ac:dyDescent="0.35">
      <c r="A495" s="20">
        <v>471</v>
      </c>
      <c r="B495" s="20">
        <v>3.1524822573111209</v>
      </c>
      <c r="C495" s="20">
        <v>-3.0335549845838483</v>
      </c>
      <c r="D495" s="20">
        <v>-7.9009253368006183E-3</v>
      </c>
      <c r="F495" s="20">
        <v>11.439338682227087</v>
      </c>
      <c r="G495" s="20">
        <v>1.1111111111111112E-4</v>
      </c>
    </row>
    <row r="496" spans="1:7" x14ac:dyDescent="0.35">
      <c r="A496" s="20">
        <v>472</v>
      </c>
      <c r="B496" s="20">
        <v>11.356059621285347</v>
      </c>
      <c r="C496" s="20">
        <v>-11.179809621285347</v>
      </c>
      <c r="D496" s="20">
        <v>-2.9117929803912292E-2</v>
      </c>
      <c r="F496" s="20">
        <v>11.463651835643084</v>
      </c>
      <c r="G496" s="20">
        <v>1.1111111111111112E-4</v>
      </c>
    </row>
    <row r="497" spans="1:7" x14ac:dyDescent="0.35">
      <c r="A497" s="20">
        <v>473</v>
      </c>
      <c r="B497" s="20">
        <v>11.356059621285347</v>
      </c>
      <c r="C497" s="20">
        <v>-11.327359621285346</v>
      </c>
      <c r="D497" s="20">
        <v>-2.9502225305186959E-2</v>
      </c>
      <c r="F497" s="20">
        <v>11.487964989059082</v>
      </c>
      <c r="G497" s="20">
        <v>1.12E-4</v>
      </c>
    </row>
    <row r="498" spans="1:7" x14ac:dyDescent="0.35">
      <c r="A498" s="20">
        <v>474</v>
      </c>
      <c r="B498" s="20">
        <v>11.356059621285347</v>
      </c>
      <c r="C498" s="20">
        <v>-11.355756590982317</v>
      </c>
      <c r="D498" s="20">
        <v>-2.9576185506504336E-2</v>
      </c>
      <c r="F498" s="20">
        <v>11.512278142475081</v>
      </c>
      <c r="G498" s="20">
        <v>1.16E-4</v>
      </c>
    </row>
    <row r="499" spans="1:7" x14ac:dyDescent="0.35">
      <c r="A499" s="20">
        <v>475</v>
      </c>
      <c r="B499" s="20">
        <v>11.356059621285347</v>
      </c>
      <c r="C499" s="20">
        <v>-11.356059621285347</v>
      </c>
      <c r="D499" s="20">
        <v>-2.9576974752063161E-2</v>
      </c>
      <c r="F499" s="20">
        <v>11.536591295891078</v>
      </c>
      <c r="G499" s="20">
        <v>1.2E-4</v>
      </c>
    </row>
    <row r="500" spans="1:7" x14ac:dyDescent="0.35">
      <c r="A500" s="20">
        <v>476</v>
      </c>
      <c r="B500" s="20">
        <v>8.0746286756956565</v>
      </c>
      <c r="C500" s="20">
        <v>-8.0523259938774743</v>
      </c>
      <c r="D500" s="20">
        <v>-2.0972366345267494E-2</v>
      </c>
      <c r="F500" s="20">
        <v>11.560904449307076</v>
      </c>
      <c r="G500" s="20">
        <v>1.2E-4</v>
      </c>
    </row>
    <row r="501" spans="1:7" x14ac:dyDescent="0.35">
      <c r="A501" s="20">
        <v>477</v>
      </c>
      <c r="B501" s="20">
        <v>-5.0510951066631087</v>
      </c>
      <c r="C501" s="20">
        <v>5.0510951066631087</v>
      </c>
      <c r="D501" s="20">
        <v>1.3155629454429987E-2</v>
      </c>
      <c r="F501" s="20">
        <v>11.585217602723075</v>
      </c>
      <c r="G501" s="20">
        <v>1.2375123751237513E-4</v>
      </c>
    </row>
    <row r="502" spans="1:7" x14ac:dyDescent="0.35">
      <c r="A502" s="20">
        <v>478</v>
      </c>
      <c r="B502" s="20">
        <v>11.356059621285347</v>
      </c>
      <c r="C502" s="20">
        <v>-11.356059621285347</v>
      </c>
      <c r="D502" s="20">
        <v>-2.9576974752063161E-2</v>
      </c>
      <c r="F502" s="20">
        <v>11.609530756139073</v>
      </c>
      <c r="G502" s="20">
        <v>1.3333333333333334E-4</v>
      </c>
    </row>
    <row r="503" spans="1:7" x14ac:dyDescent="0.35">
      <c r="A503" s="20">
        <v>479</v>
      </c>
      <c r="B503" s="20">
        <v>-5.0510951066631087</v>
      </c>
      <c r="C503" s="20">
        <v>5.3766951066631083</v>
      </c>
      <c r="D503" s="20">
        <v>1.4003658022474942E-2</v>
      </c>
      <c r="F503" s="20">
        <v>11.63384390955507</v>
      </c>
      <c r="G503" s="20">
        <v>1.3333333333333334E-4</v>
      </c>
    </row>
    <row r="504" spans="1:7" x14ac:dyDescent="0.35">
      <c r="A504" s="20">
        <v>480</v>
      </c>
      <c r="B504" s="20">
        <v>11.356059621285347</v>
      </c>
      <c r="C504" s="20">
        <v>-11.161959621285346</v>
      </c>
      <c r="D504" s="20">
        <v>-2.9071439294269776E-2</v>
      </c>
      <c r="F504" s="20">
        <v>11.658157062971068</v>
      </c>
      <c r="G504" s="20">
        <v>1.3333333333333334E-4</v>
      </c>
    </row>
    <row r="505" spans="1:7" x14ac:dyDescent="0.35">
      <c r="A505" s="20">
        <v>481</v>
      </c>
      <c r="B505" s="20">
        <v>11.356059621285347</v>
      </c>
      <c r="C505" s="20">
        <v>-11.295059621285347</v>
      </c>
      <c r="D505" s="20">
        <v>-2.9418099621071937E-2</v>
      </c>
      <c r="F505" s="20">
        <v>11.682470216387067</v>
      </c>
      <c r="G505" s="20">
        <v>1.3333333333333334E-4</v>
      </c>
    </row>
    <row r="506" spans="1:7" x14ac:dyDescent="0.35">
      <c r="A506" s="20">
        <v>482</v>
      </c>
      <c r="B506" s="20">
        <v>12.996775094080192</v>
      </c>
      <c r="C506" s="20">
        <v>-12.995775094080193</v>
      </c>
      <c r="D506" s="20">
        <v>-3.3847630662368358E-2</v>
      </c>
      <c r="F506" s="20">
        <v>11.706783369803064</v>
      </c>
      <c r="G506" s="20">
        <v>1.3636363636363637E-4</v>
      </c>
    </row>
    <row r="507" spans="1:7" x14ac:dyDescent="0.35">
      <c r="A507" s="20">
        <v>483</v>
      </c>
      <c r="B507" s="20">
        <v>-5.0510951066631087</v>
      </c>
      <c r="C507" s="20">
        <v>5.5530951066631085</v>
      </c>
      <c r="D507" s="20">
        <v>1.4463093647177431E-2</v>
      </c>
      <c r="F507" s="20">
        <v>11.731096523219062</v>
      </c>
      <c r="G507" s="20">
        <v>1.3750000000000001E-4</v>
      </c>
    </row>
    <row r="508" spans="1:7" x14ac:dyDescent="0.35">
      <c r="A508" s="20">
        <v>484</v>
      </c>
      <c r="B508" s="20">
        <v>5.3401028877042478</v>
      </c>
      <c r="C508" s="20">
        <v>-5.3382403877042481</v>
      </c>
      <c r="D508" s="20">
        <v>-1.3903502309166423E-2</v>
      </c>
      <c r="F508" s="20">
        <v>11.755409676635061</v>
      </c>
      <c r="G508" s="20">
        <v>1.4285714285714287E-4</v>
      </c>
    </row>
    <row r="509" spans="1:7" x14ac:dyDescent="0.35">
      <c r="A509" s="20">
        <v>485</v>
      </c>
      <c r="B509" s="20">
        <v>11.356059621285347</v>
      </c>
      <c r="C509" s="20">
        <v>-11.136989908986896</v>
      </c>
      <c r="D509" s="20">
        <v>-2.9006405420298802E-2</v>
      </c>
      <c r="F509" s="20">
        <v>11.779722830051059</v>
      </c>
      <c r="G509" s="20">
        <v>1.4285714285714287E-4</v>
      </c>
    </row>
    <row r="510" spans="1:7" x14ac:dyDescent="0.35">
      <c r="A510" s="20">
        <v>486</v>
      </c>
      <c r="B510" s="20">
        <v>11.356059621285347</v>
      </c>
      <c r="C510" s="20">
        <v>-11.355968712194437</v>
      </c>
      <c r="D510" s="20">
        <v>-2.9576737978395513E-2</v>
      </c>
      <c r="F510" s="20">
        <v>11.804035983467056</v>
      </c>
      <c r="G510" s="20">
        <v>1.4285714285714287E-4</v>
      </c>
    </row>
    <row r="511" spans="1:7" x14ac:dyDescent="0.35">
      <c r="A511" s="20">
        <v>487</v>
      </c>
      <c r="B511" s="20">
        <v>-5.0510951066631087</v>
      </c>
      <c r="C511" s="20">
        <v>5.0510951066631087</v>
      </c>
      <c r="D511" s="20">
        <v>1.3155629454429987E-2</v>
      </c>
      <c r="F511" s="20">
        <v>11.828349136883055</v>
      </c>
      <c r="G511" s="20">
        <v>1.4999999999999999E-4</v>
      </c>
    </row>
    <row r="512" spans="1:7" x14ac:dyDescent="0.35">
      <c r="A512" s="20">
        <v>488</v>
      </c>
      <c r="B512" s="20">
        <v>11.356059621285347</v>
      </c>
      <c r="C512" s="20">
        <v>-11.356059621285347</v>
      </c>
      <c r="D512" s="20">
        <v>-2.9576974752063161E-2</v>
      </c>
      <c r="F512" s="20">
        <v>11.852662290299053</v>
      </c>
      <c r="G512" s="20">
        <v>1.5873015873015873E-4</v>
      </c>
    </row>
    <row r="513" spans="1:7" x14ac:dyDescent="0.35">
      <c r="A513" s="20">
        <v>489</v>
      </c>
      <c r="B513" s="20">
        <v>10.809154463687065</v>
      </c>
      <c r="C513" s="20">
        <v>-10.806287682349145</v>
      </c>
      <c r="D513" s="20">
        <v>-2.8145088050197786E-2</v>
      </c>
      <c r="F513" s="20">
        <v>11.87697544371505</v>
      </c>
      <c r="G513" s="20">
        <v>1.6249999999999999E-4</v>
      </c>
    </row>
    <row r="514" spans="1:7" x14ac:dyDescent="0.35">
      <c r="A514" s="20">
        <v>490</v>
      </c>
      <c r="B514" s="20">
        <v>11.356059621285347</v>
      </c>
      <c r="C514" s="20">
        <v>-11.356059621285347</v>
      </c>
      <c r="D514" s="20">
        <v>-2.9576974752063161E-2</v>
      </c>
      <c r="F514" s="20">
        <v>11.90128859713105</v>
      </c>
      <c r="G514" s="20">
        <v>1.6666666666666666E-4</v>
      </c>
    </row>
    <row r="515" spans="1:7" x14ac:dyDescent="0.35">
      <c r="A515" s="20">
        <v>491</v>
      </c>
      <c r="B515" s="20">
        <v>11.356059621285347</v>
      </c>
      <c r="C515" s="20">
        <v>-11.356059621285347</v>
      </c>
      <c r="D515" s="20">
        <v>-2.9576974752063161E-2</v>
      </c>
      <c r="F515" s="20">
        <v>11.925601750547047</v>
      </c>
      <c r="G515" s="20">
        <v>1.6666666666666666E-4</v>
      </c>
    </row>
    <row r="516" spans="1:7" x14ac:dyDescent="0.35">
      <c r="A516" s="20">
        <v>492</v>
      </c>
      <c r="B516" s="20">
        <v>-5.0510951066631087</v>
      </c>
      <c r="C516" s="20">
        <v>5.0510951066631087</v>
      </c>
      <c r="D516" s="20">
        <v>1.3155629454429987E-2</v>
      </c>
      <c r="F516" s="20">
        <v>11.949914903963045</v>
      </c>
      <c r="G516" s="20">
        <v>1.6666666666666666E-4</v>
      </c>
    </row>
    <row r="517" spans="1:7" x14ac:dyDescent="0.35">
      <c r="A517" s="20">
        <v>493</v>
      </c>
      <c r="B517" s="20">
        <v>11.356059621285347</v>
      </c>
      <c r="C517" s="20">
        <v>-11.356059621285347</v>
      </c>
      <c r="D517" s="20">
        <v>-2.9576974752063161E-2</v>
      </c>
      <c r="F517" s="20">
        <v>11.974228057379044</v>
      </c>
      <c r="G517" s="20">
        <v>1.6666666666666666E-4</v>
      </c>
    </row>
    <row r="518" spans="1:7" x14ac:dyDescent="0.35">
      <c r="A518" s="20">
        <v>494</v>
      </c>
      <c r="B518" s="20">
        <v>14.637490566875037</v>
      </c>
      <c r="C518" s="20">
        <v>-14.635940566875037</v>
      </c>
      <c r="D518" s="20">
        <v>-3.8119458602328404E-2</v>
      </c>
      <c r="F518" s="20">
        <v>11.998541210795041</v>
      </c>
      <c r="G518" s="20">
        <v>1.6666666666666666E-4</v>
      </c>
    </row>
    <row r="519" spans="1:7" x14ac:dyDescent="0.35">
      <c r="A519" s="20">
        <v>495</v>
      </c>
      <c r="B519" s="20">
        <v>11.356059621285347</v>
      </c>
      <c r="C519" s="20">
        <v>-11.356059621285347</v>
      </c>
      <c r="D519" s="20">
        <v>-2.9576974752063161E-2</v>
      </c>
      <c r="F519" s="20">
        <v>12.022854364211039</v>
      </c>
      <c r="G519" s="20">
        <v>1.6666666666666666E-4</v>
      </c>
    </row>
    <row r="520" spans="1:7" x14ac:dyDescent="0.35">
      <c r="A520" s="20">
        <v>496</v>
      </c>
      <c r="B520" s="20">
        <v>-5.0510951066631087</v>
      </c>
      <c r="C520" s="20">
        <v>5.051111773329775</v>
      </c>
      <c r="D520" s="20">
        <v>1.3155672862935721E-2</v>
      </c>
      <c r="F520" s="20">
        <v>12.047167517627038</v>
      </c>
      <c r="G520" s="20">
        <v>1.7142857142857143E-4</v>
      </c>
    </row>
    <row r="521" spans="1:7" x14ac:dyDescent="0.35">
      <c r="A521" s="20">
        <v>497</v>
      </c>
      <c r="B521" s="20">
        <v>-1.2227590034751366</v>
      </c>
      <c r="C521" s="20">
        <v>1.2294554320465652</v>
      </c>
      <c r="D521" s="20">
        <v>3.2021293903978566E-3</v>
      </c>
      <c r="F521" s="20">
        <v>12.071480671043036</v>
      </c>
      <c r="G521" s="20">
        <v>1.7647058823529413E-4</v>
      </c>
    </row>
    <row r="522" spans="1:7" x14ac:dyDescent="0.35">
      <c r="A522" s="20">
        <v>498</v>
      </c>
      <c r="B522" s="20">
        <v>4.7931977301059661</v>
      </c>
      <c r="C522" s="20">
        <v>-4.7472125977105613</v>
      </c>
      <c r="D522" s="20">
        <v>-1.2364164316466419E-2</v>
      </c>
      <c r="F522" s="20">
        <v>12.095793824459033</v>
      </c>
      <c r="G522" s="20">
        <v>1.8181818181818181E-4</v>
      </c>
    </row>
    <row r="523" spans="1:7" x14ac:dyDescent="0.35">
      <c r="A523" s="20">
        <v>499</v>
      </c>
      <c r="B523" s="20">
        <v>-2.3165693186717</v>
      </c>
      <c r="C523" s="20">
        <v>2.4120693186716999</v>
      </c>
      <c r="D523" s="20">
        <v>6.2822594912111049E-3</v>
      </c>
      <c r="F523" s="20">
        <v>12.120106977875032</v>
      </c>
      <c r="G523" s="20">
        <v>1.8799999999999999E-4</v>
      </c>
    </row>
    <row r="524" spans="1:7" x14ac:dyDescent="0.35">
      <c r="A524" s="20">
        <v>500</v>
      </c>
      <c r="B524" s="20">
        <v>-4.5041899490648269</v>
      </c>
      <c r="C524" s="20">
        <v>4.5372668721417497</v>
      </c>
      <c r="D524" s="20">
        <v>1.1817358502519002E-2</v>
      </c>
      <c r="F524" s="20">
        <v>12.14442013129103</v>
      </c>
      <c r="G524" s="20">
        <v>2.0000000000000001E-4</v>
      </c>
    </row>
    <row r="525" spans="1:7" x14ac:dyDescent="0.35">
      <c r="A525" s="20">
        <v>501</v>
      </c>
      <c r="B525" s="20">
        <v>11.356059621285347</v>
      </c>
      <c r="C525" s="20">
        <v>-11.356059621285347</v>
      </c>
      <c r="D525" s="20">
        <v>-2.9576974752063161E-2</v>
      </c>
      <c r="F525" s="20">
        <v>12.168733284707027</v>
      </c>
      <c r="G525" s="20">
        <v>2.0000000000000001E-4</v>
      </c>
    </row>
    <row r="526" spans="1:7" x14ac:dyDescent="0.35">
      <c r="A526" s="20">
        <v>502</v>
      </c>
      <c r="B526" s="20">
        <v>11.356059621285347</v>
      </c>
      <c r="C526" s="20">
        <v>-11.344559621285347</v>
      </c>
      <c r="D526" s="20">
        <v>-2.9547022883105799E-2</v>
      </c>
      <c r="F526" s="20">
        <v>12.193046438123025</v>
      </c>
      <c r="G526" s="20">
        <v>2.0000000000000001E-4</v>
      </c>
    </row>
    <row r="527" spans="1:7" x14ac:dyDescent="0.35">
      <c r="A527" s="20">
        <v>503</v>
      </c>
      <c r="B527" s="20">
        <v>11.356059621285347</v>
      </c>
      <c r="C527" s="20">
        <v>-11.338521159746886</v>
      </c>
      <c r="D527" s="20">
        <v>-2.9531295647566316E-2</v>
      </c>
      <c r="F527" s="20">
        <v>12.217359591539024</v>
      </c>
      <c r="G527" s="20">
        <v>2.0000000000000001E-4</v>
      </c>
    </row>
    <row r="528" spans="1:7" x14ac:dyDescent="0.35">
      <c r="A528" s="20">
        <v>504</v>
      </c>
      <c r="B528" s="20">
        <v>-5.0510951066631087</v>
      </c>
      <c r="C528" s="20">
        <v>5.0647685760508638</v>
      </c>
      <c r="D528" s="20">
        <v>1.3191242146890381E-2</v>
      </c>
      <c r="F528" s="20">
        <v>12.241672744955022</v>
      </c>
      <c r="G528" s="20">
        <v>2.0000000000000001E-4</v>
      </c>
    </row>
    <row r="529" spans="1:7" x14ac:dyDescent="0.35">
      <c r="A529" s="20">
        <v>505</v>
      </c>
      <c r="B529" s="20">
        <v>3.1524822573111209</v>
      </c>
      <c r="C529" s="20">
        <v>-3.1481489239777876</v>
      </c>
      <c r="D529" s="20">
        <v>-8.1993864373254115E-3</v>
      </c>
      <c r="F529" s="20">
        <v>12.265985898371019</v>
      </c>
      <c r="G529" s="20">
        <v>2.0000000000000001E-4</v>
      </c>
    </row>
    <row r="530" spans="1:7" x14ac:dyDescent="0.35">
      <c r="A530" s="20">
        <v>506</v>
      </c>
      <c r="B530" s="20">
        <v>11.356059621285347</v>
      </c>
      <c r="C530" s="20">
        <v>-11.354809621285346</v>
      </c>
      <c r="D530" s="20">
        <v>-2.957371911413301E-2</v>
      </c>
      <c r="F530" s="20">
        <v>12.290299051787018</v>
      </c>
      <c r="G530" s="20">
        <v>2.0000000000000001E-4</v>
      </c>
    </row>
    <row r="531" spans="1:7" x14ac:dyDescent="0.35">
      <c r="A531" s="20">
        <v>507</v>
      </c>
      <c r="B531" s="20">
        <v>3.1524822573111209</v>
      </c>
      <c r="C531" s="20">
        <v>-3.1204822573111208</v>
      </c>
      <c r="D531" s="20">
        <v>-8.1273283178048029E-3</v>
      </c>
      <c r="F531" s="20">
        <v>12.314612205203016</v>
      </c>
      <c r="G531" s="20">
        <v>2.0000000000000001E-4</v>
      </c>
    </row>
    <row r="532" spans="1:7" x14ac:dyDescent="0.35">
      <c r="A532" s="20">
        <v>508</v>
      </c>
      <c r="B532" s="20">
        <v>-4.5041899490648269</v>
      </c>
      <c r="C532" s="20">
        <v>4.512189949064827</v>
      </c>
      <c r="D532" s="20">
        <v>1.1752045396966495E-2</v>
      </c>
      <c r="F532" s="20">
        <v>12.338925358619013</v>
      </c>
      <c r="G532" s="20">
        <v>2.0000000000000001E-4</v>
      </c>
    </row>
    <row r="533" spans="1:7" x14ac:dyDescent="0.35">
      <c r="A533" s="20">
        <v>509</v>
      </c>
      <c r="B533" s="20">
        <v>11.356059621285347</v>
      </c>
      <c r="C533" s="20">
        <v>-11.354059621285346</v>
      </c>
      <c r="D533" s="20">
        <v>-2.9571765731374922E-2</v>
      </c>
      <c r="F533" s="20">
        <v>12.363238512035013</v>
      </c>
      <c r="G533" s="20">
        <v>2.0833333333333335E-4</v>
      </c>
    </row>
    <row r="534" spans="1:7" x14ac:dyDescent="0.35">
      <c r="A534" s="20">
        <v>510</v>
      </c>
      <c r="B534" s="20">
        <v>11.356059621285347</v>
      </c>
      <c r="C534" s="20">
        <v>-11.356059621285347</v>
      </c>
      <c r="D534" s="20">
        <v>-2.9576974752063161E-2</v>
      </c>
      <c r="F534" s="20">
        <v>12.38755166545101</v>
      </c>
      <c r="G534" s="20">
        <v>2.2222222222222223E-4</v>
      </c>
    </row>
    <row r="535" spans="1:7" x14ac:dyDescent="0.35">
      <c r="A535" s="20">
        <v>511</v>
      </c>
      <c r="B535" s="20">
        <v>11.356059621285347</v>
      </c>
      <c r="C535" s="20">
        <v>-11.326059621285347</v>
      </c>
      <c r="D535" s="20">
        <v>-2.9498839441739609E-2</v>
      </c>
      <c r="F535" s="20">
        <v>12.411864818867008</v>
      </c>
      <c r="G535" s="20">
        <v>2.3035714285714285E-4</v>
      </c>
    </row>
    <row r="536" spans="1:7" x14ac:dyDescent="0.35">
      <c r="A536" s="20">
        <v>512</v>
      </c>
      <c r="B536" s="20">
        <v>3.1524822573111209</v>
      </c>
      <c r="C536" s="20">
        <v>-3.151107257311121</v>
      </c>
      <c r="D536" s="20">
        <v>-8.2070914470934297E-3</v>
      </c>
      <c r="F536" s="20">
        <v>12.436177972283007</v>
      </c>
      <c r="G536" s="20">
        <v>2.3529411764705883E-4</v>
      </c>
    </row>
    <row r="537" spans="1:7" x14ac:dyDescent="0.35">
      <c r="A537" s="20">
        <v>513</v>
      </c>
      <c r="B537" s="20">
        <v>3.1524822573111209</v>
      </c>
      <c r="C537" s="20">
        <v>-3.0132422573111208</v>
      </c>
      <c r="D537" s="20">
        <v>-7.8480206285015432E-3</v>
      </c>
      <c r="F537" s="20">
        <v>12.460491125699004</v>
      </c>
      <c r="G537" s="20">
        <v>2.4000000000000001E-4</v>
      </c>
    </row>
    <row r="538" spans="1:7" x14ac:dyDescent="0.35">
      <c r="A538" s="20">
        <v>514</v>
      </c>
      <c r="B538" s="20">
        <v>11.356059621285347</v>
      </c>
      <c r="C538" s="20">
        <v>-11.322726287952014</v>
      </c>
      <c r="D538" s="20">
        <v>-2.9490157740592549E-2</v>
      </c>
      <c r="F538" s="20">
        <v>12.484804279115002</v>
      </c>
      <c r="G538" s="20">
        <v>2.5000000000000001E-4</v>
      </c>
    </row>
    <row r="539" spans="1:7" x14ac:dyDescent="0.35">
      <c r="A539" s="20">
        <v>515</v>
      </c>
      <c r="B539" s="20">
        <v>5.8870080453025295</v>
      </c>
      <c r="C539" s="20">
        <v>-5.6328740246839732</v>
      </c>
      <c r="D539" s="20">
        <v>-1.4670878664405348E-2</v>
      </c>
      <c r="F539" s="20">
        <v>12.509117432531001</v>
      </c>
      <c r="G539" s="20">
        <v>2.5000000000000001E-4</v>
      </c>
    </row>
    <row r="540" spans="1:7" x14ac:dyDescent="0.35">
      <c r="A540" s="20">
        <v>516</v>
      </c>
      <c r="B540" s="20">
        <v>-5.0510951066631087</v>
      </c>
      <c r="C540" s="20">
        <v>5.0510951066631087</v>
      </c>
      <c r="D540" s="20">
        <v>1.3155629454429987E-2</v>
      </c>
      <c r="F540" s="20">
        <v>12.533430585946999</v>
      </c>
      <c r="G540" s="20">
        <v>2.5000000000000001E-4</v>
      </c>
    </row>
    <row r="541" spans="1:7" x14ac:dyDescent="0.35">
      <c r="A541" s="20">
        <v>517</v>
      </c>
      <c r="B541" s="20">
        <v>11.356059621285347</v>
      </c>
      <c r="C541" s="20">
        <v>-11.342392954618679</v>
      </c>
      <c r="D541" s="20">
        <v>-2.9541379777360207E-2</v>
      </c>
      <c r="F541" s="20">
        <v>12.557743739362996</v>
      </c>
      <c r="G541" s="20">
        <v>2.5999999999999998E-4</v>
      </c>
    </row>
    <row r="542" spans="1:7" x14ac:dyDescent="0.35">
      <c r="A542" s="20">
        <v>518</v>
      </c>
      <c r="B542" s="20">
        <v>11.356059621285347</v>
      </c>
      <c r="C542" s="20">
        <v>-11.356059621285347</v>
      </c>
      <c r="D542" s="20">
        <v>-2.9576974752063161E-2</v>
      </c>
      <c r="F542" s="20">
        <v>12.582056892778995</v>
      </c>
      <c r="G542" s="20">
        <v>2.631578947368421E-4</v>
      </c>
    </row>
    <row r="543" spans="1:7" x14ac:dyDescent="0.35">
      <c r="A543" s="20">
        <v>519</v>
      </c>
      <c r="B543" s="20">
        <v>11.356059621285347</v>
      </c>
      <c r="C543" s="20">
        <v>-11.127245355807471</v>
      </c>
      <c r="D543" s="20">
        <v>-2.8981025630744176E-2</v>
      </c>
      <c r="F543" s="20">
        <v>12.606370046194993</v>
      </c>
      <c r="G543" s="20">
        <v>2.740447957839262E-4</v>
      </c>
    </row>
    <row r="544" spans="1:7" x14ac:dyDescent="0.35">
      <c r="A544" s="20">
        <v>520</v>
      </c>
      <c r="B544" s="20">
        <v>11.356059621285347</v>
      </c>
      <c r="C544" s="20">
        <v>-10.335059621285346</v>
      </c>
      <c r="D544" s="20">
        <v>-2.6917769690718255E-2</v>
      </c>
      <c r="F544" s="20">
        <v>12.63068319961099</v>
      </c>
      <c r="G544" s="20">
        <v>2.8571428571428574E-4</v>
      </c>
    </row>
    <row r="545" spans="1:7" x14ac:dyDescent="0.35">
      <c r="A545" s="20">
        <v>521</v>
      </c>
      <c r="B545" s="20">
        <v>11.902964778883629</v>
      </c>
      <c r="C545" s="20">
        <v>-10.856564778883628</v>
      </c>
      <c r="D545" s="20">
        <v>-2.8276035268194086E-2</v>
      </c>
      <c r="F545" s="20">
        <v>12.65499635302699</v>
      </c>
      <c r="G545" s="20">
        <v>2.9999999999999997E-4</v>
      </c>
    </row>
    <row r="546" spans="1:7" x14ac:dyDescent="0.35">
      <c r="A546" s="20">
        <v>522</v>
      </c>
      <c r="B546" s="20">
        <v>17.372016354866446</v>
      </c>
      <c r="C546" s="20">
        <v>-16.225349688199778</v>
      </c>
      <c r="D546" s="20">
        <v>-4.2259091099854852E-2</v>
      </c>
      <c r="F546" s="20">
        <v>12.679309506442987</v>
      </c>
      <c r="G546" s="20">
        <v>2.9999999999999997E-4</v>
      </c>
    </row>
    <row r="547" spans="1:7" x14ac:dyDescent="0.35">
      <c r="A547" s="20">
        <v>523</v>
      </c>
      <c r="B547" s="20">
        <v>11.356059621285347</v>
      </c>
      <c r="C547" s="20">
        <v>-10.150059621285347</v>
      </c>
      <c r="D547" s="20">
        <v>-2.6435935277056351E-2</v>
      </c>
      <c r="F547" s="20">
        <v>12.703622659858985</v>
      </c>
      <c r="G547" s="20">
        <v>2.9999999999999997E-4</v>
      </c>
    </row>
    <row r="548" spans="1:7" x14ac:dyDescent="0.35">
      <c r="A548" s="20">
        <v>524</v>
      </c>
      <c r="B548" s="20">
        <v>11.356059621285347</v>
      </c>
      <c r="C548" s="20">
        <v>-10.269331049856776</v>
      </c>
      <c r="D548" s="20">
        <v>-2.6746578946528418E-2</v>
      </c>
      <c r="F548" s="20">
        <v>12.727935813274984</v>
      </c>
      <c r="G548" s="20">
        <v>3.0303030303030303E-4</v>
      </c>
    </row>
    <row r="549" spans="1:7" x14ac:dyDescent="0.35">
      <c r="A549" s="20">
        <v>525</v>
      </c>
      <c r="B549" s="20">
        <v>3.1524822573111209</v>
      </c>
      <c r="C549" s="20">
        <v>-2.1524822573111209</v>
      </c>
      <c r="D549" s="20">
        <v>-5.6061623046981751E-3</v>
      </c>
      <c r="F549" s="20">
        <v>12.752248966690981</v>
      </c>
      <c r="G549" s="20">
        <v>3.3333333333333332E-4</v>
      </c>
    </row>
    <row r="550" spans="1:7" x14ac:dyDescent="0.35">
      <c r="A550" s="20">
        <v>526</v>
      </c>
      <c r="B550" s="20">
        <v>10.809154463687065</v>
      </c>
      <c r="C550" s="20">
        <v>-9.6691544636870645</v>
      </c>
      <c r="D550" s="20">
        <v>-2.5183412819551727E-2</v>
      </c>
      <c r="F550" s="20">
        <v>12.776562120106979</v>
      </c>
      <c r="G550" s="20">
        <v>3.3333333333333332E-4</v>
      </c>
    </row>
    <row r="551" spans="1:7" x14ac:dyDescent="0.35">
      <c r="A551" s="20">
        <v>527</v>
      </c>
      <c r="B551" s="20">
        <v>11.356059621285347</v>
      </c>
      <c r="C551" s="20">
        <v>-10.347559621285347</v>
      </c>
      <c r="D551" s="20">
        <v>-2.6950326070019737E-2</v>
      </c>
      <c r="F551" s="20">
        <v>12.800875273522976</v>
      </c>
      <c r="G551" s="20">
        <v>3.3333333333333332E-4</v>
      </c>
    </row>
    <row r="552" spans="1:7" x14ac:dyDescent="0.35">
      <c r="A552" s="20">
        <v>528</v>
      </c>
      <c r="B552" s="20">
        <v>16.278206039669882</v>
      </c>
      <c r="C552" s="20">
        <v>-15.121684300539448</v>
      </c>
      <c r="D552" s="20">
        <v>-3.9384583181248066E-2</v>
      </c>
      <c r="F552" s="20">
        <v>12.825188426938976</v>
      </c>
      <c r="G552" s="20">
        <v>3.3333333333333332E-4</v>
      </c>
    </row>
    <row r="553" spans="1:7" x14ac:dyDescent="0.35">
      <c r="A553" s="20">
        <v>529</v>
      </c>
      <c r="B553" s="20">
        <v>16.278206039669882</v>
      </c>
      <c r="C553" s="20">
        <v>-14.974039373003215</v>
      </c>
      <c r="D553" s="20">
        <v>-3.900004044022333E-2</v>
      </c>
      <c r="F553" s="20">
        <v>12.849501580354973</v>
      </c>
      <c r="G553" s="20">
        <v>3.3333333333333332E-4</v>
      </c>
    </row>
    <row r="554" spans="1:7" x14ac:dyDescent="0.35">
      <c r="A554" s="20">
        <v>530</v>
      </c>
      <c r="B554" s="20">
        <v>15.731300882071602</v>
      </c>
      <c r="C554" s="20">
        <v>-14.653474156667784</v>
      </c>
      <c r="D554" s="20">
        <v>-3.8165125018313144E-2</v>
      </c>
      <c r="F554" s="20">
        <v>12.873814733770971</v>
      </c>
      <c r="G554" s="20">
        <v>3.3333333333333332E-4</v>
      </c>
    </row>
    <row r="555" spans="1:7" x14ac:dyDescent="0.35">
      <c r="A555" s="20">
        <v>531</v>
      </c>
      <c r="B555" s="20">
        <v>3.1524822573111209</v>
      </c>
      <c r="C555" s="20">
        <v>-2.1524822573111209</v>
      </c>
      <c r="D555" s="20">
        <v>-5.6061623046981751E-3</v>
      </c>
      <c r="F555" s="20">
        <v>12.89812788718697</v>
      </c>
      <c r="G555" s="20">
        <v>3.3333333333333332E-4</v>
      </c>
    </row>
    <row r="556" spans="1:7" x14ac:dyDescent="0.35">
      <c r="A556" s="20">
        <v>532</v>
      </c>
      <c r="B556" s="20">
        <v>11.356059621285347</v>
      </c>
      <c r="C556" s="20">
        <v>-10.123559621285347</v>
      </c>
      <c r="D556" s="20">
        <v>-2.636691575293721E-2</v>
      </c>
      <c r="F556" s="20">
        <v>12.922441040602967</v>
      </c>
      <c r="G556" s="20">
        <v>3.4722222222222224E-4</v>
      </c>
    </row>
    <row r="557" spans="1:7" x14ac:dyDescent="0.35">
      <c r="A557" s="20">
        <v>533</v>
      </c>
      <c r="B557" s="20">
        <v>14.637490566875037</v>
      </c>
      <c r="C557" s="20">
        <v>-13.635490566875037</v>
      </c>
      <c r="D557" s="20">
        <v>-3.551377622855513E-2</v>
      </c>
      <c r="F557" s="20">
        <v>12.946754194018965</v>
      </c>
      <c r="G557" s="20">
        <v>3.5E-4</v>
      </c>
    </row>
    <row r="558" spans="1:7" x14ac:dyDescent="0.35">
      <c r="A558" s="20">
        <v>534</v>
      </c>
      <c r="B558" s="20">
        <v>6.4339132029008113</v>
      </c>
      <c r="C558" s="20">
        <v>-5.3872465362341444</v>
      </c>
      <c r="D558" s="20">
        <v>-1.4031139329937943E-2</v>
      </c>
      <c r="F558" s="20">
        <v>12.971067347434964</v>
      </c>
      <c r="G558" s="20">
        <v>3.5704000000000004E-4</v>
      </c>
    </row>
    <row r="559" spans="1:7" x14ac:dyDescent="0.35">
      <c r="A559" s="20">
        <v>535</v>
      </c>
      <c r="B559" s="20">
        <v>11.356059621285347</v>
      </c>
      <c r="C559" s="20">
        <v>-10.331059621285346</v>
      </c>
      <c r="D559" s="20">
        <v>-2.6907351649341781E-2</v>
      </c>
      <c r="F559" s="20">
        <v>12.995380500850962</v>
      </c>
      <c r="G559" s="20">
        <v>3.8461538461538462E-4</v>
      </c>
    </row>
    <row r="560" spans="1:7" x14ac:dyDescent="0.35">
      <c r="A560" s="20">
        <v>536</v>
      </c>
      <c r="B560" s="20">
        <v>5.8870080453025295</v>
      </c>
      <c r="C560" s="20">
        <v>-4.7044322877267719</v>
      </c>
      <c r="D560" s="20">
        <v>-1.2252742556589048E-2</v>
      </c>
      <c r="F560" s="20">
        <v>13.019693654266959</v>
      </c>
      <c r="G560" s="20">
        <v>3.8464497269020693E-4</v>
      </c>
    </row>
    <row r="561" spans="1:7" x14ac:dyDescent="0.35">
      <c r="A561" s="20">
        <v>537</v>
      </c>
      <c r="B561" s="20">
        <v>11.356059621285347</v>
      </c>
      <c r="C561" s="20">
        <v>-10.151059621285347</v>
      </c>
      <c r="D561" s="20">
        <v>-2.6438539787400468E-2</v>
      </c>
      <c r="F561" s="20">
        <v>13.044006807682958</v>
      </c>
      <c r="G561" s="20">
        <v>4.0000000000000002E-4</v>
      </c>
    </row>
    <row r="562" spans="1:7" x14ac:dyDescent="0.35">
      <c r="A562" s="20">
        <v>538</v>
      </c>
      <c r="B562" s="20">
        <v>11.356059621285347</v>
      </c>
      <c r="C562" s="20">
        <v>-8.3318596212853464</v>
      </c>
      <c r="D562" s="20">
        <v>-2.1700414569380242E-2</v>
      </c>
      <c r="F562" s="20">
        <v>13.068319961098956</v>
      </c>
      <c r="G562" s="20">
        <v>4.0000000000000002E-4</v>
      </c>
    </row>
    <row r="563" spans="1:7" x14ac:dyDescent="0.35">
      <c r="A563" s="20">
        <v>539</v>
      </c>
      <c r="B563" s="20">
        <v>16.278206039669882</v>
      </c>
      <c r="C563" s="20">
        <v>-15.271766039669883</v>
      </c>
      <c r="D563" s="20">
        <v>-3.9775472623276562E-2</v>
      </c>
      <c r="F563" s="20">
        <v>13.092633114514953</v>
      </c>
      <c r="G563" s="20">
        <v>4.0000000000000002E-4</v>
      </c>
    </row>
    <row r="564" spans="1:7" x14ac:dyDescent="0.35">
      <c r="A564" s="20">
        <v>540</v>
      </c>
      <c r="B564" s="20">
        <v>11.356059621285347</v>
      </c>
      <c r="C564" s="20">
        <v>-11.35599295461868</v>
      </c>
      <c r="D564" s="20">
        <v>-2.957680111804022E-2</v>
      </c>
      <c r="F564" s="20">
        <v>13.116946267930953</v>
      </c>
      <c r="G564" s="20">
        <v>4.0000000000000002E-4</v>
      </c>
    </row>
    <row r="565" spans="1:7" x14ac:dyDescent="0.35">
      <c r="A565" s="20">
        <v>541</v>
      </c>
      <c r="B565" s="20">
        <v>11.356059621285347</v>
      </c>
      <c r="C565" s="20">
        <v>-11.35050406572979</v>
      </c>
      <c r="D565" s="20">
        <v>-2.9562505250151389E-2</v>
      </c>
      <c r="F565" s="20">
        <v>13.14125942134695</v>
      </c>
      <c r="G565" s="20">
        <v>4.0000000000000002E-4</v>
      </c>
    </row>
    <row r="566" spans="1:7" x14ac:dyDescent="0.35">
      <c r="A566" s="20">
        <v>542</v>
      </c>
      <c r="B566" s="20">
        <v>-5.0510951066631087</v>
      </c>
      <c r="C566" s="20">
        <v>5.0510991066631084</v>
      </c>
      <c r="D566" s="20">
        <v>1.3155639872471363E-2</v>
      </c>
      <c r="F566" s="20">
        <v>13.165572574762948</v>
      </c>
      <c r="G566" s="20">
        <v>4.0000000000000002E-4</v>
      </c>
    </row>
    <row r="567" spans="1:7" x14ac:dyDescent="0.35">
      <c r="A567" s="20">
        <v>543</v>
      </c>
      <c r="B567" s="20">
        <v>11.356059621285347</v>
      </c>
      <c r="C567" s="20">
        <v>-11.352877803103528</v>
      </c>
      <c r="D567" s="20">
        <v>-2.9568687673695509E-2</v>
      </c>
      <c r="F567" s="20">
        <v>13.189885728178947</v>
      </c>
      <c r="G567" s="20">
        <v>4.0000000000000002E-4</v>
      </c>
    </row>
    <row r="568" spans="1:7" x14ac:dyDescent="0.35">
      <c r="A568" s="20">
        <v>544</v>
      </c>
      <c r="B568" s="20">
        <v>11.356059621285347</v>
      </c>
      <c r="C568" s="20">
        <v>-11.344059621285346</v>
      </c>
      <c r="D568" s="20">
        <v>-2.9545720627933737E-2</v>
      </c>
      <c r="F568" s="20">
        <v>13.214198881594944</v>
      </c>
      <c r="G568" s="20">
        <v>4.0000000000000002E-4</v>
      </c>
    </row>
    <row r="569" spans="1:7" x14ac:dyDescent="0.35">
      <c r="A569" s="20">
        <v>545</v>
      </c>
      <c r="B569" s="20">
        <v>5.8870080453025295</v>
      </c>
      <c r="C569" s="20">
        <v>-5.6131680453025297</v>
      </c>
      <c r="D569" s="20">
        <v>-1.4619554237265395E-2</v>
      </c>
      <c r="F569" s="20">
        <v>13.238512035010942</v>
      </c>
      <c r="G569" s="20">
        <v>4.0000000000000002E-4</v>
      </c>
    </row>
    <row r="570" spans="1:7" x14ac:dyDescent="0.35">
      <c r="A570" s="20">
        <v>546</v>
      </c>
      <c r="B570" s="20">
        <v>3.1524822573111209</v>
      </c>
      <c r="C570" s="20">
        <v>-3.1516155906444543</v>
      </c>
      <c r="D570" s="20">
        <v>-8.2084154065183556E-3</v>
      </c>
      <c r="F570" s="20">
        <v>13.262825188426941</v>
      </c>
      <c r="G570" s="20">
        <v>4.0999999999999999E-4</v>
      </c>
    </row>
    <row r="571" spans="1:7" x14ac:dyDescent="0.35">
      <c r="A571" s="20">
        <v>547</v>
      </c>
      <c r="B571" s="20">
        <v>11.356059621285347</v>
      </c>
      <c r="C571" s="20">
        <v>-11.356059621285347</v>
      </c>
      <c r="D571" s="20">
        <v>-2.9576974752063161E-2</v>
      </c>
      <c r="F571" s="20">
        <v>13.287138341842939</v>
      </c>
      <c r="G571" s="20">
        <v>4.3333333333333331E-4</v>
      </c>
    </row>
    <row r="572" spans="1:7" x14ac:dyDescent="0.35">
      <c r="A572" s="20">
        <v>548</v>
      </c>
      <c r="B572" s="20">
        <v>11.356059621285347</v>
      </c>
      <c r="C572" s="20">
        <v>-11.355159621285347</v>
      </c>
      <c r="D572" s="20">
        <v>-2.9574630692753456E-2</v>
      </c>
      <c r="F572" s="20">
        <v>13.311451495258936</v>
      </c>
      <c r="G572" s="20">
        <v>4.5454545454545455E-4</v>
      </c>
    </row>
    <row r="573" spans="1:7" x14ac:dyDescent="0.35">
      <c r="A573" s="20">
        <v>549</v>
      </c>
      <c r="B573" s="20">
        <v>11.356059621285347</v>
      </c>
      <c r="C573" s="20">
        <v>-11.328859621285346</v>
      </c>
      <c r="D573" s="20">
        <v>-2.9506132070703139E-2</v>
      </c>
      <c r="F573" s="20">
        <v>13.335764648674933</v>
      </c>
      <c r="G573" s="20">
        <v>4.6999999999999999E-4</v>
      </c>
    </row>
    <row r="574" spans="1:7" x14ac:dyDescent="0.35">
      <c r="A574" s="20">
        <v>550</v>
      </c>
      <c r="B574" s="20">
        <v>20.653447300456136</v>
      </c>
      <c r="C574" s="20">
        <v>-20.646447300456135</v>
      </c>
      <c r="D574" s="20">
        <v>-5.3773885563333776E-2</v>
      </c>
      <c r="F574" s="20">
        <v>13.360077802090933</v>
      </c>
      <c r="G574" s="20">
        <v>5.0000000000000001E-4</v>
      </c>
    </row>
    <row r="575" spans="1:7" x14ac:dyDescent="0.35">
      <c r="A575" s="20">
        <v>551</v>
      </c>
      <c r="B575" s="20">
        <v>3.6993874149094026</v>
      </c>
      <c r="C575" s="20">
        <v>-3.6489740815760694</v>
      </c>
      <c r="D575" s="20">
        <v>-9.5037907408848741E-3</v>
      </c>
      <c r="F575" s="20">
        <v>13.38439095550693</v>
      </c>
      <c r="G575" s="20">
        <v>5.0000000000000001E-4</v>
      </c>
    </row>
    <row r="576" spans="1:7" x14ac:dyDescent="0.35">
      <c r="A576" s="20">
        <v>552</v>
      </c>
      <c r="B576" s="20">
        <v>-5.0510951066631087</v>
      </c>
      <c r="C576" s="20">
        <v>5.0510951066631087</v>
      </c>
      <c r="D576" s="20">
        <v>1.3155629454429987E-2</v>
      </c>
      <c r="F576" s="20">
        <v>13.408704108922928</v>
      </c>
      <c r="G576" s="20">
        <v>5.0000000000000001E-4</v>
      </c>
    </row>
    <row r="577" spans="1:7" x14ac:dyDescent="0.35">
      <c r="A577" s="20">
        <v>553</v>
      </c>
      <c r="B577" s="20">
        <v>11.356059621285347</v>
      </c>
      <c r="C577" s="20">
        <v>-11.351139621285347</v>
      </c>
      <c r="D577" s="20">
        <v>-2.9564160561170099E-2</v>
      </c>
      <c r="F577" s="20">
        <v>13.433017262338927</v>
      </c>
      <c r="G577" s="20">
        <v>5.0000000000000001E-4</v>
      </c>
    </row>
    <row r="578" spans="1:7" x14ac:dyDescent="0.35">
      <c r="A578" s="20">
        <v>554</v>
      </c>
      <c r="B578" s="20">
        <v>11.356059621285347</v>
      </c>
      <c r="C578" s="20">
        <v>-10.99016814841713</v>
      </c>
      <c r="D578" s="20">
        <v>-2.8624006626153168E-2</v>
      </c>
      <c r="F578" s="20">
        <v>13.457330415754925</v>
      </c>
      <c r="G578" s="20">
        <v>5.0000000000000001E-4</v>
      </c>
    </row>
    <row r="579" spans="1:7" x14ac:dyDescent="0.35">
      <c r="A579" s="20">
        <v>555</v>
      </c>
      <c r="B579" s="20">
        <v>11.356059621285347</v>
      </c>
      <c r="C579" s="20">
        <v>-11.356059621285347</v>
      </c>
      <c r="D579" s="20">
        <v>-2.9576974752063161E-2</v>
      </c>
      <c r="F579" s="20">
        <v>13.481643569170922</v>
      </c>
      <c r="G579" s="20">
        <v>5.0000000000000001E-4</v>
      </c>
    </row>
    <row r="580" spans="1:7" x14ac:dyDescent="0.35">
      <c r="A580" s="20">
        <v>556</v>
      </c>
      <c r="B580" s="20">
        <v>11.356059621285347</v>
      </c>
      <c r="C580" s="20">
        <v>-11.331059621285346</v>
      </c>
      <c r="D580" s="20">
        <v>-2.95118619934602E-2</v>
      </c>
      <c r="F580" s="20">
        <v>13.505956722586921</v>
      </c>
      <c r="G580" s="20">
        <v>5.0000000000000001E-4</v>
      </c>
    </row>
    <row r="581" spans="1:7" x14ac:dyDescent="0.35">
      <c r="A581" s="20">
        <v>557</v>
      </c>
      <c r="B581" s="20">
        <v>11.356059621285347</v>
      </c>
      <c r="C581" s="20">
        <v>-11.346952954618681</v>
      </c>
      <c r="D581" s="20">
        <v>-2.9553256344529391E-2</v>
      </c>
      <c r="F581" s="20">
        <v>13.530269876002919</v>
      </c>
      <c r="G581" s="20">
        <v>5.1000000000000004E-4</v>
      </c>
    </row>
    <row r="582" spans="1:7" x14ac:dyDescent="0.35">
      <c r="A582" s="20">
        <v>558</v>
      </c>
      <c r="B582" s="20">
        <v>11.356059621285347</v>
      </c>
      <c r="C582" s="20">
        <v>-11.356059621285347</v>
      </c>
      <c r="D582" s="20">
        <v>-2.9576974752063161E-2</v>
      </c>
      <c r="F582" s="20">
        <v>13.554583029418916</v>
      </c>
      <c r="G582" s="20">
        <v>5.1999999999999995E-4</v>
      </c>
    </row>
    <row r="583" spans="1:7" x14ac:dyDescent="0.35">
      <c r="A583" s="20">
        <v>559</v>
      </c>
      <c r="B583" s="20">
        <v>11.356059621285347</v>
      </c>
      <c r="C583" s="20">
        <v>-11.355851287952014</v>
      </c>
      <c r="D583" s="20">
        <v>-2.9576432145741471E-2</v>
      </c>
      <c r="F583" s="20">
        <v>13.578896182834916</v>
      </c>
      <c r="G583" s="20">
        <v>5.3846153846153844E-4</v>
      </c>
    </row>
    <row r="584" spans="1:7" x14ac:dyDescent="0.35">
      <c r="A584" s="20">
        <v>560</v>
      </c>
      <c r="B584" s="20">
        <v>11.356059621285347</v>
      </c>
      <c r="C584" s="20">
        <v>-11.355939621285346</v>
      </c>
      <c r="D584" s="20">
        <v>-2.9576662210821864E-2</v>
      </c>
      <c r="F584" s="20">
        <v>13.603209336250913</v>
      </c>
      <c r="G584" s="20">
        <v>5.5555555555555556E-4</v>
      </c>
    </row>
    <row r="585" spans="1:7" x14ac:dyDescent="0.35">
      <c r="A585" s="20">
        <v>561</v>
      </c>
      <c r="B585" s="20">
        <v>8.6215338332939382</v>
      </c>
      <c r="C585" s="20">
        <v>-8.6178671666272724</v>
      </c>
      <c r="D585" s="20">
        <v>-2.2445324179719207E-2</v>
      </c>
      <c r="F585" s="20">
        <v>13.62752248966691</v>
      </c>
      <c r="G585" s="20">
        <v>5.5999999999999995E-4</v>
      </c>
    </row>
    <row r="586" spans="1:7" x14ac:dyDescent="0.35">
      <c r="A586" s="20">
        <v>562</v>
      </c>
      <c r="B586" s="20">
        <v>11.356059621285347</v>
      </c>
      <c r="C586" s="20">
        <v>-11.356059621285347</v>
      </c>
      <c r="D586" s="20">
        <v>-2.9576974752063161E-2</v>
      </c>
      <c r="F586" s="20">
        <v>13.65183564308291</v>
      </c>
      <c r="G586" s="20">
        <v>5.8333333333333338E-4</v>
      </c>
    </row>
    <row r="587" spans="1:7" x14ac:dyDescent="0.35">
      <c r="A587" s="20">
        <v>563</v>
      </c>
      <c r="B587" s="20">
        <v>11.356059621285347</v>
      </c>
      <c r="C587" s="20">
        <v>-11.35515295461868</v>
      </c>
      <c r="D587" s="20">
        <v>-2.9574613329351157E-2</v>
      </c>
      <c r="F587" s="20">
        <v>13.676148796498907</v>
      </c>
      <c r="G587" s="20">
        <v>5.9612499999999998E-4</v>
      </c>
    </row>
    <row r="588" spans="1:7" x14ac:dyDescent="0.35">
      <c r="A588" s="20">
        <v>564</v>
      </c>
      <c r="B588" s="20">
        <v>11.356059621285347</v>
      </c>
      <c r="C588" s="20">
        <v>-11.356004065729792</v>
      </c>
      <c r="D588" s="20">
        <v>-2.9576830057044045E-2</v>
      </c>
      <c r="F588" s="20">
        <v>13.700461949914905</v>
      </c>
      <c r="G588" s="20">
        <v>5.9999999999999995E-4</v>
      </c>
    </row>
    <row r="589" spans="1:7" x14ac:dyDescent="0.35">
      <c r="A589" s="20">
        <v>565</v>
      </c>
      <c r="B589" s="20">
        <v>11.356059621285347</v>
      </c>
      <c r="C589" s="20">
        <v>-11.356059621285347</v>
      </c>
      <c r="D589" s="20">
        <v>-2.9576974752063161E-2</v>
      </c>
      <c r="F589" s="20">
        <v>13.724775103330904</v>
      </c>
      <c r="G589" s="20">
        <v>5.9999999999999995E-4</v>
      </c>
    </row>
    <row r="590" spans="1:7" x14ac:dyDescent="0.35">
      <c r="A590" s="20">
        <v>566</v>
      </c>
      <c r="B590" s="20">
        <v>11.356059621285347</v>
      </c>
      <c r="C590" s="20">
        <v>-11.355859621285347</v>
      </c>
      <c r="D590" s="20">
        <v>-2.9576453849994338E-2</v>
      </c>
      <c r="F590" s="20">
        <v>13.749088256746901</v>
      </c>
      <c r="G590" s="20">
        <v>6.0999999999999997E-4</v>
      </c>
    </row>
    <row r="591" spans="1:7" x14ac:dyDescent="0.35">
      <c r="A591" s="20">
        <v>567</v>
      </c>
      <c r="B591" s="20">
        <v>11.356059621285347</v>
      </c>
      <c r="C591" s="20">
        <v>-11.356059621285347</v>
      </c>
      <c r="D591" s="20">
        <v>-2.9576974752063161E-2</v>
      </c>
      <c r="F591" s="20">
        <v>13.773401410162899</v>
      </c>
      <c r="G591" s="20">
        <v>6.2E-4</v>
      </c>
    </row>
    <row r="592" spans="1:7" x14ac:dyDescent="0.35">
      <c r="A592" s="20">
        <v>568</v>
      </c>
      <c r="B592" s="20">
        <v>7.5277235180973747</v>
      </c>
      <c r="C592" s="20">
        <v>-7.5177235180973749</v>
      </c>
      <c r="D592" s="20">
        <v>-1.9579988667106911E-2</v>
      </c>
      <c r="F592" s="20">
        <v>13.797714563578898</v>
      </c>
      <c r="G592" s="20">
        <v>6.2500000000000001E-4</v>
      </c>
    </row>
    <row r="593" spans="1:7" x14ac:dyDescent="0.35">
      <c r="A593" s="20">
        <v>569</v>
      </c>
      <c r="B593" s="20">
        <v>11.356059621285347</v>
      </c>
      <c r="C593" s="20">
        <v>-11.348059621285348</v>
      </c>
      <c r="D593" s="20">
        <v>-2.9556138669310218E-2</v>
      </c>
      <c r="F593" s="20">
        <v>13.822027716994896</v>
      </c>
      <c r="G593" s="20">
        <v>6.4102564102564103E-4</v>
      </c>
    </row>
    <row r="594" spans="1:7" x14ac:dyDescent="0.35">
      <c r="A594" s="20">
        <v>570</v>
      </c>
      <c r="B594" s="20">
        <v>11.356059621285347</v>
      </c>
      <c r="C594" s="20">
        <v>-11.354389033050053</v>
      </c>
      <c r="D594" s="20">
        <v>-2.9572623687723575E-2</v>
      </c>
      <c r="F594" s="20">
        <v>13.846340870410893</v>
      </c>
      <c r="G594" s="20">
        <v>6.4999999999999997E-4</v>
      </c>
    </row>
    <row r="595" spans="1:7" x14ac:dyDescent="0.35">
      <c r="A595" s="20">
        <v>571</v>
      </c>
      <c r="B595" s="20">
        <v>16.825111197268164</v>
      </c>
      <c r="C595" s="20">
        <v>-16.820871197268165</v>
      </c>
      <c r="D595" s="20">
        <v>-4.381013303036848E-2</v>
      </c>
      <c r="F595" s="20">
        <v>13.870654023826891</v>
      </c>
      <c r="G595" s="20">
        <v>6.6666666666666664E-4</v>
      </c>
    </row>
    <row r="596" spans="1:7" x14ac:dyDescent="0.35">
      <c r="A596" s="20">
        <v>572</v>
      </c>
      <c r="B596" s="20">
        <v>11.356059621285347</v>
      </c>
      <c r="C596" s="20">
        <v>-11.356059621285347</v>
      </c>
      <c r="D596" s="20">
        <v>-2.9576974752063161E-2</v>
      </c>
      <c r="F596" s="20">
        <v>13.89496717724289</v>
      </c>
      <c r="G596" s="20">
        <v>6.6666666666666664E-4</v>
      </c>
    </row>
    <row r="597" spans="1:7" x14ac:dyDescent="0.35">
      <c r="A597" s="20">
        <v>573</v>
      </c>
      <c r="B597" s="20">
        <v>-4.5041899490648269</v>
      </c>
      <c r="C597" s="20">
        <v>4.5080824879902162</v>
      </c>
      <c r="D597" s="20">
        <v>1.1741347472109608E-2</v>
      </c>
      <c r="F597" s="20">
        <v>13.919280330658887</v>
      </c>
      <c r="G597" s="20">
        <v>6.8000000000000005E-4</v>
      </c>
    </row>
    <row r="598" spans="1:7" x14ac:dyDescent="0.35">
      <c r="A598" s="20">
        <v>574</v>
      </c>
      <c r="B598" s="20">
        <v>11.356059621285347</v>
      </c>
      <c r="C598" s="20">
        <v>-11.348903986222735</v>
      </c>
      <c r="D598" s="20">
        <v>-2.9558337826523853E-2</v>
      </c>
      <c r="F598" s="20">
        <v>13.943593484074885</v>
      </c>
      <c r="G598" s="20">
        <v>6.8999999999999997E-4</v>
      </c>
    </row>
    <row r="599" spans="1:7" x14ac:dyDescent="0.35">
      <c r="A599" s="20">
        <v>575</v>
      </c>
      <c r="B599" s="20">
        <v>11.356059621285347</v>
      </c>
      <c r="C599" s="20">
        <v>-11.351742954618681</v>
      </c>
      <c r="D599" s="20">
        <v>-2.9565731949077717E-2</v>
      </c>
      <c r="F599" s="20">
        <v>13.967906637490884</v>
      </c>
      <c r="G599" s="20">
        <v>6.9230769230769226E-4</v>
      </c>
    </row>
    <row r="600" spans="1:7" x14ac:dyDescent="0.35">
      <c r="A600" s="20">
        <v>576</v>
      </c>
      <c r="B600" s="20">
        <v>-5.0510951066631087</v>
      </c>
      <c r="C600" s="20">
        <v>5.0511076066631091</v>
      </c>
      <c r="D600" s="20">
        <v>1.3155662010809289E-2</v>
      </c>
      <c r="F600" s="20">
        <v>13.992219790906882</v>
      </c>
      <c r="G600" s="20">
        <v>6.9999999999999999E-4</v>
      </c>
    </row>
    <row r="601" spans="1:7" x14ac:dyDescent="0.35">
      <c r="A601" s="20">
        <v>577</v>
      </c>
      <c r="B601" s="20">
        <v>-5.0510951066631087</v>
      </c>
      <c r="C601" s="20">
        <v>5.0530951066631085</v>
      </c>
      <c r="D601" s="20">
        <v>1.3160838475118222E-2</v>
      </c>
      <c r="F601" s="20">
        <v>14.016532944322879</v>
      </c>
      <c r="G601" s="20">
        <v>7.1428571428571429E-4</v>
      </c>
    </row>
    <row r="602" spans="1:7" x14ac:dyDescent="0.35">
      <c r="A602" s="20">
        <v>578</v>
      </c>
      <c r="B602" s="20">
        <v>14.637490566875037</v>
      </c>
      <c r="C602" s="20">
        <v>-14.637378566875038</v>
      </c>
      <c r="D602" s="20">
        <v>-3.8123203888203248E-2</v>
      </c>
      <c r="F602" s="20">
        <v>14.040846097738878</v>
      </c>
      <c r="G602" s="20">
        <v>7.3333333333333334E-4</v>
      </c>
    </row>
    <row r="603" spans="1:7" x14ac:dyDescent="0.35">
      <c r="A603" s="20">
        <v>579</v>
      </c>
      <c r="B603" s="20">
        <v>11.356059621285347</v>
      </c>
      <c r="C603" s="20">
        <v>-11.341476287952014</v>
      </c>
      <c r="D603" s="20">
        <v>-2.9538992309544768E-2</v>
      </c>
      <c r="F603" s="20">
        <v>14.065159251154876</v>
      </c>
      <c r="G603" s="20">
        <v>7.407407407407407E-4</v>
      </c>
    </row>
    <row r="604" spans="1:7" x14ac:dyDescent="0.35">
      <c r="A604" s="20">
        <v>580</v>
      </c>
      <c r="B604" s="20">
        <v>11.356059621285347</v>
      </c>
      <c r="C604" s="20">
        <v>-11.355726287952013</v>
      </c>
      <c r="D604" s="20">
        <v>-2.9576106581948453E-2</v>
      </c>
      <c r="F604" s="20">
        <v>14.089472404570873</v>
      </c>
      <c r="G604" s="20">
        <v>7.5000000000000002E-4</v>
      </c>
    </row>
    <row r="605" spans="1:7" x14ac:dyDescent="0.35">
      <c r="A605" s="20">
        <v>581</v>
      </c>
      <c r="B605" s="20">
        <v>11.356059621285347</v>
      </c>
      <c r="C605" s="20">
        <v>-11.356059621285347</v>
      </c>
      <c r="D605" s="20">
        <v>-2.9576974752063161E-2</v>
      </c>
      <c r="F605" s="20">
        <v>14.113785557986873</v>
      </c>
      <c r="G605" s="20">
        <v>7.8181818181818181E-4</v>
      </c>
    </row>
    <row r="606" spans="1:7" x14ac:dyDescent="0.35">
      <c r="A606" s="20">
        <v>582</v>
      </c>
      <c r="B606" s="20">
        <v>15.184395724473321</v>
      </c>
      <c r="C606" s="20">
        <v>-15.184395724473321</v>
      </c>
      <c r="D606" s="20">
        <v>-3.9547915733578229E-2</v>
      </c>
      <c r="F606" s="20">
        <v>14.13809871140287</v>
      </c>
      <c r="G606" s="20">
        <v>8.0000000000000004E-4</v>
      </c>
    </row>
    <row r="607" spans="1:7" x14ac:dyDescent="0.35">
      <c r="A607" s="20">
        <v>583</v>
      </c>
      <c r="B607" s="20">
        <v>11.356059621285347</v>
      </c>
      <c r="C607" s="20">
        <v>-11.355948510174235</v>
      </c>
      <c r="D607" s="20">
        <v>-2.9576685362024922E-2</v>
      </c>
      <c r="F607" s="20">
        <v>14.162411864818868</v>
      </c>
      <c r="G607" s="20">
        <v>8.0000000000000004E-4</v>
      </c>
    </row>
    <row r="608" spans="1:7" x14ac:dyDescent="0.35">
      <c r="A608" s="20">
        <v>584</v>
      </c>
      <c r="B608" s="20">
        <v>11.356059621285347</v>
      </c>
      <c r="C608" s="20">
        <v>-11.346059621285347</v>
      </c>
      <c r="D608" s="20">
        <v>-2.9550929648621976E-2</v>
      </c>
      <c r="F608" s="20">
        <v>14.186725018234867</v>
      </c>
      <c r="G608" s="20">
        <v>8.0000000000000004E-4</v>
      </c>
    </row>
    <row r="609" spans="1:7" x14ac:dyDescent="0.35">
      <c r="A609" s="20">
        <v>585</v>
      </c>
      <c r="B609" s="20">
        <v>-2.8634744762699817</v>
      </c>
      <c r="C609" s="20">
        <v>2.8634744762699817</v>
      </c>
      <c r="D609" s="20">
        <v>7.4579488935642346E-3</v>
      </c>
      <c r="F609" s="20">
        <v>14.211038171650864</v>
      </c>
      <c r="G609" s="20">
        <v>8.3333333333333339E-4</v>
      </c>
    </row>
    <row r="610" spans="1:7" x14ac:dyDescent="0.35">
      <c r="A610" s="20">
        <v>586</v>
      </c>
      <c r="B610" s="20">
        <v>11.356059621285347</v>
      </c>
      <c r="C610" s="20">
        <v>-11.350459621285347</v>
      </c>
      <c r="D610" s="20">
        <v>-2.9562389494136098E-2</v>
      </c>
      <c r="F610" s="20">
        <v>14.235351325066862</v>
      </c>
      <c r="G610" s="20">
        <v>8.3340278356529708E-4</v>
      </c>
    </row>
    <row r="611" spans="1:7" x14ac:dyDescent="0.35">
      <c r="A611" s="20">
        <v>587</v>
      </c>
      <c r="B611" s="20">
        <v>11.356059621285347</v>
      </c>
      <c r="C611" s="20">
        <v>-11.265226287952013</v>
      </c>
      <c r="D611" s="20">
        <v>-2.9340398395805736E-2</v>
      </c>
      <c r="F611" s="20">
        <v>14.259664478482861</v>
      </c>
      <c r="G611" s="20">
        <v>8.571428571428571E-4</v>
      </c>
    </row>
    <row r="612" spans="1:7" x14ac:dyDescent="0.35">
      <c r="A612" s="20">
        <v>588</v>
      </c>
      <c r="B612" s="20">
        <v>-5.0510951066631087</v>
      </c>
      <c r="C612" s="20">
        <v>5.0845395511075528</v>
      </c>
      <c r="D612" s="20">
        <v>1.3242735855938834E-2</v>
      </c>
      <c r="F612" s="20">
        <v>14.283977631898859</v>
      </c>
      <c r="G612" s="20">
        <v>8.6666666666666663E-4</v>
      </c>
    </row>
    <row r="613" spans="1:7" x14ac:dyDescent="0.35">
      <c r="A613" s="20">
        <v>589</v>
      </c>
      <c r="B613" s="20">
        <v>19.559636985259573</v>
      </c>
      <c r="C613" s="20">
        <v>-19.559503651926239</v>
      </c>
      <c r="D613" s="20">
        <v>-5.0942929587263847E-2</v>
      </c>
      <c r="F613" s="20">
        <v>14.308290785314856</v>
      </c>
      <c r="G613" s="20">
        <v>8.8000000000000003E-4</v>
      </c>
    </row>
    <row r="614" spans="1:7" x14ac:dyDescent="0.35">
      <c r="A614" s="20">
        <v>590</v>
      </c>
      <c r="B614" s="20">
        <v>10.809154463687065</v>
      </c>
      <c r="C614" s="20">
        <v>-10.764554463687064</v>
      </c>
      <c r="D614" s="20">
        <v>-2.8036393450499041E-2</v>
      </c>
      <c r="F614" s="20">
        <v>14.332603938730855</v>
      </c>
      <c r="G614" s="20">
        <v>8.9999999999999998E-4</v>
      </c>
    </row>
    <row r="615" spans="1:7" x14ac:dyDescent="0.35">
      <c r="A615" s="20">
        <v>591</v>
      </c>
      <c r="B615" s="20">
        <v>11.356059621285347</v>
      </c>
      <c r="C615" s="20">
        <v>-11.355449621285347</v>
      </c>
      <c r="D615" s="20">
        <v>-2.957538600075325E-2</v>
      </c>
      <c r="F615" s="20">
        <v>14.356917092146853</v>
      </c>
      <c r="G615" s="20">
        <v>9.0666666666666662E-4</v>
      </c>
    </row>
    <row r="616" spans="1:7" x14ac:dyDescent="0.35">
      <c r="A616" s="20">
        <v>592</v>
      </c>
      <c r="B616" s="20">
        <v>11.356059621285347</v>
      </c>
      <c r="C616" s="20">
        <v>-11.322726287952014</v>
      </c>
      <c r="D616" s="20">
        <v>-2.9490157740592549E-2</v>
      </c>
      <c r="F616" s="20">
        <v>14.38123024556285</v>
      </c>
      <c r="G616" s="20">
        <v>9.2857142857142856E-4</v>
      </c>
    </row>
    <row r="617" spans="1:7" x14ac:dyDescent="0.35">
      <c r="A617" s="20">
        <v>593</v>
      </c>
      <c r="B617" s="20">
        <v>11.356059621285347</v>
      </c>
      <c r="C617" s="20">
        <v>-11.126059621285346</v>
      </c>
      <c r="D617" s="20">
        <v>-2.8977937372915923E-2</v>
      </c>
      <c r="F617" s="20">
        <v>14.405543398978848</v>
      </c>
      <c r="G617" s="20">
        <v>9.5E-4</v>
      </c>
    </row>
    <row r="618" spans="1:7" x14ac:dyDescent="0.35">
      <c r="A618" s="20">
        <v>594</v>
      </c>
      <c r="B618" s="20">
        <v>11.356059621285347</v>
      </c>
      <c r="C618" s="20">
        <v>-11.355019621285347</v>
      </c>
      <c r="D618" s="20">
        <v>-2.9574266061305279E-2</v>
      </c>
      <c r="F618" s="20">
        <v>14.429856552394847</v>
      </c>
      <c r="G618" s="20">
        <v>9.6153846153846159E-4</v>
      </c>
    </row>
    <row r="619" spans="1:7" x14ac:dyDescent="0.35">
      <c r="A619" s="20">
        <v>595</v>
      </c>
      <c r="B619" s="20">
        <v>3.1524822573111209</v>
      </c>
      <c r="C619" s="20">
        <v>-3.1482222573111209</v>
      </c>
      <c r="D619" s="20">
        <v>-8.1995774347506482E-3</v>
      </c>
      <c r="F619" s="20">
        <v>14.454169705810845</v>
      </c>
      <c r="G619" s="20">
        <v>9.9009900990099011E-4</v>
      </c>
    </row>
    <row r="620" spans="1:7" x14ac:dyDescent="0.35">
      <c r="A620" s="20">
        <v>596</v>
      </c>
      <c r="B620" s="20">
        <v>11.356059621285347</v>
      </c>
      <c r="C620" s="20">
        <v>-11.355759621285348</v>
      </c>
      <c r="D620" s="20">
        <v>-2.9576193398959928E-2</v>
      </c>
      <c r="F620" s="20">
        <v>14.478482859226842</v>
      </c>
      <c r="G620" s="20">
        <v>9.9200000000000004E-4</v>
      </c>
    </row>
    <row r="621" spans="1:7" x14ac:dyDescent="0.35">
      <c r="A621" s="20">
        <v>597</v>
      </c>
      <c r="B621" s="20">
        <v>7.5277235180973747</v>
      </c>
      <c r="C621" s="20">
        <v>-7.5250568514307083</v>
      </c>
      <c r="D621" s="20">
        <v>-1.9599088409630448E-2</v>
      </c>
      <c r="F621" s="20">
        <v>14.502796012642841</v>
      </c>
      <c r="G621" s="20">
        <v>1E-3</v>
      </c>
    </row>
    <row r="622" spans="1:7" x14ac:dyDescent="0.35">
      <c r="A622" s="20">
        <v>598</v>
      </c>
      <c r="B622" s="20">
        <v>11.356059621285347</v>
      </c>
      <c r="C622" s="20">
        <v>-11.016059621285347</v>
      </c>
      <c r="D622" s="20">
        <v>-2.8691441235062898E-2</v>
      </c>
      <c r="F622" s="20">
        <v>14.527109166058839</v>
      </c>
      <c r="G622" s="20">
        <v>1E-3</v>
      </c>
    </row>
    <row r="623" spans="1:7" x14ac:dyDescent="0.35">
      <c r="A623" s="20">
        <v>599</v>
      </c>
      <c r="B623" s="20">
        <v>14.637490566875037</v>
      </c>
      <c r="C623" s="20">
        <v>-14.636870566875038</v>
      </c>
      <c r="D623" s="20">
        <v>-3.8121880796948435E-2</v>
      </c>
      <c r="F623" s="20">
        <v>14.551422319474836</v>
      </c>
      <c r="G623" s="20">
        <v>1E-3</v>
      </c>
    </row>
    <row r="624" spans="1:7" x14ac:dyDescent="0.35">
      <c r="A624" s="20">
        <v>600</v>
      </c>
      <c r="B624" s="20">
        <v>-5.0510951066631087</v>
      </c>
      <c r="C624" s="20">
        <v>5.0710951066631083</v>
      </c>
      <c r="D624" s="20">
        <v>1.3207719661312354E-2</v>
      </c>
      <c r="F624" s="20">
        <v>14.575735472890836</v>
      </c>
      <c r="G624" s="20">
        <v>1E-3</v>
      </c>
    </row>
    <row r="625" spans="1:7" x14ac:dyDescent="0.35">
      <c r="A625" s="20">
        <v>601</v>
      </c>
      <c r="B625" s="20">
        <v>11.356059621285347</v>
      </c>
      <c r="C625" s="20">
        <v>-11.342059621285348</v>
      </c>
      <c r="D625" s="20">
        <v>-2.9540511607245506E-2</v>
      </c>
      <c r="F625" s="20">
        <v>14.600048626306833</v>
      </c>
      <c r="G625" s="20">
        <v>1E-3</v>
      </c>
    </row>
    <row r="626" spans="1:7" x14ac:dyDescent="0.35">
      <c r="A626" s="20">
        <v>602</v>
      </c>
      <c r="B626" s="20">
        <v>11.356059621285347</v>
      </c>
      <c r="C626" s="20">
        <v>-11.356059621285347</v>
      </c>
      <c r="D626" s="20">
        <v>-2.9576974752063161E-2</v>
      </c>
      <c r="F626" s="20">
        <v>14.624361779722831</v>
      </c>
      <c r="G626" s="20">
        <v>1E-3</v>
      </c>
    </row>
    <row r="627" spans="1:7" x14ac:dyDescent="0.35">
      <c r="A627" s="20">
        <v>603</v>
      </c>
      <c r="B627" s="20">
        <v>11.356059621285347</v>
      </c>
      <c r="C627" s="20">
        <v>-11.31672495461868</v>
      </c>
      <c r="D627" s="20">
        <v>-2.9474527205847378E-2</v>
      </c>
      <c r="F627" s="20">
        <v>14.64867493313883</v>
      </c>
      <c r="G627" s="20">
        <v>1E-3</v>
      </c>
    </row>
    <row r="628" spans="1:7" x14ac:dyDescent="0.35">
      <c r="A628" s="20">
        <v>604</v>
      </c>
      <c r="B628" s="20">
        <v>11.356059621285347</v>
      </c>
      <c r="C628" s="20">
        <v>-11.356059621285347</v>
      </c>
      <c r="D628" s="20">
        <v>-2.9576974752063161E-2</v>
      </c>
      <c r="F628" s="20">
        <v>14.672988086554827</v>
      </c>
      <c r="G628" s="20">
        <v>1E-3</v>
      </c>
    </row>
    <row r="629" spans="1:7" x14ac:dyDescent="0.35">
      <c r="A629" s="20">
        <v>605</v>
      </c>
      <c r="B629" s="20">
        <v>3.1524822573111209</v>
      </c>
      <c r="C629" s="20">
        <v>-3.1262822573111206</v>
      </c>
      <c r="D629" s="20">
        <v>-8.1424344778006884E-3</v>
      </c>
      <c r="F629" s="20">
        <v>14.697301239970825</v>
      </c>
      <c r="G629" s="20">
        <v>1E-3</v>
      </c>
    </row>
    <row r="630" spans="1:7" x14ac:dyDescent="0.35">
      <c r="A630" s="20">
        <v>606</v>
      </c>
      <c r="B630" s="20">
        <v>2.6055770997128391</v>
      </c>
      <c r="C630" s="20">
        <v>-2.6035770997128393</v>
      </c>
      <c r="D630" s="20">
        <v>-6.781043487911918E-3</v>
      </c>
      <c r="F630" s="20">
        <v>14.721614393386824</v>
      </c>
      <c r="G630" s="20">
        <v>1E-3</v>
      </c>
    </row>
    <row r="631" spans="1:7" x14ac:dyDescent="0.35">
      <c r="A631" s="20">
        <v>607</v>
      </c>
      <c r="B631" s="20">
        <v>11.356059621285347</v>
      </c>
      <c r="C631" s="20">
        <v>-11.356059621285347</v>
      </c>
      <c r="D631" s="20">
        <v>-2.9576974752063161E-2</v>
      </c>
      <c r="F631" s="20">
        <v>14.745927546802822</v>
      </c>
      <c r="G631" s="20">
        <v>1E-3</v>
      </c>
    </row>
    <row r="632" spans="1:7" x14ac:dyDescent="0.35">
      <c r="A632" s="20">
        <v>608</v>
      </c>
      <c r="B632" s="20">
        <v>11.356059621285347</v>
      </c>
      <c r="C632" s="20">
        <v>-11.346319621285346</v>
      </c>
      <c r="D632" s="20">
        <v>-2.9551606821311447E-2</v>
      </c>
      <c r="F632" s="20">
        <v>14.770240700218819</v>
      </c>
      <c r="G632" s="20">
        <v>1E-3</v>
      </c>
    </row>
    <row r="633" spans="1:7" x14ac:dyDescent="0.35">
      <c r="A633" s="20">
        <v>609</v>
      </c>
      <c r="B633" s="20">
        <v>11.356059621285347</v>
      </c>
      <c r="C633" s="20">
        <v>-11.34964936487509</v>
      </c>
      <c r="D633" s="20">
        <v>-2.9560279172934193E-2</v>
      </c>
      <c r="F633" s="20">
        <v>14.794553853634818</v>
      </c>
      <c r="G633" s="20">
        <v>1E-3</v>
      </c>
    </row>
    <row r="634" spans="1:7" x14ac:dyDescent="0.35">
      <c r="A634" s="20">
        <v>610</v>
      </c>
      <c r="B634" s="20">
        <v>11.356059621285347</v>
      </c>
      <c r="C634" s="20">
        <v>-11.356059621285347</v>
      </c>
      <c r="D634" s="20">
        <v>-2.9576974752063161E-2</v>
      </c>
      <c r="F634" s="20">
        <v>14.818867007050816</v>
      </c>
      <c r="G634" s="20">
        <v>1E-3</v>
      </c>
    </row>
    <row r="635" spans="1:7" x14ac:dyDescent="0.35">
      <c r="A635" s="20">
        <v>611</v>
      </c>
      <c r="B635" s="20">
        <v>-5.0510951066631087</v>
      </c>
      <c r="C635" s="20">
        <v>5.0510951066631087</v>
      </c>
      <c r="D635" s="20">
        <v>1.3155629454429987E-2</v>
      </c>
      <c r="F635" s="20">
        <v>14.843180160466813</v>
      </c>
      <c r="G635" s="20">
        <v>1E-3</v>
      </c>
    </row>
    <row r="636" spans="1:7" x14ac:dyDescent="0.35">
      <c r="A636" s="20">
        <v>612</v>
      </c>
      <c r="B636" s="20">
        <v>11.356059621285347</v>
      </c>
      <c r="C636" s="20">
        <v>-11.356059621285347</v>
      </c>
      <c r="D636" s="20">
        <v>-2.9576974752063161E-2</v>
      </c>
      <c r="F636" s="20">
        <v>14.867493313882813</v>
      </c>
      <c r="G636" s="20">
        <v>1E-3</v>
      </c>
    </row>
    <row r="637" spans="1:7" x14ac:dyDescent="0.35">
      <c r="A637" s="20">
        <v>613</v>
      </c>
      <c r="B637" s="20">
        <v>10.809154463687065</v>
      </c>
      <c r="C637" s="20">
        <v>-10.595521130353731</v>
      </c>
      <c r="D637" s="20">
        <v>-2.7596144385331558E-2</v>
      </c>
      <c r="F637" s="20">
        <v>14.89180646729881</v>
      </c>
      <c r="G637" s="20">
        <v>1.0399999999999999E-3</v>
      </c>
    </row>
    <row r="638" spans="1:7" x14ac:dyDescent="0.35">
      <c r="A638" s="20">
        <v>614</v>
      </c>
      <c r="B638" s="20">
        <v>11.356059621285347</v>
      </c>
      <c r="C638" s="20">
        <v>-11.356059621285347</v>
      </c>
      <c r="D638" s="20">
        <v>-2.9576974752063161E-2</v>
      </c>
      <c r="F638" s="20">
        <v>14.916119620714808</v>
      </c>
      <c r="G638" s="20">
        <v>1.0399999999999999E-3</v>
      </c>
    </row>
    <row r="639" spans="1:7" x14ac:dyDescent="0.35">
      <c r="A639" s="20">
        <v>615</v>
      </c>
      <c r="B639" s="20">
        <v>11.356059621285347</v>
      </c>
      <c r="C639" s="20">
        <v>-11.356059621285347</v>
      </c>
      <c r="D639" s="20">
        <v>-2.9576974752063161E-2</v>
      </c>
      <c r="F639" s="20">
        <v>14.940432774130805</v>
      </c>
      <c r="G639" s="20">
        <v>1.0399999999999999E-3</v>
      </c>
    </row>
    <row r="640" spans="1:7" x14ac:dyDescent="0.35">
      <c r="A640" s="20">
        <v>616</v>
      </c>
      <c r="B640" s="20">
        <v>11.356059621285347</v>
      </c>
      <c r="C640" s="20">
        <v>-11.356059621285347</v>
      </c>
      <c r="D640" s="20">
        <v>-2.9576974752063161E-2</v>
      </c>
      <c r="F640" s="20">
        <v>14.964745927546804</v>
      </c>
      <c r="G640" s="20">
        <v>1.0499999999999999E-3</v>
      </c>
    </row>
    <row r="641" spans="1:7" x14ac:dyDescent="0.35">
      <c r="A641" s="20">
        <v>617</v>
      </c>
      <c r="B641" s="20">
        <v>3.1524822573111209</v>
      </c>
      <c r="C641" s="20">
        <v>-3.1224822573111211</v>
      </c>
      <c r="D641" s="20">
        <v>-8.1325373384930396E-3</v>
      </c>
      <c r="F641" s="20">
        <v>14.989059080962802</v>
      </c>
      <c r="G641" s="20">
        <v>1.06E-3</v>
      </c>
    </row>
    <row r="642" spans="1:7" x14ac:dyDescent="0.35">
      <c r="A642" s="20">
        <v>618</v>
      </c>
      <c r="B642" s="20">
        <v>11.356059621285347</v>
      </c>
      <c r="C642" s="20">
        <v>-11.356059621285347</v>
      </c>
      <c r="D642" s="20">
        <v>-2.9576974752063161E-2</v>
      </c>
      <c r="F642" s="20">
        <v>15.013372234378799</v>
      </c>
      <c r="G642" s="20">
        <v>1.1111111111111111E-3</v>
      </c>
    </row>
    <row r="643" spans="1:7" x14ac:dyDescent="0.35">
      <c r="A643" s="20">
        <v>619</v>
      </c>
      <c r="B643" s="20">
        <v>-5.0510951066631087</v>
      </c>
      <c r="C643" s="20">
        <v>5.0510955066631089</v>
      </c>
      <c r="D643" s="20">
        <v>1.3155630496234125E-2</v>
      </c>
      <c r="F643" s="20">
        <v>15.037685387794799</v>
      </c>
      <c r="G643" s="20">
        <v>1.1199999999999999E-3</v>
      </c>
    </row>
    <row r="644" spans="1:7" x14ac:dyDescent="0.35">
      <c r="A644" s="20">
        <v>620</v>
      </c>
      <c r="B644" s="20">
        <v>3.1524822573111209</v>
      </c>
      <c r="C644" s="20">
        <v>-3.1424822573111211</v>
      </c>
      <c r="D644" s="20">
        <v>-8.1846275453754079E-3</v>
      </c>
      <c r="F644" s="20">
        <v>15.061998541210796</v>
      </c>
      <c r="G644" s="20">
        <v>1.1655011655011655E-3</v>
      </c>
    </row>
    <row r="645" spans="1:7" x14ac:dyDescent="0.35">
      <c r="A645" s="20">
        <v>621</v>
      </c>
      <c r="B645" s="20">
        <v>11.356059621285347</v>
      </c>
      <c r="C645" s="20">
        <v>-11.345619621285348</v>
      </c>
      <c r="D645" s="20">
        <v>-2.9549783664070566E-2</v>
      </c>
      <c r="F645" s="20">
        <v>15.086311694626794</v>
      </c>
      <c r="G645" s="20">
        <v>1.1833333333333333E-3</v>
      </c>
    </row>
    <row r="646" spans="1:7" x14ac:dyDescent="0.35">
      <c r="A646" s="20">
        <v>622</v>
      </c>
      <c r="B646" s="20">
        <v>16.825111197268164</v>
      </c>
      <c r="C646" s="20">
        <v>-16.768277863934831</v>
      </c>
      <c r="D646" s="20">
        <v>-4.3673153149670144E-2</v>
      </c>
      <c r="F646" s="20">
        <v>15.110624848042793</v>
      </c>
      <c r="G646" s="20">
        <v>1.1999999999999999E-3</v>
      </c>
    </row>
    <row r="647" spans="1:7" x14ac:dyDescent="0.35">
      <c r="A647" s="20">
        <v>623</v>
      </c>
      <c r="B647" s="20">
        <v>11.356059621285347</v>
      </c>
      <c r="C647" s="20">
        <v>-11.356059621285347</v>
      </c>
      <c r="D647" s="20">
        <v>-2.9576974752063161E-2</v>
      </c>
      <c r="F647" s="20">
        <v>15.13493800145879</v>
      </c>
      <c r="G647" s="20">
        <v>1.1999999999999999E-3</v>
      </c>
    </row>
    <row r="648" spans="1:7" x14ac:dyDescent="0.35">
      <c r="A648" s="20">
        <v>624</v>
      </c>
      <c r="B648" s="20">
        <v>11.356059621285347</v>
      </c>
      <c r="C648" s="20">
        <v>-11.356059621285347</v>
      </c>
      <c r="D648" s="20">
        <v>-2.9576974752063161E-2</v>
      </c>
      <c r="F648" s="20">
        <v>15.159251154874788</v>
      </c>
      <c r="G648" s="20">
        <v>1.25E-3</v>
      </c>
    </row>
    <row r="649" spans="1:7" x14ac:dyDescent="0.35">
      <c r="A649" s="20">
        <v>625</v>
      </c>
      <c r="B649" s="20">
        <v>11.356059621285347</v>
      </c>
      <c r="C649" s="20">
        <v>-11.356059621285347</v>
      </c>
      <c r="D649" s="20">
        <v>-2.9576974752063161E-2</v>
      </c>
      <c r="F649" s="20">
        <v>15.183564308290787</v>
      </c>
      <c r="G649" s="20">
        <v>1.25E-3</v>
      </c>
    </row>
    <row r="650" spans="1:7" x14ac:dyDescent="0.35">
      <c r="A650" s="20">
        <v>626</v>
      </c>
      <c r="B650" s="20">
        <v>9.7153441484905017</v>
      </c>
      <c r="C650" s="20">
        <v>-9.5415441484905017</v>
      </c>
      <c r="D650" s="20">
        <v>-2.4851050433606067E-2</v>
      </c>
      <c r="F650" s="20">
        <v>15.207877461706785</v>
      </c>
      <c r="G650" s="20">
        <v>1.25E-3</v>
      </c>
    </row>
    <row r="651" spans="1:7" x14ac:dyDescent="0.35">
      <c r="A651" s="20">
        <v>627</v>
      </c>
      <c r="B651" s="20">
        <v>-4.5041899490648269</v>
      </c>
      <c r="C651" s="20">
        <v>4.5043899490648274</v>
      </c>
      <c r="D651" s="20">
        <v>1.1731730216282373E-2</v>
      </c>
      <c r="F651" s="20">
        <v>15.232190615122782</v>
      </c>
      <c r="G651" s="20">
        <v>1.25E-3</v>
      </c>
    </row>
    <row r="652" spans="1:7" x14ac:dyDescent="0.35">
      <c r="A652" s="20">
        <v>628</v>
      </c>
      <c r="B652" s="20">
        <v>11.356059621285347</v>
      </c>
      <c r="C652" s="20">
        <v>-11.356059621285347</v>
      </c>
      <c r="D652" s="20">
        <v>-2.9576974752063161E-2</v>
      </c>
      <c r="F652" s="20">
        <v>15.256503768538781</v>
      </c>
      <c r="G652" s="20">
        <v>1.25E-3</v>
      </c>
    </row>
    <row r="653" spans="1:7" x14ac:dyDescent="0.35">
      <c r="A653" s="20">
        <v>629</v>
      </c>
      <c r="B653" s="20">
        <v>11.356059621285347</v>
      </c>
      <c r="C653" s="20">
        <v>-11.354309621285347</v>
      </c>
      <c r="D653" s="20">
        <v>-2.9572416858960955E-2</v>
      </c>
      <c r="F653" s="20">
        <v>15.280816921954779</v>
      </c>
      <c r="G653" s="20">
        <v>1.25E-3</v>
      </c>
    </row>
    <row r="654" spans="1:7" x14ac:dyDescent="0.35">
      <c r="A654" s="20">
        <v>630</v>
      </c>
      <c r="B654" s="20">
        <v>11.356059621285347</v>
      </c>
      <c r="C654" s="20">
        <v>-11.355226218501782</v>
      </c>
      <c r="D654" s="20">
        <v>-2.9574804145892548E-2</v>
      </c>
      <c r="F654" s="20">
        <v>15.305130075370776</v>
      </c>
      <c r="G654" s="20">
        <v>1.2999999999999999E-3</v>
      </c>
    </row>
    <row r="655" spans="1:7" x14ac:dyDescent="0.35">
      <c r="A655" s="20">
        <v>631</v>
      </c>
      <c r="B655" s="20">
        <v>11.902964778883629</v>
      </c>
      <c r="C655" s="20">
        <v>-11.889164778883629</v>
      </c>
      <c r="D655" s="20">
        <v>-3.0965452649530763E-2</v>
      </c>
      <c r="F655" s="20">
        <v>15.329443228786776</v>
      </c>
      <c r="G655" s="20">
        <v>1.325E-3</v>
      </c>
    </row>
    <row r="656" spans="1:7" x14ac:dyDescent="0.35">
      <c r="A656" s="20">
        <v>632</v>
      </c>
      <c r="B656" s="20">
        <v>11.356059621285347</v>
      </c>
      <c r="C656" s="20">
        <v>-11.356059621285347</v>
      </c>
      <c r="D656" s="20">
        <v>-2.9576974752063161E-2</v>
      </c>
      <c r="F656" s="20">
        <v>15.353756382202773</v>
      </c>
      <c r="G656" s="20">
        <v>1.3333333333333333E-3</v>
      </c>
    </row>
    <row r="657" spans="1:7" x14ac:dyDescent="0.35">
      <c r="A657" s="20">
        <v>633</v>
      </c>
      <c r="B657" s="20">
        <v>10.809154463687065</v>
      </c>
      <c r="C657" s="20">
        <v>-10.684654463687066</v>
      </c>
      <c r="D657" s="20">
        <v>-2.7828293074003981E-2</v>
      </c>
      <c r="F657" s="20">
        <v>15.378069535618771</v>
      </c>
      <c r="G657" s="20">
        <v>1.3749999999999999E-3</v>
      </c>
    </row>
    <row r="658" spans="1:7" x14ac:dyDescent="0.35">
      <c r="A658" s="20">
        <v>634</v>
      </c>
      <c r="B658" s="20">
        <v>11.356059621285347</v>
      </c>
      <c r="C658" s="20">
        <v>-11.355859621285347</v>
      </c>
      <c r="D658" s="20">
        <v>-2.9576453849994338E-2</v>
      </c>
      <c r="F658" s="20">
        <v>15.40238268903477</v>
      </c>
      <c r="G658" s="20">
        <v>1.3849999999999999E-3</v>
      </c>
    </row>
    <row r="659" spans="1:7" x14ac:dyDescent="0.35">
      <c r="A659" s="20">
        <v>635</v>
      </c>
      <c r="B659" s="20">
        <v>11.356059621285347</v>
      </c>
      <c r="C659" s="20">
        <v>-11.355979621285346</v>
      </c>
      <c r="D659" s="20">
        <v>-2.9576766391235632E-2</v>
      </c>
      <c r="F659" s="20">
        <v>15.426695842450767</v>
      </c>
      <c r="G659" s="20">
        <v>1.48E-3</v>
      </c>
    </row>
    <row r="660" spans="1:7" x14ac:dyDescent="0.35">
      <c r="A660" s="20">
        <v>636</v>
      </c>
      <c r="B660" s="20">
        <v>11.356059621285347</v>
      </c>
      <c r="C660" s="20">
        <v>-11.354059621285346</v>
      </c>
      <c r="D660" s="20">
        <v>-2.9571765731374922E-2</v>
      </c>
      <c r="F660" s="20">
        <v>15.451008995866765</v>
      </c>
      <c r="G660" s="20">
        <v>1.5E-3</v>
      </c>
    </row>
    <row r="661" spans="1:7" x14ac:dyDescent="0.35">
      <c r="A661" s="20">
        <v>637</v>
      </c>
      <c r="B661" s="20">
        <v>11.902964778883629</v>
      </c>
      <c r="C661" s="20">
        <v>-11.902964778883629</v>
      </c>
      <c r="D661" s="20">
        <v>-3.1001394892279599E-2</v>
      </c>
      <c r="F661" s="20">
        <v>15.475322149282762</v>
      </c>
      <c r="G661" s="20">
        <v>1.5E-3</v>
      </c>
    </row>
    <row r="662" spans="1:7" x14ac:dyDescent="0.35">
      <c r="A662" s="20">
        <v>638</v>
      </c>
      <c r="B662" s="20">
        <v>-5.0510951066631087</v>
      </c>
      <c r="C662" s="20">
        <v>5.0511851066631088</v>
      </c>
      <c r="D662" s="20">
        <v>1.3155863860360958E-2</v>
      </c>
      <c r="F662" s="20">
        <v>15.499635302698762</v>
      </c>
      <c r="G662" s="20">
        <v>1.5E-3</v>
      </c>
    </row>
    <row r="663" spans="1:7" x14ac:dyDescent="0.35">
      <c r="A663" s="20">
        <v>639</v>
      </c>
      <c r="B663" s="20">
        <v>-5.0510951066631087</v>
      </c>
      <c r="C663" s="20">
        <v>5.0510961066631088</v>
      </c>
      <c r="D663" s="20">
        <v>1.315563205894033E-2</v>
      </c>
      <c r="F663" s="20">
        <v>15.523948456114759</v>
      </c>
      <c r="G663" s="20">
        <v>1.5E-3</v>
      </c>
    </row>
    <row r="664" spans="1:7" x14ac:dyDescent="0.35">
      <c r="A664" s="20">
        <v>640</v>
      </c>
      <c r="B664" s="20">
        <v>19.559636985259573</v>
      </c>
      <c r="C664" s="20">
        <v>-18.11677984240243</v>
      </c>
      <c r="D664" s="20">
        <v>-4.7185340501653156E-2</v>
      </c>
      <c r="F664" s="20">
        <v>15.548261609530757</v>
      </c>
      <c r="G664" s="20">
        <v>1.5125E-3</v>
      </c>
    </row>
    <row r="665" spans="1:7" x14ac:dyDescent="0.35">
      <c r="A665" s="20">
        <v>641</v>
      </c>
      <c r="B665" s="20">
        <v>11.356059621285347</v>
      </c>
      <c r="C665" s="20">
        <v>-10.164434621285347</v>
      </c>
      <c r="D665" s="20">
        <v>-2.6473375113253053E-2</v>
      </c>
      <c r="F665" s="20">
        <v>15.572574762946756</v>
      </c>
      <c r="G665" s="20">
        <v>1.5227272727272728E-3</v>
      </c>
    </row>
    <row r="666" spans="1:7" x14ac:dyDescent="0.35">
      <c r="A666" s="20">
        <v>642</v>
      </c>
      <c r="B666" s="20">
        <v>8.0746286756956565</v>
      </c>
      <c r="C666" s="20">
        <v>6.5302213243043443</v>
      </c>
      <c r="D666" s="20">
        <v>1.7008028988533333E-2</v>
      </c>
      <c r="F666" s="20">
        <v>15.596887916362753</v>
      </c>
      <c r="G666" s="20">
        <v>1.5499999999999999E-3</v>
      </c>
    </row>
    <row r="667" spans="1:7" x14ac:dyDescent="0.35">
      <c r="A667" s="20">
        <v>643</v>
      </c>
      <c r="B667" s="20">
        <v>-2.3165693186717</v>
      </c>
      <c r="C667" s="20">
        <v>3.3746493186716999</v>
      </c>
      <c r="D667" s="20">
        <v>8.7893090582526114E-3</v>
      </c>
      <c r="F667" s="20">
        <v>15.621201069778751</v>
      </c>
      <c r="G667" s="20">
        <v>1.5900000000000001E-3</v>
      </c>
    </row>
    <row r="668" spans="1:7" x14ac:dyDescent="0.35">
      <c r="A668" s="20">
        <v>644</v>
      </c>
      <c r="B668" s="20">
        <v>4.2462925725076843</v>
      </c>
      <c r="C668" s="20">
        <v>-1.2451133725076846</v>
      </c>
      <c r="D668" s="20">
        <v>-3.2429106582964324E-3</v>
      </c>
      <c r="F668" s="20">
        <v>15.64551422319475</v>
      </c>
      <c r="G668" s="20">
        <v>1.6666666666666668E-3</v>
      </c>
    </row>
    <row r="669" spans="1:7" x14ac:dyDescent="0.35">
      <c r="A669" s="20">
        <v>645</v>
      </c>
      <c r="B669" s="20">
        <v>11.356059621285347</v>
      </c>
      <c r="C669" s="20">
        <v>-8.5690596212853478</v>
      </c>
      <c r="D669" s="20">
        <v>-2.2318204423005136E-2</v>
      </c>
      <c r="F669" s="20">
        <v>15.669827376610748</v>
      </c>
      <c r="G669" s="20">
        <v>1.6666666666666668E-3</v>
      </c>
    </row>
    <row r="670" spans="1:7" x14ac:dyDescent="0.35">
      <c r="A670" s="20">
        <v>646</v>
      </c>
      <c r="B670" s="20">
        <v>11.356059621285347</v>
      </c>
      <c r="C670" s="20">
        <v>-10.037297121285347</v>
      </c>
      <c r="D670" s="20">
        <v>-2.6142244179377695E-2</v>
      </c>
      <c r="F670" s="20">
        <v>15.694140530026745</v>
      </c>
      <c r="G670" s="20">
        <v>1.6666666666666668E-3</v>
      </c>
    </row>
    <row r="671" spans="1:7" x14ac:dyDescent="0.35">
      <c r="A671" s="20">
        <v>647</v>
      </c>
      <c r="B671" s="20">
        <v>11.356059621285347</v>
      </c>
      <c r="C671" s="20">
        <v>-10.285559621285348</v>
      </c>
      <c r="D671" s="20">
        <v>-2.6788846428684399E-2</v>
      </c>
      <c r="F671" s="20">
        <v>15.718453683442744</v>
      </c>
      <c r="G671" s="20">
        <v>1.6666666666666668E-3</v>
      </c>
    </row>
    <row r="672" spans="1:7" x14ac:dyDescent="0.35">
      <c r="A672" s="20">
        <v>648</v>
      </c>
      <c r="B672" s="20">
        <v>8.6215338332939382</v>
      </c>
      <c r="C672" s="20">
        <v>-7.3533052618653665</v>
      </c>
      <c r="D672" s="20">
        <v>-1.9151759617988734E-2</v>
      </c>
      <c r="F672" s="20">
        <v>15.742766836858742</v>
      </c>
      <c r="G672" s="20">
        <v>1.6666666666666668E-3</v>
      </c>
    </row>
    <row r="673" spans="1:7" x14ac:dyDescent="0.35">
      <c r="A673" s="20">
        <v>649</v>
      </c>
      <c r="B673" s="20">
        <v>16.278206039669882</v>
      </c>
      <c r="C673" s="20">
        <v>-14.878606039669883</v>
      </c>
      <c r="D673" s="20">
        <v>-3.8751483336382966E-2</v>
      </c>
      <c r="F673" s="20">
        <v>15.767079990274739</v>
      </c>
      <c r="G673" s="20">
        <v>1.6666666666666668E-3</v>
      </c>
    </row>
    <row r="674" spans="1:7" x14ac:dyDescent="0.35">
      <c r="A674" s="20">
        <v>650</v>
      </c>
      <c r="B674" s="20">
        <v>-5.0510951066631087</v>
      </c>
      <c r="C674" s="20">
        <v>6.1750951066631092</v>
      </c>
      <c r="D674" s="20">
        <v>1.6083099081219087E-2</v>
      </c>
      <c r="F674" s="20">
        <v>15.791393143690739</v>
      </c>
      <c r="G674" s="20">
        <v>1.6666666666666668E-3</v>
      </c>
    </row>
    <row r="675" spans="1:7" x14ac:dyDescent="0.35">
      <c r="A675" s="20">
        <v>651</v>
      </c>
      <c r="B675" s="20">
        <v>11.356059621285347</v>
      </c>
      <c r="C675" s="20">
        <v>-10.350779621285348</v>
      </c>
      <c r="D675" s="20">
        <v>-2.6958712593327799E-2</v>
      </c>
      <c r="F675" s="20">
        <v>15.815706297106736</v>
      </c>
      <c r="G675" s="20">
        <v>1.6666666666666668E-3</v>
      </c>
    </row>
    <row r="676" spans="1:7" x14ac:dyDescent="0.35">
      <c r="A676" s="20">
        <v>652</v>
      </c>
      <c r="B676" s="20">
        <v>11.356059621285347</v>
      </c>
      <c r="C676" s="20">
        <v>-10.35139295461868</v>
      </c>
      <c r="D676" s="20">
        <v>-2.6960310026338856E-2</v>
      </c>
      <c r="F676" s="20">
        <v>15.840019450522734</v>
      </c>
      <c r="G676" s="20">
        <v>1.6666666666666668E-3</v>
      </c>
    </row>
    <row r="677" spans="1:7" x14ac:dyDescent="0.35">
      <c r="A677" s="20">
        <v>653</v>
      </c>
      <c r="B677" s="20">
        <v>7.5277235180973747</v>
      </c>
      <c r="C677" s="20">
        <v>-6.1132635180973747</v>
      </c>
      <c r="D677" s="20">
        <v>-1.5922058069206359E-2</v>
      </c>
      <c r="F677" s="20">
        <v>15.864332603938733</v>
      </c>
      <c r="G677" s="20">
        <v>1.6705882352941177E-3</v>
      </c>
    </row>
    <row r="678" spans="1:7" x14ac:dyDescent="0.35">
      <c r="A678" s="20">
        <v>654</v>
      </c>
      <c r="B678" s="20">
        <v>11.356059621285347</v>
      </c>
      <c r="C678" s="20">
        <v>-8.6831429546186811</v>
      </c>
      <c r="D678" s="20">
        <v>-2.2615335644763312E-2</v>
      </c>
      <c r="F678" s="20">
        <v>15.88864575735473</v>
      </c>
      <c r="G678" s="20">
        <v>1.6800000000000001E-3</v>
      </c>
    </row>
    <row r="679" spans="1:7" x14ac:dyDescent="0.35">
      <c r="A679" s="20">
        <v>655</v>
      </c>
      <c r="B679" s="20">
        <v>11.356059621285347</v>
      </c>
      <c r="C679" s="20">
        <v>-9.8871846212853463</v>
      </c>
      <c r="D679" s="20">
        <v>-2.575127462034622E-2</v>
      </c>
      <c r="F679" s="20">
        <v>15.912958910770728</v>
      </c>
      <c r="G679" s="20">
        <v>1.6999999999999999E-3</v>
      </c>
    </row>
    <row r="680" spans="1:7" x14ac:dyDescent="0.35">
      <c r="A680" s="20">
        <v>656</v>
      </c>
      <c r="B680" s="20">
        <v>-5.0510951066631087</v>
      </c>
      <c r="C680" s="20">
        <v>7.1866951066631088</v>
      </c>
      <c r="D680" s="20">
        <v>1.871782174532928E-2</v>
      </c>
      <c r="F680" s="20">
        <v>15.937272064186727</v>
      </c>
      <c r="G680" s="20">
        <v>1.75E-3</v>
      </c>
    </row>
    <row r="681" spans="1:7" x14ac:dyDescent="0.35">
      <c r="A681" s="20">
        <v>657</v>
      </c>
      <c r="B681" s="20">
        <v>11.356059621285347</v>
      </c>
      <c r="C681" s="20">
        <v>-10.099059621285347</v>
      </c>
      <c r="D681" s="20">
        <v>-2.6303105249506312E-2</v>
      </c>
      <c r="F681" s="20">
        <v>15.961585217602725</v>
      </c>
      <c r="G681" s="20">
        <v>1.8625E-3</v>
      </c>
    </row>
    <row r="682" spans="1:7" x14ac:dyDescent="0.35">
      <c r="A682" s="20">
        <v>658</v>
      </c>
      <c r="B682" s="20">
        <v>10.262249306088783</v>
      </c>
      <c r="C682" s="20">
        <v>-9.2176287023778993</v>
      </c>
      <c r="D682" s="20">
        <v>-2.4007409303586063E-2</v>
      </c>
      <c r="F682" s="20">
        <v>15.985898371018722</v>
      </c>
      <c r="G682" s="20">
        <v>1.8749999999999999E-3</v>
      </c>
    </row>
    <row r="683" spans="1:7" x14ac:dyDescent="0.35">
      <c r="A683" s="20">
        <v>659</v>
      </c>
      <c r="B683" s="20">
        <v>11.356059621285347</v>
      </c>
      <c r="C683" s="20">
        <v>-10.35039295461868</v>
      </c>
      <c r="D683" s="20">
        <v>-2.6957705515994738E-2</v>
      </c>
      <c r="F683" s="20">
        <v>16.01021152443472</v>
      </c>
      <c r="G683" s="20">
        <v>1.8867924528301887E-3</v>
      </c>
    </row>
    <row r="684" spans="1:7" x14ac:dyDescent="0.35">
      <c r="A684" s="20">
        <v>660</v>
      </c>
      <c r="B684" s="20">
        <v>11.356059621285347</v>
      </c>
      <c r="C684" s="20">
        <v>-11.325479621285346</v>
      </c>
      <c r="D684" s="20">
        <v>-2.9497328825740018E-2</v>
      </c>
      <c r="F684" s="20">
        <v>16.034524677850715</v>
      </c>
      <c r="G684" s="20">
        <v>1.9088937093275488E-3</v>
      </c>
    </row>
    <row r="685" spans="1:7" x14ac:dyDescent="0.35">
      <c r="A685" s="20">
        <v>661</v>
      </c>
      <c r="B685" s="20">
        <v>11.356059621285347</v>
      </c>
      <c r="C685" s="20">
        <v>-11.346559621285348</v>
      </c>
      <c r="D685" s="20">
        <v>-2.9552231903794038E-2</v>
      </c>
      <c r="F685" s="20">
        <v>16.058837831266715</v>
      </c>
      <c r="G685" s="20">
        <v>1.9384615384615384E-3</v>
      </c>
    </row>
    <row r="686" spans="1:7" x14ac:dyDescent="0.35">
      <c r="A686" s="20">
        <v>662</v>
      </c>
      <c r="B686" s="20">
        <v>11.356059621285347</v>
      </c>
      <c r="C686" s="20">
        <v>-11.352059621285347</v>
      </c>
      <c r="D686" s="20">
        <v>-2.9566556710686687E-2</v>
      </c>
      <c r="F686" s="20">
        <v>16.083150984682714</v>
      </c>
      <c r="G686" s="20">
        <v>1.9801980198019802E-3</v>
      </c>
    </row>
    <row r="687" spans="1:7" x14ac:dyDescent="0.35">
      <c r="A687" s="20">
        <v>663</v>
      </c>
      <c r="B687" s="20">
        <v>11.356059621285347</v>
      </c>
      <c r="C687" s="20">
        <v>-11.352559621285346</v>
      </c>
      <c r="D687" s="20">
        <v>-2.9567858965858746E-2</v>
      </c>
      <c r="F687" s="20">
        <v>16.10746413809871</v>
      </c>
      <c r="G687" s="20">
        <v>2E-3</v>
      </c>
    </row>
    <row r="688" spans="1:7" x14ac:dyDescent="0.35">
      <c r="A688" s="20">
        <v>664</v>
      </c>
      <c r="B688" s="20">
        <v>11.356059621285347</v>
      </c>
      <c r="C688" s="20">
        <v>-11.280726287952014</v>
      </c>
      <c r="D688" s="20">
        <v>-2.9380768306139574E-2</v>
      </c>
      <c r="F688" s="20">
        <v>16.131777291514709</v>
      </c>
      <c r="G688" s="20">
        <v>2E-3</v>
      </c>
    </row>
    <row r="689" spans="1:7" x14ac:dyDescent="0.35">
      <c r="A689" s="20">
        <v>665</v>
      </c>
      <c r="B689" s="20">
        <v>-5.0510951066631087</v>
      </c>
      <c r="C689" s="20">
        <v>5.2374951066631086</v>
      </c>
      <c r="D689" s="20">
        <v>1.3641110182573659E-2</v>
      </c>
      <c r="F689" s="20">
        <v>16.156090444930708</v>
      </c>
      <c r="G689" s="20">
        <v>2E-3</v>
      </c>
    </row>
    <row r="690" spans="1:7" x14ac:dyDescent="0.35">
      <c r="A690" s="20">
        <v>666</v>
      </c>
      <c r="B690" s="20">
        <v>11.356059621285347</v>
      </c>
      <c r="C690" s="20">
        <v>-11.356019621285347</v>
      </c>
      <c r="D690" s="20">
        <v>-2.9576870571649396E-2</v>
      </c>
      <c r="F690" s="20">
        <v>16.180403598346704</v>
      </c>
      <c r="G690" s="20">
        <v>2E-3</v>
      </c>
    </row>
    <row r="691" spans="1:7" x14ac:dyDescent="0.35">
      <c r="A691" s="20">
        <v>667</v>
      </c>
      <c r="B691" s="20">
        <v>5.8870080453025295</v>
      </c>
      <c r="C691" s="20">
        <v>-5.7868080453025295</v>
      </c>
      <c r="D691" s="20">
        <v>-1.5071801413418117E-2</v>
      </c>
      <c r="F691" s="20">
        <v>16.204716751762703</v>
      </c>
      <c r="G691" s="20">
        <v>2E-3</v>
      </c>
    </row>
    <row r="692" spans="1:7" x14ac:dyDescent="0.35">
      <c r="A692" s="20">
        <v>668</v>
      </c>
      <c r="B692" s="20">
        <v>3.1524822573111209</v>
      </c>
      <c r="C692" s="20">
        <v>-3.106882257311121</v>
      </c>
      <c r="D692" s="20">
        <v>-8.0919069771247919E-3</v>
      </c>
      <c r="F692" s="20">
        <v>16.229029905178702</v>
      </c>
      <c r="G692" s="20">
        <v>2E-3</v>
      </c>
    </row>
    <row r="693" spans="1:7" x14ac:dyDescent="0.35">
      <c r="A693" s="20">
        <v>669</v>
      </c>
      <c r="B693" s="20">
        <v>11.356059621285347</v>
      </c>
      <c r="C693" s="20">
        <v>-11.140984621285346</v>
      </c>
      <c r="D693" s="20">
        <v>-2.901680968980189E-2</v>
      </c>
      <c r="F693" s="20">
        <v>16.253343058594698</v>
      </c>
      <c r="G693" s="20">
        <v>2E-3</v>
      </c>
    </row>
    <row r="694" spans="1:7" x14ac:dyDescent="0.35">
      <c r="A694" s="20">
        <v>670</v>
      </c>
      <c r="B694" s="20">
        <v>9.1684389908922199</v>
      </c>
      <c r="C694" s="20">
        <v>-8.8756723242255529</v>
      </c>
      <c r="D694" s="20">
        <v>-2.3116780379451005E-2</v>
      </c>
      <c r="F694" s="20">
        <v>16.277656212010697</v>
      </c>
      <c r="G694" s="20">
        <v>2E-3</v>
      </c>
    </row>
    <row r="695" spans="1:7" x14ac:dyDescent="0.35">
      <c r="A695" s="20">
        <v>671</v>
      </c>
      <c r="B695" s="20">
        <v>9.1684389908922199</v>
      </c>
      <c r="C695" s="20">
        <v>-8.7741723242255532</v>
      </c>
      <c r="D695" s="20">
        <v>-2.2852422579522989E-2</v>
      </c>
      <c r="F695" s="20">
        <v>16.301969365426697</v>
      </c>
      <c r="G695" s="20">
        <v>2E-3</v>
      </c>
    </row>
    <row r="696" spans="1:7" x14ac:dyDescent="0.35">
      <c r="A696" s="20">
        <v>672</v>
      </c>
      <c r="B696" s="20">
        <v>10.809154463687065</v>
      </c>
      <c r="C696" s="20">
        <v>-10.592874463687066</v>
      </c>
      <c r="D696" s="20">
        <v>-2.7589251114620794E-2</v>
      </c>
      <c r="F696" s="20">
        <v>16.326282518842692</v>
      </c>
      <c r="G696" s="20">
        <v>2E-3</v>
      </c>
    </row>
    <row r="697" spans="1:7" x14ac:dyDescent="0.35">
      <c r="A697" s="20">
        <v>673</v>
      </c>
      <c r="B697" s="20">
        <v>3.1524822573111209</v>
      </c>
      <c r="C697" s="20">
        <v>-3.1504322573111208</v>
      </c>
      <c r="D697" s="20">
        <v>-8.2053334026111497E-3</v>
      </c>
      <c r="F697" s="20">
        <v>16.350595672258692</v>
      </c>
      <c r="G697" s="20">
        <v>2E-3</v>
      </c>
    </row>
    <row r="698" spans="1:7" x14ac:dyDescent="0.35">
      <c r="A698" s="20">
        <v>674</v>
      </c>
      <c r="B698" s="20">
        <v>-5.0510951066631087</v>
      </c>
      <c r="C698" s="20">
        <v>5.0513951066631089</v>
      </c>
      <c r="D698" s="20">
        <v>1.3156410807533223E-2</v>
      </c>
      <c r="F698" s="20">
        <v>16.374908825674691</v>
      </c>
      <c r="G698" s="20">
        <v>2E-3</v>
      </c>
    </row>
    <row r="699" spans="1:7" x14ac:dyDescent="0.35">
      <c r="A699" s="20">
        <v>675</v>
      </c>
      <c r="B699" s="20">
        <v>11.356059621285347</v>
      </c>
      <c r="C699" s="20">
        <v>-11.207559621285347</v>
      </c>
      <c r="D699" s="20">
        <v>-2.9190204965961575E-2</v>
      </c>
      <c r="F699" s="20">
        <v>16.399221979090687</v>
      </c>
      <c r="G699" s="20">
        <v>2E-3</v>
      </c>
    </row>
    <row r="700" spans="1:7" x14ac:dyDescent="0.35">
      <c r="A700" s="20">
        <v>676</v>
      </c>
      <c r="B700" s="20">
        <v>11.356059621285347</v>
      </c>
      <c r="C700" s="20">
        <v>-11.341349621285346</v>
      </c>
      <c r="D700" s="20">
        <v>-2.9538662404901175E-2</v>
      </c>
      <c r="F700" s="20">
        <v>16.423535132506686</v>
      </c>
      <c r="G700" s="20">
        <v>2E-3</v>
      </c>
    </row>
    <row r="701" spans="1:7" x14ac:dyDescent="0.35">
      <c r="A701" s="20">
        <v>677</v>
      </c>
      <c r="B701" s="20">
        <v>3.1524822573111209</v>
      </c>
      <c r="C701" s="20">
        <v>-2.8966422573111208</v>
      </c>
      <c r="D701" s="20">
        <v>-7.5443347223773357E-3</v>
      </c>
      <c r="F701" s="20">
        <v>16.447848285922685</v>
      </c>
      <c r="G701" s="20">
        <v>2E-3</v>
      </c>
    </row>
    <row r="702" spans="1:7" x14ac:dyDescent="0.35">
      <c r="A702" s="20">
        <v>678</v>
      </c>
      <c r="B702" s="20">
        <v>11.356059621285347</v>
      </c>
      <c r="C702" s="20">
        <v>-11.317852724733623</v>
      </c>
      <c r="D702" s="20">
        <v>-2.9477464494777533E-2</v>
      </c>
      <c r="F702" s="20">
        <v>16.472161439338681</v>
      </c>
      <c r="G702" s="20">
        <v>2E-3</v>
      </c>
    </row>
    <row r="703" spans="1:7" x14ac:dyDescent="0.35">
      <c r="A703" s="20">
        <v>679</v>
      </c>
      <c r="B703" s="20">
        <v>-5.0510951066631087</v>
      </c>
      <c r="C703" s="20">
        <v>5.2059547557859158</v>
      </c>
      <c r="D703" s="20">
        <v>1.3558963012456886E-2</v>
      </c>
      <c r="F703" s="20">
        <v>16.49647459275468</v>
      </c>
      <c r="G703" s="20">
        <v>2E-3</v>
      </c>
    </row>
    <row r="704" spans="1:7" x14ac:dyDescent="0.35">
      <c r="A704" s="20">
        <v>680</v>
      </c>
      <c r="B704" s="20">
        <v>8.6215338332939382</v>
      </c>
      <c r="C704" s="20">
        <v>-8.3624138332939388</v>
      </c>
      <c r="D704" s="20">
        <v>-2.177999333061301E-2</v>
      </c>
      <c r="F704" s="20">
        <v>16.520787746170679</v>
      </c>
      <c r="G704" s="20">
        <v>2.0238095238095236E-3</v>
      </c>
    </row>
    <row r="705" spans="1:7" x14ac:dyDescent="0.35">
      <c r="A705" s="20">
        <v>681</v>
      </c>
      <c r="B705" s="20">
        <v>11.356059621285347</v>
      </c>
      <c r="C705" s="20">
        <v>-11.355659621285346</v>
      </c>
      <c r="D705" s="20">
        <v>-2.9575932947925512E-2</v>
      </c>
      <c r="F705" s="20">
        <v>16.545100899586675</v>
      </c>
      <c r="G705" s="20">
        <v>2.0500000000000002E-3</v>
      </c>
    </row>
    <row r="706" spans="1:7" x14ac:dyDescent="0.35">
      <c r="A706" s="20">
        <v>682</v>
      </c>
      <c r="B706" s="20">
        <v>11.356059621285347</v>
      </c>
      <c r="C706" s="20">
        <v>-11.354999621285346</v>
      </c>
      <c r="D706" s="20">
        <v>-2.9574213971098395E-2</v>
      </c>
      <c r="F706" s="20">
        <v>16.569414053002674</v>
      </c>
      <c r="G706" s="20">
        <v>2.0999999999999999E-3</v>
      </c>
    </row>
    <row r="707" spans="1:7" x14ac:dyDescent="0.35">
      <c r="A707" s="20">
        <v>683</v>
      </c>
      <c r="B707" s="20">
        <v>5.8870080453025295</v>
      </c>
      <c r="C707" s="20">
        <v>-5.8784937595882436</v>
      </c>
      <c r="D707" s="20">
        <v>-1.5310597804683143E-2</v>
      </c>
      <c r="F707" s="20">
        <v>16.593727206418674</v>
      </c>
      <c r="G707" s="20">
        <v>2.1029999999999998E-3</v>
      </c>
    </row>
    <row r="708" spans="1:7" x14ac:dyDescent="0.35">
      <c r="A708" s="20">
        <v>684</v>
      </c>
      <c r="B708" s="20">
        <v>8.0746286756956565</v>
      </c>
      <c r="C708" s="20">
        <v>-7.9997911756956563</v>
      </c>
      <c r="D708" s="20">
        <v>-2.0835538867886572E-2</v>
      </c>
      <c r="F708" s="20">
        <v>16.618040359834669</v>
      </c>
      <c r="G708" s="20">
        <v>2.142857142857143E-3</v>
      </c>
    </row>
    <row r="709" spans="1:7" x14ac:dyDescent="0.35">
      <c r="A709" s="20">
        <v>685</v>
      </c>
      <c r="B709" s="20">
        <v>3.1524822573111209</v>
      </c>
      <c r="C709" s="20">
        <v>-2.8759822573111209</v>
      </c>
      <c r="D709" s="20">
        <v>-7.4905255386678495E-3</v>
      </c>
      <c r="F709" s="20">
        <v>16.642353513250669</v>
      </c>
      <c r="G709" s="20">
        <v>2.1649484536082476E-3</v>
      </c>
    </row>
    <row r="710" spans="1:7" x14ac:dyDescent="0.35">
      <c r="A710" s="20">
        <v>686</v>
      </c>
      <c r="B710" s="20">
        <v>11.356059621285347</v>
      </c>
      <c r="C710" s="20">
        <v>-11.356059621285347</v>
      </c>
      <c r="D710" s="20">
        <v>-2.9576974752063161E-2</v>
      </c>
      <c r="F710" s="20">
        <v>16.666666666666668</v>
      </c>
      <c r="G710" s="20">
        <v>2.2000000000000001E-3</v>
      </c>
    </row>
    <row r="711" spans="1:7" x14ac:dyDescent="0.35">
      <c r="A711" s="20">
        <v>687</v>
      </c>
      <c r="B711" s="20">
        <v>-5.0510951066631087</v>
      </c>
      <c r="C711" s="20">
        <v>5.0865951066631085</v>
      </c>
      <c r="D711" s="20">
        <v>1.324808957164619E-2</v>
      </c>
      <c r="F711" s="20">
        <v>16.690979820082664</v>
      </c>
      <c r="G711" s="20">
        <v>2.2000000000000001E-3</v>
      </c>
    </row>
    <row r="712" spans="1:7" x14ac:dyDescent="0.35">
      <c r="A712" s="20">
        <v>688</v>
      </c>
      <c r="B712" s="20">
        <v>11.356059621285347</v>
      </c>
      <c r="C712" s="20">
        <v>-10.626159621285346</v>
      </c>
      <c r="D712" s="20">
        <v>-2.7675942651891126E-2</v>
      </c>
      <c r="F712" s="20">
        <v>16.715292973498663</v>
      </c>
      <c r="G712" s="20">
        <v>2.2000000000000001E-3</v>
      </c>
    </row>
    <row r="713" spans="1:7" x14ac:dyDescent="0.35">
      <c r="A713" s="20">
        <v>689</v>
      </c>
      <c r="B713" s="20">
        <v>7.5277235180973747</v>
      </c>
      <c r="C713" s="20">
        <v>-6.9512360180973749</v>
      </c>
      <c r="D713" s="20">
        <v>-1.8104566113543129E-2</v>
      </c>
      <c r="F713" s="20">
        <v>16.739606126914662</v>
      </c>
      <c r="G713" s="20">
        <v>2.2000000000000001E-3</v>
      </c>
    </row>
    <row r="714" spans="1:7" x14ac:dyDescent="0.35">
      <c r="A714" s="20">
        <v>690</v>
      </c>
      <c r="B714" s="20">
        <v>4.2462925725076843</v>
      </c>
      <c r="C714" s="20">
        <v>-4.1228925725076842</v>
      </c>
      <c r="D714" s="20">
        <v>-1.0738116352785255E-2</v>
      </c>
      <c r="F714" s="20">
        <v>16.763919280330658</v>
      </c>
      <c r="G714" s="20">
        <v>2.2499999999999998E-3</v>
      </c>
    </row>
    <row r="715" spans="1:7" x14ac:dyDescent="0.35">
      <c r="A715" s="20">
        <v>691</v>
      </c>
      <c r="B715" s="20">
        <v>12.44986993648191</v>
      </c>
      <c r="C715" s="20">
        <v>-12.44466993648191</v>
      </c>
      <c r="D715" s="20">
        <v>-3.2412271578706617E-2</v>
      </c>
      <c r="F715" s="20">
        <v>16.788232433746657</v>
      </c>
      <c r="G715" s="20">
        <v>2.2599999999999999E-3</v>
      </c>
    </row>
    <row r="716" spans="1:7" x14ac:dyDescent="0.35">
      <c r="A716" s="20">
        <v>692</v>
      </c>
      <c r="B716" s="20">
        <v>11.356059621285347</v>
      </c>
      <c r="C716" s="20">
        <v>-11.290759621285346</v>
      </c>
      <c r="D716" s="20">
        <v>-2.9406900226592227E-2</v>
      </c>
      <c r="F716" s="20">
        <v>16.812545587162653</v>
      </c>
      <c r="G716" s="20">
        <v>2.2727272727272726E-3</v>
      </c>
    </row>
    <row r="717" spans="1:7" x14ac:dyDescent="0.35">
      <c r="A717" s="20">
        <v>693</v>
      </c>
      <c r="B717" s="20">
        <v>11.356059621285347</v>
      </c>
      <c r="C717" s="20">
        <v>-11.002679621285347</v>
      </c>
      <c r="D717" s="20">
        <v>-2.8656592886658595E-2</v>
      </c>
      <c r="F717" s="20">
        <v>16.836858740578652</v>
      </c>
      <c r="G717" s="20">
        <v>2.2842639593908631E-3</v>
      </c>
    </row>
    <row r="718" spans="1:7" x14ac:dyDescent="0.35">
      <c r="A718" s="20">
        <v>694</v>
      </c>
      <c r="B718" s="20">
        <v>11.356059621285347</v>
      </c>
      <c r="C718" s="20">
        <v>-11.352126287952014</v>
      </c>
      <c r="D718" s="20">
        <v>-2.9566730344709632E-2</v>
      </c>
      <c r="F718" s="20">
        <v>16.861171893994651</v>
      </c>
      <c r="G718" s="20">
        <v>2.3333333333333335E-3</v>
      </c>
    </row>
    <row r="719" spans="1:7" x14ac:dyDescent="0.35">
      <c r="A719" s="20">
        <v>695</v>
      </c>
      <c r="B719" s="20">
        <v>11.356059621285347</v>
      </c>
      <c r="C719" s="20">
        <v>-11.345459621285347</v>
      </c>
      <c r="D719" s="20">
        <v>-2.9549366942415504E-2</v>
      </c>
      <c r="F719" s="20">
        <v>16.885485047410647</v>
      </c>
      <c r="G719" s="20">
        <v>2.3809523809523812E-3</v>
      </c>
    </row>
    <row r="720" spans="1:7" x14ac:dyDescent="0.35">
      <c r="A720" s="20">
        <v>696</v>
      </c>
      <c r="B720" s="20">
        <v>11.356059621285347</v>
      </c>
      <c r="C720" s="20">
        <v>-11.356053906999632</v>
      </c>
      <c r="D720" s="20">
        <v>-2.9576959869146907E-2</v>
      </c>
      <c r="F720" s="20">
        <v>16.909798200826646</v>
      </c>
      <c r="G720" s="20">
        <v>2.3999999999999998E-3</v>
      </c>
    </row>
    <row r="721" spans="1:7" x14ac:dyDescent="0.35">
      <c r="A721" s="20">
        <v>697</v>
      </c>
      <c r="B721" s="20">
        <v>19.559636985259573</v>
      </c>
      <c r="C721" s="20">
        <v>-19.095836985259574</v>
      </c>
      <c r="D721" s="20">
        <v>-4.9735304957707609E-2</v>
      </c>
      <c r="F721" s="20">
        <v>16.934111354242646</v>
      </c>
      <c r="G721" s="20">
        <v>2.3999999999999998E-3</v>
      </c>
    </row>
    <row r="722" spans="1:7" x14ac:dyDescent="0.35">
      <c r="A722" s="20">
        <v>698</v>
      </c>
      <c r="B722" s="20">
        <v>9.1684389908922199</v>
      </c>
      <c r="C722" s="20">
        <v>-9.0145389908922198</v>
      </c>
      <c r="D722" s="20">
        <v>-2.3478460049237586E-2</v>
      </c>
      <c r="F722" s="20">
        <v>16.958424507658641</v>
      </c>
      <c r="G722" s="20">
        <v>2.5000000000000001E-3</v>
      </c>
    </row>
    <row r="723" spans="1:7" x14ac:dyDescent="0.35">
      <c r="A723" s="20">
        <v>699</v>
      </c>
      <c r="B723" s="20">
        <v>7.5277235180973747</v>
      </c>
      <c r="C723" s="20">
        <v>-6.7035024411742974</v>
      </c>
      <c r="D723" s="20">
        <v>-1.7459341449861519E-2</v>
      </c>
      <c r="F723" s="20">
        <v>16.982737661074641</v>
      </c>
      <c r="G723" s="20">
        <v>2.5000000000000001E-3</v>
      </c>
    </row>
    <row r="724" spans="1:7" x14ac:dyDescent="0.35">
      <c r="A724" s="20">
        <v>700</v>
      </c>
      <c r="B724" s="20">
        <v>11.356059621285347</v>
      </c>
      <c r="C724" s="20">
        <v>-11.32919295461868</v>
      </c>
      <c r="D724" s="20">
        <v>-2.9507000240817847E-2</v>
      </c>
      <c r="F724" s="20">
        <v>17.00705081449064</v>
      </c>
      <c r="G724" s="20">
        <v>2.5000000000000001E-3</v>
      </c>
    </row>
    <row r="725" spans="1:7" x14ac:dyDescent="0.35">
      <c r="A725" s="20">
        <v>701</v>
      </c>
      <c r="B725" s="20">
        <v>11.356059621285347</v>
      </c>
      <c r="C725" s="20">
        <v>-11.090059621285347</v>
      </c>
      <c r="D725" s="20">
        <v>-2.8884175000527663E-2</v>
      </c>
      <c r="F725" s="20">
        <v>17.031363967906636</v>
      </c>
      <c r="G725" s="20">
        <v>2.5000000000000001E-3</v>
      </c>
    </row>
    <row r="726" spans="1:7" x14ac:dyDescent="0.35">
      <c r="A726" s="20">
        <v>702</v>
      </c>
      <c r="B726" s="20">
        <v>11.356059621285347</v>
      </c>
      <c r="C726" s="20">
        <v>-11.047925621285346</v>
      </c>
      <c r="D726" s="20">
        <v>-2.8774436561688575E-2</v>
      </c>
      <c r="F726" s="20">
        <v>17.055677121322635</v>
      </c>
      <c r="G726" s="20">
        <v>2.5000000000000001E-3</v>
      </c>
    </row>
    <row r="727" spans="1:7" x14ac:dyDescent="0.35">
      <c r="A727" s="20">
        <v>703</v>
      </c>
      <c r="B727" s="20">
        <v>-2.3165693186717</v>
      </c>
      <c r="C727" s="20">
        <v>2.3723693186717001</v>
      </c>
      <c r="D727" s="20">
        <v>6.1788604305496042E-3</v>
      </c>
      <c r="F727" s="20">
        <v>17.079990274738634</v>
      </c>
      <c r="G727" s="20">
        <v>2.5000000000000001E-3</v>
      </c>
    </row>
    <row r="728" spans="1:7" x14ac:dyDescent="0.35">
      <c r="A728" s="20">
        <v>704</v>
      </c>
      <c r="B728" s="20">
        <v>-5.0510951066631087</v>
      </c>
      <c r="C728" s="20">
        <v>5.0598405612085635</v>
      </c>
      <c r="D728" s="20">
        <v>1.3178407081257641E-2</v>
      </c>
      <c r="F728" s="20">
        <v>17.10430342815463</v>
      </c>
      <c r="G728" s="20">
        <v>2.5000000000000001E-3</v>
      </c>
    </row>
    <row r="729" spans="1:7" x14ac:dyDescent="0.35">
      <c r="A729" s="20">
        <v>705</v>
      </c>
      <c r="B729" s="20">
        <v>11.356059621285347</v>
      </c>
      <c r="C729" s="20">
        <v>-11.346289621285347</v>
      </c>
      <c r="D729" s="20">
        <v>-2.9551528686001124E-2</v>
      </c>
      <c r="F729" s="20">
        <v>17.128616581570629</v>
      </c>
      <c r="G729" s="20">
        <v>2.5000000000000001E-3</v>
      </c>
    </row>
    <row r="730" spans="1:7" x14ac:dyDescent="0.35">
      <c r="A730" s="20">
        <v>706</v>
      </c>
      <c r="B730" s="20">
        <v>4.7931977301059661</v>
      </c>
      <c r="C730" s="20">
        <v>-4.7931977301059661</v>
      </c>
      <c r="D730" s="20">
        <v>-1.2483933069465906E-2</v>
      </c>
      <c r="F730" s="20">
        <v>17.152929734986628</v>
      </c>
      <c r="G730" s="20">
        <v>2.5892857142857141E-3</v>
      </c>
    </row>
    <row r="731" spans="1:7" x14ac:dyDescent="0.35">
      <c r="A731" s="20">
        <v>707</v>
      </c>
      <c r="B731" s="20">
        <v>5.8870080453025295</v>
      </c>
      <c r="C731" s="20">
        <v>-5.0977345158907648</v>
      </c>
      <c r="D731" s="20">
        <v>-1.3277102278206988E-2</v>
      </c>
      <c r="F731" s="20">
        <v>17.177242888402624</v>
      </c>
      <c r="G731" s="20">
        <v>2.6222222222222224E-3</v>
      </c>
    </row>
    <row r="732" spans="1:7" x14ac:dyDescent="0.35">
      <c r="A732" s="20">
        <v>708</v>
      </c>
      <c r="B732" s="20">
        <v>-5.0510951066631087</v>
      </c>
      <c r="C732" s="20">
        <v>5.2720201066631089</v>
      </c>
      <c r="D732" s="20">
        <v>1.3731030902204348E-2</v>
      </c>
      <c r="F732" s="20">
        <v>17.201556041818623</v>
      </c>
      <c r="G732" s="20">
        <v>2.6666666666666666E-3</v>
      </c>
    </row>
    <row r="733" spans="1:7" x14ac:dyDescent="0.35">
      <c r="A733" s="20">
        <v>709</v>
      </c>
      <c r="B733" s="20">
        <v>11.356059621285347</v>
      </c>
      <c r="C733" s="20">
        <v>-11.35199295461868</v>
      </c>
      <c r="D733" s="20">
        <v>-2.9566383076663746E-2</v>
      </c>
      <c r="F733" s="20">
        <v>17.225869195234623</v>
      </c>
      <c r="G733" s="20">
        <v>2.6666666666666666E-3</v>
      </c>
    </row>
    <row r="734" spans="1:7" x14ac:dyDescent="0.35">
      <c r="A734" s="20">
        <v>710</v>
      </c>
      <c r="B734" s="20">
        <v>9.1684389908922199</v>
      </c>
      <c r="C734" s="20">
        <v>-9.1684389908922199</v>
      </c>
      <c r="D734" s="20">
        <v>-2.3879294191197407E-2</v>
      </c>
      <c r="F734" s="20">
        <v>17.250182348650618</v>
      </c>
      <c r="G734" s="20">
        <v>2.671118530884808E-3</v>
      </c>
    </row>
    <row r="735" spans="1:7" x14ac:dyDescent="0.35">
      <c r="A735" s="20">
        <v>711</v>
      </c>
      <c r="B735" s="20">
        <v>5.8870080453025295</v>
      </c>
      <c r="C735" s="20">
        <v>-5.5490980453025296</v>
      </c>
      <c r="D735" s="20">
        <v>-1.4452683259517728E-2</v>
      </c>
      <c r="F735" s="20">
        <v>17.274495502066618</v>
      </c>
      <c r="G735" s="20">
        <v>2.6737967914438501E-3</v>
      </c>
    </row>
    <row r="736" spans="1:7" x14ac:dyDescent="0.35">
      <c r="A736" s="20">
        <v>712</v>
      </c>
      <c r="B736" s="20">
        <v>11.356059621285347</v>
      </c>
      <c r="C736" s="20">
        <v>-11.353894672831739</v>
      </c>
      <c r="D736" s="20">
        <v>-2.9571336121421255E-2</v>
      </c>
      <c r="F736" s="20">
        <v>17.298808655482617</v>
      </c>
      <c r="G736" s="20">
        <v>2.6829268292682929E-3</v>
      </c>
    </row>
    <row r="737" spans="1:7" x14ac:dyDescent="0.35">
      <c r="A737" s="20">
        <v>713</v>
      </c>
      <c r="B737" s="20">
        <v>11.356059621285347</v>
      </c>
      <c r="C737" s="20">
        <v>-11.348099621285346</v>
      </c>
      <c r="D737" s="20">
        <v>-2.9556242849723975E-2</v>
      </c>
      <c r="F737" s="20">
        <v>17.323121808898613</v>
      </c>
      <c r="G737" s="20">
        <v>2.7454545454545453E-3</v>
      </c>
    </row>
    <row r="738" spans="1:7" x14ac:dyDescent="0.35">
      <c r="A738" s="20">
        <v>714</v>
      </c>
      <c r="B738" s="20">
        <v>-5.0510951066631087</v>
      </c>
      <c r="C738" s="20">
        <v>5.2010284399964419</v>
      </c>
      <c r="D738" s="20">
        <v>1.3546132372024807E-2</v>
      </c>
      <c r="F738" s="20">
        <v>17.347434962314612</v>
      </c>
      <c r="G738" s="20">
        <v>2.8E-3</v>
      </c>
    </row>
    <row r="739" spans="1:7" x14ac:dyDescent="0.35">
      <c r="A739" s="20">
        <v>715</v>
      </c>
      <c r="B739" s="20">
        <v>5.8870080453025295</v>
      </c>
      <c r="C739" s="20">
        <v>-5.8364989543934387</v>
      </c>
      <c r="D739" s="20">
        <v>-1.5201221900154037E-2</v>
      </c>
      <c r="F739" s="20">
        <v>17.371748115730611</v>
      </c>
      <c r="G739" s="20">
        <v>2.8E-3</v>
      </c>
    </row>
    <row r="740" spans="1:7" x14ac:dyDescent="0.35">
      <c r="A740" s="20">
        <v>716</v>
      </c>
      <c r="B740" s="20">
        <v>9.1684389908922199</v>
      </c>
      <c r="C740" s="20">
        <v>-9.0662961337493631</v>
      </c>
      <c r="D740" s="20">
        <v>-2.3613262063191028E-2</v>
      </c>
      <c r="F740" s="20">
        <v>17.396061269146607</v>
      </c>
      <c r="G740" s="20">
        <v>2.8E-3</v>
      </c>
    </row>
    <row r="741" spans="1:7" x14ac:dyDescent="0.35">
      <c r="A741" s="20">
        <v>717</v>
      </c>
      <c r="B741" s="20">
        <v>11.356059621285347</v>
      </c>
      <c r="C741" s="20">
        <v>-11.353009621285347</v>
      </c>
      <c r="D741" s="20">
        <v>-2.9569030995513598E-2</v>
      </c>
      <c r="F741" s="20">
        <v>17.420374422562606</v>
      </c>
      <c r="G741" s="20">
        <v>2.8333333333333335E-3</v>
      </c>
    </row>
    <row r="742" spans="1:7" x14ac:dyDescent="0.35">
      <c r="A742" s="20">
        <v>718</v>
      </c>
      <c r="B742" s="20">
        <v>10.262249306088783</v>
      </c>
      <c r="C742" s="20">
        <v>-10.254749306088783</v>
      </c>
      <c r="D742" s="20">
        <v>-2.6708600644049396E-2</v>
      </c>
      <c r="F742" s="20">
        <v>17.444687575978605</v>
      </c>
      <c r="G742" s="20">
        <v>2.8571428571428571E-3</v>
      </c>
    </row>
    <row r="743" spans="1:7" x14ac:dyDescent="0.35">
      <c r="A743" s="20">
        <v>719</v>
      </c>
      <c r="B743" s="20">
        <v>20.106542142857855</v>
      </c>
      <c r="C743" s="20">
        <v>-20.093608809524522</v>
      </c>
      <c r="D743" s="20">
        <v>-5.233401199507557E-2</v>
      </c>
      <c r="F743" s="20">
        <v>17.469000729394601</v>
      </c>
      <c r="G743" s="20">
        <v>2.8571428571428571E-3</v>
      </c>
    </row>
    <row r="744" spans="1:7" x14ac:dyDescent="0.35">
      <c r="A744" s="20">
        <v>720</v>
      </c>
      <c r="B744" s="20">
        <v>12.44986993648191</v>
      </c>
      <c r="C744" s="20">
        <v>-11.010396252271384</v>
      </c>
      <c r="D744" s="20">
        <v>-2.8676690931883474E-2</v>
      </c>
      <c r="F744" s="20">
        <v>17.4933138828106</v>
      </c>
      <c r="G744" s="20">
        <v>2.8667813379201833E-3</v>
      </c>
    </row>
    <row r="745" spans="1:7" x14ac:dyDescent="0.35">
      <c r="A745" s="20">
        <v>721</v>
      </c>
      <c r="B745" s="20">
        <v>3.1524822573111209</v>
      </c>
      <c r="C745" s="20">
        <v>-1.931384696335511</v>
      </c>
      <c r="D745" s="20">
        <v>-5.0303114200778466E-3</v>
      </c>
      <c r="F745" s="20">
        <v>17.5176270362266</v>
      </c>
      <c r="G745" s="20">
        <v>2.9411764705882353E-3</v>
      </c>
    </row>
    <row r="746" spans="1:7" x14ac:dyDescent="0.35">
      <c r="A746" s="20">
        <v>722</v>
      </c>
      <c r="B746" s="20">
        <v>11.356059621285347</v>
      </c>
      <c r="C746" s="20">
        <v>-10.035819621285347</v>
      </c>
      <c r="D746" s="20">
        <v>-2.6138396015344262E-2</v>
      </c>
      <c r="F746" s="20">
        <v>17.541940189642595</v>
      </c>
      <c r="G746" s="20">
        <v>2.9411764705882353E-3</v>
      </c>
    </row>
    <row r="747" spans="1:7" x14ac:dyDescent="0.35">
      <c r="A747" s="20">
        <v>723</v>
      </c>
      <c r="B747" s="20">
        <v>10.809154463687065</v>
      </c>
      <c r="C747" s="20">
        <v>-9.7153544636870652</v>
      </c>
      <c r="D747" s="20">
        <v>-2.5303741197449998E-2</v>
      </c>
      <c r="F747" s="20">
        <v>17.566253343058595</v>
      </c>
      <c r="G747" s="20">
        <v>3.0000000000000001E-3</v>
      </c>
    </row>
    <row r="748" spans="1:7" x14ac:dyDescent="0.35">
      <c r="A748" s="20">
        <v>724</v>
      </c>
      <c r="B748" s="20">
        <v>11.356059621285347</v>
      </c>
      <c r="C748" s="20">
        <v>-10.301343906999632</v>
      </c>
      <c r="D748" s="20">
        <v>-2.682995676410177E-2</v>
      </c>
      <c r="F748" s="20">
        <v>17.590566496474594</v>
      </c>
      <c r="G748" s="20">
        <v>3.0000000000000001E-3</v>
      </c>
    </row>
    <row r="749" spans="1:7" x14ac:dyDescent="0.35">
      <c r="A749" s="20">
        <v>725</v>
      </c>
      <c r="B749" s="20">
        <v>11.356059621285347</v>
      </c>
      <c r="C749" s="20">
        <v>-10.352559621285346</v>
      </c>
      <c r="D749" s="20">
        <v>-2.6963348621740327E-2</v>
      </c>
      <c r="F749" s="20">
        <v>17.61487964989059</v>
      </c>
      <c r="G749" s="20">
        <v>3.0200000000000001E-3</v>
      </c>
    </row>
    <row r="750" spans="1:7" x14ac:dyDescent="0.35">
      <c r="A750" s="20">
        <v>726</v>
      </c>
      <c r="B750" s="20">
        <v>11.356059621285347</v>
      </c>
      <c r="C750" s="20">
        <v>-10.342059621285348</v>
      </c>
      <c r="D750" s="20">
        <v>-2.6936001263127087E-2</v>
      </c>
      <c r="F750" s="20">
        <v>17.639192803306589</v>
      </c>
      <c r="G750" s="20">
        <v>3.0285714285714286E-3</v>
      </c>
    </row>
    <row r="751" spans="1:7" x14ac:dyDescent="0.35">
      <c r="A751" s="20">
        <v>727</v>
      </c>
      <c r="B751" s="20">
        <v>5.3401028877042478</v>
      </c>
      <c r="C751" s="20">
        <v>-3.7849600305613906</v>
      </c>
      <c r="D751" s="20">
        <v>-9.8579675516719031E-3</v>
      </c>
      <c r="F751" s="20">
        <v>17.663505956722588</v>
      </c>
      <c r="G751" s="20">
        <v>3.0500000000000002E-3</v>
      </c>
    </row>
    <row r="752" spans="1:7" x14ac:dyDescent="0.35">
      <c r="A752" s="20">
        <v>728</v>
      </c>
      <c r="B752" s="20">
        <v>3.1524822573111209</v>
      </c>
      <c r="C752" s="20">
        <v>-2.0968222573111208</v>
      </c>
      <c r="D752" s="20">
        <v>-5.4611952589445432E-3</v>
      </c>
      <c r="F752" s="20">
        <v>17.687819110138584</v>
      </c>
      <c r="G752" s="20">
        <v>3.0999999999999999E-3</v>
      </c>
    </row>
    <row r="753" spans="1:7" x14ac:dyDescent="0.35">
      <c r="A753" s="20">
        <v>729</v>
      </c>
      <c r="B753" s="20">
        <v>-5.0510951066631087</v>
      </c>
      <c r="C753" s="20">
        <v>6.3575951066631085</v>
      </c>
      <c r="D753" s="20">
        <v>1.6558422219020697E-2</v>
      </c>
      <c r="F753" s="20">
        <v>17.712132263554583</v>
      </c>
      <c r="G753" s="20">
        <v>3.0999999999999999E-3</v>
      </c>
    </row>
    <row r="754" spans="1:7" x14ac:dyDescent="0.35">
      <c r="A754" s="20">
        <v>730</v>
      </c>
      <c r="B754" s="20">
        <v>11.356059621285347</v>
      </c>
      <c r="C754" s="20">
        <v>-10.034159621285347</v>
      </c>
      <c r="D754" s="20">
        <v>-2.6134072528173027E-2</v>
      </c>
      <c r="F754" s="20">
        <v>17.736445416970582</v>
      </c>
      <c r="G754" s="20">
        <v>3.1818181818181819E-3</v>
      </c>
    </row>
    <row r="755" spans="1:7" x14ac:dyDescent="0.35">
      <c r="A755" s="20">
        <v>731</v>
      </c>
      <c r="B755" s="20">
        <v>-0.12894868827857309</v>
      </c>
      <c r="C755" s="20">
        <v>1.3889486882785731</v>
      </c>
      <c r="D755" s="20">
        <v>3.6175312260712505E-3</v>
      </c>
      <c r="F755" s="20">
        <v>17.760758570386578</v>
      </c>
      <c r="G755" s="20">
        <v>3.2512500000000002E-3</v>
      </c>
    </row>
    <row r="756" spans="1:7" x14ac:dyDescent="0.35">
      <c r="A756" s="20">
        <v>732</v>
      </c>
      <c r="B756" s="20">
        <v>-5.0510951066631087</v>
      </c>
      <c r="C756" s="20">
        <v>6.6510951066631083</v>
      </c>
      <c r="D756" s="20">
        <v>1.7322846005019453E-2</v>
      </c>
      <c r="F756" s="20">
        <v>17.785071723802577</v>
      </c>
      <c r="G756" s="20">
        <v>3.2799999999999999E-3</v>
      </c>
    </row>
    <row r="757" spans="1:7" x14ac:dyDescent="0.35">
      <c r="A757" s="20">
        <v>733</v>
      </c>
      <c r="B757" s="20">
        <v>11.356059621285347</v>
      </c>
      <c r="C757" s="20">
        <v>-10.151259621285346</v>
      </c>
      <c r="D757" s="20">
        <v>-2.6439060689469291E-2</v>
      </c>
      <c r="F757" s="20">
        <v>17.809384877218577</v>
      </c>
      <c r="G757" s="20">
        <v>3.3E-3</v>
      </c>
    </row>
    <row r="758" spans="1:7" x14ac:dyDescent="0.35">
      <c r="A758" s="20">
        <v>734</v>
      </c>
      <c r="B758" s="20">
        <v>10.809154463687065</v>
      </c>
      <c r="C758" s="20">
        <v>-9.5538603460400058</v>
      </c>
      <c r="D758" s="20">
        <v>-2.4883128097523955E-2</v>
      </c>
      <c r="F758" s="20">
        <v>17.833698030634572</v>
      </c>
      <c r="G758" s="20">
        <v>3.3333333333333335E-3</v>
      </c>
    </row>
    <row r="759" spans="1:7" x14ac:dyDescent="0.35">
      <c r="A759" s="20">
        <v>735</v>
      </c>
      <c r="B759" s="20">
        <v>10.809154463687065</v>
      </c>
      <c r="C759" s="20">
        <v>-9.6650906338998315</v>
      </c>
      <c r="D759" s="20">
        <v>-2.5172828532834139E-2</v>
      </c>
      <c r="F759" s="20">
        <v>17.858011184050572</v>
      </c>
      <c r="G759" s="20">
        <v>3.3333333333333335E-3</v>
      </c>
    </row>
    <row r="760" spans="1:7" x14ac:dyDescent="0.35">
      <c r="A760" s="20">
        <v>736</v>
      </c>
      <c r="B760" s="20">
        <v>16.825111197268164</v>
      </c>
      <c r="C760" s="20">
        <v>-13.673722308379276</v>
      </c>
      <c r="D760" s="20">
        <v>-3.5613351194776585E-2</v>
      </c>
      <c r="F760" s="20">
        <v>17.882324337466567</v>
      </c>
      <c r="G760" s="20">
        <v>3.3333333333333335E-3</v>
      </c>
    </row>
    <row r="761" spans="1:7" x14ac:dyDescent="0.35">
      <c r="A761" s="20">
        <v>737</v>
      </c>
      <c r="B761" s="20">
        <v>18.465826670063009</v>
      </c>
      <c r="C761" s="20">
        <v>-17.241826670063009</v>
      </c>
      <c r="D761" s="20">
        <v>-4.4906515913675914E-2</v>
      </c>
      <c r="F761" s="20">
        <v>17.906637490882567</v>
      </c>
      <c r="G761" s="20">
        <v>3.3333333333333335E-3</v>
      </c>
    </row>
    <row r="762" spans="1:7" x14ac:dyDescent="0.35">
      <c r="A762" s="20">
        <v>738</v>
      </c>
      <c r="B762" s="20">
        <v>10.809154463687065</v>
      </c>
      <c r="C762" s="20">
        <v>-9.7418211303537312</v>
      </c>
      <c r="D762" s="20">
        <v>-2.5372673904557663E-2</v>
      </c>
      <c r="F762" s="20">
        <v>17.930950644298566</v>
      </c>
      <c r="G762" s="20">
        <v>3.3333333333333335E-3</v>
      </c>
    </row>
    <row r="763" spans="1:7" x14ac:dyDescent="0.35">
      <c r="A763" s="20">
        <v>739</v>
      </c>
      <c r="B763" s="20">
        <v>9.7153441484905017</v>
      </c>
      <c r="C763" s="20">
        <v>-8.1320108151571677</v>
      </c>
      <c r="D763" s="20">
        <v>-2.1179906286559684E-2</v>
      </c>
      <c r="F763" s="20">
        <v>17.955263797714561</v>
      </c>
      <c r="G763" s="20">
        <v>3.3333333333333335E-3</v>
      </c>
    </row>
    <row r="764" spans="1:7" x14ac:dyDescent="0.35">
      <c r="A764" s="20">
        <v>740</v>
      </c>
      <c r="B764" s="20">
        <v>20.106542142857855</v>
      </c>
      <c r="C764" s="20">
        <v>-19.032542142857853</v>
      </c>
      <c r="D764" s="20">
        <v>-4.9570452885942987E-2</v>
      </c>
      <c r="F764" s="20">
        <v>17.979576951130561</v>
      </c>
      <c r="G764" s="20">
        <v>3.3333333333333335E-3</v>
      </c>
    </row>
    <row r="765" spans="1:7" x14ac:dyDescent="0.35">
      <c r="A765" s="20">
        <v>741</v>
      </c>
      <c r="B765" s="20">
        <v>8.6215338332939382</v>
      </c>
      <c r="C765" s="20">
        <v>-7.5989338332939385</v>
      </c>
      <c r="D765" s="20">
        <v>-1.9791501773085477E-2</v>
      </c>
      <c r="F765" s="20">
        <v>18.00389010454656</v>
      </c>
      <c r="G765" s="20">
        <v>3.3333333333333335E-3</v>
      </c>
    </row>
    <row r="766" spans="1:7" x14ac:dyDescent="0.35">
      <c r="A766" s="20">
        <v>742</v>
      </c>
      <c r="B766" s="20">
        <v>11.356059621285347</v>
      </c>
      <c r="C766" s="20">
        <v>-10.248916764142489</v>
      </c>
      <c r="D766" s="20">
        <v>-2.6693409728217769E-2</v>
      </c>
      <c r="F766" s="20">
        <v>18.028203257962556</v>
      </c>
      <c r="G766" s="20">
        <v>3.351206434316354E-3</v>
      </c>
    </row>
    <row r="767" spans="1:7" x14ac:dyDescent="0.35">
      <c r="A767" s="20">
        <v>743</v>
      </c>
      <c r="B767" s="20">
        <v>14.090585409276756</v>
      </c>
      <c r="C767" s="20">
        <v>-12.610585409276755</v>
      </c>
      <c r="D767" s="20">
        <v>-3.2844400143850094E-2</v>
      </c>
      <c r="F767" s="20">
        <v>18.052516411378555</v>
      </c>
      <c r="G767" s="20">
        <v>3.3999999999999998E-3</v>
      </c>
    </row>
    <row r="768" spans="1:7" x14ac:dyDescent="0.35">
      <c r="A768" s="20">
        <v>744</v>
      </c>
      <c r="B768" s="20">
        <v>11.356059621285347</v>
      </c>
      <c r="C768" s="20">
        <v>-10.332859621285348</v>
      </c>
      <c r="D768" s="20">
        <v>-2.6912039767961197E-2</v>
      </c>
      <c r="F768" s="20">
        <v>18.076829564794554</v>
      </c>
      <c r="G768" s="20">
        <v>3.5000000000000001E-3</v>
      </c>
    </row>
    <row r="769" spans="1:7" x14ac:dyDescent="0.35">
      <c r="A769" s="20">
        <v>745</v>
      </c>
      <c r="B769" s="20">
        <v>11.356059621285347</v>
      </c>
      <c r="C769" s="20">
        <v>-9.5650686302943555</v>
      </c>
      <c r="D769" s="20">
        <v>-2.491232018980423E-2</v>
      </c>
      <c r="F769" s="20">
        <v>18.10114271821055</v>
      </c>
      <c r="G769" s="20">
        <v>3.5714285714285713E-3</v>
      </c>
    </row>
    <row r="770" spans="1:7" x14ac:dyDescent="0.35">
      <c r="A770" s="20">
        <v>746</v>
      </c>
      <c r="B770" s="20">
        <v>17.918921512464728</v>
      </c>
      <c r="C770" s="20">
        <v>-16.808107987188531</v>
      </c>
      <c r="D770" s="20">
        <v>-4.3776891117691917E-2</v>
      </c>
      <c r="F770" s="20">
        <v>18.125455871626549</v>
      </c>
      <c r="G770" s="20">
        <v>3.5714285714285713E-3</v>
      </c>
    </row>
    <row r="771" spans="1:7" x14ac:dyDescent="0.35">
      <c r="A771" s="20">
        <v>747</v>
      </c>
      <c r="B771" s="20">
        <v>10.809154463687065</v>
      </c>
      <c r="C771" s="20">
        <v>-9.8087258922584937</v>
      </c>
      <c r="D771" s="20">
        <v>-2.5546928049009397E-2</v>
      </c>
      <c r="F771" s="20">
        <v>18.149769025042549</v>
      </c>
      <c r="G771" s="20">
        <v>3.5999999999999999E-3</v>
      </c>
    </row>
    <row r="772" spans="1:7" x14ac:dyDescent="0.35">
      <c r="A772" s="20">
        <v>748</v>
      </c>
      <c r="B772" s="20">
        <v>11.356059621285347</v>
      </c>
      <c r="C772" s="20">
        <v>-10.353559621285347</v>
      </c>
      <c r="D772" s="20">
        <v>-2.6965953132084448E-2</v>
      </c>
      <c r="F772" s="20">
        <v>18.174082178458544</v>
      </c>
      <c r="G772" s="20">
        <v>3.6666666666666666E-3</v>
      </c>
    </row>
    <row r="773" spans="1:7" x14ac:dyDescent="0.35">
      <c r="A773" s="20">
        <v>749</v>
      </c>
      <c r="B773" s="20">
        <v>11.356059621285347</v>
      </c>
      <c r="C773" s="20">
        <v>-10.300459621285347</v>
      </c>
      <c r="D773" s="20">
        <v>-2.6827653632811758E-2</v>
      </c>
      <c r="F773" s="20">
        <v>18.198395331874544</v>
      </c>
      <c r="G773" s="20">
        <v>3.6666666666666666E-3</v>
      </c>
    </row>
    <row r="774" spans="1:7" x14ac:dyDescent="0.35">
      <c r="A774" s="20">
        <v>750</v>
      </c>
      <c r="B774" s="20">
        <v>11.356059621285347</v>
      </c>
      <c r="C774" s="20">
        <v>-10.330182033526571</v>
      </c>
      <c r="D774" s="20">
        <v>-2.690506596294618E-2</v>
      </c>
      <c r="F774" s="20">
        <v>18.222708485290543</v>
      </c>
      <c r="G774" s="20">
        <v>3.6666666666666666E-3</v>
      </c>
    </row>
    <row r="775" spans="1:7" x14ac:dyDescent="0.35">
      <c r="A775" s="20">
        <v>751</v>
      </c>
      <c r="B775" s="20">
        <v>2.6055770997128391</v>
      </c>
      <c r="C775" s="20">
        <v>-1.4205770997128391</v>
      </c>
      <c r="D775" s="20">
        <v>-3.6999077508198296E-3</v>
      </c>
      <c r="F775" s="20">
        <v>18.247021638706538</v>
      </c>
      <c r="G775" s="20">
        <v>3.7499999999999999E-3</v>
      </c>
    </row>
    <row r="776" spans="1:7" x14ac:dyDescent="0.35">
      <c r="A776" s="20">
        <v>752</v>
      </c>
      <c r="B776" s="20">
        <v>16.825111197268164</v>
      </c>
      <c r="C776" s="20">
        <v>-15.708111197268163</v>
      </c>
      <c r="D776" s="20">
        <v>-4.0911938099847264E-2</v>
      </c>
      <c r="F776" s="20">
        <v>18.271334792122538</v>
      </c>
      <c r="G776" s="20">
        <v>3.8571428571428572E-3</v>
      </c>
    </row>
    <row r="777" spans="1:7" x14ac:dyDescent="0.35">
      <c r="A777" s="20">
        <v>753</v>
      </c>
      <c r="B777" s="20">
        <v>11.356059621285347</v>
      </c>
      <c r="C777" s="20">
        <v>-10.076059621285347</v>
      </c>
      <c r="D777" s="20">
        <v>-2.6243201511591589E-2</v>
      </c>
      <c r="F777" s="20">
        <v>18.295647945538537</v>
      </c>
      <c r="G777" s="20">
        <v>3.875E-3</v>
      </c>
    </row>
    <row r="778" spans="1:7" x14ac:dyDescent="0.35">
      <c r="A778" s="20">
        <v>754</v>
      </c>
      <c r="B778" s="20">
        <v>11.356059621285347</v>
      </c>
      <c r="C778" s="20">
        <v>-10.318559621285347</v>
      </c>
      <c r="D778" s="20">
        <v>-2.6874795270040303E-2</v>
      </c>
      <c r="F778" s="20">
        <v>18.319961098954533</v>
      </c>
      <c r="G778" s="20">
        <v>3.892538925389254E-3</v>
      </c>
    </row>
    <row r="779" spans="1:7" x14ac:dyDescent="0.35">
      <c r="A779" s="20">
        <v>755</v>
      </c>
      <c r="B779" s="20">
        <v>10.809154463687065</v>
      </c>
      <c r="C779" s="20">
        <v>-9.790078463687065</v>
      </c>
      <c r="D779" s="20">
        <v>-2.5498360628403903E-2</v>
      </c>
      <c r="F779" s="20">
        <v>18.344274252370532</v>
      </c>
      <c r="G779" s="20">
        <v>3.933333333333333E-3</v>
      </c>
    </row>
    <row r="780" spans="1:7" x14ac:dyDescent="0.35">
      <c r="A780" s="20">
        <v>756</v>
      </c>
      <c r="B780" s="20">
        <v>-5.5980002642613904</v>
      </c>
      <c r="C780" s="20">
        <v>6.7751431214042475</v>
      </c>
      <c r="D780" s="20">
        <v>1.7645930342580104E-2</v>
      </c>
      <c r="F780" s="20">
        <v>18.368587405786531</v>
      </c>
      <c r="G780" s="20">
        <v>4.0000000000000001E-3</v>
      </c>
    </row>
    <row r="781" spans="1:7" x14ac:dyDescent="0.35">
      <c r="A781" s="20">
        <v>757</v>
      </c>
      <c r="B781" s="20">
        <v>20.106542142857855</v>
      </c>
      <c r="C781" s="20">
        <v>-17.726542142857856</v>
      </c>
      <c r="D781" s="20">
        <v>-4.616896237652434E-2</v>
      </c>
      <c r="F781" s="20">
        <v>18.392900559202527</v>
      </c>
      <c r="G781" s="20">
        <v>4.0000000000000001E-3</v>
      </c>
    </row>
    <row r="782" spans="1:7" x14ac:dyDescent="0.35">
      <c r="A782" s="20">
        <v>758</v>
      </c>
      <c r="B782" s="20">
        <v>11.356059621285347</v>
      </c>
      <c r="C782" s="20">
        <v>-10.336059621285347</v>
      </c>
      <c r="D782" s="20">
        <v>-2.6920374201062375E-2</v>
      </c>
      <c r="F782" s="20">
        <v>18.417213712618526</v>
      </c>
      <c r="G782" s="20">
        <v>4.0000000000000001E-3</v>
      </c>
    </row>
    <row r="783" spans="1:7" x14ac:dyDescent="0.35">
      <c r="A783" s="20">
        <v>759</v>
      </c>
      <c r="B783" s="20">
        <v>5.8870080453025295</v>
      </c>
      <c r="C783" s="20">
        <v>-4.8678080453025299</v>
      </c>
      <c r="D783" s="20">
        <v>-1.2678256407173292E-2</v>
      </c>
      <c r="F783" s="20">
        <v>18.441526866034526</v>
      </c>
      <c r="G783" s="20">
        <v>4.0000000000000001E-3</v>
      </c>
    </row>
    <row r="784" spans="1:7" x14ac:dyDescent="0.35">
      <c r="A784" s="20">
        <v>760</v>
      </c>
      <c r="B784" s="20">
        <v>11.356059621285347</v>
      </c>
      <c r="C784" s="20">
        <v>-11.356059621285347</v>
      </c>
      <c r="D784" s="20">
        <v>-2.9576974752063161E-2</v>
      </c>
      <c r="F784" s="20">
        <v>18.465840019450521</v>
      </c>
      <c r="G784" s="20">
        <v>4.0000000000000001E-3</v>
      </c>
    </row>
    <row r="785" spans="1:7" x14ac:dyDescent="0.35">
      <c r="A785" s="20">
        <v>761</v>
      </c>
      <c r="B785" s="20">
        <v>11.356059621285347</v>
      </c>
      <c r="C785" s="20">
        <v>-11.309059621285346</v>
      </c>
      <c r="D785" s="20">
        <v>-2.9454562765889595E-2</v>
      </c>
      <c r="F785" s="20">
        <v>18.49015317286652</v>
      </c>
      <c r="G785" s="20">
        <v>4.0000000000000001E-3</v>
      </c>
    </row>
    <row r="786" spans="1:7" x14ac:dyDescent="0.35">
      <c r="A786" s="20">
        <v>762</v>
      </c>
      <c r="B786" s="20">
        <v>17.918921512464728</v>
      </c>
      <c r="C786" s="20">
        <v>-17.918921512464728</v>
      </c>
      <c r="D786" s="20">
        <v>-4.6670016434660413E-2</v>
      </c>
      <c r="F786" s="20">
        <v>18.51446632628252</v>
      </c>
      <c r="G786" s="20">
        <v>4.0000000000000001E-3</v>
      </c>
    </row>
    <row r="787" spans="1:7" x14ac:dyDescent="0.35">
      <c r="A787" s="20">
        <v>763</v>
      </c>
      <c r="B787" s="20">
        <v>11.356059621285347</v>
      </c>
      <c r="C787" s="20">
        <v>-11.354894120119846</v>
      </c>
      <c r="D787" s="20">
        <v>-2.9573939192221534E-2</v>
      </c>
      <c r="F787" s="20">
        <v>18.538779479698515</v>
      </c>
      <c r="G787" s="20">
        <v>4.0000000000000001E-3</v>
      </c>
    </row>
    <row r="788" spans="1:7" x14ac:dyDescent="0.35">
      <c r="A788" s="20">
        <v>764</v>
      </c>
      <c r="B788" s="20">
        <v>11.356059621285347</v>
      </c>
      <c r="C788" s="20">
        <v>-11.356059621285347</v>
      </c>
      <c r="D788" s="20">
        <v>-2.9576974752063161E-2</v>
      </c>
      <c r="F788" s="20">
        <v>18.563092633114515</v>
      </c>
      <c r="G788" s="20">
        <v>4.0666666666666663E-3</v>
      </c>
    </row>
    <row r="789" spans="1:7" x14ac:dyDescent="0.35">
      <c r="A789" s="20">
        <v>765</v>
      </c>
      <c r="B789" s="20">
        <v>11.356059621285347</v>
      </c>
      <c r="C789" s="20">
        <v>-10.995916764142489</v>
      </c>
      <c r="D789" s="20">
        <v>-2.8638978955274227E-2</v>
      </c>
      <c r="F789" s="20">
        <v>18.587405786530514</v>
      </c>
      <c r="G789" s="20">
        <v>4.1111111111111114E-3</v>
      </c>
    </row>
    <row r="790" spans="1:7" x14ac:dyDescent="0.35">
      <c r="A790" s="20">
        <v>766</v>
      </c>
      <c r="B790" s="20">
        <v>11.356059621285347</v>
      </c>
      <c r="C790" s="20">
        <v>-11.356059621285347</v>
      </c>
      <c r="D790" s="20">
        <v>-2.9576974752063161E-2</v>
      </c>
      <c r="F790" s="20">
        <v>18.61171893994651</v>
      </c>
      <c r="G790" s="20">
        <v>4.1333333333333335E-3</v>
      </c>
    </row>
    <row r="791" spans="1:7" x14ac:dyDescent="0.35">
      <c r="A791" s="20">
        <v>767</v>
      </c>
      <c r="B791" s="20">
        <v>11.356059621285347</v>
      </c>
      <c r="C791" s="20">
        <v>-11.320659621285348</v>
      </c>
      <c r="D791" s="20">
        <v>-2.9484775085881369E-2</v>
      </c>
      <c r="F791" s="20">
        <v>18.636032093362509</v>
      </c>
      <c r="G791" s="20">
        <v>4.1666666666666666E-3</v>
      </c>
    </row>
    <row r="792" spans="1:7" x14ac:dyDescent="0.35">
      <c r="A792" s="20">
        <v>768</v>
      </c>
      <c r="B792" s="20">
        <v>11.356059621285347</v>
      </c>
      <c r="C792" s="20">
        <v>-11.356059621285347</v>
      </c>
      <c r="D792" s="20">
        <v>-2.9576974752063161E-2</v>
      </c>
      <c r="F792" s="20">
        <v>18.660345246778508</v>
      </c>
      <c r="G792" s="20">
        <v>4.1666666666666666E-3</v>
      </c>
    </row>
    <row r="793" spans="1:7" x14ac:dyDescent="0.35">
      <c r="A793" s="20">
        <v>769</v>
      </c>
      <c r="B793" s="20">
        <v>11.356059621285347</v>
      </c>
      <c r="C793" s="20">
        <v>-10.942059621285347</v>
      </c>
      <c r="D793" s="20">
        <v>-2.8498707469598136E-2</v>
      </c>
      <c r="F793" s="20">
        <v>18.684658400194504</v>
      </c>
      <c r="G793" s="20">
        <v>4.1999999999999997E-3</v>
      </c>
    </row>
    <row r="794" spans="1:7" x14ac:dyDescent="0.35">
      <c r="A794" s="20">
        <v>770</v>
      </c>
      <c r="B794" s="20">
        <v>5.8870080453025295</v>
      </c>
      <c r="C794" s="20">
        <v>-5.8870080453025295</v>
      </c>
      <c r="D794" s="20">
        <v>-1.5332773349898781E-2</v>
      </c>
      <c r="F794" s="20">
        <v>18.708971553610503</v>
      </c>
      <c r="G794" s="20">
        <v>4.1999999999999997E-3</v>
      </c>
    </row>
    <row r="795" spans="1:7" x14ac:dyDescent="0.35">
      <c r="A795" s="20">
        <v>771</v>
      </c>
      <c r="B795" s="20">
        <v>0.41795646931970865</v>
      </c>
      <c r="C795" s="20">
        <v>-0.41769331142497179</v>
      </c>
      <c r="D795" s="20">
        <v>-1.0878865502754146E-3</v>
      </c>
      <c r="F795" s="20">
        <v>18.733284707026503</v>
      </c>
      <c r="G795" s="20">
        <v>4.1999999999999997E-3</v>
      </c>
    </row>
    <row r="796" spans="1:7" x14ac:dyDescent="0.35">
      <c r="A796" s="20">
        <v>772</v>
      </c>
      <c r="B796" s="20">
        <v>0.41795646931970865</v>
      </c>
      <c r="C796" s="20">
        <v>-0.38462313598637532</v>
      </c>
      <c r="D796" s="20">
        <v>-1.0017549362637791E-3</v>
      </c>
      <c r="F796" s="20">
        <v>18.757597860442498</v>
      </c>
      <c r="G796" s="20">
        <v>4.1999999999999997E-3</v>
      </c>
    </row>
    <row r="797" spans="1:7" x14ac:dyDescent="0.35">
      <c r="A797" s="20">
        <v>773</v>
      </c>
      <c r="B797" s="20">
        <v>9.1684389908922199</v>
      </c>
      <c r="C797" s="20">
        <v>-9.1599260885245695</v>
      </c>
      <c r="D797" s="20">
        <v>-2.3857122248922395E-2</v>
      </c>
      <c r="F797" s="20">
        <v>18.781911013858497</v>
      </c>
      <c r="G797" s="20">
        <v>4.2399999999999998E-3</v>
      </c>
    </row>
    <row r="798" spans="1:7" x14ac:dyDescent="0.35">
      <c r="A798" s="20">
        <v>774</v>
      </c>
      <c r="B798" s="20">
        <v>11.356059621285347</v>
      </c>
      <c r="C798" s="20">
        <v>-10.654059621285347</v>
      </c>
      <c r="D798" s="20">
        <v>-2.7748608490492033E-2</v>
      </c>
      <c r="F798" s="20">
        <v>18.806224167274497</v>
      </c>
      <c r="G798" s="20">
        <v>4.2599999999999999E-3</v>
      </c>
    </row>
    <row r="799" spans="1:7" x14ac:dyDescent="0.35">
      <c r="A799" s="20">
        <v>775</v>
      </c>
      <c r="B799" s="20">
        <v>11.356059621285347</v>
      </c>
      <c r="C799" s="20">
        <v>-11.339059621285347</v>
      </c>
      <c r="D799" s="20">
        <v>-2.953269807621315E-2</v>
      </c>
      <c r="F799" s="20">
        <v>18.830537320690492</v>
      </c>
      <c r="G799" s="20">
        <v>4.3166666666666666E-3</v>
      </c>
    </row>
    <row r="800" spans="1:7" x14ac:dyDescent="0.35">
      <c r="A800" s="20">
        <v>776</v>
      </c>
      <c r="B800" s="20">
        <v>6.980818360499093</v>
      </c>
      <c r="C800" s="20">
        <v>-6.4668183604990928</v>
      </c>
      <c r="D800" s="20">
        <v>-1.684289531345479E-2</v>
      </c>
      <c r="F800" s="20">
        <v>18.854850474106492</v>
      </c>
      <c r="G800" s="20">
        <v>4.3307086614173228E-3</v>
      </c>
    </row>
    <row r="801" spans="1:7" x14ac:dyDescent="0.35">
      <c r="A801" s="20">
        <v>777</v>
      </c>
      <c r="B801" s="20">
        <v>11.356059621285347</v>
      </c>
      <c r="C801" s="20">
        <v>-11.349059621285347</v>
      </c>
      <c r="D801" s="20">
        <v>-2.9558743179654332E-2</v>
      </c>
      <c r="F801" s="20">
        <v>18.879163627522491</v>
      </c>
      <c r="G801" s="20">
        <v>4.3333333333333331E-3</v>
      </c>
    </row>
    <row r="802" spans="1:7" x14ac:dyDescent="0.35">
      <c r="A802" s="20">
        <v>778</v>
      </c>
      <c r="B802" s="20">
        <v>11.356059621285347</v>
      </c>
      <c r="C802" s="20">
        <v>-11.352059621285347</v>
      </c>
      <c r="D802" s="20">
        <v>-2.9566556710686687E-2</v>
      </c>
      <c r="F802" s="20">
        <v>18.903476780938487</v>
      </c>
      <c r="G802" s="20">
        <v>4.3333333333333331E-3</v>
      </c>
    </row>
    <row r="803" spans="1:7" x14ac:dyDescent="0.35">
      <c r="A803" s="20">
        <v>779</v>
      </c>
      <c r="B803" s="20">
        <v>11.356059621285347</v>
      </c>
      <c r="C803" s="20">
        <v>-11.32939295461868</v>
      </c>
      <c r="D803" s="20">
        <v>-2.950752114288667E-2</v>
      </c>
      <c r="F803" s="20">
        <v>18.927789934354486</v>
      </c>
      <c r="G803" s="20">
        <v>4.3750000000000004E-3</v>
      </c>
    </row>
    <row r="804" spans="1:7" x14ac:dyDescent="0.35">
      <c r="A804" s="20">
        <v>780</v>
      </c>
      <c r="B804" s="20">
        <v>11.356059621285347</v>
      </c>
      <c r="C804" s="20">
        <v>-10.316059621285348</v>
      </c>
      <c r="D804" s="20">
        <v>-2.6868283994180009E-2</v>
      </c>
      <c r="F804" s="20">
        <v>18.952103087770485</v>
      </c>
      <c r="G804" s="20">
        <v>4.3939393939393936E-3</v>
      </c>
    </row>
    <row r="805" spans="1:7" x14ac:dyDescent="0.35">
      <c r="A805" s="20">
        <v>781</v>
      </c>
      <c r="B805" s="20">
        <v>11.356059621285347</v>
      </c>
      <c r="C805" s="20">
        <v>-10.024522121285347</v>
      </c>
      <c r="D805" s="20">
        <v>-2.6108971559731586E-2</v>
      </c>
      <c r="F805" s="20">
        <v>18.976416241186481</v>
      </c>
      <c r="G805" s="20">
        <v>4.4444444444444444E-3</v>
      </c>
    </row>
    <row r="806" spans="1:7" x14ac:dyDescent="0.35">
      <c r="A806" s="20">
        <v>782</v>
      </c>
      <c r="B806" s="20">
        <v>11.356059621285347</v>
      </c>
      <c r="C806" s="20">
        <v>-10.356059621285347</v>
      </c>
      <c r="D806" s="20">
        <v>-2.6972464407944742E-2</v>
      </c>
      <c r="F806" s="20">
        <v>19.00072939460248</v>
      </c>
      <c r="G806" s="20">
        <v>4.4999999999999997E-3</v>
      </c>
    </row>
    <row r="807" spans="1:7" x14ac:dyDescent="0.35">
      <c r="A807" s="20">
        <v>783</v>
      </c>
      <c r="B807" s="20">
        <v>6.4339132029008113</v>
      </c>
      <c r="C807" s="20">
        <v>-4.9525798695674776</v>
      </c>
      <c r="D807" s="20">
        <v>-1.2899045500361138E-2</v>
      </c>
      <c r="F807" s="20">
        <v>19.025042548018476</v>
      </c>
      <c r="G807" s="20">
        <v>4.4999999999999997E-3</v>
      </c>
    </row>
    <row r="808" spans="1:7" x14ac:dyDescent="0.35">
      <c r="A808" s="20">
        <v>784</v>
      </c>
      <c r="B808" s="20">
        <v>5.8870080453025295</v>
      </c>
      <c r="C808" s="20">
        <v>-4.8620080453025292</v>
      </c>
      <c r="D808" s="20">
        <v>-1.2663150247177403E-2</v>
      </c>
      <c r="F808" s="20">
        <v>19.049355701434475</v>
      </c>
      <c r="G808" s="20">
        <v>4.6666666666666671E-3</v>
      </c>
    </row>
    <row r="809" spans="1:7" x14ac:dyDescent="0.35">
      <c r="A809" s="20">
        <v>785</v>
      </c>
      <c r="B809" s="20">
        <v>11.356059621285347</v>
      </c>
      <c r="C809" s="20">
        <v>-9.5497796212853476</v>
      </c>
      <c r="D809" s="20">
        <v>-2.487249980768895E-2</v>
      </c>
      <c r="F809" s="20">
        <v>19.073668854850474</v>
      </c>
      <c r="G809" s="20">
        <v>4.6699999999999997E-3</v>
      </c>
    </row>
    <row r="810" spans="1:7" x14ac:dyDescent="0.35">
      <c r="A810" s="20">
        <v>786</v>
      </c>
      <c r="B810" s="20">
        <v>-3.4103796338682635</v>
      </c>
      <c r="C810" s="20">
        <v>4.8383796338682634</v>
      </c>
      <c r="D810" s="20">
        <v>1.2601609805181772E-2</v>
      </c>
      <c r="F810" s="20">
        <v>19.09798200826647</v>
      </c>
      <c r="G810" s="20">
        <v>4.7222222222222223E-3</v>
      </c>
    </row>
    <row r="811" spans="1:7" x14ac:dyDescent="0.35">
      <c r="A811" s="20">
        <v>787</v>
      </c>
      <c r="B811" s="20">
        <v>11.356059621285347</v>
      </c>
      <c r="C811" s="20">
        <v>-10.214392954618681</v>
      </c>
      <c r="D811" s="20">
        <v>-2.6603492109194635E-2</v>
      </c>
      <c r="F811" s="20">
        <v>19.122295161682469</v>
      </c>
      <c r="G811" s="20">
        <v>4.7333333333333333E-3</v>
      </c>
    </row>
    <row r="812" spans="1:7" x14ac:dyDescent="0.35">
      <c r="A812" s="20">
        <v>788</v>
      </c>
      <c r="B812" s="20">
        <v>6.980818360499093</v>
      </c>
      <c r="C812" s="20">
        <v>-4.945768360499093</v>
      </c>
      <c r="D812" s="20">
        <v>-1.2881304854533473E-2</v>
      </c>
      <c r="F812" s="20">
        <v>19.146608315098469</v>
      </c>
      <c r="G812" s="20">
        <v>4.7727272727272731E-3</v>
      </c>
    </row>
    <row r="813" spans="1:7" x14ac:dyDescent="0.35">
      <c r="A813" s="20">
        <v>789</v>
      </c>
      <c r="B813" s="20">
        <v>17.918921512464728</v>
      </c>
      <c r="C813" s="20">
        <v>-16.824803865405904</v>
      </c>
      <c r="D813" s="20">
        <v>-4.3820375705213209E-2</v>
      </c>
      <c r="F813" s="20">
        <v>19.170921468514464</v>
      </c>
      <c r="G813" s="20">
        <v>4.8666666666666667E-3</v>
      </c>
    </row>
    <row r="814" spans="1:7" x14ac:dyDescent="0.35">
      <c r="A814" s="20">
        <v>790</v>
      </c>
      <c r="B814" s="20">
        <v>11.356059621285347</v>
      </c>
      <c r="C814" s="20">
        <v>-9.912313621285346</v>
      </c>
      <c r="D814" s="20">
        <v>-2.5816723360783569E-2</v>
      </c>
      <c r="F814" s="20">
        <v>19.195234621930464</v>
      </c>
      <c r="G814" s="20">
        <v>4.8960000000000002E-3</v>
      </c>
    </row>
    <row r="815" spans="1:7" x14ac:dyDescent="0.35">
      <c r="A815" s="20">
        <v>791</v>
      </c>
      <c r="B815" s="20">
        <v>9.1684389908922199</v>
      </c>
      <c r="C815" s="20">
        <v>-8.129772324225554</v>
      </c>
      <c r="D815" s="20">
        <v>-2.1174076113773081E-2</v>
      </c>
      <c r="F815" s="20">
        <v>19.219547775346463</v>
      </c>
      <c r="G815" s="20">
        <v>4.9199999999999999E-3</v>
      </c>
    </row>
    <row r="816" spans="1:7" x14ac:dyDescent="0.35">
      <c r="A816" s="20">
        <v>792</v>
      </c>
      <c r="B816" s="20">
        <v>11.356059621285347</v>
      </c>
      <c r="C816" s="20">
        <v>-10.351615621285347</v>
      </c>
      <c r="D816" s="20">
        <v>-2.6960889963975485E-2</v>
      </c>
      <c r="F816" s="20">
        <v>19.243860928762459</v>
      </c>
      <c r="G816" s="20">
        <v>5.0000000000000001E-3</v>
      </c>
    </row>
    <row r="817" spans="1:7" x14ac:dyDescent="0.35">
      <c r="A817" s="20">
        <v>793</v>
      </c>
      <c r="B817" s="20">
        <v>19.012731827661291</v>
      </c>
      <c r="C817" s="20">
        <v>-17.984939100388566</v>
      </c>
      <c r="D817" s="20">
        <v>-4.6841959925301796E-2</v>
      </c>
      <c r="F817" s="20">
        <v>19.268174082178458</v>
      </c>
      <c r="G817" s="20">
        <v>5.0000000000000001E-3</v>
      </c>
    </row>
    <row r="818" spans="1:7" x14ac:dyDescent="0.35">
      <c r="A818" s="20">
        <v>794</v>
      </c>
      <c r="B818" s="20">
        <v>-2.3165693186717</v>
      </c>
      <c r="C818" s="20">
        <v>3.3696943186717001</v>
      </c>
      <c r="D818" s="20">
        <v>8.7764037094975045E-3</v>
      </c>
      <c r="F818" s="20">
        <v>19.292487235594457</v>
      </c>
      <c r="G818" s="20">
        <v>5.0000000000000001E-3</v>
      </c>
    </row>
    <row r="819" spans="1:7" x14ac:dyDescent="0.35">
      <c r="A819" s="20">
        <v>795</v>
      </c>
      <c r="B819" s="20">
        <v>4.2462925725076843</v>
      </c>
      <c r="C819" s="20">
        <v>-3.1284354296505414</v>
      </c>
      <c r="D819" s="20">
        <v>-8.1480424374313805E-3</v>
      </c>
      <c r="F819" s="20">
        <v>19.316800389010453</v>
      </c>
      <c r="G819" s="20">
        <v>5.0000000000000001E-3</v>
      </c>
    </row>
    <row r="820" spans="1:7" x14ac:dyDescent="0.35">
      <c r="A820" s="20">
        <v>796</v>
      </c>
      <c r="B820" s="20">
        <v>11.356059621285347</v>
      </c>
      <c r="C820" s="20">
        <v>-10.342559621285346</v>
      </c>
      <c r="D820" s="20">
        <v>-2.6937303518299142E-2</v>
      </c>
      <c r="F820" s="20">
        <v>19.341113542426452</v>
      </c>
      <c r="G820" s="20">
        <v>5.0000000000000001E-3</v>
      </c>
    </row>
    <row r="821" spans="1:7" x14ac:dyDescent="0.35">
      <c r="A821" s="20">
        <v>797</v>
      </c>
      <c r="B821" s="20">
        <v>10.262249306088783</v>
      </c>
      <c r="C821" s="20">
        <v>-9.1869159727554504</v>
      </c>
      <c r="D821" s="20">
        <v>-2.3927417681588282E-2</v>
      </c>
      <c r="F821" s="20">
        <v>19.365426695842451</v>
      </c>
      <c r="G821" s="20">
        <v>5.0000000000000001E-3</v>
      </c>
    </row>
    <row r="822" spans="1:7" x14ac:dyDescent="0.35">
      <c r="A822" s="20">
        <v>798</v>
      </c>
      <c r="B822" s="20">
        <v>11.356059621285347</v>
      </c>
      <c r="C822" s="20">
        <v>-10.207202478428204</v>
      </c>
      <c r="D822" s="20">
        <v>-2.6584764439577403E-2</v>
      </c>
      <c r="F822" s="20">
        <v>19.389739849258447</v>
      </c>
      <c r="G822" s="20">
        <v>5.0000000000000001E-3</v>
      </c>
    </row>
    <row r="823" spans="1:7" x14ac:dyDescent="0.35">
      <c r="A823" s="20">
        <v>799</v>
      </c>
      <c r="B823" s="20">
        <v>11.356059621285347</v>
      </c>
      <c r="C823" s="20">
        <v>-10.355859621285347</v>
      </c>
      <c r="D823" s="20">
        <v>-2.6971943505875923E-2</v>
      </c>
      <c r="F823" s="20">
        <v>19.414053002674446</v>
      </c>
      <c r="G823" s="20">
        <v>5.0000000000000001E-3</v>
      </c>
    </row>
    <row r="824" spans="1:7" x14ac:dyDescent="0.35">
      <c r="A824" s="20">
        <v>800</v>
      </c>
      <c r="B824" s="20">
        <v>11.356059621285347</v>
      </c>
      <c r="C824" s="20">
        <v>-9.8347262879520141</v>
      </c>
      <c r="D824" s="20">
        <v>-2.5614646348544344E-2</v>
      </c>
      <c r="F824" s="20">
        <v>19.438366156090446</v>
      </c>
      <c r="G824" s="20">
        <v>5.0000000000000001E-3</v>
      </c>
    </row>
    <row r="825" spans="1:7" x14ac:dyDescent="0.35">
      <c r="A825" s="20">
        <v>801</v>
      </c>
      <c r="B825" s="20">
        <v>11.356059621285347</v>
      </c>
      <c r="C825" s="20">
        <v>-10.240844621285348</v>
      </c>
      <c r="D825" s="20">
        <v>-2.6672385748647144E-2</v>
      </c>
      <c r="F825" s="20">
        <v>19.462679309506441</v>
      </c>
      <c r="G825" s="20">
        <v>5.0000000000000001E-3</v>
      </c>
    </row>
    <row r="826" spans="1:7" x14ac:dyDescent="0.35">
      <c r="A826" s="20">
        <v>802</v>
      </c>
      <c r="B826" s="20">
        <v>2.6055770997128391</v>
      </c>
      <c r="C826" s="20">
        <v>-1.5922437663795057</v>
      </c>
      <c r="D826" s="20">
        <v>-4.1470153598934913E-3</v>
      </c>
      <c r="F826" s="20">
        <v>19.486992462922441</v>
      </c>
      <c r="G826" s="20">
        <v>5.0000000000000001E-3</v>
      </c>
    </row>
    <row r="827" spans="1:7" x14ac:dyDescent="0.35">
      <c r="A827" s="20">
        <v>803</v>
      </c>
      <c r="B827" s="20">
        <v>12.996775094080192</v>
      </c>
      <c r="C827" s="20">
        <v>-11.764166398428017</v>
      </c>
      <c r="D827" s="20">
        <v>-3.0639893074636076E-2</v>
      </c>
      <c r="F827" s="20">
        <v>19.51130561633844</v>
      </c>
      <c r="G827" s="20">
        <v>5.0299999999999997E-3</v>
      </c>
    </row>
    <row r="828" spans="1:7" x14ac:dyDescent="0.35">
      <c r="A828" s="20">
        <v>804</v>
      </c>
      <c r="B828" s="20">
        <v>18.465826670063009</v>
      </c>
      <c r="C828" s="20">
        <v>-17.465826670063009</v>
      </c>
      <c r="D828" s="20">
        <v>-4.548992623075844E-2</v>
      </c>
      <c r="F828" s="20">
        <v>19.535618769754436</v>
      </c>
      <c r="G828" s="20">
        <v>5.1000000000000004E-3</v>
      </c>
    </row>
    <row r="829" spans="1:7" x14ac:dyDescent="0.35">
      <c r="A829" s="20">
        <v>805</v>
      </c>
      <c r="B829" s="20">
        <v>0.41795646931970865</v>
      </c>
      <c r="C829" s="20">
        <v>0.6320435306802914</v>
      </c>
      <c r="D829" s="20">
        <v>1.6461639135899452E-3</v>
      </c>
      <c r="F829" s="20">
        <v>19.559931923170435</v>
      </c>
      <c r="G829" s="20">
        <v>5.1000000000000004E-3</v>
      </c>
    </row>
    <row r="830" spans="1:7" x14ac:dyDescent="0.35">
      <c r="A830" s="20">
        <v>806</v>
      </c>
      <c r="B830" s="20">
        <v>11.356059621285347</v>
      </c>
      <c r="C830" s="20">
        <v>-10.311684621285346</v>
      </c>
      <c r="D830" s="20">
        <v>-2.6856889261424488E-2</v>
      </c>
      <c r="F830" s="20">
        <v>19.584245076586434</v>
      </c>
      <c r="G830" s="20">
        <v>5.1000000000000004E-3</v>
      </c>
    </row>
    <row r="831" spans="1:7" x14ac:dyDescent="0.35">
      <c r="A831" s="20">
        <v>807</v>
      </c>
      <c r="B831" s="20">
        <v>8.0746286756956565</v>
      </c>
      <c r="C831" s="20">
        <v>-7.0233786756956569</v>
      </c>
      <c r="D831" s="20">
        <v>-1.8292462411510047E-2</v>
      </c>
      <c r="F831" s="20">
        <v>19.60855823000243</v>
      </c>
      <c r="G831" s="20">
        <v>5.1999999999999998E-3</v>
      </c>
    </row>
    <row r="832" spans="1:7" x14ac:dyDescent="0.35">
      <c r="A832" s="20">
        <v>808</v>
      </c>
      <c r="B832" s="20">
        <v>9.7153441484905017</v>
      </c>
      <c r="C832" s="20">
        <v>-8.7153441484905017</v>
      </c>
      <c r="D832" s="20">
        <v>-2.2699203987295431E-2</v>
      </c>
      <c r="F832" s="20">
        <v>19.632871383418429</v>
      </c>
      <c r="G832" s="20">
        <v>5.3333333333333332E-3</v>
      </c>
    </row>
    <row r="833" spans="1:7" x14ac:dyDescent="0.35">
      <c r="A833" s="20">
        <v>809</v>
      </c>
      <c r="B833" s="20">
        <v>11.356059621285347</v>
      </c>
      <c r="C833" s="20">
        <v>-10.318309621285348</v>
      </c>
      <c r="D833" s="20">
        <v>-2.6874144142454277E-2</v>
      </c>
      <c r="F833" s="20">
        <v>19.657184536834428</v>
      </c>
      <c r="G833" s="20">
        <v>5.4884742041712408E-3</v>
      </c>
    </row>
    <row r="834" spans="1:7" x14ac:dyDescent="0.35">
      <c r="A834" s="20">
        <v>810</v>
      </c>
      <c r="B834" s="20">
        <v>11.356059621285347</v>
      </c>
      <c r="C834" s="20">
        <v>-10.306059621285346</v>
      </c>
      <c r="D834" s="20">
        <v>-2.684223889073882E-2</v>
      </c>
      <c r="F834" s="20">
        <v>19.681497690250424</v>
      </c>
      <c r="G834" s="20">
        <v>5.4999999999999997E-3</v>
      </c>
    </row>
    <row r="835" spans="1:7" x14ac:dyDescent="0.35">
      <c r="A835" s="20">
        <v>811</v>
      </c>
      <c r="B835" s="20">
        <v>15.731300882071602</v>
      </c>
      <c r="C835" s="20">
        <v>-14.691300882071602</v>
      </c>
      <c r="D835" s="20">
        <v>-3.8263645115911515E-2</v>
      </c>
      <c r="F835" s="20">
        <v>19.705810843666423</v>
      </c>
      <c r="G835" s="20">
        <v>5.4999999999999997E-3</v>
      </c>
    </row>
    <row r="836" spans="1:7" x14ac:dyDescent="0.35">
      <c r="A836" s="20">
        <v>812</v>
      </c>
      <c r="B836" s="20">
        <v>-0.67585384587685482</v>
      </c>
      <c r="C836" s="20">
        <v>2.1941871792101884</v>
      </c>
      <c r="D836" s="20">
        <v>5.7147832051849465E-3</v>
      </c>
      <c r="F836" s="20">
        <v>19.730123997082423</v>
      </c>
      <c r="G836" s="20">
        <v>5.5555555555555558E-3</v>
      </c>
    </row>
    <row r="837" spans="1:7" x14ac:dyDescent="0.35">
      <c r="A837" s="20">
        <v>813</v>
      </c>
      <c r="B837" s="20">
        <v>11.356059621285347</v>
      </c>
      <c r="C837" s="20">
        <v>-9.7560996212853475</v>
      </c>
      <c r="D837" s="20">
        <v>-2.5409862381887461E-2</v>
      </c>
      <c r="F837" s="20">
        <v>19.754437150498418</v>
      </c>
      <c r="G837" s="20">
        <v>5.5833333333333334E-3</v>
      </c>
    </row>
    <row r="838" spans="1:7" x14ac:dyDescent="0.35">
      <c r="A838" s="20">
        <v>814</v>
      </c>
      <c r="B838" s="20">
        <v>19.559636985259573</v>
      </c>
      <c r="C838" s="20">
        <v>-18.286636985259573</v>
      </c>
      <c r="D838" s="20">
        <v>-4.7627735187246986E-2</v>
      </c>
      <c r="F838" s="20">
        <v>19.778750303914418</v>
      </c>
      <c r="G838" s="20">
        <v>5.5999999999999999E-3</v>
      </c>
    </row>
    <row r="839" spans="1:7" x14ac:dyDescent="0.35">
      <c r="A839" s="20">
        <v>815</v>
      </c>
      <c r="B839" s="20">
        <v>11.356059621285347</v>
      </c>
      <c r="C839" s="20">
        <v>-10.286059621285347</v>
      </c>
      <c r="D839" s="20">
        <v>-2.6790148683856454E-2</v>
      </c>
      <c r="F839" s="20">
        <v>19.803063457330417</v>
      </c>
      <c r="G839" s="20">
        <v>5.5999999999999999E-3</v>
      </c>
    </row>
    <row r="840" spans="1:7" x14ac:dyDescent="0.35">
      <c r="A840" s="20">
        <v>816</v>
      </c>
      <c r="B840" s="20">
        <v>10.262249306088783</v>
      </c>
      <c r="C840" s="20">
        <v>-9.1110278775173548</v>
      </c>
      <c r="D840" s="20">
        <v>-2.3729766352545218E-2</v>
      </c>
      <c r="F840" s="20">
        <v>19.827376610746413</v>
      </c>
      <c r="G840" s="20">
        <v>5.5999999999999999E-3</v>
      </c>
    </row>
    <row r="841" spans="1:7" x14ac:dyDescent="0.35">
      <c r="A841" s="20">
        <v>817</v>
      </c>
      <c r="B841" s="20">
        <v>-1.7696641610734183</v>
      </c>
      <c r="C841" s="20">
        <v>3.1407708277400848</v>
      </c>
      <c r="D841" s="20">
        <v>8.1801701093544149E-3</v>
      </c>
      <c r="F841" s="20">
        <v>19.851689764162412</v>
      </c>
      <c r="G841" s="20">
        <v>5.6800000000000002E-3</v>
      </c>
    </row>
    <row r="842" spans="1:7" x14ac:dyDescent="0.35">
      <c r="A842" s="20">
        <v>818</v>
      </c>
      <c r="B842" s="20">
        <v>23.387973088447549</v>
      </c>
      <c r="C842" s="20">
        <v>-21.830830231304692</v>
      </c>
      <c r="D842" s="20">
        <v>-5.6858623158126127E-2</v>
      </c>
      <c r="F842" s="20">
        <v>19.876002917578411</v>
      </c>
      <c r="G842" s="20">
        <v>5.7142857142857143E-3</v>
      </c>
    </row>
    <row r="843" spans="1:7" x14ac:dyDescent="0.35">
      <c r="A843" s="20">
        <v>819</v>
      </c>
      <c r="B843" s="20">
        <v>22.294162773250985</v>
      </c>
      <c r="C843" s="20">
        <v>-21.206662773250986</v>
      </c>
      <c r="D843" s="20">
        <v>-5.5232972557163154E-2</v>
      </c>
      <c r="F843" s="20">
        <v>19.900316070994407</v>
      </c>
      <c r="G843" s="20">
        <v>5.7499999999999999E-3</v>
      </c>
    </row>
    <row r="844" spans="1:7" x14ac:dyDescent="0.35">
      <c r="A844" s="20">
        <v>820</v>
      </c>
      <c r="B844" s="20">
        <v>10.809154463687065</v>
      </c>
      <c r="C844" s="20">
        <v>-9.4686544636870646</v>
      </c>
      <c r="D844" s="20">
        <v>-2.4661208495555982E-2</v>
      </c>
      <c r="F844" s="20">
        <v>19.924629224410406</v>
      </c>
      <c r="G844" s="20">
        <v>5.8333333333333336E-3</v>
      </c>
    </row>
    <row r="845" spans="1:7" x14ac:dyDescent="0.35">
      <c r="A845" s="20">
        <v>821</v>
      </c>
      <c r="B845" s="20">
        <v>8.6215338332939382</v>
      </c>
      <c r="C845" s="20">
        <v>-7.6215338332939382</v>
      </c>
      <c r="D845" s="20">
        <v>-1.9850363706862554E-2</v>
      </c>
      <c r="F845" s="20">
        <v>19.948942377826405</v>
      </c>
      <c r="G845" s="20">
        <v>5.966666666666667E-3</v>
      </c>
    </row>
    <row r="846" spans="1:7" x14ac:dyDescent="0.35">
      <c r="A846" s="20">
        <v>822</v>
      </c>
      <c r="B846" s="20">
        <v>11.356059621285347</v>
      </c>
      <c r="C846" s="20">
        <v>-10.16439295461868</v>
      </c>
      <c r="D846" s="20">
        <v>-2.6473266591988714E-2</v>
      </c>
      <c r="F846" s="20">
        <v>19.973255531242401</v>
      </c>
      <c r="G846" s="20">
        <v>6.0000000000000001E-3</v>
      </c>
    </row>
    <row r="847" spans="1:7" x14ac:dyDescent="0.35">
      <c r="A847" s="20">
        <v>823</v>
      </c>
      <c r="B847" s="20">
        <v>11.356059621285347</v>
      </c>
      <c r="C847" s="20">
        <v>-9.5610596212853469</v>
      </c>
      <c r="D847" s="20">
        <v>-2.4901878684370601E-2</v>
      </c>
      <c r="F847" s="20">
        <v>19.9975686846584</v>
      </c>
      <c r="G847" s="20">
        <v>6.0000000000000001E-3</v>
      </c>
    </row>
    <row r="848" spans="1:7" x14ac:dyDescent="0.35">
      <c r="A848" s="20">
        <v>824</v>
      </c>
      <c r="B848" s="20">
        <v>8.0746286756956565</v>
      </c>
      <c r="C848" s="20">
        <v>-6.7308161756956562</v>
      </c>
      <c r="D848" s="20">
        <v>-1.7530480353958901E-2</v>
      </c>
      <c r="F848" s="20">
        <v>20.0218818380744</v>
      </c>
      <c r="G848" s="20">
        <v>6.0000000000000001E-3</v>
      </c>
    </row>
    <row r="849" spans="1:7" x14ac:dyDescent="0.35">
      <c r="A849" s="20">
        <v>825</v>
      </c>
      <c r="B849" s="20">
        <v>14.090585409276756</v>
      </c>
      <c r="C849" s="20">
        <v>-13.086265409276756</v>
      </c>
      <c r="D849" s="20">
        <v>-3.408331362434034E-2</v>
      </c>
      <c r="F849" s="20">
        <v>20.046194991490395</v>
      </c>
      <c r="G849" s="20">
        <v>6.0000000000000001E-3</v>
      </c>
    </row>
    <row r="850" spans="1:7" x14ac:dyDescent="0.35">
      <c r="A850" s="20">
        <v>826</v>
      </c>
      <c r="B850" s="20">
        <v>16.825111197268164</v>
      </c>
      <c r="C850" s="20">
        <v>-15.810565742722709</v>
      </c>
      <c r="D850" s="20">
        <v>-4.1178782023285579E-2</v>
      </c>
      <c r="F850" s="20">
        <v>20.070508144906395</v>
      </c>
      <c r="G850" s="20">
        <v>6.0400000000000002E-3</v>
      </c>
    </row>
    <row r="851" spans="1:7" x14ac:dyDescent="0.35">
      <c r="A851" s="20">
        <v>827</v>
      </c>
      <c r="B851" s="20">
        <v>13.543680251678474</v>
      </c>
      <c r="C851" s="20">
        <v>-12.510346918345141</v>
      </c>
      <c r="D851" s="20">
        <v>-3.2583327957339883E-2</v>
      </c>
      <c r="F851" s="20">
        <v>20.09482129832239</v>
      </c>
      <c r="G851" s="20">
        <v>6.0869565217391303E-3</v>
      </c>
    </row>
    <row r="852" spans="1:7" x14ac:dyDescent="0.35">
      <c r="A852" s="20">
        <v>828</v>
      </c>
      <c r="B852" s="20">
        <v>21.200352458054418</v>
      </c>
      <c r="C852" s="20">
        <v>-20.130352458054418</v>
      </c>
      <c r="D852" s="20">
        <v>-5.2429711207752333E-2</v>
      </c>
      <c r="F852" s="20">
        <v>20.11913445173839</v>
      </c>
      <c r="G852" s="20">
        <v>6.2500000000000003E-3</v>
      </c>
    </row>
    <row r="853" spans="1:7" x14ac:dyDescent="0.35">
      <c r="A853" s="20">
        <v>829</v>
      </c>
      <c r="B853" s="20">
        <v>-5.0510951066631087</v>
      </c>
      <c r="C853" s="20">
        <v>6.0910951066631087</v>
      </c>
      <c r="D853" s="20">
        <v>1.586432021231314E-2</v>
      </c>
      <c r="F853" s="20">
        <v>20.143447605154389</v>
      </c>
      <c r="G853" s="20">
        <v>6.2500000000000003E-3</v>
      </c>
    </row>
    <row r="854" spans="1:7" x14ac:dyDescent="0.35">
      <c r="A854" s="20">
        <v>830</v>
      </c>
      <c r="B854" s="20">
        <v>11.356059621285347</v>
      </c>
      <c r="C854" s="20">
        <v>-10.277726287952014</v>
      </c>
      <c r="D854" s="20">
        <v>-2.6768444430988803E-2</v>
      </c>
      <c r="F854" s="20">
        <v>20.167760758570385</v>
      </c>
      <c r="G854" s="20">
        <v>6.2500000000000003E-3</v>
      </c>
    </row>
    <row r="855" spans="1:7" x14ac:dyDescent="0.35">
      <c r="A855" s="20">
        <v>831</v>
      </c>
      <c r="B855" s="20">
        <v>11.356059621285347</v>
      </c>
      <c r="C855" s="20">
        <v>-9.0227262879520129</v>
      </c>
      <c r="D855" s="20">
        <v>-2.3499783949120185E-2</v>
      </c>
      <c r="F855" s="20">
        <v>20.192073911986384</v>
      </c>
      <c r="G855" s="20">
        <v>6.41025641025641E-3</v>
      </c>
    </row>
    <row r="856" spans="1:7" x14ac:dyDescent="0.35">
      <c r="A856" s="20">
        <v>832</v>
      </c>
      <c r="B856" s="20">
        <v>-5.0510951066631087</v>
      </c>
      <c r="C856" s="20">
        <v>6.0571657733297748</v>
      </c>
      <c r="D856" s="20">
        <v>1.5775950912677431E-2</v>
      </c>
      <c r="F856" s="20">
        <v>20.216387065402383</v>
      </c>
      <c r="G856" s="20">
        <v>6.6115702479338841E-3</v>
      </c>
    </row>
    <row r="857" spans="1:7" x14ac:dyDescent="0.35">
      <c r="A857" s="20">
        <v>833</v>
      </c>
      <c r="B857" s="20">
        <v>11.356059621285347</v>
      </c>
      <c r="C857" s="20">
        <v>-10.339392954618681</v>
      </c>
      <c r="D857" s="20">
        <v>-2.6929055902209439E-2</v>
      </c>
      <c r="F857" s="20">
        <v>20.240700218818379</v>
      </c>
      <c r="G857" s="20">
        <v>6.6666666666666671E-3</v>
      </c>
    </row>
    <row r="858" spans="1:7" x14ac:dyDescent="0.35">
      <c r="A858" s="20">
        <v>834</v>
      </c>
      <c r="B858" s="20">
        <v>9.1684389908922199</v>
      </c>
      <c r="C858" s="20">
        <v>-7.8582571727104016</v>
      </c>
      <c r="D858" s="20">
        <v>-2.0466912093066988E-2</v>
      </c>
      <c r="F858" s="20">
        <v>20.265013372234378</v>
      </c>
      <c r="G858" s="20">
        <v>6.6666666666666671E-3</v>
      </c>
    </row>
    <row r="859" spans="1:7" x14ac:dyDescent="0.35">
      <c r="A859" s="20">
        <v>835</v>
      </c>
      <c r="B859" s="20">
        <v>4.2462925725076843</v>
      </c>
      <c r="C859" s="20">
        <v>-3.073792572507684</v>
      </c>
      <c r="D859" s="20">
        <v>-8.0057245507706223E-3</v>
      </c>
      <c r="F859" s="20">
        <v>20.289326525650377</v>
      </c>
      <c r="G859" s="20">
        <v>6.6666666666666671E-3</v>
      </c>
    </row>
    <row r="860" spans="1:7" x14ac:dyDescent="0.35">
      <c r="A860" s="20">
        <v>836</v>
      </c>
      <c r="B860" s="20">
        <v>11.356059621285347</v>
      </c>
      <c r="C860" s="20">
        <v>-10.346755621285347</v>
      </c>
      <c r="D860" s="20">
        <v>-2.6948232043703065E-2</v>
      </c>
      <c r="F860" s="20">
        <v>20.313639679066373</v>
      </c>
      <c r="G860" s="20">
        <v>6.6666666666666671E-3</v>
      </c>
    </row>
    <row r="861" spans="1:7" x14ac:dyDescent="0.35">
      <c r="A861" s="20">
        <v>837</v>
      </c>
      <c r="B861" s="20">
        <v>11.356059621285347</v>
      </c>
      <c r="C861" s="20">
        <v>-10.138059621285347</v>
      </c>
      <c r="D861" s="20">
        <v>-2.6404681152926927E-2</v>
      </c>
      <c r="F861" s="20">
        <v>20.337952832482372</v>
      </c>
      <c r="G861" s="20">
        <v>6.6666666666666671E-3</v>
      </c>
    </row>
    <row r="862" spans="1:7" x14ac:dyDescent="0.35">
      <c r="A862" s="20">
        <v>838</v>
      </c>
      <c r="B862" s="20">
        <v>11.356059621285347</v>
      </c>
      <c r="C862" s="20">
        <v>-9.9020596212853462</v>
      </c>
      <c r="D862" s="20">
        <v>-2.5790016711714981E-2</v>
      </c>
      <c r="F862" s="20">
        <v>20.362265985898372</v>
      </c>
      <c r="G862" s="20">
        <v>6.6964285714285711E-3</v>
      </c>
    </row>
    <row r="863" spans="1:7" x14ac:dyDescent="0.35">
      <c r="A863" s="20">
        <v>839</v>
      </c>
      <c r="B863" s="20">
        <v>11.356059621285347</v>
      </c>
      <c r="C863" s="20">
        <v>-10.189893621285346</v>
      </c>
      <c r="D863" s="20">
        <v>-2.6539683342103961E-2</v>
      </c>
      <c r="F863" s="20">
        <v>20.386579139314367</v>
      </c>
      <c r="G863" s="20">
        <v>6.7000000000000002E-3</v>
      </c>
    </row>
    <row r="864" spans="1:7" x14ac:dyDescent="0.35">
      <c r="A864" s="20">
        <v>840</v>
      </c>
      <c r="B864" s="20">
        <v>11.356059621285347</v>
      </c>
      <c r="C864" s="20">
        <v>-10.151893621285346</v>
      </c>
      <c r="D864" s="20">
        <v>-2.6440711949027459E-2</v>
      </c>
      <c r="F864" s="20">
        <v>20.410892292730367</v>
      </c>
      <c r="G864" s="20">
        <v>6.7499999999999999E-3</v>
      </c>
    </row>
    <row r="865" spans="1:7" x14ac:dyDescent="0.35">
      <c r="A865" s="20">
        <v>841</v>
      </c>
      <c r="B865" s="20">
        <v>11.356059621285347</v>
      </c>
      <c r="C865" s="20">
        <v>-10.342859621285347</v>
      </c>
      <c r="D865" s="20">
        <v>-2.6938084871402382E-2</v>
      </c>
      <c r="F865" s="20">
        <v>20.435205446146366</v>
      </c>
      <c r="G865" s="20">
        <v>6.7999999999999996E-3</v>
      </c>
    </row>
    <row r="866" spans="1:7" x14ac:dyDescent="0.35">
      <c r="A866" s="20">
        <v>842</v>
      </c>
      <c r="B866" s="20">
        <v>8.6215338332939382</v>
      </c>
      <c r="C866" s="20">
        <v>-7.5783338332939385</v>
      </c>
      <c r="D866" s="20">
        <v>-1.9737848859996639E-2</v>
      </c>
      <c r="F866" s="20">
        <v>20.459518599562362</v>
      </c>
      <c r="G866" s="20">
        <v>6.8399999999999997E-3</v>
      </c>
    </row>
    <row r="867" spans="1:7" x14ac:dyDescent="0.35">
      <c r="A867" s="20">
        <v>843</v>
      </c>
      <c r="B867" s="20">
        <v>18.465826670063009</v>
      </c>
      <c r="C867" s="20">
        <v>-15.794493336729676</v>
      </c>
      <c r="D867" s="20">
        <v>-4.1136921275621859E-2</v>
      </c>
      <c r="F867" s="20">
        <v>20.483831752978361</v>
      </c>
      <c r="G867" s="20">
        <v>6.8631863186318634E-3</v>
      </c>
    </row>
    <row r="868" spans="1:7" x14ac:dyDescent="0.35">
      <c r="A868" s="20">
        <v>844</v>
      </c>
      <c r="B868" s="20">
        <v>6.4339132029008113</v>
      </c>
      <c r="C868" s="20">
        <v>-4.4925798695674777</v>
      </c>
      <c r="D868" s="20">
        <v>-1.1700970742066665E-2</v>
      </c>
      <c r="F868" s="20">
        <v>20.50814490639436</v>
      </c>
      <c r="G868" s="20">
        <v>6.875E-3</v>
      </c>
    </row>
    <row r="869" spans="1:7" x14ac:dyDescent="0.35">
      <c r="A869" s="20">
        <v>845</v>
      </c>
      <c r="B869" s="20">
        <v>5.8870080453025295</v>
      </c>
      <c r="C869" s="20">
        <v>-4.6832060453025299</v>
      </c>
      <c r="D869" s="20">
        <v>-1.2197458588628344E-2</v>
      </c>
      <c r="F869" s="20">
        <v>20.532458059810356</v>
      </c>
      <c r="G869" s="20">
        <v>6.875E-3</v>
      </c>
    </row>
    <row r="870" spans="1:7" x14ac:dyDescent="0.35">
      <c r="A870" s="20">
        <v>846</v>
      </c>
      <c r="B870" s="20">
        <v>20.106542142857855</v>
      </c>
      <c r="C870" s="20">
        <v>-18.886533051948764</v>
      </c>
      <c r="D870" s="20">
        <v>-4.9190170698334937E-2</v>
      </c>
      <c r="F870" s="20">
        <v>20.556771213226355</v>
      </c>
      <c r="G870" s="20">
        <v>6.9641025641025639E-3</v>
      </c>
    </row>
    <row r="871" spans="1:7" x14ac:dyDescent="0.35">
      <c r="A871" s="20">
        <v>847</v>
      </c>
      <c r="B871" s="20">
        <v>11.356059621285347</v>
      </c>
      <c r="C871" s="20">
        <v>-10.356059621285347</v>
      </c>
      <c r="D871" s="20">
        <v>-2.6972464407944742E-2</v>
      </c>
      <c r="F871" s="20">
        <v>20.581084366642354</v>
      </c>
      <c r="G871" s="20">
        <v>7.0000000000000001E-3</v>
      </c>
    </row>
    <row r="872" spans="1:7" x14ac:dyDescent="0.35">
      <c r="A872" s="20">
        <v>848</v>
      </c>
      <c r="B872" s="20">
        <v>11.356059621285347</v>
      </c>
      <c r="C872" s="20">
        <v>-10.356059621285347</v>
      </c>
      <c r="D872" s="20">
        <v>-2.6972464407944742E-2</v>
      </c>
      <c r="F872" s="20">
        <v>20.60539752005835</v>
      </c>
      <c r="G872" s="20">
        <v>7.0000000000000001E-3</v>
      </c>
    </row>
    <row r="873" spans="1:7" x14ac:dyDescent="0.35">
      <c r="A873" s="20">
        <v>849</v>
      </c>
      <c r="B873" s="20">
        <v>12.44986993648191</v>
      </c>
      <c r="C873" s="20">
        <v>-11.25086993648191</v>
      </c>
      <c r="D873" s="20">
        <v>-2.9303007129898057E-2</v>
      </c>
      <c r="F873" s="20">
        <v>20.629710673474349</v>
      </c>
      <c r="G873" s="20">
        <v>7.0000000000000001E-3</v>
      </c>
    </row>
    <row r="874" spans="1:7" x14ac:dyDescent="0.35">
      <c r="A874" s="20">
        <v>850</v>
      </c>
      <c r="B874" s="20">
        <v>9.7153441484905017</v>
      </c>
      <c r="C874" s="20">
        <v>-8.1635941484905015</v>
      </c>
      <c r="D874" s="20">
        <v>-2.1262165404928094E-2</v>
      </c>
      <c r="F874" s="20">
        <v>20.654023826890349</v>
      </c>
      <c r="G874" s="20">
        <v>7.0000000000000001E-3</v>
      </c>
    </row>
    <row r="875" spans="1:7" x14ac:dyDescent="0.35">
      <c r="A875" s="20">
        <v>851</v>
      </c>
      <c r="B875" s="20">
        <v>-5.0510951066631087</v>
      </c>
      <c r="C875" s="20">
        <v>6.3555951066631087</v>
      </c>
      <c r="D875" s="20">
        <v>1.6553213198332462E-2</v>
      </c>
      <c r="F875" s="20">
        <v>20.678336980306344</v>
      </c>
      <c r="G875" s="20">
        <v>7.0007000700070005E-3</v>
      </c>
    </row>
    <row r="876" spans="1:7" x14ac:dyDescent="0.35">
      <c r="A876" s="20">
        <v>852</v>
      </c>
      <c r="B876" s="20">
        <v>21.747257615652703</v>
      </c>
      <c r="C876" s="20">
        <v>-20.697543329938419</v>
      </c>
      <c r="D876" s="20">
        <v>-5.3906965700663764E-2</v>
      </c>
      <c r="F876" s="20">
        <v>20.702650133722344</v>
      </c>
      <c r="G876" s="20">
        <v>7.1428571428571426E-3</v>
      </c>
    </row>
    <row r="877" spans="1:7" x14ac:dyDescent="0.35">
      <c r="A877" s="20">
        <v>853</v>
      </c>
      <c r="B877" s="20">
        <v>11.356059621285347</v>
      </c>
      <c r="C877" s="20">
        <v>-10.356059621285347</v>
      </c>
      <c r="D877" s="20">
        <v>-2.6972464407944742E-2</v>
      </c>
      <c r="F877" s="20">
        <v>20.726963287138343</v>
      </c>
      <c r="G877" s="20">
        <v>7.1428571428571426E-3</v>
      </c>
    </row>
    <row r="878" spans="1:7" x14ac:dyDescent="0.35">
      <c r="A878" s="20">
        <v>854</v>
      </c>
      <c r="B878" s="20">
        <v>11.356059621285347</v>
      </c>
      <c r="C878" s="20">
        <v>-10.173854585314125</v>
      </c>
      <c r="D878" s="20">
        <v>-2.6497909507007228E-2</v>
      </c>
      <c r="F878" s="20">
        <v>20.751276440554339</v>
      </c>
      <c r="G878" s="20">
        <v>7.1556350626118068E-3</v>
      </c>
    </row>
    <row r="879" spans="1:7" x14ac:dyDescent="0.35">
      <c r="A879" s="20">
        <v>855</v>
      </c>
      <c r="B879" s="20">
        <v>11.356059621285347</v>
      </c>
      <c r="C879" s="20">
        <v>-10.321576862664656</v>
      </c>
      <c r="D879" s="20">
        <v>-2.6882653706423416E-2</v>
      </c>
      <c r="F879" s="20">
        <v>20.775589593970338</v>
      </c>
      <c r="G879" s="20">
        <v>7.1785714285714283E-3</v>
      </c>
    </row>
    <row r="880" spans="1:7" x14ac:dyDescent="0.35">
      <c r="A880" s="20">
        <v>856</v>
      </c>
      <c r="B880" s="20">
        <v>-4.5041899490648269</v>
      </c>
      <c r="C880" s="20">
        <v>6.6841899490648267</v>
      </c>
      <c r="D880" s="20">
        <v>1.7409041864391697E-2</v>
      </c>
      <c r="F880" s="20">
        <v>20.799902747386337</v>
      </c>
      <c r="G880" s="20">
        <v>7.1799999999999998E-3</v>
      </c>
    </row>
    <row r="881" spans="1:7" x14ac:dyDescent="0.35">
      <c r="A881" s="20">
        <v>857</v>
      </c>
      <c r="B881" s="20">
        <v>4.7931977301059661</v>
      </c>
      <c r="C881" s="20">
        <v>-3.7931977301059661</v>
      </c>
      <c r="D881" s="20">
        <v>-9.8794227253474892E-3</v>
      </c>
      <c r="F881" s="20">
        <v>20.824215900802333</v>
      </c>
      <c r="G881" s="20">
        <v>7.1999999999999998E-3</v>
      </c>
    </row>
    <row r="882" spans="1:7" x14ac:dyDescent="0.35">
      <c r="A882" s="20">
        <v>858</v>
      </c>
      <c r="B882" s="20">
        <v>11.356059621285347</v>
      </c>
      <c r="C882" s="20">
        <v>-9.9160012879520139</v>
      </c>
      <c r="D882" s="20">
        <v>-2.5826327926762569E-2</v>
      </c>
      <c r="F882" s="20">
        <v>20.848529054218332</v>
      </c>
      <c r="G882" s="20">
        <v>7.1999999999999998E-3</v>
      </c>
    </row>
    <row r="883" spans="1:7" x14ac:dyDescent="0.35">
      <c r="A883" s="20">
        <v>859</v>
      </c>
      <c r="B883" s="20">
        <v>10.809154463687065</v>
      </c>
      <c r="C883" s="20">
        <v>-9.7624044636870657</v>
      </c>
      <c r="D883" s="20">
        <v>-2.5426283409140771E-2</v>
      </c>
      <c r="F883" s="20">
        <v>20.872842207634331</v>
      </c>
      <c r="G883" s="20">
        <v>7.1999999999999998E-3</v>
      </c>
    </row>
    <row r="884" spans="1:7" x14ac:dyDescent="0.35">
      <c r="A884" s="20">
        <v>860</v>
      </c>
      <c r="B884" s="20">
        <v>11.356059621285347</v>
      </c>
      <c r="C884" s="20">
        <v>-11.174631049856776</v>
      </c>
      <c r="D884" s="20">
        <v>-2.910444216105882E-2</v>
      </c>
      <c r="F884" s="20">
        <v>20.897155361050327</v>
      </c>
      <c r="G884" s="20">
        <v>7.2222222222222219E-3</v>
      </c>
    </row>
    <row r="885" spans="1:7" x14ac:dyDescent="0.35">
      <c r="A885" s="20">
        <v>861</v>
      </c>
      <c r="B885" s="20">
        <v>11.356059621285347</v>
      </c>
      <c r="C885" s="20">
        <v>-11.333615176840903</v>
      </c>
      <c r="D885" s="20">
        <v>-2.9518517964339616E-2</v>
      </c>
      <c r="F885" s="20">
        <v>20.921468514466326</v>
      </c>
      <c r="G885" s="20">
        <v>7.3333333333333332E-3</v>
      </c>
    </row>
    <row r="886" spans="1:7" x14ac:dyDescent="0.35">
      <c r="A886" s="20">
        <v>862</v>
      </c>
      <c r="B886" s="20">
        <v>11.356059621285347</v>
      </c>
      <c r="C886" s="20">
        <v>-11.352659621285348</v>
      </c>
      <c r="D886" s="20">
        <v>-2.9568119416893159E-2</v>
      </c>
      <c r="F886" s="20">
        <v>20.945781667882326</v>
      </c>
      <c r="G886" s="20">
        <v>7.4999999999999997E-3</v>
      </c>
    </row>
    <row r="887" spans="1:7" x14ac:dyDescent="0.35">
      <c r="A887" s="20">
        <v>863</v>
      </c>
      <c r="B887" s="20">
        <v>11.356059621285347</v>
      </c>
      <c r="C887" s="20">
        <v>-11.311059621285347</v>
      </c>
      <c r="D887" s="20">
        <v>-2.9459771786577833E-2</v>
      </c>
      <c r="F887" s="20">
        <v>20.970094821298321</v>
      </c>
      <c r="G887" s="20">
        <v>7.4999999999999997E-3</v>
      </c>
    </row>
    <row r="888" spans="1:7" x14ac:dyDescent="0.35">
      <c r="A888" s="20">
        <v>864</v>
      </c>
      <c r="B888" s="20">
        <v>15.731300882071602</v>
      </c>
      <c r="C888" s="20">
        <v>-15.315916266686987</v>
      </c>
      <c r="D888" s="20">
        <v>-3.989046234623779E-2</v>
      </c>
      <c r="F888" s="20">
        <v>20.994407974714321</v>
      </c>
      <c r="G888" s="20">
        <v>7.4999999999999997E-3</v>
      </c>
    </row>
    <row r="889" spans="1:7" x14ac:dyDescent="0.35">
      <c r="A889" s="20">
        <v>865</v>
      </c>
      <c r="B889" s="20">
        <v>-5.0510951066631087</v>
      </c>
      <c r="C889" s="20">
        <v>5.0715496521176542</v>
      </c>
      <c r="D889" s="20">
        <v>1.320890352965059E-2</v>
      </c>
      <c r="F889" s="20">
        <v>21.01872112813032</v>
      </c>
      <c r="G889" s="20">
        <v>7.5199999999999998E-3</v>
      </c>
    </row>
    <row r="890" spans="1:7" x14ac:dyDescent="0.35">
      <c r="A890" s="20">
        <v>866</v>
      </c>
      <c r="B890" s="20">
        <v>6.980818360499093</v>
      </c>
      <c r="C890" s="20">
        <v>-6.7979612176419497</v>
      </c>
      <c r="D890" s="20">
        <v>-1.770536031026429E-2</v>
      </c>
      <c r="F890" s="20">
        <v>21.043034281546316</v>
      </c>
      <c r="G890" s="20">
        <v>7.6E-3</v>
      </c>
    </row>
    <row r="891" spans="1:7" x14ac:dyDescent="0.35">
      <c r="A891" s="20">
        <v>867</v>
      </c>
      <c r="B891" s="20">
        <v>-5.0510951066631087</v>
      </c>
      <c r="C891" s="20">
        <v>5.2912951066631084</v>
      </c>
      <c r="D891" s="20">
        <v>1.3781232839087229E-2</v>
      </c>
      <c r="F891" s="20">
        <v>21.067347434962315</v>
      </c>
      <c r="G891" s="20">
        <v>7.6129032258064515E-3</v>
      </c>
    </row>
    <row r="892" spans="1:7" x14ac:dyDescent="0.35">
      <c r="A892" s="20">
        <v>868</v>
      </c>
      <c r="B892" s="20">
        <v>11.356059621285347</v>
      </c>
      <c r="C892" s="20">
        <v>-11.354948510174236</v>
      </c>
      <c r="D892" s="20">
        <v>-2.9574080851680808E-2</v>
      </c>
      <c r="F892" s="20">
        <v>21.091660588378314</v>
      </c>
      <c r="G892" s="20">
        <v>7.6499999999999997E-3</v>
      </c>
    </row>
    <row r="893" spans="1:7" x14ac:dyDescent="0.35">
      <c r="A893" s="20">
        <v>869</v>
      </c>
      <c r="B893" s="20">
        <v>11.356059621285347</v>
      </c>
      <c r="C893" s="20">
        <v>-11.237877803103528</v>
      </c>
      <c r="D893" s="20">
        <v>-2.926916898412189E-2</v>
      </c>
      <c r="F893" s="20">
        <v>21.11597374179431</v>
      </c>
      <c r="G893" s="20">
        <v>7.6923076923076927E-3</v>
      </c>
    </row>
    <row r="894" spans="1:7" x14ac:dyDescent="0.35">
      <c r="A894" s="20">
        <v>870</v>
      </c>
      <c r="B894" s="20">
        <v>11.356059621285347</v>
      </c>
      <c r="C894" s="20">
        <v>-11.352959621285347</v>
      </c>
      <c r="D894" s="20">
        <v>-2.9568900769996395E-2</v>
      </c>
      <c r="F894" s="20">
        <v>21.140286895210309</v>
      </c>
      <c r="G894" s="20">
        <v>7.7000000000000002E-3</v>
      </c>
    </row>
    <row r="895" spans="1:7" x14ac:dyDescent="0.35">
      <c r="A895" s="20">
        <v>871</v>
      </c>
      <c r="B895" s="20">
        <v>11.356059621285347</v>
      </c>
      <c r="C895" s="20">
        <v>-11.30189295461868</v>
      </c>
      <c r="D895" s="20">
        <v>-2.9435897108423412E-2</v>
      </c>
      <c r="F895" s="20">
        <v>21.164600048626305</v>
      </c>
      <c r="G895" s="20">
        <v>7.7999999999999996E-3</v>
      </c>
    </row>
    <row r="896" spans="1:7" x14ac:dyDescent="0.35">
      <c r="A896" s="20">
        <v>872</v>
      </c>
      <c r="B896" s="20">
        <v>3.1524822573111209</v>
      </c>
      <c r="C896" s="20">
        <v>-3.1443572573111207</v>
      </c>
      <c r="D896" s="20">
        <v>-8.1895110022706299E-3</v>
      </c>
      <c r="F896" s="20">
        <v>21.188913202042304</v>
      </c>
      <c r="G896" s="20">
        <v>7.92E-3</v>
      </c>
    </row>
    <row r="897" spans="1:7" x14ac:dyDescent="0.35">
      <c r="A897" s="20">
        <v>873</v>
      </c>
      <c r="B897" s="20">
        <v>5.8870080453025295</v>
      </c>
      <c r="C897" s="20">
        <v>-5.8741509024453871</v>
      </c>
      <c r="D897" s="20">
        <v>-1.5299286788331546E-2</v>
      </c>
      <c r="F897" s="20">
        <v>21.213226355458303</v>
      </c>
      <c r="G897" s="20">
        <v>7.9600000000000001E-3</v>
      </c>
    </row>
    <row r="898" spans="1:7" x14ac:dyDescent="0.35">
      <c r="A898" s="20">
        <v>874</v>
      </c>
      <c r="B898" s="20">
        <v>11.356059621285347</v>
      </c>
      <c r="C898" s="20">
        <v>-11.112726287952013</v>
      </c>
      <c r="D898" s="20">
        <v>-2.8943210568327677E-2</v>
      </c>
      <c r="F898" s="20">
        <v>21.237539508874299</v>
      </c>
      <c r="G898" s="20">
        <v>7.9909090909090902E-3</v>
      </c>
    </row>
    <row r="899" spans="1:7" x14ac:dyDescent="0.35">
      <c r="A899" s="20">
        <v>875</v>
      </c>
      <c r="B899" s="20">
        <v>16.825111197268164</v>
      </c>
      <c r="C899" s="20">
        <v>-16.825111197268164</v>
      </c>
      <c r="D899" s="20">
        <v>-4.3821176154227537E-2</v>
      </c>
      <c r="F899" s="20">
        <v>21.261852662290298</v>
      </c>
      <c r="G899" s="20">
        <v>8.0000000000000002E-3</v>
      </c>
    </row>
    <row r="900" spans="1:7" x14ac:dyDescent="0.35">
      <c r="A900" s="20">
        <v>876</v>
      </c>
      <c r="B900" s="20">
        <v>9.7153441484905017</v>
      </c>
      <c r="C900" s="20">
        <v>-9.3073492246326328</v>
      </c>
      <c r="D900" s="20">
        <v>-2.4241087331878221E-2</v>
      </c>
      <c r="F900" s="20">
        <v>21.286165815706298</v>
      </c>
      <c r="G900" s="20">
        <v>8.0000000000000002E-3</v>
      </c>
    </row>
    <row r="901" spans="1:7" x14ac:dyDescent="0.35">
      <c r="A901" s="20">
        <v>877</v>
      </c>
      <c r="B901" s="20">
        <v>11.356059621285347</v>
      </c>
      <c r="C901" s="20">
        <v>-10.680559621285347</v>
      </c>
      <c r="D901" s="20">
        <v>-2.781762801461117E-2</v>
      </c>
      <c r="F901" s="20">
        <v>21.310478969122293</v>
      </c>
      <c r="G901" s="20">
        <v>8.0000000000000002E-3</v>
      </c>
    </row>
    <row r="902" spans="1:7" x14ac:dyDescent="0.35">
      <c r="A902" s="20">
        <v>878</v>
      </c>
      <c r="B902" s="20">
        <v>11.356059621285347</v>
      </c>
      <c r="C902" s="20">
        <v>-11.343059621285347</v>
      </c>
      <c r="D902" s="20">
        <v>-2.9543116117589623E-2</v>
      </c>
      <c r="F902" s="20">
        <v>21.334792122538293</v>
      </c>
      <c r="G902" s="20">
        <v>8.0000000000000002E-3</v>
      </c>
    </row>
    <row r="903" spans="1:7" x14ac:dyDescent="0.35">
      <c r="A903" s="20">
        <v>879</v>
      </c>
      <c r="B903" s="20">
        <v>16.278206039669882</v>
      </c>
      <c r="C903" s="20">
        <v>-15.971539373003216</v>
      </c>
      <c r="D903" s="20">
        <v>-4.1598039508481455E-2</v>
      </c>
      <c r="F903" s="20">
        <v>21.359105275954292</v>
      </c>
      <c r="G903" s="20">
        <v>8.0000000000000002E-3</v>
      </c>
    </row>
    <row r="904" spans="1:7" x14ac:dyDescent="0.35">
      <c r="A904" s="20">
        <v>880</v>
      </c>
      <c r="B904" s="20">
        <v>9.7153441484905017</v>
      </c>
      <c r="C904" s="20">
        <v>-9.6854499685963216</v>
      </c>
      <c r="D904" s="20">
        <v>-2.5225854630650517E-2</v>
      </c>
      <c r="F904" s="20">
        <v>21.383418429370288</v>
      </c>
      <c r="G904" s="20">
        <v>8.0000000000000002E-3</v>
      </c>
    </row>
    <row r="905" spans="1:7" x14ac:dyDescent="0.35">
      <c r="A905" s="20">
        <v>881</v>
      </c>
      <c r="B905" s="20">
        <v>3.1524822573111209</v>
      </c>
      <c r="C905" s="20">
        <v>-3.1444822573111209</v>
      </c>
      <c r="D905" s="20">
        <v>-8.1898365660636446E-3</v>
      </c>
      <c r="F905" s="20">
        <v>21.407731582786287</v>
      </c>
      <c r="G905" s="20">
        <v>8.0000000000000002E-3</v>
      </c>
    </row>
    <row r="906" spans="1:7" x14ac:dyDescent="0.35">
      <c r="A906" s="20">
        <v>882</v>
      </c>
      <c r="B906" s="20">
        <v>9.7153441484905017</v>
      </c>
      <c r="C906" s="20">
        <v>-9.5140108151571692</v>
      </c>
      <c r="D906" s="20">
        <v>-2.4779339582131341E-2</v>
      </c>
      <c r="F906" s="20">
        <v>21.432044736202286</v>
      </c>
      <c r="G906" s="20">
        <v>8.0000000000000002E-3</v>
      </c>
    </row>
    <row r="907" spans="1:7" x14ac:dyDescent="0.35">
      <c r="A907" s="20">
        <v>883</v>
      </c>
      <c r="B907" s="20">
        <v>-5.0510951066631087</v>
      </c>
      <c r="C907" s="20">
        <v>5.4512951066631086</v>
      </c>
      <c r="D907" s="20">
        <v>1.4197954494146176E-2</v>
      </c>
      <c r="F907" s="20">
        <v>21.456357889618282</v>
      </c>
      <c r="G907" s="20">
        <v>8.0000000000000002E-3</v>
      </c>
    </row>
    <row r="908" spans="1:7" x14ac:dyDescent="0.35">
      <c r="A908" s="20">
        <v>884</v>
      </c>
      <c r="B908" s="20">
        <v>-5.0510951066631087</v>
      </c>
      <c r="C908" s="20">
        <v>5.0610951066631085</v>
      </c>
      <c r="D908" s="20">
        <v>1.318167455787117E-2</v>
      </c>
      <c r="F908" s="20">
        <v>21.480671043034281</v>
      </c>
      <c r="G908" s="20">
        <v>8.0999999999999996E-3</v>
      </c>
    </row>
    <row r="909" spans="1:7" x14ac:dyDescent="0.35">
      <c r="A909" s="20">
        <v>885</v>
      </c>
      <c r="B909" s="20">
        <v>16.278206039669882</v>
      </c>
      <c r="C909" s="20">
        <v>-15.528206039669882</v>
      </c>
      <c r="D909" s="20">
        <v>-4.0443373255922288E-2</v>
      </c>
      <c r="F909" s="20">
        <v>21.50498419645028</v>
      </c>
      <c r="G909" s="20">
        <v>8.1250000000000003E-3</v>
      </c>
    </row>
    <row r="910" spans="1:7" x14ac:dyDescent="0.35">
      <c r="A910" s="20">
        <v>886</v>
      </c>
      <c r="B910" s="20">
        <v>14.090585409276756</v>
      </c>
      <c r="C910" s="20">
        <v>-13.680585409276755</v>
      </c>
      <c r="D910" s="20">
        <v>-3.5631226212056798E-2</v>
      </c>
      <c r="F910" s="20">
        <v>21.529297349866276</v>
      </c>
      <c r="G910" s="20">
        <v>8.1600000000000006E-3</v>
      </c>
    </row>
    <row r="911" spans="1:7" x14ac:dyDescent="0.35">
      <c r="A911" s="20">
        <v>887</v>
      </c>
      <c r="B911" s="20">
        <v>11.356059621285347</v>
      </c>
      <c r="C911" s="20">
        <v>-11.356059621285347</v>
      </c>
      <c r="D911" s="20">
        <v>-2.9576974752063161E-2</v>
      </c>
      <c r="F911" s="20">
        <v>21.553610503282275</v>
      </c>
      <c r="G911" s="20">
        <v>8.2000000000000007E-3</v>
      </c>
    </row>
    <row r="912" spans="1:7" x14ac:dyDescent="0.35">
      <c r="A912" s="20">
        <v>888</v>
      </c>
      <c r="B912" s="20">
        <v>8.0746286756956565</v>
      </c>
      <c r="C912" s="20">
        <v>-8.0026286756956573</v>
      </c>
      <c r="D912" s="20">
        <v>-2.0842929165988008E-2</v>
      </c>
      <c r="F912" s="20">
        <v>21.577923656698275</v>
      </c>
      <c r="G912" s="20">
        <v>8.2000000000000007E-3</v>
      </c>
    </row>
    <row r="913" spans="1:7" x14ac:dyDescent="0.35">
      <c r="A913" s="20">
        <v>889</v>
      </c>
      <c r="B913" s="20">
        <v>11.356059621285347</v>
      </c>
      <c r="C913" s="20">
        <v>-11.261646821285346</v>
      </c>
      <c r="D913" s="20">
        <v>-2.9331075637845976E-2</v>
      </c>
      <c r="F913" s="20">
        <v>21.60223681011427</v>
      </c>
      <c r="G913" s="20">
        <v>8.2857142857142851E-3</v>
      </c>
    </row>
    <row r="914" spans="1:7" x14ac:dyDescent="0.35">
      <c r="A914" s="20">
        <v>890</v>
      </c>
      <c r="B914" s="20">
        <v>11.356059621285347</v>
      </c>
      <c r="C914" s="20">
        <v>-11.314392954618681</v>
      </c>
      <c r="D914" s="20">
        <v>-2.9468453487724894E-2</v>
      </c>
      <c r="F914" s="20">
        <v>21.62654996353027</v>
      </c>
      <c r="G914" s="20">
        <v>8.3333333333333332E-3</v>
      </c>
    </row>
    <row r="915" spans="1:7" x14ac:dyDescent="0.35">
      <c r="A915" s="20">
        <v>891</v>
      </c>
      <c r="B915" s="20">
        <v>11.356059621285347</v>
      </c>
      <c r="C915" s="20">
        <v>-11.323559621285346</v>
      </c>
      <c r="D915" s="20">
        <v>-2.9492328165879312E-2</v>
      </c>
      <c r="F915" s="20">
        <v>21.650863116946269</v>
      </c>
      <c r="G915" s="20">
        <v>8.3333333333333332E-3</v>
      </c>
    </row>
    <row r="916" spans="1:7" x14ac:dyDescent="0.35">
      <c r="A916" s="20">
        <v>892</v>
      </c>
      <c r="B916" s="20">
        <v>-19.817534361816715</v>
      </c>
      <c r="C916" s="20">
        <v>20.225034361816714</v>
      </c>
      <c r="D916" s="20">
        <v>5.2676311205502063E-2</v>
      </c>
      <c r="F916" s="20">
        <v>21.675176270362265</v>
      </c>
      <c r="G916" s="20">
        <v>8.3333333333333332E-3</v>
      </c>
    </row>
    <row r="917" spans="1:7" x14ac:dyDescent="0.35">
      <c r="A917" s="20">
        <v>893</v>
      </c>
      <c r="B917" s="20">
        <v>11.356059621285347</v>
      </c>
      <c r="C917" s="20">
        <v>-11.256059621285347</v>
      </c>
      <c r="D917" s="20">
        <v>-2.9316523717651321E-2</v>
      </c>
      <c r="F917" s="20">
        <v>21.699489423778264</v>
      </c>
      <c r="G917" s="20">
        <v>8.3999999999999995E-3</v>
      </c>
    </row>
    <row r="918" spans="1:7" x14ac:dyDescent="0.35">
      <c r="A918" s="20">
        <v>894</v>
      </c>
      <c r="B918" s="20">
        <v>11.356059621285347</v>
      </c>
      <c r="C918" s="20">
        <v>-10.964359621285347</v>
      </c>
      <c r="D918" s="20">
        <v>-2.8556788050271977E-2</v>
      </c>
      <c r="F918" s="20">
        <v>21.723802577194263</v>
      </c>
      <c r="G918" s="20">
        <v>8.4008400840084006E-3</v>
      </c>
    </row>
    <row r="919" spans="1:7" x14ac:dyDescent="0.35">
      <c r="A919" s="20">
        <v>895</v>
      </c>
      <c r="B919" s="20">
        <v>3.1524822573111209</v>
      </c>
      <c r="C919" s="20">
        <v>-3.1281072573111208</v>
      </c>
      <c r="D919" s="20">
        <v>-8.1471877091787055E-3</v>
      </c>
      <c r="F919" s="20">
        <v>21.748115730610259</v>
      </c>
      <c r="G919" s="20">
        <v>8.4173998587352451E-3</v>
      </c>
    </row>
    <row r="920" spans="1:7" x14ac:dyDescent="0.35">
      <c r="A920" s="20">
        <v>896</v>
      </c>
      <c r="B920" s="20">
        <v>13.543680251678474</v>
      </c>
      <c r="C920" s="20">
        <v>-13.143680251678473</v>
      </c>
      <c r="D920" s="20">
        <v>-3.4232851175281548E-2</v>
      </c>
      <c r="F920" s="20">
        <v>21.772428884026258</v>
      </c>
      <c r="G920" s="20">
        <v>8.4285714285714294E-3</v>
      </c>
    </row>
    <row r="921" spans="1:7" x14ac:dyDescent="0.35">
      <c r="A921" s="20">
        <v>897</v>
      </c>
      <c r="B921" s="20">
        <v>11.356059621285347</v>
      </c>
      <c r="C921" s="20">
        <v>-11.356059621285347</v>
      </c>
      <c r="D921" s="20">
        <v>-2.9576974752063161E-2</v>
      </c>
      <c r="F921" s="20">
        <v>21.796742037442257</v>
      </c>
      <c r="G921" s="20">
        <v>8.5000000000000006E-3</v>
      </c>
    </row>
    <row r="922" spans="1:7" x14ac:dyDescent="0.35">
      <c r="A922" s="20">
        <v>898</v>
      </c>
      <c r="B922" s="20">
        <v>3.1524822573111209</v>
      </c>
      <c r="C922" s="20">
        <v>-3.1244822573111208</v>
      </c>
      <c r="D922" s="20">
        <v>-8.1377463591812763E-3</v>
      </c>
      <c r="F922" s="20">
        <v>21.821055190858253</v>
      </c>
      <c r="G922" s="20">
        <v>8.5000000000000006E-3</v>
      </c>
    </row>
    <row r="923" spans="1:7" x14ac:dyDescent="0.35">
      <c r="A923" s="20">
        <v>899</v>
      </c>
      <c r="B923" s="20">
        <v>3.1524822573111209</v>
      </c>
      <c r="C923" s="20">
        <v>-2.7791489239777873</v>
      </c>
      <c r="D923" s="20">
        <v>-7.2383221203457153E-3</v>
      </c>
      <c r="F923" s="20">
        <v>21.845368344274252</v>
      </c>
      <c r="G923" s="20">
        <v>8.5129023676509714E-3</v>
      </c>
    </row>
    <row r="924" spans="1:7" x14ac:dyDescent="0.35">
      <c r="A924" s="20">
        <v>900</v>
      </c>
      <c r="B924" s="20">
        <v>11.356059621285347</v>
      </c>
      <c r="C924" s="20">
        <v>-11.351859621285346</v>
      </c>
      <c r="D924" s="20">
        <v>-2.9566035808617861E-2</v>
      </c>
      <c r="F924" s="20">
        <v>21.869681497690252</v>
      </c>
      <c r="G924" s="20">
        <v>8.5142857142857138E-3</v>
      </c>
    </row>
    <row r="925" spans="1:7" x14ac:dyDescent="0.35">
      <c r="A925" s="20">
        <v>901</v>
      </c>
      <c r="B925" s="20">
        <v>2.6055770997128391</v>
      </c>
      <c r="C925" s="20">
        <v>-2.6055770997128391</v>
      </c>
      <c r="D925" s="20">
        <v>-6.7862525086001537E-3</v>
      </c>
      <c r="F925" s="20">
        <v>21.893994651106247</v>
      </c>
      <c r="G925" s="20">
        <v>8.5714285714285719E-3</v>
      </c>
    </row>
    <row r="926" spans="1:7" x14ac:dyDescent="0.35">
      <c r="A926" s="20">
        <v>902</v>
      </c>
      <c r="B926" s="20">
        <v>-0.67585384587685482</v>
      </c>
      <c r="C926" s="20">
        <v>0.67885384587685482</v>
      </c>
      <c r="D926" s="20">
        <v>1.7680818637308381E-3</v>
      </c>
      <c r="F926" s="20">
        <v>21.918307804522247</v>
      </c>
      <c r="G926" s="20">
        <v>8.5714285714285719E-3</v>
      </c>
    </row>
    <row r="927" spans="1:7" x14ac:dyDescent="0.35">
      <c r="A927" s="20">
        <v>903</v>
      </c>
      <c r="B927" s="20">
        <v>13.543680251678474</v>
      </c>
      <c r="C927" s="20">
        <v>-13.511680251678474</v>
      </c>
      <c r="D927" s="20">
        <v>-3.519131098191712E-2</v>
      </c>
      <c r="F927" s="20">
        <v>21.942620957938246</v>
      </c>
      <c r="G927" s="20">
        <v>8.6206896551724137E-3</v>
      </c>
    </row>
    <row r="928" spans="1:7" x14ac:dyDescent="0.35">
      <c r="A928" s="20">
        <v>904</v>
      </c>
      <c r="B928" s="20">
        <v>11.356059621285347</v>
      </c>
      <c r="C928" s="20">
        <v>-11.353039621285347</v>
      </c>
      <c r="D928" s="20">
        <v>-2.9569109130823924E-2</v>
      </c>
      <c r="F928" s="20">
        <v>21.966934111354242</v>
      </c>
      <c r="G928" s="20">
        <v>8.6250000000000007E-3</v>
      </c>
    </row>
    <row r="929" spans="1:7" x14ac:dyDescent="0.35">
      <c r="A929" s="20">
        <v>905</v>
      </c>
      <c r="B929" s="20">
        <v>-5.0510951066631087</v>
      </c>
      <c r="C929" s="20">
        <v>5.0812489528169547</v>
      </c>
      <c r="D929" s="20">
        <v>1.3234165458652634E-2</v>
      </c>
      <c r="F929" s="20">
        <v>21.991247264770241</v>
      </c>
      <c r="G929" s="20">
        <v>8.7454545454545458E-3</v>
      </c>
    </row>
    <row r="930" spans="1:7" x14ac:dyDescent="0.35">
      <c r="A930" s="20">
        <v>906</v>
      </c>
      <c r="B930" s="20">
        <v>11.356059621285347</v>
      </c>
      <c r="C930" s="20">
        <v>-11.356059621285347</v>
      </c>
      <c r="D930" s="20">
        <v>-2.9576974752063161E-2</v>
      </c>
      <c r="F930" s="20">
        <v>22.01556041818624</v>
      </c>
      <c r="G930" s="20">
        <v>8.7500000000000008E-3</v>
      </c>
    </row>
    <row r="931" spans="1:7" x14ac:dyDescent="0.35">
      <c r="A931" s="20">
        <v>907</v>
      </c>
      <c r="B931" s="20">
        <v>11.356059621285347</v>
      </c>
      <c r="C931" s="20">
        <v>-11.356059621285347</v>
      </c>
      <c r="D931" s="20">
        <v>-2.9576974752063161E-2</v>
      </c>
      <c r="F931" s="20">
        <v>22.039873571602236</v>
      </c>
      <c r="G931" s="20">
        <v>8.8333333333333337E-3</v>
      </c>
    </row>
    <row r="932" spans="1:7" x14ac:dyDescent="0.35">
      <c r="A932" s="20">
        <v>908</v>
      </c>
      <c r="B932" s="20">
        <v>2.6055770997128391</v>
      </c>
      <c r="C932" s="20">
        <v>-2.6055770997128391</v>
      </c>
      <c r="D932" s="20">
        <v>-6.7862525086001537E-3</v>
      </c>
      <c r="F932" s="20">
        <v>22.064186725018235</v>
      </c>
      <c r="G932" s="20">
        <v>8.8500000000000002E-3</v>
      </c>
    </row>
    <row r="933" spans="1:7" x14ac:dyDescent="0.35">
      <c r="A933" s="20">
        <v>909</v>
      </c>
      <c r="B933" s="20">
        <v>10.262249306088783</v>
      </c>
      <c r="C933" s="20">
        <v>-10.229749306088783</v>
      </c>
      <c r="D933" s="20">
        <v>-2.6643487885446435E-2</v>
      </c>
      <c r="F933" s="20">
        <v>22.088499878434234</v>
      </c>
      <c r="G933" s="20">
        <v>8.8500000000000002E-3</v>
      </c>
    </row>
    <row r="934" spans="1:7" x14ac:dyDescent="0.35">
      <c r="A934" s="20">
        <v>910</v>
      </c>
      <c r="B934" s="20">
        <v>-5.0510951066631087</v>
      </c>
      <c r="C934" s="20">
        <v>5.2747314702994723</v>
      </c>
      <c r="D934" s="20">
        <v>1.3738092676841923E-2</v>
      </c>
      <c r="F934" s="20">
        <v>22.11281303185023</v>
      </c>
      <c r="G934" s="20">
        <v>8.9999999999999993E-3</v>
      </c>
    </row>
    <row r="935" spans="1:7" x14ac:dyDescent="0.35">
      <c r="A935" s="20">
        <v>911</v>
      </c>
      <c r="B935" s="20">
        <v>16.278206039669882</v>
      </c>
      <c r="C935" s="20">
        <v>-16.278206039669882</v>
      </c>
      <c r="D935" s="20">
        <v>-4.2396756014011105E-2</v>
      </c>
      <c r="F935" s="20">
        <v>22.137126185266229</v>
      </c>
      <c r="G935" s="20">
        <v>9.0909090909090905E-3</v>
      </c>
    </row>
    <row r="936" spans="1:7" x14ac:dyDescent="0.35">
      <c r="A936" s="20">
        <v>912</v>
      </c>
      <c r="B936" s="20">
        <v>-5.0510951066631087</v>
      </c>
      <c r="C936" s="20">
        <v>5.0596665352345376</v>
      </c>
      <c r="D936" s="20">
        <v>1.3177953828808145E-2</v>
      </c>
      <c r="F936" s="20">
        <v>22.161439338682229</v>
      </c>
      <c r="G936" s="20">
        <v>9.0909090909090905E-3</v>
      </c>
    </row>
    <row r="937" spans="1:7" x14ac:dyDescent="0.35">
      <c r="A937" s="20">
        <v>913</v>
      </c>
      <c r="B937" s="20">
        <v>11.356059621285347</v>
      </c>
      <c r="C937" s="20">
        <v>-11.289992954618681</v>
      </c>
      <c r="D937" s="20">
        <v>-2.9404903435328405E-2</v>
      </c>
      <c r="F937" s="20">
        <v>22.185752492098224</v>
      </c>
      <c r="G937" s="20">
        <v>9.1066666666666674E-3</v>
      </c>
    </row>
    <row r="938" spans="1:7" x14ac:dyDescent="0.35">
      <c r="A938" s="20">
        <v>914</v>
      </c>
      <c r="B938" s="20">
        <v>11.356059621285347</v>
      </c>
      <c r="C938" s="20">
        <v>-11.356059621285347</v>
      </c>
      <c r="D938" s="20">
        <v>-2.9576974752063161E-2</v>
      </c>
      <c r="F938" s="20">
        <v>22.210065645514224</v>
      </c>
      <c r="G938" s="20">
        <v>9.1999999999999998E-3</v>
      </c>
    </row>
    <row r="939" spans="1:7" x14ac:dyDescent="0.35">
      <c r="A939" s="20">
        <v>915</v>
      </c>
      <c r="B939" s="20">
        <v>10.262249306088783</v>
      </c>
      <c r="C939" s="20">
        <v>-10.204556998396475</v>
      </c>
      <c r="D939" s="20">
        <v>-2.6577874259469607E-2</v>
      </c>
      <c r="F939" s="20">
        <v>22.234378798930219</v>
      </c>
      <c r="G939" s="20">
        <v>9.4999999999999998E-3</v>
      </c>
    </row>
    <row r="940" spans="1:7" x14ac:dyDescent="0.35">
      <c r="A940" s="20">
        <v>916</v>
      </c>
      <c r="B940" s="20">
        <v>6.4339132029008113</v>
      </c>
      <c r="C940" s="20">
        <v>-6.4339132029008113</v>
      </c>
      <c r="D940" s="20">
        <v>-1.6757193490115219E-2</v>
      </c>
      <c r="F940" s="20">
        <v>22.258691952346219</v>
      </c>
      <c r="G940" s="20">
        <v>9.5999999999999992E-3</v>
      </c>
    </row>
    <row r="941" spans="1:7" x14ac:dyDescent="0.35">
      <c r="A941" s="20">
        <v>917</v>
      </c>
      <c r="B941" s="20">
        <v>10.262249306088783</v>
      </c>
      <c r="C941" s="20">
        <v>-10.256249306088783</v>
      </c>
      <c r="D941" s="20">
        <v>-2.6712507409565572E-2</v>
      </c>
      <c r="F941" s="20">
        <v>22.283005105762218</v>
      </c>
      <c r="G941" s="20">
        <v>9.7142857142857135E-3</v>
      </c>
    </row>
    <row r="942" spans="1:7" x14ac:dyDescent="0.35">
      <c r="A942" s="20">
        <v>918</v>
      </c>
      <c r="B942" s="20">
        <v>11.356059621285347</v>
      </c>
      <c r="C942" s="20">
        <v>-11.305803211028937</v>
      </c>
      <c r="D942" s="20">
        <v>-2.9446081411692082E-2</v>
      </c>
      <c r="F942" s="20">
        <v>22.307318259178214</v>
      </c>
      <c r="G942" s="20">
        <v>9.7400000000000004E-3</v>
      </c>
    </row>
    <row r="943" spans="1:7" x14ac:dyDescent="0.35">
      <c r="A943" s="20">
        <v>919</v>
      </c>
      <c r="B943" s="20">
        <v>8.6215338332939382</v>
      </c>
      <c r="C943" s="20">
        <v>-8.6165338332939374</v>
      </c>
      <c r="D943" s="20">
        <v>-2.2441851499260378E-2</v>
      </c>
      <c r="F943" s="20">
        <v>22.331631412594213</v>
      </c>
      <c r="G943" s="20">
        <v>9.7699999999999992E-3</v>
      </c>
    </row>
    <row r="944" spans="1:7" x14ac:dyDescent="0.35">
      <c r="A944" s="20">
        <v>920</v>
      </c>
      <c r="B944" s="20">
        <v>11.356059621285347</v>
      </c>
      <c r="C944" s="20">
        <v>-11.356059621285347</v>
      </c>
      <c r="D944" s="20">
        <v>-2.9576974752063161E-2</v>
      </c>
      <c r="F944" s="20">
        <v>22.355944566010212</v>
      </c>
      <c r="G944" s="20">
        <v>9.9546510341776348E-3</v>
      </c>
    </row>
    <row r="945" spans="1:7" x14ac:dyDescent="0.35">
      <c r="A945" s="20">
        <v>921</v>
      </c>
      <c r="B945" s="20">
        <v>4.7931977301059661</v>
      </c>
      <c r="C945" s="20">
        <v>-4.4841977301059659</v>
      </c>
      <c r="D945" s="20">
        <v>-1.1679139373133314E-2</v>
      </c>
      <c r="F945" s="20">
        <v>22.380257719426208</v>
      </c>
      <c r="G945" s="20">
        <v>0.01</v>
      </c>
    </row>
    <row r="946" spans="1:7" x14ac:dyDescent="0.35">
      <c r="A946" s="20">
        <v>922</v>
      </c>
      <c r="B946" s="20">
        <v>8.6215338332939382</v>
      </c>
      <c r="C946" s="20">
        <v>-8.4111634629235681</v>
      </c>
      <c r="D946" s="20">
        <v>-2.1906962245255318E-2</v>
      </c>
      <c r="F946" s="20">
        <v>22.404570872842207</v>
      </c>
      <c r="G946" s="20">
        <v>0.01</v>
      </c>
    </row>
    <row r="947" spans="1:7" x14ac:dyDescent="0.35">
      <c r="A947" s="20">
        <v>923</v>
      </c>
      <c r="B947" s="20">
        <v>10.809154463687065</v>
      </c>
      <c r="C947" s="20">
        <v>-10.787154463687065</v>
      </c>
      <c r="D947" s="20">
        <v>-2.8095255384276117E-2</v>
      </c>
      <c r="F947" s="20">
        <v>22.428884026258206</v>
      </c>
      <c r="G947" s="20">
        <v>0.01</v>
      </c>
    </row>
    <row r="948" spans="1:7" x14ac:dyDescent="0.35">
      <c r="A948" s="20">
        <v>924</v>
      </c>
      <c r="B948" s="20">
        <v>11.356059621285347</v>
      </c>
      <c r="C948" s="20">
        <v>-11.247059621285347</v>
      </c>
      <c r="D948" s="20">
        <v>-2.9293083124554253E-2</v>
      </c>
      <c r="F948" s="20">
        <v>22.453197179674202</v>
      </c>
      <c r="G948" s="20">
        <v>0.01</v>
      </c>
    </row>
    <row r="949" spans="1:7" x14ac:dyDescent="0.35">
      <c r="A949" s="20">
        <v>925</v>
      </c>
      <c r="B949" s="20">
        <v>11.356059621285347</v>
      </c>
      <c r="C949" s="20">
        <v>-11.32939295461868</v>
      </c>
      <c r="D949" s="20">
        <v>-2.950752114288667E-2</v>
      </c>
      <c r="F949" s="20">
        <v>22.477510333090201</v>
      </c>
      <c r="G949" s="20">
        <v>0.01</v>
      </c>
    </row>
    <row r="950" spans="1:7" x14ac:dyDescent="0.35">
      <c r="A950" s="20">
        <v>926</v>
      </c>
      <c r="B950" s="20">
        <v>11.902964778883629</v>
      </c>
      <c r="C950" s="20">
        <v>-11.902964778883629</v>
      </c>
      <c r="D950" s="20">
        <v>-3.1001394892279599E-2</v>
      </c>
      <c r="F950" s="20">
        <v>22.501823486506201</v>
      </c>
      <c r="G950" s="20">
        <v>0.01</v>
      </c>
    </row>
    <row r="951" spans="1:7" x14ac:dyDescent="0.35">
      <c r="A951" s="20">
        <v>927</v>
      </c>
      <c r="B951" s="20">
        <v>11.356059621285347</v>
      </c>
      <c r="C951" s="20">
        <v>-11.356059621285347</v>
      </c>
      <c r="D951" s="20">
        <v>-2.9576974752063161E-2</v>
      </c>
      <c r="F951" s="20">
        <v>22.526136639922196</v>
      </c>
      <c r="G951" s="20">
        <v>0.01</v>
      </c>
    </row>
    <row r="952" spans="1:7" x14ac:dyDescent="0.35">
      <c r="A952" s="20">
        <v>928</v>
      </c>
      <c r="B952" s="20">
        <v>-0.12894868827857309</v>
      </c>
      <c r="C952" s="20">
        <v>0.2375693779337455</v>
      </c>
      <c r="D952" s="20">
        <v>6.1875190227421775E-4</v>
      </c>
      <c r="F952" s="20">
        <v>22.550449793338196</v>
      </c>
      <c r="G952" s="20">
        <v>0.01</v>
      </c>
    </row>
    <row r="953" spans="1:7" x14ac:dyDescent="0.35">
      <c r="A953" s="20">
        <v>929</v>
      </c>
      <c r="B953" s="20">
        <v>11.356059621285347</v>
      </c>
      <c r="C953" s="20">
        <v>-11.356059621285347</v>
      </c>
      <c r="D953" s="20">
        <v>-2.9576974752063161E-2</v>
      </c>
      <c r="F953" s="20">
        <v>22.574762946754195</v>
      </c>
      <c r="G953" s="20">
        <v>0.01</v>
      </c>
    </row>
    <row r="954" spans="1:7" x14ac:dyDescent="0.35">
      <c r="A954" s="20">
        <v>930</v>
      </c>
      <c r="B954" s="20">
        <v>4.7931977301059661</v>
      </c>
      <c r="C954" s="20">
        <v>-4.4098643967726323</v>
      </c>
      <c r="D954" s="20">
        <v>-1.1485537437553844E-2</v>
      </c>
      <c r="F954" s="20">
        <v>22.599076100170191</v>
      </c>
      <c r="G954" s="20">
        <v>0.01</v>
      </c>
    </row>
    <row r="955" spans="1:7" x14ac:dyDescent="0.35">
      <c r="A955" s="20">
        <v>931</v>
      </c>
      <c r="B955" s="20">
        <v>9.1684389908922199</v>
      </c>
      <c r="C955" s="20">
        <v>-9.1029389908922198</v>
      </c>
      <c r="D955" s="20">
        <v>-2.3708698763657651E-2</v>
      </c>
      <c r="F955" s="20">
        <v>22.62338925358619</v>
      </c>
      <c r="G955" s="20">
        <v>0.01</v>
      </c>
    </row>
    <row r="956" spans="1:7" x14ac:dyDescent="0.35">
      <c r="A956" s="20">
        <v>932</v>
      </c>
      <c r="B956" s="20">
        <v>3.1524822573111209</v>
      </c>
      <c r="C956" s="20">
        <v>-3.0071138362584895</v>
      </c>
      <c r="D956" s="20">
        <v>-7.8320590924768514E-3</v>
      </c>
      <c r="F956" s="20">
        <v>22.647702407002189</v>
      </c>
      <c r="G956" s="20">
        <v>0.01</v>
      </c>
    </row>
    <row r="957" spans="1:7" x14ac:dyDescent="0.35">
      <c r="A957" s="20">
        <v>933</v>
      </c>
      <c r="B957" s="20">
        <v>-5.0510951066631087</v>
      </c>
      <c r="C957" s="20">
        <v>5.1110951066631083</v>
      </c>
      <c r="D957" s="20">
        <v>1.331190007507709E-2</v>
      </c>
      <c r="F957" s="20">
        <v>22.672015560418185</v>
      </c>
      <c r="G957" s="20">
        <v>0.01</v>
      </c>
    </row>
    <row r="958" spans="1:7" x14ac:dyDescent="0.35">
      <c r="A958" s="20">
        <v>934</v>
      </c>
      <c r="B958" s="20">
        <v>11.356059621285347</v>
      </c>
      <c r="C958" s="20">
        <v>-11.052059621285347</v>
      </c>
      <c r="D958" s="20">
        <v>-2.8785203607451161E-2</v>
      </c>
      <c r="F958" s="20">
        <v>22.696328713834184</v>
      </c>
      <c r="G958" s="20">
        <v>0.01</v>
      </c>
    </row>
    <row r="959" spans="1:7" x14ac:dyDescent="0.35">
      <c r="A959" s="20">
        <v>935</v>
      </c>
      <c r="B959" s="20">
        <v>11.356059621285347</v>
      </c>
      <c r="C959" s="20">
        <v>-11.341773906999633</v>
      </c>
      <c r="D959" s="20">
        <v>-2.9539767461432897E-2</v>
      </c>
      <c r="F959" s="20">
        <v>22.720641867250183</v>
      </c>
      <c r="G959" s="20">
        <v>0.01</v>
      </c>
    </row>
    <row r="960" spans="1:7" x14ac:dyDescent="0.35">
      <c r="A960" s="20">
        <v>936</v>
      </c>
      <c r="B960" s="20">
        <v>4.2462925725076843</v>
      </c>
      <c r="C960" s="20">
        <v>-4.2462925725076843</v>
      </c>
      <c r="D960" s="20">
        <v>-1.1059512929249468E-2</v>
      </c>
      <c r="F960" s="20">
        <v>22.744955020666179</v>
      </c>
      <c r="G960" s="20">
        <v>0.01</v>
      </c>
    </row>
    <row r="961" spans="1:7" x14ac:dyDescent="0.35">
      <c r="A961" s="20">
        <v>937</v>
      </c>
      <c r="B961" s="20">
        <v>11.356059621285347</v>
      </c>
      <c r="C961" s="20">
        <v>-11.344631049856776</v>
      </c>
      <c r="D961" s="20">
        <v>-2.9547208919558952E-2</v>
      </c>
      <c r="F961" s="20">
        <v>22.769268174082178</v>
      </c>
      <c r="G961" s="20">
        <v>1.0200000000000001E-2</v>
      </c>
    </row>
    <row r="962" spans="1:7" x14ac:dyDescent="0.35">
      <c r="A962" s="20">
        <v>938</v>
      </c>
      <c r="B962" s="20">
        <v>11.356059621285347</v>
      </c>
      <c r="C962" s="20">
        <v>-11.352488192713919</v>
      </c>
      <c r="D962" s="20">
        <v>-2.9567672929405597E-2</v>
      </c>
      <c r="F962" s="20">
        <v>22.793581327498178</v>
      </c>
      <c r="G962" s="20">
        <v>1.0200000000000001E-2</v>
      </c>
    </row>
    <row r="963" spans="1:7" x14ac:dyDescent="0.35">
      <c r="A963" s="20">
        <v>939</v>
      </c>
      <c r="B963" s="20">
        <v>6.4339132029008113</v>
      </c>
      <c r="C963" s="20">
        <v>-6.4193677483553566</v>
      </c>
      <c r="D963" s="20">
        <v>-1.671930970329168E-2</v>
      </c>
      <c r="F963" s="20">
        <v>22.817894480914173</v>
      </c>
      <c r="G963" s="20">
        <v>1.0200000000000001E-2</v>
      </c>
    </row>
    <row r="964" spans="1:7" x14ac:dyDescent="0.35">
      <c r="A964" s="20">
        <v>940</v>
      </c>
      <c r="B964" s="20">
        <v>3.1524822573111209</v>
      </c>
      <c r="C964" s="20">
        <v>-2.9809267017555654</v>
      </c>
      <c r="D964" s="20">
        <v>-7.7638544297811661E-3</v>
      </c>
      <c r="F964" s="20">
        <v>22.842207634330173</v>
      </c>
      <c r="G964" s="20">
        <v>1.04E-2</v>
      </c>
    </row>
    <row r="965" spans="1:7" x14ac:dyDescent="0.35">
      <c r="A965" s="20">
        <v>941</v>
      </c>
      <c r="B965" s="20">
        <v>11.356059621285347</v>
      </c>
      <c r="C965" s="20">
        <v>-11.332839621285347</v>
      </c>
      <c r="D965" s="20">
        <v>-2.9516498021872731E-2</v>
      </c>
      <c r="F965" s="20">
        <v>22.866520787746172</v>
      </c>
      <c r="G965" s="20">
        <v>1.044E-2</v>
      </c>
    </row>
    <row r="966" spans="1:7" x14ac:dyDescent="0.35">
      <c r="A966" s="20">
        <v>942</v>
      </c>
      <c r="B966" s="20">
        <v>8.0746286756956565</v>
      </c>
      <c r="C966" s="20">
        <v>-7.9855620090289898</v>
      </c>
      <c r="D966" s="20">
        <v>-2.0798478856115053E-2</v>
      </c>
      <c r="F966" s="20">
        <v>22.890833941162168</v>
      </c>
      <c r="G966" s="20">
        <v>1.0500000000000001E-2</v>
      </c>
    </row>
    <row r="967" spans="1:7" x14ac:dyDescent="0.35">
      <c r="A967" s="20">
        <v>943</v>
      </c>
      <c r="B967" s="20">
        <v>11.356059621285347</v>
      </c>
      <c r="C967" s="20">
        <v>-11.259726287952013</v>
      </c>
      <c r="D967" s="20">
        <v>-2.9326073588913086E-2</v>
      </c>
      <c r="F967" s="20">
        <v>22.915147094578167</v>
      </c>
      <c r="G967" s="20">
        <v>1.0500000000000001E-2</v>
      </c>
    </row>
    <row r="968" spans="1:7" x14ac:dyDescent="0.35">
      <c r="A968" s="20">
        <v>944</v>
      </c>
      <c r="B968" s="20">
        <v>9.1684389908922199</v>
      </c>
      <c r="C968" s="20">
        <v>-9.03517899089222</v>
      </c>
      <c r="D968" s="20">
        <v>-2.3532217142740189E-2</v>
      </c>
      <c r="F968" s="20">
        <v>22.939460247994166</v>
      </c>
      <c r="G968" s="20">
        <v>1.0500000000000001E-2</v>
      </c>
    </row>
    <row r="969" spans="1:7" x14ac:dyDescent="0.35">
      <c r="A969" s="20">
        <v>945</v>
      </c>
      <c r="B969" s="20">
        <v>-0.67585384587685482</v>
      </c>
      <c r="C969" s="20">
        <v>0.70069384587685479</v>
      </c>
      <c r="D969" s="20">
        <v>1.8249643696463841E-3</v>
      </c>
      <c r="F969" s="20">
        <v>22.963773401410162</v>
      </c>
      <c r="G969" s="20">
        <v>1.0526315789473684E-2</v>
      </c>
    </row>
    <row r="970" spans="1:7" x14ac:dyDescent="0.35">
      <c r="A970" s="20">
        <v>946</v>
      </c>
      <c r="B970" s="20">
        <v>11.356059621285347</v>
      </c>
      <c r="C970" s="20">
        <v>-11.33699295461868</v>
      </c>
      <c r="D970" s="20">
        <v>-2.9527315421501967E-2</v>
      </c>
      <c r="F970" s="20">
        <v>22.988086554826161</v>
      </c>
      <c r="G970" s="20">
        <v>1.0571428571428572E-2</v>
      </c>
    </row>
    <row r="971" spans="1:7" x14ac:dyDescent="0.35">
      <c r="A971" s="20">
        <v>947</v>
      </c>
      <c r="B971" s="20">
        <v>-5.0510951066631087</v>
      </c>
      <c r="C971" s="20">
        <v>5.0510951066631087</v>
      </c>
      <c r="D971" s="20">
        <v>1.3155629454429987E-2</v>
      </c>
      <c r="F971" s="20">
        <v>23.01239970824216</v>
      </c>
      <c r="G971" s="20">
        <v>1.06E-2</v>
      </c>
    </row>
    <row r="972" spans="1:7" x14ac:dyDescent="0.35">
      <c r="A972" s="20">
        <v>948</v>
      </c>
      <c r="B972" s="20">
        <v>11.356059621285347</v>
      </c>
      <c r="C972" s="20">
        <v>-11.236059621285348</v>
      </c>
      <c r="D972" s="20">
        <v>-2.9264433510768954E-2</v>
      </c>
      <c r="F972" s="20">
        <v>23.036712861658156</v>
      </c>
      <c r="G972" s="20">
        <v>1.06E-2</v>
      </c>
    </row>
    <row r="973" spans="1:7" x14ac:dyDescent="0.35">
      <c r="A973" s="20">
        <v>949</v>
      </c>
      <c r="B973" s="20">
        <v>-5.0510951066631087</v>
      </c>
      <c r="C973" s="20">
        <v>5.0647451066631088</v>
      </c>
      <c r="D973" s="20">
        <v>1.3191181020627203E-2</v>
      </c>
      <c r="F973" s="20">
        <v>23.061026015074155</v>
      </c>
      <c r="G973" s="20">
        <v>1.06E-2</v>
      </c>
    </row>
    <row r="974" spans="1:7" x14ac:dyDescent="0.35">
      <c r="A974" s="20">
        <v>950</v>
      </c>
      <c r="B974" s="20">
        <v>11.356059621285347</v>
      </c>
      <c r="C974" s="20">
        <v>-11.075659621285347</v>
      </c>
      <c r="D974" s="20">
        <v>-2.8846670051572355E-2</v>
      </c>
      <c r="F974" s="20">
        <v>23.085339168490155</v>
      </c>
      <c r="G974" s="20">
        <v>1.06E-2</v>
      </c>
    </row>
    <row r="975" spans="1:7" x14ac:dyDescent="0.35">
      <c r="A975" s="20">
        <v>951</v>
      </c>
      <c r="B975" s="20">
        <v>3.1524822573111209</v>
      </c>
      <c r="C975" s="20">
        <v>-2.7685822573111207</v>
      </c>
      <c r="D975" s="20">
        <v>-7.2108011277095315E-3</v>
      </c>
      <c r="F975" s="20">
        <v>23.10965232190615</v>
      </c>
      <c r="G975" s="20">
        <v>1.0749999999999999E-2</v>
      </c>
    </row>
    <row r="976" spans="1:7" x14ac:dyDescent="0.35">
      <c r="A976" s="20">
        <v>952</v>
      </c>
      <c r="B976" s="20">
        <v>11.356059621285347</v>
      </c>
      <c r="C976" s="20">
        <v>-10.956631049856776</v>
      </c>
      <c r="D976" s="20">
        <v>-2.8536658906041006E-2</v>
      </c>
      <c r="F976" s="20">
        <v>23.13396547532215</v>
      </c>
      <c r="G976" s="20">
        <v>1.0771428571428571E-2</v>
      </c>
    </row>
    <row r="977" spans="1:7" x14ac:dyDescent="0.35">
      <c r="A977" s="20">
        <v>953</v>
      </c>
      <c r="B977" s="20">
        <v>11.356059621285347</v>
      </c>
      <c r="C977" s="20">
        <v>-11.347659621285347</v>
      </c>
      <c r="D977" s="20">
        <v>-2.9555096865172565E-2</v>
      </c>
      <c r="F977" s="20">
        <v>23.158278628738149</v>
      </c>
      <c r="G977" s="20">
        <v>1.0999999999999999E-2</v>
      </c>
    </row>
    <row r="978" spans="1:7" x14ac:dyDescent="0.35">
      <c r="A978" s="20">
        <v>954</v>
      </c>
      <c r="B978" s="20">
        <v>4.7931977301059661</v>
      </c>
      <c r="C978" s="20">
        <v>-4.3591310634392997</v>
      </c>
      <c r="D978" s="20">
        <v>-1.1353401946095572E-2</v>
      </c>
      <c r="F978" s="20">
        <v>23.182591782154145</v>
      </c>
      <c r="G978" s="20">
        <v>1.1111111111111112E-2</v>
      </c>
    </row>
    <row r="979" spans="1:7" x14ac:dyDescent="0.35">
      <c r="A979" s="20">
        <v>955</v>
      </c>
      <c r="B979" s="20">
        <v>5.8870080453025295</v>
      </c>
      <c r="C979" s="20">
        <v>-5.8303947119691966</v>
      </c>
      <c r="D979" s="20">
        <v>-1.5185323337617091E-2</v>
      </c>
      <c r="F979" s="20">
        <v>23.206904935570144</v>
      </c>
      <c r="G979" s="20">
        <v>1.116E-2</v>
      </c>
    </row>
    <row r="980" spans="1:7" x14ac:dyDescent="0.35">
      <c r="A980" s="20">
        <v>956</v>
      </c>
      <c r="B980" s="20">
        <v>-5.0510951066631087</v>
      </c>
      <c r="C980" s="20">
        <v>5.0683151066631087</v>
      </c>
      <c r="D980" s="20">
        <v>1.3200479122555706E-2</v>
      </c>
      <c r="F980" s="20">
        <v>23.231218088986143</v>
      </c>
      <c r="G980" s="20">
        <v>1.1222222222222222E-2</v>
      </c>
    </row>
    <row r="981" spans="1:7" x14ac:dyDescent="0.35">
      <c r="A981" s="20">
        <v>957</v>
      </c>
      <c r="B981" s="20">
        <v>10.809154463687065</v>
      </c>
      <c r="C981" s="20">
        <v>-10.789737797020399</v>
      </c>
      <c r="D981" s="20">
        <v>-2.810198370266509E-2</v>
      </c>
      <c r="F981" s="20">
        <v>23.255531242402139</v>
      </c>
      <c r="G981" s="20">
        <v>1.125E-2</v>
      </c>
    </row>
    <row r="982" spans="1:7" x14ac:dyDescent="0.35">
      <c r="A982" s="20">
        <v>958</v>
      </c>
      <c r="B982" s="20">
        <v>15.731300882071602</v>
      </c>
      <c r="C982" s="20">
        <v>-15.61801812522449</v>
      </c>
      <c r="D982" s="20">
        <v>-4.0677289761776113E-2</v>
      </c>
      <c r="F982" s="20">
        <v>23.279844395818138</v>
      </c>
      <c r="G982" s="20">
        <v>1.1266666666666666E-2</v>
      </c>
    </row>
    <row r="983" spans="1:7" x14ac:dyDescent="0.35">
      <c r="A983" s="20">
        <v>959</v>
      </c>
      <c r="B983" s="20">
        <v>11.356059621285347</v>
      </c>
      <c r="C983" s="20">
        <v>-10.967459621285347</v>
      </c>
      <c r="D983" s="20">
        <v>-2.8564862032338743E-2</v>
      </c>
      <c r="F983" s="20">
        <v>23.304157549234134</v>
      </c>
      <c r="G983" s="20">
        <v>1.1299999999999999E-2</v>
      </c>
    </row>
    <row r="984" spans="1:7" x14ac:dyDescent="0.35">
      <c r="A984" s="20">
        <v>960</v>
      </c>
      <c r="B984" s="20">
        <v>4.7931977301059661</v>
      </c>
      <c r="C984" s="20">
        <v>-4.3321914407977902</v>
      </c>
      <c r="D984" s="20">
        <v>-1.1283237420259114E-2</v>
      </c>
      <c r="F984" s="20">
        <v>23.328470702650133</v>
      </c>
      <c r="G984" s="20">
        <v>1.1428571428571429E-2</v>
      </c>
    </row>
    <row r="985" spans="1:7" x14ac:dyDescent="0.35">
      <c r="A985" s="20">
        <v>961</v>
      </c>
      <c r="B985" s="20">
        <v>2.6055770997128391</v>
      </c>
      <c r="C985" s="20">
        <v>-2.1836928891865233</v>
      </c>
      <c r="D985" s="20">
        <v>-5.6874507182641323E-3</v>
      </c>
      <c r="F985" s="20">
        <v>23.352783856066132</v>
      </c>
      <c r="G985" s="20">
        <v>1.1428571428571429E-2</v>
      </c>
    </row>
    <row r="986" spans="1:7" x14ac:dyDescent="0.35">
      <c r="A986" s="20">
        <v>962</v>
      </c>
      <c r="B986" s="20">
        <v>6.980818360499093</v>
      </c>
      <c r="C986" s="20">
        <v>-6.6960183604990933</v>
      </c>
      <c r="D986" s="20">
        <v>-1.7439849084326733E-2</v>
      </c>
      <c r="F986" s="20">
        <v>23.377097009482128</v>
      </c>
      <c r="G986" s="20">
        <v>1.15E-2</v>
      </c>
    </row>
    <row r="987" spans="1:7" x14ac:dyDescent="0.35">
      <c r="A987" s="20">
        <v>963</v>
      </c>
      <c r="B987" s="20">
        <v>8.6215338332939382</v>
      </c>
      <c r="C987" s="20">
        <v>-8.6107624047225091</v>
      </c>
      <c r="D987" s="20">
        <v>-2.242681975384575E-2</v>
      </c>
      <c r="F987" s="20">
        <v>23.401410162898127</v>
      </c>
      <c r="G987" s="20">
        <v>1.1831900000000001E-2</v>
      </c>
    </row>
    <row r="988" spans="1:7" x14ac:dyDescent="0.35">
      <c r="A988" s="20">
        <v>964</v>
      </c>
      <c r="B988" s="20">
        <v>5.8870080453025295</v>
      </c>
      <c r="C988" s="20">
        <v>-5.8790171362116208</v>
      </c>
      <c r="D988" s="20">
        <v>-1.53119609445126E-2</v>
      </c>
      <c r="F988" s="20">
        <v>23.425723316314127</v>
      </c>
      <c r="G988" s="20">
        <v>1.192E-2</v>
      </c>
    </row>
    <row r="989" spans="1:7" x14ac:dyDescent="0.35">
      <c r="A989" s="20">
        <v>965</v>
      </c>
      <c r="B989" s="20">
        <v>10.262249306088783</v>
      </c>
      <c r="C989" s="20">
        <v>-10.250329306088783</v>
      </c>
      <c r="D989" s="20">
        <v>-2.6697088708328393E-2</v>
      </c>
      <c r="F989" s="20">
        <v>23.450036469730122</v>
      </c>
      <c r="G989" s="20">
        <v>1.2E-2</v>
      </c>
    </row>
    <row r="990" spans="1:7" x14ac:dyDescent="0.35">
      <c r="A990" s="20">
        <v>966</v>
      </c>
      <c r="B990" s="20">
        <v>11.356059621285347</v>
      </c>
      <c r="C990" s="20">
        <v>-11.208059621285347</v>
      </c>
      <c r="D990" s="20">
        <v>-2.9191507221133638E-2</v>
      </c>
      <c r="F990" s="20">
        <v>23.474349623146122</v>
      </c>
      <c r="G990" s="20">
        <v>1.2E-2</v>
      </c>
    </row>
    <row r="991" spans="1:7" x14ac:dyDescent="0.35">
      <c r="A991" s="20">
        <v>967</v>
      </c>
      <c r="B991" s="20">
        <v>-5.0510951066631087</v>
      </c>
      <c r="C991" s="20">
        <v>5.2291951066631084</v>
      </c>
      <c r="D991" s="20">
        <v>1.3619492746717475E-2</v>
      </c>
      <c r="F991" s="20">
        <v>23.498662776562121</v>
      </c>
      <c r="G991" s="20">
        <v>1.2E-2</v>
      </c>
    </row>
    <row r="992" spans="1:7" x14ac:dyDescent="0.35">
      <c r="A992" s="20">
        <v>968</v>
      </c>
      <c r="B992" s="20">
        <v>11.356059621285347</v>
      </c>
      <c r="C992" s="20">
        <v>-11.342809621285348</v>
      </c>
      <c r="D992" s="20">
        <v>-2.9542464990003594E-2</v>
      </c>
      <c r="F992" s="20">
        <v>23.522975929978116</v>
      </c>
      <c r="G992" s="20">
        <v>1.2123076923076924E-2</v>
      </c>
    </row>
    <row r="993" spans="1:7" x14ac:dyDescent="0.35">
      <c r="A993" s="20">
        <v>969</v>
      </c>
      <c r="B993" s="20">
        <v>9.7153441484905017</v>
      </c>
      <c r="C993" s="20">
        <v>-9.2486774818238349</v>
      </c>
      <c r="D993" s="20">
        <v>-2.4088276170825252E-2</v>
      </c>
      <c r="F993" s="20">
        <v>23.547289083394116</v>
      </c>
      <c r="G993" s="20">
        <v>1.2222222222222223E-2</v>
      </c>
    </row>
    <row r="994" spans="1:7" x14ac:dyDescent="0.35">
      <c r="A994" s="20">
        <v>970</v>
      </c>
      <c r="B994" s="20">
        <v>7.5277235180973747</v>
      </c>
      <c r="C994" s="20">
        <v>-7.0685235180973747</v>
      </c>
      <c r="D994" s="20">
        <v>-1.8410042620528918E-2</v>
      </c>
      <c r="F994" s="20">
        <v>23.571602236810115</v>
      </c>
      <c r="G994" s="20">
        <v>1.24E-2</v>
      </c>
    </row>
    <row r="995" spans="1:7" x14ac:dyDescent="0.35">
      <c r="A995" s="20">
        <v>971</v>
      </c>
      <c r="B995" s="20">
        <v>3.1524822573111209</v>
      </c>
      <c r="C995" s="20">
        <v>-3.1502222573111207</v>
      </c>
      <c r="D995" s="20">
        <v>-8.2047864554388832E-3</v>
      </c>
      <c r="F995" s="20">
        <v>23.595915390226111</v>
      </c>
      <c r="G995" s="20">
        <v>1.2500000000000001E-2</v>
      </c>
    </row>
    <row r="996" spans="1:7" x14ac:dyDescent="0.35">
      <c r="A996" s="20">
        <v>972</v>
      </c>
      <c r="B996" s="20">
        <v>11.356059621285347</v>
      </c>
      <c r="C996" s="20">
        <v>-11.009809621285347</v>
      </c>
      <c r="D996" s="20">
        <v>-2.867516304541216E-2</v>
      </c>
      <c r="F996" s="20">
        <v>23.62022854364211</v>
      </c>
      <c r="G996" s="20">
        <v>1.2500000000000001E-2</v>
      </c>
    </row>
    <row r="997" spans="1:7" x14ac:dyDescent="0.35">
      <c r="A997" s="20">
        <v>973</v>
      </c>
      <c r="B997" s="20">
        <v>-5.0510951066631087</v>
      </c>
      <c r="C997" s="20">
        <v>5.0716451066631087</v>
      </c>
      <c r="D997" s="20">
        <v>1.3209152142001621E-2</v>
      </c>
      <c r="F997" s="20">
        <v>23.644541697058109</v>
      </c>
      <c r="G997" s="20">
        <v>1.2500000000000001E-2</v>
      </c>
    </row>
    <row r="998" spans="1:7" x14ac:dyDescent="0.35">
      <c r="A998" s="20">
        <v>974</v>
      </c>
      <c r="B998" s="20">
        <v>11.356059621285347</v>
      </c>
      <c r="C998" s="20">
        <v>-11.350459621285347</v>
      </c>
      <c r="D998" s="20">
        <v>-2.9562389494136098E-2</v>
      </c>
      <c r="F998" s="20">
        <v>23.668854850474105</v>
      </c>
      <c r="G998" s="20">
        <v>1.2513513513513513E-2</v>
      </c>
    </row>
    <row r="999" spans="1:7" x14ac:dyDescent="0.35">
      <c r="A999" s="20">
        <v>975</v>
      </c>
      <c r="B999" s="20">
        <v>-5.0510951066631087</v>
      </c>
      <c r="C999" s="20">
        <v>5.0771651066631085</v>
      </c>
      <c r="D999" s="20">
        <v>1.3223529039101152E-2</v>
      </c>
      <c r="F999" s="20">
        <v>23.693168003890104</v>
      </c>
      <c r="G999" s="20">
        <v>1.2857142857142857E-2</v>
      </c>
    </row>
    <row r="1000" spans="1:7" x14ac:dyDescent="0.35">
      <c r="A1000" s="20">
        <v>976</v>
      </c>
      <c r="B1000" s="20">
        <v>3.1524822573111209</v>
      </c>
      <c r="C1000" s="20">
        <v>-3.1332222573111208</v>
      </c>
      <c r="D1000" s="20">
        <v>-8.1605097795888707E-3</v>
      </c>
      <c r="F1000" s="20">
        <v>23.717481157306104</v>
      </c>
      <c r="G1000" s="20">
        <v>1.2933333333333333E-2</v>
      </c>
    </row>
    <row r="1001" spans="1:7" x14ac:dyDescent="0.35">
      <c r="A1001" s="20">
        <v>977</v>
      </c>
      <c r="B1001" s="20">
        <v>11.356059621285347</v>
      </c>
      <c r="C1001" s="20">
        <v>-11.019392954618681</v>
      </c>
      <c r="D1001" s="20">
        <v>-2.8700122936209962E-2</v>
      </c>
      <c r="F1001" s="20">
        <v>23.741794310722099</v>
      </c>
      <c r="G1001" s="20">
        <v>1.2999999999999999E-2</v>
      </c>
    </row>
    <row r="1002" spans="1:7" x14ac:dyDescent="0.35">
      <c r="A1002" s="20">
        <v>978</v>
      </c>
      <c r="B1002" s="20">
        <v>11.356059621285347</v>
      </c>
      <c r="C1002" s="20">
        <v>-10.793426949455444</v>
      </c>
      <c r="D1002" s="20">
        <v>-2.8111592138343196E-2</v>
      </c>
      <c r="F1002" s="20">
        <v>23.766107464138098</v>
      </c>
      <c r="G1002" s="20">
        <v>1.2999999999999999E-2</v>
      </c>
    </row>
    <row r="1003" spans="1:7" x14ac:dyDescent="0.35">
      <c r="A1003" s="20">
        <v>979</v>
      </c>
      <c r="B1003" s="20">
        <v>8.6215338332939382</v>
      </c>
      <c r="C1003" s="20">
        <v>-7.7933578332939382</v>
      </c>
      <c r="D1003" s="20">
        <v>-2.0297881092230356E-2</v>
      </c>
      <c r="F1003" s="20">
        <v>23.790420617554098</v>
      </c>
      <c r="G1003" s="20">
        <v>1.2999999999999999E-2</v>
      </c>
    </row>
    <row r="1004" spans="1:7" x14ac:dyDescent="0.35">
      <c r="A1004" s="20">
        <v>980</v>
      </c>
      <c r="B1004" s="20">
        <v>3.1524822573111209</v>
      </c>
      <c r="C1004" s="20">
        <v>-3.0038822573111208</v>
      </c>
      <c r="D1004" s="20">
        <v>-7.8236424116805946E-3</v>
      </c>
      <c r="F1004" s="20">
        <v>23.814733770970093</v>
      </c>
      <c r="G1004" s="20">
        <v>1.3028138528138528E-2</v>
      </c>
    </row>
    <row r="1005" spans="1:7" x14ac:dyDescent="0.35">
      <c r="A1005" s="20">
        <v>981</v>
      </c>
      <c r="B1005" s="20">
        <v>11.356059621285347</v>
      </c>
      <c r="C1005" s="20">
        <v>-11.355935870047835</v>
      </c>
      <c r="D1005" s="20">
        <v>-2.9576652440684966E-2</v>
      </c>
      <c r="F1005" s="20">
        <v>23.839046924386093</v>
      </c>
      <c r="G1005" s="20">
        <v>1.325E-2</v>
      </c>
    </row>
    <row r="1006" spans="1:7" x14ac:dyDescent="0.35">
      <c r="A1006" s="20">
        <v>982</v>
      </c>
      <c r="B1006" s="20">
        <v>11.356059621285347</v>
      </c>
      <c r="C1006" s="20">
        <v>-11.355888192713918</v>
      </c>
      <c r="D1006" s="20">
        <v>-2.9576528264575595E-2</v>
      </c>
      <c r="F1006" s="20">
        <v>23.863360077802092</v>
      </c>
      <c r="G1006" s="20">
        <v>1.3270833333333334E-2</v>
      </c>
    </row>
    <row r="1007" spans="1:7" x14ac:dyDescent="0.35">
      <c r="A1007" s="20">
        <v>983</v>
      </c>
      <c r="B1007" s="20">
        <v>10.809154463687065</v>
      </c>
      <c r="C1007" s="20">
        <v>-10.514093102514918</v>
      </c>
      <c r="D1007" s="20">
        <v>-2.7384064244524206E-2</v>
      </c>
      <c r="F1007" s="20">
        <v>23.887673231218088</v>
      </c>
      <c r="G1007" s="20">
        <v>1.3299999999999999E-2</v>
      </c>
    </row>
    <row r="1008" spans="1:7" x14ac:dyDescent="0.35">
      <c r="A1008" s="20">
        <v>984</v>
      </c>
      <c r="B1008" s="20">
        <v>11.356059621285347</v>
      </c>
      <c r="C1008" s="20">
        <v>-11.345459621285347</v>
      </c>
      <c r="D1008" s="20">
        <v>-2.9549366942415504E-2</v>
      </c>
      <c r="F1008" s="20">
        <v>23.911986384634087</v>
      </c>
      <c r="G1008" s="20">
        <v>1.3333333333333334E-2</v>
      </c>
    </row>
    <row r="1009" spans="1:7" x14ac:dyDescent="0.35">
      <c r="A1009" s="20">
        <v>985</v>
      </c>
      <c r="B1009" s="20">
        <v>11.356059621285347</v>
      </c>
      <c r="C1009" s="20">
        <v>-11.293126287952013</v>
      </c>
      <c r="D1009" s="20">
        <v>-2.9413064234406643E-2</v>
      </c>
      <c r="F1009" s="20">
        <v>23.936299538050086</v>
      </c>
      <c r="G1009" s="20">
        <v>1.3333333333333334E-2</v>
      </c>
    </row>
    <row r="1010" spans="1:7" x14ac:dyDescent="0.35">
      <c r="A1010" s="20">
        <v>986</v>
      </c>
      <c r="B1010" s="20">
        <v>-2.3165693186717</v>
      </c>
      <c r="C1010" s="20">
        <v>2.4440693186717</v>
      </c>
      <c r="D1010" s="20">
        <v>6.3656038222228949E-3</v>
      </c>
      <c r="F1010" s="20">
        <v>23.960612691466082</v>
      </c>
      <c r="G1010" s="20">
        <v>1.3333333333333334E-2</v>
      </c>
    </row>
    <row r="1011" spans="1:7" x14ac:dyDescent="0.35">
      <c r="A1011" s="20">
        <v>987</v>
      </c>
      <c r="B1011" s="20">
        <v>5.8870080453025295</v>
      </c>
      <c r="C1011" s="20">
        <v>-5.7548080453025294</v>
      </c>
      <c r="D1011" s="20">
        <v>-1.4988457082406327E-2</v>
      </c>
      <c r="F1011" s="20">
        <v>23.984925844882081</v>
      </c>
      <c r="G1011" s="20">
        <v>1.34E-2</v>
      </c>
    </row>
    <row r="1012" spans="1:7" x14ac:dyDescent="0.35">
      <c r="A1012" s="20">
        <v>988</v>
      </c>
      <c r="B1012" s="20">
        <v>11.356059621285347</v>
      </c>
      <c r="C1012" s="20">
        <v>-11.356059621285347</v>
      </c>
      <c r="D1012" s="20">
        <v>-2.9576974752063161E-2</v>
      </c>
      <c r="F1012" s="20">
        <v>24.009238998298081</v>
      </c>
      <c r="G1012" s="20">
        <v>1.3650000000000001E-2</v>
      </c>
    </row>
    <row r="1013" spans="1:7" x14ac:dyDescent="0.35">
      <c r="A1013" s="20">
        <v>989</v>
      </c>
      <c r="B1013" s="20">
        <v>11.356059621285347</v>
      </c>
      <c r="C1013" s="20">
        <v>-11.188359621285347</v>
      </c>
      <c r="D1013" s="20">
        <v>-2.9140198367354504E-2</v>
      </c>
      <c r="F1013" s="20">
        <v>24.033552151714076</v>
      </c>
      <c r="G1013" s="20">
        <v>1.3666666666666667E-2</v>
      </c>
    </row>
    <row r="1014" spans="1:7" x14ac:dyDescent="0.35">
      <c r="A1014" s="20">
        <v>990</v>
      </c>
      <c r="B1014" s="20">
        <v>11.356059621285347</v>
      </c>
      <c r="C1014" s="20">
        <v>-11.355019621285347</v>
      </c>
      <c r="D1014" s="20">
        <v>-2.9574266061305279E-2</v>
      </c>
      <c r="F1014" s="20">
        <v>24.057865305130075</v>
      </c>
      <c r="G1014" s="20">
        <v>1.3668E-2</v>
      </c>
    </row>
    <row r="1015" spans="1:7" x14ac:dyDescent="0.35">
      <c r="A1015" s="20">
        <v>991</v>
      </c>
      <c r="B1015" s="20">
        <v>14.090585409276756</v>
      </c>
      <c r="C1015" s="20">
        <v>-14.048185409276755</v>
      </c>
      <c r="D1015" s="20">
        <v>-3.6588644214554725E-2</v>
      </c>
      <c r="F1015" s="20">
        <v>24.082178458546075</v>
      </c>
      <c r="G1015" s="20">
        <v>1.3673469387755101E-2</v>
      </c>
    </row>
    <row r="1016" spans="1:7" x14ac:dyDescent="0.35">
      <c r="A1016" s="20">
        <v>992</v>
      </c>
      <c r="B1016" s="20">
        <v>-5.0510951066631087</v>
      </c>
      <c r="C1016" s="20">
        <v>5.0557651066631086</v>
      </c>
      <c r="D1016" s="20">
        <v>1.3167792517737019E-2</v>
      </c>
      <c r="F1016" s="20">
        <v>24.10649161196207</v>
      </c>
      <c r="G1016" s="20">
        <v>1.38E-2</v>
      </c>
    </row>
    <row r="1017" spans="1:7" x14ac:dyDescent="0.35">
      <c r="A1017" s="20">
        <v>993</v>
      </c>
      <c r="B1017" s="20">
        <v>9.1684389908922199</v>
      </c>
      <c r="C1017" s="20">
        <v>-8.9175675623207908</v>
      </c>
      <c r="D1017" s="20">
        <v>-2.3225896960439356E-2</v>
      </c>
      <c r="F1017" s="20">
        <v>24.13080476537807</v>
      </c>
      <c r="G1017" s="20">
        <v>1.3818181818181818E-2</v>
      </c>
    </row>
    <row r="1018" spans="1:7" x14ac:dyDescent="0.35">
      <c r="A1018" s="20">
        <v>994</v>
      </c>
      <c r="B1018" s="20">
        <v>-0.67585384587685482</v>
      </c>
      <c r="C1018" s="20">
        <v>0.69919884587685477</v>
      </c>
      <c r="D1018" s="20">
        <v>1.8210706266819272E-3</v>
      </c>
      <c r="F1018" s="20">
        <v>24.155117918794069</v>
      </c>
      <c r="G1018" s="20">
        <v>1.4E-2</v>
      </c>
    </row>
    <row r="1019" spans="1:7" x14ac:dyDescent="0.35">
      <c r="A1019" s="20">
        <v>995</v>
      </c>
      <c r="B1019" s="20">
        <v>14.090585409276756</v>
      </c>
      <c r="C1019" s="20">
        <v>-14.017985409276756</v>
      </c>
      <c r="D1019" s="20">
        <v>-3.6509988002162354E-2</v>
      </c>
      <c r="F1019" s="20">
        <v>24.179431072210065</v>
      </c>
      <c r="G1019" s="20">
        <v>1.4133333333333333E-2</v>
      </c>
    </row>
    <row r="1020" spans="1:7" x14ac:dyDescent="0.35">
      <c r="A1020" s="20">
        <v>996</v>
      </c>
      <c r="B1020" s="20">
        <v>11.356059621285347</v>
      </c>
      <c r="C1020" s="20">
        <v>-11.339809621285347</v>
      </c>
      <c r="D1020" s="20">
        <v>-2.9534651458971238E-2</v>
      </c>
      <c r="F1020" s="20">
        <v>24.203744225626064</v>
      </c>
      <c r="G1020" s="20">
        <v>1.4166666666666666E-2</v>
      </c>
    </row>
    <row r="1021" spans="1:7" x14ac:dyDescent="0.35">
      <c r="A1021" s="20">
        <v>997</v>
      </c>
      <c r="B1021" s="20">
        <v>11.356059621285347</v>
      </c>
      <c r="C1021" s="20">
        <v>-11.343059621285347</v>
      </c>
      <c r="D1021" s="20">
        <v>-2.9543116117589623E-2</v>
      </c>
      <c r="F1021" s="20">
        <v>24.228057379042063</v>
      </c>
      <c r="G1021" s="20">
        <v>1.4200000000000001E-2</v>
      </c>
    </row>
    <row r="1022" spans="1:7" x14ac:dyDescent="0.35">
      <c r="A1022" s="20">
        <v>998</v>
      </c>
      <c r="B1022" s="20">
        <v>3.1524822573111209</v>
      </c>
      <c r="C1022" s="20">
        <v>-2.5668989239777877</v>
      </c>
      <c r="D1022" s="20">
        <v>-6.685514799806583E-3</v>
      </c>
      <c r="F1022" s="20">
        <v>24.252370532458059</v>
      </c>
      <c r="G1022" s="20">
        <v>1.4210526315789474E-2</v>
      </c>
    </row>
    <row r="1023" spans="1:7" x14ac:dyDescent="0.35">
      <c r="A1023" s="20">
        <v>999</v>
      </c>
      <c r="B1023" s="20">
        <v>11.356059621285347</v>
      </c>
      <c r="C1023" s="20">
        <v>-11.278172954618681</v>
      </c>
      <c r="D1023" s="20">
        <v>-2.9374118123060927E-2</v>
      </c>
      <c r="F1023" s="20">
        <v>24.276683685874058</v>
      </c>
      <c r="G1023" s="20">
        <v>1.4285714285714285E-2</v>
      </c>
    </row>
    <row r="1024" spans="1:7" x14ac:dyDescent="0.35">
      <c r="A1024" s="20">
        <v>1000</v>
      </c>
      <c r="B1024" s="20">
        <v>-5.0510951066631087</v>
      </c>
      <c r="C1024" s="20">
        <v>5.0732522543103649</v>
      </c>
      <c r="D1024" s="20">
        <v>1.3213337974673424E-2</v>
      </c>
      <c r="F1024" s="20">
        <v>24.300996839290057</v>
      </c>
      <c r="G1024" s="20">
        <v>1.4321428571428572E-2</v>
      </c>
    </row>
    <row r="1025" spans="1:7" x14ac:dyDescent="0.35">
      <c r="A1025" s="20">
        <v>1001</v>
      </c>
      <c r="B1025" s="20">
        <v>3.1524822573111209</v>
      </c>
      <c r="C1025" s="20">
        <v>-2.1124822573111208</v>
      </c>
      <c r="D1025" s="20">
        <v>-5.5019818909334377E-3</v>
      </c>
      <c r="F1025" s="20">
        <v>24.325309992706053</v>
      </c>
      <c r="G1025" s="20">
        <v>1.44E-2</v>
      </c>
    </row>
    <row r="1026" spans="1:7" x14ac:dyDescent="0.35">
      <c r="A1026" s="20">
        <v>1002</v>
      </c>
      <c r="B1026" s="20">
        <v>11.356059621285347</v>
      </c>
      <c r="C1026" s="20">
        <v>-11.060030018325051</v>
      </c>
      <c r="D1026" s="20">
        <v>-2.8805962588987804E-2</v>
      </c>
      <c r="F1026" s="20">
        <v>24.349623146122052</v>
      </c>
      <c r="G1026" s="20">
        <v>1.4500000000000001E-2</v>
      </c>
    </row>
    <row r="1027" spans="1:7" x14ac:dyDescent="0.35">
      <c r="A1027" s="20">
        <v>1003</v>
      </c>
      <c r="B1027" s="20">
        <v>11.356059621285347</v>
      </c>
      <c r="C1027" s="20">
        <v>-11.195509621285346</v>
      </c>
      <c r="D1027" s="20">
        <v>-2.9158820616314949E-2</v>
      </c>
      <c r="F1027" s="20">
        <v>24.373936299538048</v>
      </c>
      <c r="G1027" s="20">
        <v>1.4545454545454545E-2</v>
      </c>
    </row>
    <row r="1028" spans="1:7" x14ac:dyDescent="0.35">
      <c r="A1028" s="20">
        <v>1004</v>
      </c>
      <c r="B1028" s="20">
        <v>11.356059621285347</v>
      </c>
      <c r="C1028" s="20">
        <v>-10.533979621285347</v>
      </c>
      <c r="D1028" s="20">
        <v>-2.7435858888370294E-2</v>
      </c>
      <c r="F1028" s="20">
        <v>24.398249452954047</v>
      </c>
      <c r="G1028" s="20">
        <v>1.4583333333333334E-2</v>
      </c>
    </row>
    <row r="1029" spans="1:7" x14ac:dyDescent="0.35">
      <c r="A1029" s="20">
        <v>1005</v>
      </c>
      <c r="B1029" s="20">
        <v>10.809154463687065</v>
      </c>
      <c r="C1029" s="20">
        <v>-10.058644463687065</v>
      </c>
      <c r="D1029" s="20">
        <v>-2.6197843553482408E-2</v>
      </c>
      <c r="F1029" s="20">
        <v>24.422562606370047</v>
      </c>
      <c r="G1029" s="20">
        <v>1.4642857142857143E-2</v>
      </c>
    </row>
    <row r="1030" spans="1:7" x14ac:dyDescent="0.35">
      <c r="A1030" s="20">
        <v>1006</v>
      </c>
      <c r="B1030" s="20">
        <v>23.387973088447549</v>
      </c>
      <c r="C1030" s="20">
        <v>-23.32947308844755</v>
      </c>
      <c r="D1030" s="20">
        <v>-6.0761853981693884E-2</v>
      </c>
      <c r="F1030" s="20">
        <v>24.446875759786042</v>
      </c>
      <c r="G1030" s="20">
        <v>1.4710000000000001E-2</v>
      </c>
    </row>
    <row r="1031" spans="1:7" x14ac:dyDescent="0.35">
      <c r="A1031" s="20">
        <v>1007</v>
      </c>
      <c r="B1031" s="20">
        <v>4.7931977301059661</v>
      </c>
      <c r="C1031" s="20">
        <v>-4.349997730105966</v>
      </c>
      <c r="D1031" s="20">
        <v>-1.1329614084952623E-2</v>
      </c>
      <c r="F1031" s="20">
        <v>24.471188913202042</v>
      </c>
      <c r="G1031" s="20">
        <v>1.4749999999999999E-2</v>
      </c>
    </row>
    <row r="1032" spans="1:7" x14ac:dyDescent="0.35">
      <c r="A1032" s="20">
        <v>1008</v>
      </c>
      <c r="B1032" s="20">
        <v>11.356059621285347</v>
      </c>
      <c r="C1032" s="20">
        <v>-11.353385824493904</v>
      </c>
      <c r="D1032" s="20">
        <v>-2.9570010820661775E-2</v>
      </c>
      <c r="F1032" s="20">
        <v>24.495502066618041</v>
      </c>
      <c r="G1032" s="20">
        <v>1.4814814814814815E-2</v>
      </c>
    </row>
    <row r="1033" spans="1:7" x14ac:dyDescent="0.35">
      <c r="A1033" s="20">
        <v>1009</v>
      </c>
      <c r="B1033" s="20">
        <v>11.356059621285347</v>
      </c>
      <c r="C1033" s="20">
        <v>-11.224759621285347</v>
      </c>
      <c r="D1033" s="20">
        <v>-2.9235002543880412E-2</v>
      </c>
      <c r="F1033" s="20">
        <v>24.519815220034037</v>
      </c>
      <c r="G1033" s="20">
        <v>1.4999999999999999E-2</v>
      </c>
    </row>
    <row r="1034" spans="1:7" x14ac:dyDescent="0.35">
      <c r="A1034" s="20">
        <v>1010</v>
      </c>
      <c r="B1034" s="20">
        <v>-3.4103796338682635</v>
      </c>
      <c r="C1034" s="20">
        <v>3.4122885275775912</v>
      </c>
      <c r="D1034" s="20">
        <v>8.8873407671924386E-3</v>
      </c>
      <c r="F1034" s="20">
        <v>24.544128373450036</v>
      </c>
      <c r="G1034" s="20">
        <v>1.4999999999999999E-2</v>
      </c>
    </row>
    <row r="1035" spans="1:7" x14ac:dyDescent="0.35">
      <c r="A1035" s="20">
        <v>1011</v>
      </c>
      <c r="B1035" s="20">
        <v>3.1524822573111209</v>
      </c>
      <c r="C1035" s="20">
        <v>-3.1487322573111207</v>
      </c>
      <c r="D1035" s="20">
        <v>-8.2009057350261472E-3</v>
      </c>
      <c r="F1035" s="20">
        <v>24.568441526866035</v>
      </c>
      <c r="G1035" s="20">
        <v>1.5100000000000001E-2</v>
      </c>
    </row>
    <row r="1036" spans="1:7" x14ac:dyDescent="0.35">
      <c r="A1036" s="20">
        <v>1012</v>
      </c>
      <c r="B1036" s="20">
        <v>3.1524822573111209</v>
      </c>
      <c r="C1036" s="20">
        <v>212.19772774268887</v>
      </c>
      <c r="D1036" s="20">
        <v>0.55267117690425682</v>
      </c>
      <c r="F1036" s="20">
        <v>24.592754680282031</v>
      </c>
      <c r="G1036" s="20">
        <v>1.5384615384615385E-2</v>
      </c>
    </row>
    <row r="1037" spans="1:7" x14ac:dyDescent="0.35">
      <c r="A1037" s="20">
        <v>1013</v>
      </c>
      <c r="B1037" s="20">
        <v>12.44986993648191</v>
      </c>
      <c r="C1037" s="20">
        <v>-12.10458993648191</v>
      </c>
      <c r="D1037" s="20">
        <v>-3.1526529700878825E-2</v>
      </c>
      <c r="F1037" s="20">
        <v>24.61706783369803</v>
      </c>
      <c r="G1037" s="20">
        <v>1.6E-2</v>
      </c>
    </row>
    <row r="1038" spans="1:7" x14ac:dyDescent="0.35">
      <c r="A1038" s="20">
        <v>1014</v>
      </c>
      <c r="B1038" s="20">
        <v>0.41795646931970865</v>
      </c>
      <c r="C1038" s="20">
        <v>-0.11195646931970865</v>
      </c>
      <c r="D1038" s="20">
        <v>-2.915917824341574E-4</v>
      </c>
      <c r="F1038" s="20">
        <v>24.641380987114029</v>
      </c>
      <c r="G1038" s="20">
        <v>1.6E-2</v>
      </c>
    </row>
    <row r="1039" spans="1:7" x14ac:dyDescent="0.35">
      <c r="A1039" s="20">
        <v>1015</v>
      </c>
      <c r="B1039" s="20">
        <v>11.356059621285347</v>
      </c>
      <c r="C1039" s="20">
        <v>-11.32939295461868</v>
      </c>
      <c r="D1039" s="20">
        <v>-2.950752114288667E-2</v>
      </c>
      <c r="F1039" s="20">
        <v>24.665694140530025</v>
      </c>
      <c r="G1039" s="20">
        <v>1.6E-2</v>
      </c>
    </row>
    <row r="1040" spans="1:7" x14ac:dyDescent="0.35">
      <c r="A1040" s="20">
        <v>1016</v>
      </c>
      <c r="B1040" s="20">
        <v>3.1524822573111209</v>
      </c>
      <c r="C1040" s="20">
        <v>-3.1240622573111207</v>
      </c>
      <c r="D1040" s="20">
        <v>-8.1366524648367466E-3</v>
      </c>
      <c r="F1040" s="20">
        <v>24.690007293946024</v>
      </c>
      <c r="G1040" s="20">
        <v>1.6199999999999999E-2</v>
      </c>
    </row>
    <row r="1041" spans="1:7" x14ac:dyDescent="0.35">
      <c r="A1041" s="20">
        <v>1017</v>
      </c>
      <c r="B1041" s="20">
        <v>5.8870080453025295</v>
      </c>
      <c r="C1041" s="20">
        <v>-5.6582200453025298</v>
      </c>
      <c r="D1041" s="20">
        <v>-1.4736892637288617E-2</v>
      </c>
      <c r="F1041" s="20">
        <v>24.714320447362024</v>
      </c>
      <c r="G1041" s="20">
        <v>1.6250000000000001E-2</v>
      </c>
    </row>
    <row r="1042" spans="1:7" x14ac:dyDescent="0.35">
      <c r="A1042" s="20">
        <v>1018</v>
      </c>
      <c r="B1042" s="20">
        <v>11.356059621285347</v>
      </c>
      <c r="C1042" s="20">
        <v>-11.325009621285346</v>
      </c>
      <c r="D1042" s="20">
        <v>-2.9496104705878282E-2</v>
      </c>
      <c r="F1042" s="20">
        <v>24.738633600778019</v>
      </c>
      <c r="G1042" s="20">
        <v>1.6316666666666667E-2</v>
      </c>
    </row>
    <row r="1043" spans="1:7" x14ac:dyDescent="0.35">
      <c r="A1043" s="20">
        <v>1019</v>
      </c>
      <c r="B1043" s="20">
        <v>11.356059621285347</v>
      </c>
      <c r="C1043" s="20">
        <v>-10.882726287952014</v>
      </c>
      <c r="D1043" s="20">
        <v>-2.8344173189180446E-2</v>
      </c>
      <c r="F1043" s="20">
        <v>24.762946754194019</v>
      </c>
      <c r="G1043" s="20">
        <v>1.6363636363636365E-2</v>
      </c>
    </row>
    <row r="1044" spans="1:7" x14ac:dyDescent="0.35">
      <c r="A1044" s="20">
        <v>1020</v>
      </c>
      <c r="B1044" s="20">
        <v>11.356059621285347</v>
      </c>
      <c r="C1044" s="20">
        <v>-9.3005757503176056</v>
      </c>
      <c r="D1044" s="20">
        <v>-2.4223445747959114E-2</v>
      </c>
      <c r="F1044" s="20">
        <v>24.787259907610018</v>
      </c>
      <c r="G1044" s="20">
        <v>1.6620689655172414E-2</v>
      </c>
    </row>
    <row r="1045" spans="1:7" x14ac:dyDescent="0.35">
      <c r="A1045" s="20">
        <v>1021</v>
      </c>
      <c r="B1045" s="20">
        <v>15.184395724473321</v>
      </c>
      <c r="C1045" s="20">
        <v>-11.666359057806654</v>
      </c>
      <c r="D1045" s="20">
        <v>-3.0385152844257021E-2</v>
      </c>
      <c r="F1045" s="20">
        <v>24.811573061026014</v>
      </c>
      <c r="G1045" s="20">
        <v>1.6666666666666666E-2</v>
      </c>
    </row>
    <row r="1046" spans="1:7" x14ac:dyDescent="0.35">
      <c r="A1046" s="20">
        <v>1022</v>
      </c>
      <c r="B1046" s="20">
        <v>11.356059621285347</v>
      </c>
      <c r="C1046" s="20">
        <v>-10.207059621285346</v>
      </c>
      <c r="D1046" s="20">
        <v>-2.6584392366671098E-2</v>
      </c>
      <c r="F1046" s="20">
        <v>24.835886214442013</v>
      </c>
      <c r="G1046" s="20">
        <v>1.6666666666666666E-2</v>
      </c>
    </row>
    <row r="1047" spans="1:7" x14ac:dyDescent="0.35">
      <c r="A1047" s="20">
        <v>1023</v>
      </c>
      <c r="B1047" s="20">
        <v>11.356059621285347</v>
      </c>
      <c r="C1047" s="20">
        <v>-8.9845596212853458</v>
      </c>
      <c r="D1047" s="20">
        <v>-2.3400378470986333E-2</v>
      </c>
      <c r="F1047" s="20">
        <v>24.860199367858012</v>
      </c>
      <c r="G1047" s="20">
        <v>1.6714285714285713E-2</v>
      </c>
    </row>
    <row r="1048" spans="1:7" x14ac:dyDescent="0.35">
      <c r="A1048" s="20">
        <v>1024</v>
      </c>
      <c r="B1048" s="20">
        <v>11.356059621285347</v>
      </c>
      <c r="C1048" s="20">
        <v>-10.169682121285348</v>
      </c>
      <c r="D1048" s="20">
        <v>-2.6487042281283815E-2</v>
      </c>
      <c r="F1048" s="20">
        <v>24.884512521274008</v>
      </c>
      <c r="G1048" s="20">
        <v>1.7000000000000001E-2</v>
      </c>
    </row>
    <row r="1049" spans="1:7" x14ac:dyDescent="0.35">
      <c r="A1049" s="20">
        <v>1025</v>
      </c>
      <c r="B1049" s="20">
        <v>11.356059621285347</v>
      </c>
      <c r="C1049" s="20">
        <v>-10.256776478428204</v>
      </c>
      <c r="D1049" s="20">
        <v>-2.671388043537673E-2</v>
      </c>
      <c r="F1049" s="20">
        <v>24.908825674690007</v>
      </c>
      <c r="G1049" s="20">
        <v>1.7000000000000001E-2</v>
      </c>
    </row>
    <row r="1050" spans="1:7" x14ac:dyDescent="0.35">
      <c r="A1050" s="20">
        <v>1026</v>
      </c>
      <c r="B1050" s="20">
        <v>9.1684389908922199</v>
      </c>
      <c r="C1050" s="20">
        <v>-8.1683561337493629</v>
      </c>
      <c r="D1050" s="20">
        <v>-2.1274568044793336E-2</v>
      </c>
      <c r="F1050" s="20">
        <v>24.933138828106006</v>
      </c>
      <c r="G1050" s="20">
        <v>1.7098591549295775E-2</v>
      </c>
    </row>
    <row r="1051" spans="1:7" x14ac:dyDescent="0.35">
      <c r="A1051" s="20">
        <v>1027</v>
      </c>
      <c r="B1051" s="20">
        <v>11.356059621285347</v>
      </c>
      <c r="C1051" s="20">
        <v>-10.325130411846605</v>
      </c>
      <c r="D1051" s="20">
        <v>-2.6891908962026135E-2</v>
      </c>
      <c r="F1051" s="20">
        <v>24.957451981522002</v>
      </c>
      <c r="G1051" s="20">
        <v>1.7219999999999999E-2</v>
      </c>
    </row>
    <row r="1052" spans="1:7" x14ac:dyDescent="0.35">
      <c r="A1052" s="20">
        <v>1028</v>
      </c>
      <c r="B1052" s="20">
        <v>3.1524822573111209</v>
      </c>
      <c r="C1052" s="20">
        <v>-1.9797822573111208</v>
      </c>
      <c r="D1052" s="20">
        <v>-5.1563633682689238E-3</v>
      </c>
      <c r="F1052" s="20">
        <v>24.981765134938001</v>
      </c>
      <c r="G1052" s="20">
        <v>1.7319999999999999E-2</v>
      </c>
    </row>
    <row r="1053" spans="1:7" x14ac:dyDescent="0.35">
      <c r="A1053" s="20">
        <v>1029</v>
      </c>
      <c r="B1053" s="20">
        <v>-1.7696641610734183</v>
      </c>
      <c r="C1053" s="20">
        <v>2.8872641610734182</v>
      </c>
      <c r="D1053" s="20">
        <v>7.5199093737181016E-3</v>
      </c>
      <c r="F1053" s="20">
        <v>25.006078288354001</v>
      </c>
      <c r="G1053" s="20">
        <v>1.7333333333333333E-2</v>
      </c>
    </row>
    <row r="1054" spans="1:7" x14ac:dyDescent="0.35">
      <c r="A1054" s="20">
        <v>1030</v>
      </c>
      <c r="B1054" s="20">
        <v>20.106542142857855</v>
      </c>
      <c r="C1054" s="20">
        <v>-16.685542142857855</v>
      </c>
      <c r="D1054" s="20">
        <v>-4.3457667108297064E-2</v>
      </c>
      <c r="F1054" s="20">
        <v>25.030391441769996</v>
      </c>
      <c r="G1054" s="20">
        <v>1.7333333333333333E-2</v>
      </c>
    </row>
    <row r="1055" spans="1:7" x14ac:dyDescent="0.35">
      <c r="A1055" s="20">
        <v>1031</v>
      </c>
      <c r="B1055" s="20">
        <v>11.356059621285347</v>
      </c>
      <c r="C1055" s="20">
        <v>-10.282059621285347</v>
      </c>
      <c r="D1055" s="20">
        <v>-2.6779730642479981E-2</v>
      </c>
      <c r="F1055" s="20">
        <v>25.054704595185996</v>
      </c>
      <c r="G1055" s="20">
        <v>1.7457500000000001E-2</v>
      </c>
    </row>
    <row r="1056" spans="1:7" x14ac:dyDescent="0.35">
      <c r="A1056" s="20">
        <v>1032</v>
      </c>
      <c r="B1056" s="20">
        <v>11.356059621285347</v>
      </c>
      <c r="C1056" s="20">
        <v>-10.271089250914976</v>
      </c>
      <c r="D1056" s="20">
        <v>-2.6751158199371541E-2</v>
      </c>
      <c r="F1056" s="20">
        <v>25.079017748601995</v>
      </c>
      <c r="G1056" s="20">
        <v>1.7500000000000002E-2</v>
      </c>
    </row>
    <row r="1057" spans="1:7" x14ac:dyDescent="0.35">
      <c r="A1057" s="20">
        <v>1033</v>
      </c>
      <c r="B1057" s="20">
        <v>12.44986993648191</v>
      </c>
      <c r="C1057" s="20">
        <v>-11.421255478650584</v>
      </c>
      <c r="D1057" s="20">
        <v>-2.9746778036964593E-2</v>
      </c>
      <c r="F1057" s="20">
        <v>25.103330902017991</v>
      </c>
      <c r="G1057" s="20">
        <v>1.7500000000000002E-2</v>
      </c>
    </row>
    <row r="1058" spans="1:7" x14ac:dyDescent="0.35">
      <c r="A1058" s="20">
        <v>1034</v>
      </c>
      <c r="B1058" s="20">
        <v>10.262249306088783</v>
      </c>
      <c r="C1058" s="20">
        <v>-8.9622313060887837</v>
      </c>
      <c r="D1058" s="20">
        <v>-2.3342224143090149E-2</v>
      </c>
      <c r="F1058" s="20">
        <v>25.12764405543399</v>
      </c>
      <c r="G1058" s="20">
        <v>1.7500000000000002E-2</v>
      </c>
    </row>
    <row r="1059" spans="1:7" x14ac:dyDescent="0.35">
      <c r="A1059" s="20">
        <v>1035</v>
      </c>
      <c r="B1059" s="20">
        <v>11.356059621285347</v>
      </c>
      <c r="C1059" s="20">
        <v>-10.279537882154912</v>
      </c>
      <c r="D1059" s="20">
        <v>-2.6773162746829594E-2</v>
      </c>
      <c r="F1059" s="20">
        <v>25.151957208849989</v>
      </c>
      <c r="G1059" s="20">
        <v>1.7538461538461537E-2</v>
      </c>
    </row>
    <row r="1060" spans="1:7" x14ac:dyDescent="0.35">
      <c r="A1060" s="20">
        <v>1036</v>
      </c>
      <c r="B1060" s="20">
        <v>10.262249306088783</v>
      </c>
      <c r="C1060" s="20">
        <v>-9.1386448616443392</v>
      </c>
      <c r="D1060" s="20">
        <v>-2.3801695073377302E-2</v>
      </c>
      <c r="F1060" s="20">
        <v>25.176270362265985</v>
      </c>
      <c r="G1060" s="20">
        <v>1.7999999999999999E-2</v>
      </c>
    </row>
    <row r="1061" spans="1:7" x14ac:dyDescent="0.35">
      <c r="A1061" s="20">
        <v>1037</v>
      </c>
      <c r="B1061" s="20">
        <v>15.184395724473321</v>
      </c>
      <c r="C1061" s="20">
        <v>-14.163395724473322</v>
      </c>
      <c r="D1061" s="20">
        <v>-3.688871067223333E-2</v>
      </c>
      <c r="F1061" s="20">
        <v>25.200583515681984</v>
      </c>
      <c r="G1061" s="20">
        <v>1.8193398957730169E-2</v>
      </c>
    </row>
    <row r="1062" spans="1:7" x14ac:dyDescent="0.35">
      <c r="A1062" s="20">
        <v>1038</v>
      </c>
      <c r="B1062" s="20">
        <v>11.356059621285347</v>
      </c>
      <c r="C1062" s="20">
        <v>-9.9027262879520137</v>
      </c>
      <c r="D1062" s="20">
        <v>-2.5791753051944394E-2</v>
      </c>
      <c r="F1062" s="20">
        <v>25.224896669097983</v>
      </c>
      <c r="G1062" s="20">
        <v>1.8333333333333333E-2</v>
      </c>
    </row>
    <row r="1063" spans="1:7" x14ac:dyDescent="0.35">
      <c r="A1063" s="20">
        <v>1039</v>
      </c>
      <c r="B1063" s="20">
        <v>14.090585409276756</v>
      </c>
      <c r="C1063" s="20">
        <v>-12.808585409276755</v>
      </c>
      <c r="D1063" s="20">
        <v>-3.3360093191985539E-2</v>
      </c>
      <c r="F1063" s="20">
        <v>25.249209822513979</v>
      </c>
      <c r="G1063" s="20">
        <v>1.84E-2</v>
      </c>
    </row>
    <row r="1064" spans="1:7" x14ac:dyDescent="0.35">
      <c r="A1064" s="20">
        <v>1040</v>
      </c>
      <c r="B1064" s="20">
        <v>11.356059621285347</v>
      </c>
      <c r="C1064" s="20">
        <v>-11.353118444814758</v>
      </c>
      <c r="D1064" s="20">
        <v>-2.9569314427521635E-2</v>
      </c>
      <c r="F1064" s="20">
        <v>25.273522975929978</v>
      </c>
      <c r="G1064" s="20">
        <v>1.84E-2</v>
      </c>
    </row>
    <row r="1065" spans="1:7" x14ac:dyDescent="0.35">
      <c r="A1065" s="20">
        <v>1041</v>
      </c>
      <c r="B1065" s="20">
        <v>16.825111197268164</v>
      </c>
      <c r="C1065" s="20">
        <v>-16.825111197268164</v>
      </c>
      <c r="D1065" s="20">
        <v>-4.3821176154227537E-2</v>
      </c>
      <c r="F1065" s="20">
        <v>25.297836129345978</v>
      </c>
      <c r="G1065" s="20">
        <v>1.8666666666666668E-2</v>
      </c>
    </row>
    <row r="1066" spans="1:7" x14ac:dyDescent="0.35">
      <c r="A1066" s="20">
        <v>1042</v>
      </c>
      <c r="B1066" s="20">
        <v>4.2462925725076843</v>
      </c>
      <c r="C1066" s="20">
        <v>-4.230907957123069</v>
      </c>
      <c r="D1066" s="20">
        <v>-1.1019443539339953E-2</v>
      </c>
      <c r="F1066" s="20">
        <v>25.322149282761973</v>
      </c>
      <c r="G1066" s="20">
        <v>1.8669999999999999E-2</v>
      </c>
    </row>
    <row r="1067" spans="1:7" x14ac:dyDescent="0.35">
      <c r="A1067" s="20">
        <v>1043</v>
      </c>
      <c r="B1067" s="20">
        <v>11.356059621285347</v>
      </c>
      <c r="C1067" s="20">
        <v>-11.270689621285348</v>
      </c>
      <c r="D1067" s="20">
        <v>-2.9354627703985774E-2</v>
      </c>
      <c r="F1067" s="20">
        <v>25.346462436177973</v>
      </c>
      <c r="G1067" s="20">
        <v>1.8689285714285714E-2</v>
      </c>
    </row>
    <row r="1068" spans="1:7" x14ac:dyDescent="0.35">
      <c r="A1068" s="20">
        <v>1044</v>
      </c>
      <c r="B1068" s="20">
        <v>-3.4103796338682635</v>
      </c>
      <c r="C1068" s="20">
        <v>3.4112367767254064</v>
      </c>
      <c r="D1068" s="20">
        <v>8.8846014712184885E-3</v>
      </c>
      <c r="F1068" s="20">
        <v>25.370775589593972</v>
      </c>
      <c r="G1068" s="20">
        <v>1.9E-2</v>
      </c>
    </row>
    <row r="1069" spans="1:7" x14ac:dyDescent="0.35">
      <c r="A1069" s="20">
        <v>1045</v>
      </c>
      <c r="B1069" s="20">
        <v>11.356059621285347</v>
      </c>
      <c r="C1069" s="20">
        <v>-11.329459621285347</v>
      </c>
      <c r="D1069" s="20">
        <v>-2.9507694776909611E-2</v>
      </c>
      <c r="F1069" s="20">
        <v>25.395088743009968</v>
      </c>
      <c r="G1069" s="20">
        <v>1.9E-2</v>
      </c>
    </row>
    <row r="1070" spans="1:7" x14ac:dyDescent="0.35">
      <c r="A1070" s="20">
        <v>1046</v>
      </c>
      <c r="B1070" s="20">
        <v>3.1524822573111209</v>
      </c>
      <c r="C1070" s="20">
        <v>-3.1524822573111209</v>
      </c>
      <c r="D1070" s="20">
        <v>-8.2106726488165912E-3</v>
      </c>
      <c r="F1070" s="20">
        <v>25.419401896425967</v>
      </c>
      <c r="G1070" s="20">
        <v>1.9066666666666666E-2</v>
      </c>
    </row>
    <row r="1071" spans="1:7" x14ac:dyDescent="0.35">
      <c r="A1071" s="20">
        <v>1047</v>
      </c>
      <c r="B1071" s="20">
        <v>11.356059621285347</v>
      </c>
      <c r="C1071" s="20">
        <v>-11.355559621285346</v>
      </c>
      <c r="D1071" s="20">
        <v>-2.9575672496891098E-2</v>
      </c>
      <c r="F1071" s="20">
        <v>25.443715049841966</v>
      </c>
      <c r="G1071" s="20">
        <v>1.9259999999999999E-2</v>
      </c>
    </row>
    <row r="1072" spans="1:7" x14ac:dyDescent="0.35">
      <c r="A1072" s="20">
        <v>1048</v>
      </c>
      <c r="B1072" s="20">
        <v>5.8870080453025295</v>
      </c>
      <c r="C1072" s="20">
        <v>-5.872874711969196</v>
      </c>
      <c r="D1072" s="20">
        <v>-1.5295962937035241E-2</v>
      </c>
      <c r="F1072" s="20">
        <v>25.468028203257962</v>
      </c>
      <c r="G1072" s="20">
        <v>1.9416666666666665E-2</v>
      </c>
    </row>
    <row r="1073" spans="1:7" x14ac:dyDescent="0.35">
      <c r="A1073" s="20">
        <v>1049</v>
      </c>
      <c r="B1073" s="20">
        <v>11.356059621285347</v>
      </c>
      <c r="C1073" s="20">
        <v>-11.356059621285347</v>
      </c>
      <c r="D1073" s="20">
        <v>-2.9576974752063161E-2</v>
      </c>
      <c r="F1073" s="20">
        <v>25.492341356673961</v>
      </c>
      <c r="G1073" s="20">
        <v>1.9666666666666666E-2</v>
      </c>
    </row>
    <row r="1074" spans="1:7" x14ac:dyDescent="0.35">
      <c r="A1074" s="20">
        <v>1050</v>
      </c>
      <c r="B1074" s="20">
        <v>11.356059621285347</v>
      </c>
      <c r="C1074" s="20">
        <v>-11.356059621285347</v>
      </c>
      <c r="D1074" s="20">
        <v>-2.9576974752063161E-2</v>
      </c>
      <c r="F1074" s="20">
        <v>25.516654510089957</v>
      </c>
      <c r="G1074" s="20">
        <v>1.9900000000000001E-2</v>
      </c>
    </row>
    <row r="1075" spans="1:7" x14ac:dyDescent="0.35">
      <c r="A1075" s="20">
        <v>1051</v>
      </c>
      <c r="B1075" s="20">
        <v>12.44986993648191</v>
      </c>
      <c r="C1075" s="20">
        <v>-12.44986993648191</v>
      </c>
      <c r="D1075" s="20">
        <v>-3.2425815032496037E-2</v>
      </c>
      <c r="F1075" s="20">
        <v>25.540967663505956</v>
      </c>
      <c r="G1075" s="20">
        <v>0.02</v>
      </c>
    </row>
    <row r="1076" spans="1:7" x14ac:dyDescent="0.35">
      <c r="A1076" s="20">
        <v>1052</v>
      </c>
      <c r="B1076" s="20">
        <v>3.6993874149094026</v>
      </c>
      <c r="C1076" s="20">
        <v>-3.6993874149094026</v>
      </c>
      <c r="D1076" s="20">
        <v>-9.6350927890330295E-3</v>
      </c>
      <c r="F1076" s="20">
        <v>25.565280816921955</v>
      </c>
      <c r="G1076" s="20">
        <v>0.02</v>
      </c>
    </row>
    <row r="1077" spans="1:7" x14ac:dyDescent="0.35">
      <c r="A1077" s="20">
        <v>1053</v>
      </c>
      <c r="B1077" s="20">
        <v>14.090585409276756</v>
      </c>
      <c r="C1077" s="20">
        <v>-14.080585409276756</v>
      </c>
      <c r="D1077" s="20">
        <v>-3.6673030349704164E-2</v>
      </c>
      <c r="F1077" s="20">
        <v>25.589593970337951</v>
      </c>
      <c r="G1077" s="20">
        <v>0.02</v>
      </c>
    </row>
    <row r="1078" spans="1:7" x14ac:dyDescent="0.35">
      <c r="A1078" s="20">
        <v>1054</v>
      </c>
      <c r="B1078" s="20">
        <v>11.356059621285347</v>
      </c>
      <c r="C1078" s="20">
        <v>-11.356059621285347</v>
      </c>
      <c r="D1078" s="20">
        <v>-2.9576974752063161E-2</v>
      </c>
      <c r="F1078" s="20">
        <v>25.61390712375395</v>
      </c>
      <c r="G1078" s="20">
        <v>0.02</v>
      </c>
    </row>
    <row r="1079" spans="1:7" x14ac:dyDescent="0.35">
      <c r="A1079" s="20">
        <v>1055</v>
      </c>
      <c r="B1079" s="20">
        <v>11.356059621285347</v>
      </c>
      <c r="C1079" s="20">
        <v>-11.356059621285347</v>
      </c>
      <c r="D1079" s="20">
        <v>-2.9576974752063161E-2</v>
      </c>
      <c r="F1079" s="20">
        <v>25.63822027716995</v>
      </c>
      <c r="G1079" s="20">
        <v>0.02</v>
      </c>
    </row>
    <row r="1080" spans="1:7" x14ac:dyDescent="0.35">
      <c r="A1080" s="20">
        <v>1056</v>
      </c>
      <c r="B1080" s="20">
        <v>-5.0510951066631087</v>
      </c>
      <c r="C1080" s="20">
        <v>5.0510951066631087</v>
      </c>
      <c r="D1080" s="20">
        <v>1.3155629454429987E-2</v>
      </c>
      <c r="F1080" s="20">
        <v>25.662533430585945</v>
      </c>
      <c r="G1080" s="20">
        <v>0.02</v>
      </c>
    </row>
    <row r="1081" spans="1:7" x14ac:dyDescent="0.35">
      <c r="A1081" s="20">
        <v>1057</v>
      </c>
      <c r="B1081" s="20">
        <v>11.356059621285347</v>
      </c>
      <c r="C1081" s="20">
        <v>-11.356059621285347</v>
      </c>
      <c r="D1081" s="20">
        <v>-2.9576974752063161E-2</v>
      </c>
      <c r="F1081" s="20">
        <v>25.686846584001945</v>
      </c>
      <c r="G1081" s="20">
        <v>0.02</v>
      </c>
    </row>
    <row r="1082" spans="1:7" x14ac:dyDescent="0.35">
      <c r="A1082" s="20">
        <v>1058</v>
      </c>
      <c r="B1082" s="20">
        <v>4.7931977301059661</v>
      </c>
      <c r="C1082" s="20">
        <v>-4.7931977301059661</v>
      </c>
      <c r="D1082" s="20">
        <v>-1.2483933069465906E-2</v>
      </c>
      <c r="F1082" s="20">
        <v>25.711159737417944</v>
      </c>
      <c r="G1082" s="20">
        <v>2.0066666666666667E-2</v>
      </c>
    </row>
    <row r="1083" spans="1:7" x14ac:dyDescent="0.35">
      <c r="A1083" s="20">
        <v>1059</v>
      </c>
      <c r="B1083" s="20">
        <v>11.356059621285347</v>
      </c>
      <c r="C1083" s="20">
        <v>-11.356059621285347</v>
      </c>
      <c r="D1083" s="20">
        <v>-2.9576974752063161E-2</v>
      </c>
      <c r="F1083" s="20">
        <v>25.73547289083394</v>
      </c>
      <c r="G1083" s="20">
        <v>2.036E-2</v>
      </c>
    </row>
    <row r="1084" spans="1:7" x14ac:dyDescent="0.35">
      <c r="A1084" s="20">
        <v>1060</v>
      </c>
      <c r="B1084" s="20">
        <v>11.356059621285347</v>
      </c>
      <c r="C1084" s="20">
        <v>-11.346059621285347</v>
      </c>
      <c r="D1084" s="20">
        <v>-2.9550929648621976E-2</v>
      </c>
      <c r="F1084" s="20">
        <v>25.759786044249939</v>
      </c>
      <c r="G1084" s="20">
        <v>2.0454545454545454E-2</v>
      </c>
    </row>
    <row r="1085" spans="1:7" x14ac:dyDescent="0.35">
      <c r="A1085" s="20">
        <v>1061</v>
      </c>
      <c r="B1085" s="20">
        <v>-5.0510951066631087</v>
      </c>
      <c r="C1085" s="20">
        <v>5.0510951066631087</v>
      </c>
      <c r="D1085" s="20">
        <v>1.3155629454429987E-2</v>
      </c>
      <c r="F1085" s="20">
        <v>25.784099197665938</v>
      </c>
      <c r="G1085" s="20">
        <v>2.0500000000000001E-2</v>
      </c>
    </row>
    <row r="1086" spans="1:7" x14ac:dyDescent="0.35">
      <c r="A1086" s="20">
        <v>1062</v>
      </c>
      <c r="B1086" s="20">
        <v>23.93487824604583</v>
      </c>
      <c r="C1086" s="20">
        <v>-22.980104376699096</v>
      </c>
      <c r="D1086" s="20">
        <v>-5.9851919558033706E-2</v>
      </c>
      <c r="F1086" s="20">
        <v>25.808412351081934</v>
      </c>
      <c r="G1086" s="20">
        <v>2.053E-2</v>
      </c>
    </row>
    <row r="1087" spans="1:7" x14ac:dyDescent="0.35">
      <c r="A1087" s="20">
        <v>1063</v>
      </c>
      <c r="B1087" s="20">
        <v>11.356059621285347</v>
      </c>
      <c r="C1087" s="20">
        <v>-11.356059621285347</v>
      </c>
      <c r="D1087" s="20">
        <v>-2.9576974752063161E-2</v>
      </c>
      <c r="F1087" s="20">
        <v>25.832725504497933</v>
      </c>
      <c r="G1087" s="20">
        <v>2.0549999999999999E-2</v>
      </c>
    </row>
    <row r="1088" spans="1:7" x14ac:dyDescent="0.35">
      <c r="A1088" s="20">
        <v>1064</v>
      </c>
      <c r="B1088" s="20">
        <v>3.1524822573111209</v>
      </c>
      <c r="C1088" s="20">
        <v>-3.0627378128666765</v>
      </c>
      <c r="D1088" s="20">
        <v>-7.9769323149338767E-3</v>
      </c>
      <c r="F1088" s="20">
        <v>25.857038657913932</v>
      </c>
      <c r="G1088" s="20">
        <v>2.0833333333333332E-2</v>
      </c>
    </row>
    <row r="1089" spans="1:7" x14ac:dyDescent="0.35">
      <c r="A1089" s="20">
        <v>1065</v>
      </c>
      <c r="B1089" s="20">
        <v>12.44986993648191</v>
      </c>
      <c r="C1089" s="20">
        <v>-12.422869936481911</v>
      </c>
      <c r="D1089" s="20">
        <v>-3.2355493253204838E-2</v>
      </c>
      <c r="F1089" s="20">
        <v>25.881351811329928</v>
      </c>
      <c r="G1089" s="20">
        <v>2.1000000000000001E-2</v>
      </c>
    </row>
    <row r="1090" spans="1:7" x14ac:dyDescent="0.35">
      <c r="A1090" s="20">
        <v>1066</v>
      </c>
      <c r="B1090" s="20">
        <v>3.1524822573111209</v>
      </c>
      <c r="C1090" s="20">
        <v>-3.1188089239777876</v>
      </c>
      <c r="D1090" s="20">
        <v>-8.1229701038289786E-3</v>
      </c>
      <c r="F1090" s="20">
        <v>25.905664964745927</v>
      </c>
      <c r="G1090" s="20">
        <v>2.1000000000000001E-2</v>
      </c>
    </row>
    <row r="1091" spans="1:7" x14ac:dyDescent="0.35">
      <c r="A1091" s="20">
        <v>1067</v>
      </c>
      <c r="B1091" s="20">
        <v>11.356059621285347</v>
      </c>
      <c r="C1091" s="20">
        <v>-11.096059621285347</v>
      </c>
      <c r="D1091" s="20">
        <v>-2.8899802062592374E-2</v>
      </c>
      <c r="F1091" s="20">
        <v>25.929978118161927</v>
      </c>
      <c r="G1091" s="20">
        <v>2.1049999999999999E-2</v>
      </c>
    </row>
    <row r="1092" spans="1:7" x14ac:dyDescent="0.35">
      <c r="A1092" s="20">
        <v>1068</v>
      </c>
      <c r="B1092" s="20">
        <v>11.356059621285347</v>
      </c>
      <c r="C1092" s="20">
        <v>-11.354559621285347</v>
      </c>
      <c r="D1092" s="20">
        <v>-2.9573067986546984E-2</v>
      </c>
      <c r="F1092" s="20">
        <v>25.954291271577922</v>
      </c>
      <c r="G1092" s="20">
        <v>2.1129899999999997E-2</v>
      </c>
    </row>
    <row r="1093" spans="1:7" x14ac:dyDescent="0.35">
      <c r="A1093" s="20">
        <v>1069</v>
      </c>
      <c r="B1093" s="20">
        <v>10.262249306088783</v>
      </c>
      <c r="C1093" s="20">
        <v>-9.8758856697251467</v>
      </c>
      <c r="D1093" s="20">
        <v>-2.5721846384129988E-2</v>
      </c>
      <c r="F1093" s="20">
        <v>25.978604424993922</v>
      </c>
      <c r="G1093" s="20">
        <v>2.12E-2</v>
      </c>
    </row>
    <row r="1094" spans="1:7" x14ac:dyDescent="0.35">
      <c r="A1094" s="20">
        <v>1070</v>
      </c>
      <c r="B1094" s="20">
        <v>16.825111197268164</v>
      </c>
      <c r="C1094" s="20">
        <v>-16.818111197268163</v>
      </c>
      <c r="D1094" s="20">
        <v>-4.3802944581818708E-2</v>
      </c>
      <c r="F1094" s="20">
        <v>26.002917578409921</v>
      </c>
      <c r="G1094" s="20">
        <v>2.1333333333333333E-2</v>
      </c>
    </row>
    <row r="1095" spans="1:7" x14ac:dyDescent="0.35">
      <c r="A1095" s="20">
        <v>1071</v>
      </c>
      <c r="B1095" s="20">
        <v>11.356059621285347</v>
      </c>
      <c r="C1095" s="20">
        <v>-11.356059621285347</v>
      </c>
      <c r="D1095" s="20">
        <v>-2.9576974752063161E-2</v>
      </c>
      <c r="F1095" s="20">
        <v>26.027230731825917</v>
      </c>
      <c r="G1095" s="20">
        <v>2.1428571428571429E-2</v>
      </c>
    </row>
    <row r="1096" spans="1:7" x14ac:dyDescent="0.35">
      <c r="A1096" s="20">
        <v>1072</v>
      </c>
      <c r="B1096" s="20">
        <v>11.356059621285347</v>
      </c>
      <c r="C1096" s="20">
        <v>-11.355379621285348</v>
      </c>
      <c r="D1096" s="20">
        <v>-2.9575203685029163E-2</v>
      </c>
      <c r="F1096" s="20">
        <v>26.051543885241916</v>
      </c>
      <c r="G1096" s="20">
        <v>2.1919999999999999E-2</v>
      </c>
    </row>
    <row r="1097" spans="1:7" x14ac:dyDescent="0.35">
      <c r="A1097" s="20">
        <v>1073</v>
      </c>
      <c r="B1097" s="20">
        <v>11.356059621285347</v>
      </c>
      <c r="C1097" s="20">
        <v>-11.342726287952013</v>
      </c>
      <c r="D1097" s="20">
        <v>-2.9542247947474915E-2</v>
      </c>
      <c r="F1097" s="20">
        <v>26.075857038657915</v>
      </c>
      <c r="G1097" s="20">
        <v>2.1999999999999999E-2</v>
      </c>
    </row>
    <row r="1098" spans="1:7" x14ac:dyDescent="0.35">
      <c r="A1098" s="20">
        <v>1074</v>
      </c>
      <c r="B1098" s="20">
        <v>11.356059621285347</v>
      </c>
      <c r="C1098" s="20">
        <v>-11.292967028692754</v>
      </c>
      <c r="D1098" s="20">
        <v>-2.9412649442018504E-2</v>
      </c>
      <c r="F1098" s="20">
        <v>26.100170192073911</v>
      </c>
      <c r="G1098" s="20">
        <v>2.1999999999999999E-2</v>
      </c>
    </row>
    <row r="1099" spans="1:7" x14ac:dyDescent="0.35">
      <c r="A1099" s="20">
        <v>1075</v>
      </c>
      <c r="B1099" s="20">
        <v>11.356059621285347</v>
      </c>
      <c r="C1099" s="20">
        <v>-11.311059621285347</v>
      </c>
      <c r="D1099" s="20">
        <v>-2.9459771786577833E-2</v>
      </c>
      <c r="F1099" s="20">
        <v>26.12448334548991</v>
      </c>
      <c r="G1099" s="20">
        <v>2.2157147647256063E-2</v>
      </c>
    </row>
    <row r="1100" spans="1:7" x14ac:dyDescent="0.35">
      <c r="A1100" s="20">
        <v>1076</v>
      </c>
      <c r="B1100" s="20">
        <v>-2.3165693186717</v>
      </c>
      <c r="C1100" s="20">
        <v>2.9442226520050334</v>
      </c>
      <c r="D1100" s="20">
        <v>7.6682583525348683E-3</v>
      </c>
      <c r="F1100" s="20">
        <v>26.148796498905909</v>
      </c>
      <c r="G1100" s="20">
        <v>2.2302681818181819E-2</v>
      </c>
    </row>
    <row r="1101" spans="1:7" x14ac:dyDescent="0.35">
      <c r="A1101" s="20">
        <v>1077</v>
      </c>
      <c r="B1101" s="20">
        <v>11.356059621285347</v>
      </c>
      <c r="C1101" s="20">
        <v>-11.062299621285346</v>
      </c>
      <c r="D1101" s="20">
        <v>-2.8811873793374933E-2</v>
      </c>
      <c r="F1101" s="20">
        <v>26.173109652321905</v>
      </c>
      <c r="G1101" s="20">
        <v>2.2307692307692306E-2</v>
      </c>
    </row>
    <row r="1102" spans="1:7" x14ac:dyDescent="0.35">
      <c r="A1102" s="20">
        <v>1078</v>
      </c>
      <c r="B1102" s="20">
        <v>3.1524822573111209</v>
      </c>
      <c r="C1102" s="20">
        <v>-3.0774822573111207</v>
      </c>
      <c r="D1102" s="20">
        <v>-8.0153343730077105E-3</v>
      </c>
      <c r="F1102" s="20">
        <v>26.197422805737904</v>
      </c>
      <c r="G1102" s="20">
        <v>2.2388059701492536E-2</v>
      </c>
    </row>
    <row r="1103" spans="1:7" x14ac:dyDescent="0.35">
      <c r="A1103" s="20">
        <v>1079</v>
      </c>
      <c r="B1103" s="20">
        <v>14.090585409276756</v>
      </c>
      <c r="C1103" s="20">
        <v>-14.064508486199832</v>
      </c>
      <c r="D1103" s="20">
        <v>-3.6631157837248726E-2</v>
      </c>
      <c r="F1103" s="20">
        <v>26.221735959153904</v>
      </c>
      <c r="G1103" s="20">
        <v>2.2444444444444444E-2</v>
      </c>
    </row>
    <row r="1104" spans="1:7" x14ac:dyDescent="0.35">
      <c r="A1104" s="20">
        <v>1080</v>
      </c>
      <c r="B1104" s="20">
        <v>11.356059621285347</v>
      </c>
      <c r="C1104" s="20">
        <v>-11.265009621285348</v>
      </c>
      <c r="D1104" s="20">
        <v>-2.9339834085231182E-2</v>
      </c>
      <c r="F1104" s="20">
        <v>26.246049112569899</v>
      </c>
      <c r="G1104" s="20">
        <v>2.2499999999999999E-2</v>
      </c>
    </row>
    <row r="1105" spans="1:7" x14ac:dyDescent="0.35">
      <c r="A1105" s="20">
        <v>1081</v>
      </c>
      <c r="B1105" s="20">
        <v>11.356059621285347</v>
      </c>
      <c r="C1105" s="20">
        <v>-11.355883150697112</v>
      </c>
      <c r="D1105" s="20">
        <v>-2.9576515132590672E-2</v>
      </c>
      <c r="F1105" s="20">
        <v>26.270362265985899</v>
      </c>
      <c r="G1105" s="20">
        <v>2.265E-2</v>
      </c>
    </row>
    <row r="1106" spans="1:7" x14ac:dyDescent="0.35">
      <c r="A1106" s="20">
        <v>1082</v>
      </c>
      <c r="B1106" s="20">
        <v>11.356059621285347</v>
      </c>
      <c r="C1106" s="20">
        <v>-11.350459621285347</v>
      </c>
      <c r="D1106" s="20">
        <v>-2.9562389494136098E-2</v>
      </c>
      <c r="F1106" s="20">
        <v>26.294675419401898</v>
      </c>
      <c r="G1106" s="20">
        <v>2.2727272727272728E-2</v>
      </c>
    </row>
    <row r="1107" spans="1:7" x14ac:dyDescent="0.35">
      <c r="A1107" s="20">
        <v>1083</v>
      </c>
      <c r="B1107" s="20">
        <v>-5.0510951066631087</v>
      </c>
      <c r="C1107" s="20">
        <v>5.0592951066631091</v>
      </c>
      <c r="D1107" s="20">
        <v>1.3176986439251758E-2</v>
      </c>
      <c r="F1107" s="20">
        <v>26.318988572817894</v>
      </c>
      <c r="G1107" s="20">
        <v>2.3E-2</v>
      </c>
    </row>
    <row r="1108" spans="1:7" x14ac:dyDescent="0.35">
      <c r="A1108" s="20">
        <v>1084</v>
      </c>
      <c r="B1108" s="20">
        <v>11.356059621285347</v>
      </c>
      <c r="C1108" s="20">
        <v>-11.356059621285347</v>
      </c>
      <c r="D1108" s="20">
        <v>-2.9576974752063161E-2</v>
      </c>
      <c r="F1108" s="20">
        <v>26.343301726233893</v>
      </c>
      <c r="G1108" s="20">
        <v>2.3076923076923078E-2</v>
      </c>
    </row>
    <row r="1109" spans="1:7" x14ac:dyDescent="0.35">
      <c r="A1109" s="20">
        <v>1085</v>
      </c>
      <c r="B1109" s="20">
        <v>11.356059621285347</v>
      </c>
      <c r="C1109" s="20">
        <v>-11.321859621285347</v>
      </c>
      <c r="D1109" s="20">
        <v>-2.948790049829431E-2</v>
      </c>
      <c r="F1109" s="20">
        <v>26.367614879649892</v>
      </c>
      <c r="G1109" s="20">
        <v>2.3220000000000001E-2</v>
      </c>
    </row>
    <row r="1110" spans="1:7" x14ac:dyDescent="0.35">
      <c r="A1110" s="20">
        <v>1086</v>
      </c>
      <c r="B1110" s="20">
        <v>11.356059621285347</v>
      </c>
      <c r="C1110" s="20">
        <v>-11.355226287952014</v>
      </c>
      <c r="D1110" s="20">
        <v>-2.9574804326776397E-2</v>
      </c>
      <c r="F1110" s="20">
        <v>26.391928033065888</v>
      </c>
      <c r="G1110" s="20">
        <v>2.3306666666666667E-2</v>
      </c>
    </row>
    <row r="1111" spans="1:7" x14ac:dyDescent="0.35">
      <c r="A1111" s="20">
        <v>1087</v>
      </c>
      <c r="B1111" s="20">
        <v>11.356059621285347</v>
      </c>
      <c r="C1111" s="20">
        <v>-11.356059621285347</v>
      </c>
      <c r="D1111" s="20">
        <v>-2.9576974752063161E-2</v>
      </c>
      <c r="F1111" s="20">
        <v>26.416241186481887</v>
      </c>
      <c r="G1111" s="20">
        <v>2.3345000000000001E-2</v>
      </c>
    </row>
    <row r="1112" spans="1:7" x14ac:dyDescent="0.35">
      <c r="A1112" s="20">
        <v>1088</v>
      </c>
      <c r="B1112" s="20">
        <v>11.356059621285347</v>
      </c>
      <c r="C1112" s="20">
        <v>-11.214229843507569</v>
      </c>
      <c r="D1112" s="20">
        <v>-2.9207577628736922E-2</v>
      </c>
      <c r="F1112" s="20">
        <v>26.440554339897886</v>
      </c>
      <c r="G1112" s="20">
        <v>2.375E-2</v>
      </c>
    </row>
    <row r="1113" spans="1:7" x14ac:dyDescent="0.35">
      <c r="A1113" s="20">
        <v>1089</v>
      </c>
      <c r="B1113" s="20">
        <v>11.356059621285347</v>
      </c>
      <c r="C1113" s="20">
        <v>-11.277792954618681</v>
      </c>
      <c r="D1113" s="20">
        <v>-2.9373128409130162E-2</v>
      </c>
      <c r="F1113" s="20">
        <v>26.464867493313882</v>
      </c>
      <c r="G1113" s="20">
        <v>2.3764705882352941E-2</v>
      </c>
    </row>
    <row r="1114" spans="1:7" x14ac:dyDescent="0.35">
      <c r="A1114" s="20">
        <v>1090</v>
      </c>
      <c r="B1114" s="20">
        <v>11.356059621285347</v>
      </c>
      <c r="C1114" s="20">
        <v>-11.355674976312656</v>
      </c>
      <c r="D1114" s="20">
        <v>-2.9575972940252975E-2</v>
      </c>
      <c r="F1114" s="20">
        <v>26.489180646729881</v>
      </c>
      <c r="G1114" s="20">
        <v>2.4E-2</v>
      </c>
    </row>
    <row r="1115" spans="1:7" x14ac:dyDescent="0.35">
      <c r="A1115" s="20">
        <v>1091</v>
      </c>
      <c r="B1115" s="20">
        <v>11.356059621285347</v>
      </c>
      <c r="C1115" s="20">
        <v>-11.231059621285347</v>
      </c>
      <c r="D1115" s="20">
        <v>-2.925141095904836E-2</v>
      </c>
      <c r="F1115" s="20">
        <v>26.513493800145881</v>
      </c>
      <c r="G1115" s="20">
        <v>2.4E-2</v>
      </c>
    </row>
    <row r="1116" spans="1:7" x14ac:dyDescent="0.35">
      <c r="A1116" s="20">
        <v>1092</v>
      </c>
      <c r="B1116" s="20">
        <v>11.356059621285347</v>
      </c>
      <c r="C1116" s="20">
        <v>-11.345559621285346</v>
      </c>
      <c r="D1116" s="20">
        <v>-2.9549627393449917E-2</v>
      </c>
      <c r="F1116" s="20">
        <v>26.537806953561876</v>
      </c>
      <c r="G1116" s="20">
        <v>2.4E-2</v>
      </c>
    </row>
    <row r="1117" spans="1:7" x14ac:dyDescent="0.35">
      <c r="A1117" s="20">
        <v>1093</v>
      </c>
      <c r="B1117" s="20">
        <v>19.559636985259573</v>
      </c>
      <c r="C1117" s="20">
        <v>-19.41880365192624</v>
      </c>
      <c r="D1117" s="20">
        <v>-5.0576474981846385E-2</v>
      </c>
      <c r="F1117" s="20">
        <v>26.562120106977876</v>
      </c>
      <c r="G1117" s="20">
        <v>2.4222222222222221E-2</v>
      </c>
    </row>
    <row r="1118" spans="1:7" x14ac:dyDescent="0.35">
      <c r="A1118" s="20">
        <v>1094</v>
      </c>
      <c r="B1118" s="20">
        <v>11.356059621285347</v>
      </c>
      <c r="C1118" s="20">
        <v>-11.173059065729792</v>
      </c>
      <c r="D1118" s="20">
        <v>-2.91003479121393E-2</v>
      </c>
      <c r="F1118" s="20">
        <v>26.586433260393871</v>
      </c>
      <c r="G1118" s="20">
        <v>2.4299999999999999E-2</v>
      </c>
    </row>
    <row r="1119" spans="1:7" x14ac:dyDescent="0.35">
      <c r="A1119" s="20">
        <v>1095</v>
      </c>
      <c r="B1119" s="20">
        <v>11.356059621285347</v>
      </c>
      <c r="C1119" s="20">
        <v>-11.305711621285347</v>
      </c>
      <c r="D1119" s="20">
        <v>-2.9445842865257487E-2</v>
      </c>
      <c r="F1119" s="20">
        <v>26.610746413809871</v>
      </c>
      <c r="G1119" s="20">
        <v>2.4340000000000001E-2</v>
      </c>
    </row>
    <row r="1120" spans="1:7" x14ac:dyDescent="0.35">
      <c r="A1120" s="20">
        <v>1096</v>
      </c>
      <c r="B1120" s="20">
        <v>10.809154463687065</v>
      </c>
      <c r="C1120" s="20">
        <v>-10.629821130353731</v>
      </c>
      <c r="D1120" s="20">
        <v>-2.7685479090134819E-2</v>
      </c>
      <c r="F1120" s="20">
        <v>26.63505956722587</v>
      </c>
      <c r="G1120" s="20">
        <v>2.4375000000000001E-2</v>
      </c>
    </row>
    <row r="1121" spans="1:7" x14ac:dyDescent="0.35">
      <c r="A1121" s="20">
        <v>1097</v>
      </c>
      <c r="B1121" s="20">
        <v>5.8870080453025295</v>
      </c>
      <c r="C1121" s="20">
        <v>-5.8865380453025296</v>
      </c>
      <c r="D1121" s="20">
        <v>-1.5331549230037047E-2</v>
      </c>
      <c r="F1121" s="20">
        <v>26.659372720641866</v>
      </c>
      <c r="G1121" s="20">
        <v>2.4400000000000002E-2</v>
      </c>
    </row>
    <row r="1122" spans="1:7" x14ac:dyDescent="0.35">
      <c r="A1122" s="20">
        <v>1098</v>
      </c>
      <c r="B1122" s="20">
        <v>11.356059621285347</v>
      </c>
      <c r="C1122" s="20">
        <v>-11.283939621285347</v>
      </c>
      <c r="D1122" s="20">
        <v>-2.938913746604534E-2</v>
      </c>
      <c r="F1122" s="20">
        <v>26.683685874057865</v>
      </c>
      <c r="G1122" s="20">
        <v>2.4500000000000001E-2</v>
      </c>
    </row>
    <row r="1123" spans="1:7" x14ac:dyDescent="0.35">
      <c r="A1123" s="20">
        <v>1099</v>
      </c>
      <c r="B1123" s="20">
        <v>11.356059621285347</v>
      </c>
      <c r="C1123" s="20">
        <v>-11.351059621285346</v>
      </c>
      <c r="D1123" s="20">
        <v>-2.9563952200342566E-2</v>
      </c>
      <c r="F1123" s="20">
        <v>26.707999027473864</v>
      </c>
      <c r="G1123" s="20">
        <v>2.4777777777777777E-2</v>
      </c>
    </row>
    <row r="1124" spans="1:7" x14ac:dyDescent="0.35">
      <c r="A1124" s="20">
        <v>1100</v>
      </c>
      <c r="B1124" s="20">
        <v>11.356059621285347</v>
      </c>
      <c r="C1124" s="20">
        <v>-11.331059621285346</v>
      </c>
      <c r="D1124" s="20">
        <v>-2.95118619934602E-2</v>
      </c>
      <c r="F1124" s="20">
        <v>26.73231218088986</v>
      </c>
      <c r="G1124" s="20">
        <v>2.4840000000000001E-2</v>
      </c>
    </row>
    <row r="1125" spans="1:7" x14ac:dyDescent="0.35">
      <c r="A1125" s="20">
        <v>1101</v>
      </c>
      <c r="B1125" s="20">
        <v>12.996775094080192</v>
      </c>
      <c r="C1125" s="20">
        <v>-12.996365094080192</v>
      </c>
      <c r="D1125" s="20">
        <v>-3.3849167323471388E-2</v>
      </c>
      <c r="F1125" s="20">
        <v>26.756625334305859</v>
      </c>
      <c r="G1125" s="20">
        <v>2.5000000000000001E-2</v>
      </c>
    </row>
    <row r="1126" spans="1:7" x14ac:dyDescent="0.35">
      <c r="A1126" s="20">
        <v>1102</v>
      </c>
      <c r="B1126" s="20">
        <v>5.8870080453025295</v>
      </c>
      <c r="C1126" s="20">
        <v>-5.8338830453025299</v>
      </c>
      <c r="D1126" s="20">
        <v>-1.5194408737867492E-2</v>
      </c>
      <c r="F1126" s="20">
        <v>26.780938487721858</v>
      </c>
      <c r="G1126" s="20">
        <v>2.5000000000000001E-2</v>
      </c>
    </row>
    <row r="1127" spans="1:7" x14ac:dyDescent="0.35">
      <c r="A1127" s="20">
        <v>1103</v>
      </c>
      <c r="B1127" s="20">
        <v>-5.0510951066631087</v>
      </c>
      <c r="C1127" s="20">
        <v>5.0672951066631091</v>
      </c>
      <c r="D1127" s="20">
        <v>1.3197822522004706E-2</v>
      </c>
      <c r="F1127" s="20">
        <v>26.805251641137854</v>
      </c>
      <c r="G1127" s="20">
        <v>2.5000000000000001E-2</v>
      </c>
    </row>
    <row r="1128" spans="1:7" x14ac:dyDescent="0.35">
      <c r="A1128" s="20">
        <v>1104</v>
      </c>
      <c r="B1128" s="20">
        <v>11.356059621285347</v>
      </c>
      <c r="C1128" s="20">
        <v>-11.30654295461868</v>
      </c>
      <c r="D1128" s="20">
        <v>-2.9448008081523563E-2</v>
      </c>
      <c r="F1128" s="20">
        <v>26.829564794553853</v>
      </c>
      <c r="G1128" s="20">
        <v>2.5000000000000001E-2</v>
      </c>
    </row>
    <row r="1129" spans="1:7" x14ac:dyDescent="0.35">
      <c r="A1129" s="20">
        <v>1105</v>
      </c>
      <c r="B1129" s="20">
        <v>11.356059621285347</v>
      </c>
      <c r="C1129" s="20">
        <v>-11.354469621285347</v>
      </c>
      <c r="D1129" s="20">
        <v>-2.9572833580616013E-2</v>
      </c>
      <c r="F1129" s="20">
        <v>26.853877947969853</v>
      </c>
      <c r="G1129" s="20">
        <v>2.5000000000000001E-2</v>
      </c>
    </row>
    <row r="1130" spans="1:7" x14ac:dyDescent="0.35">
      <c r="A1130" s="20">
        <v>1106</v>
      </c>
      <c r="B1130" s="20">
        <v>11.356059621285347</v>
      </c>
      <c r="C1130" s="20">
        <v>-10.943559621285347</v>
      </c>
      <c r="D1130" s="20">
        <v>-2.8502614235114316E-2</v>
      </c>
      <c r="F1130" s="20">
        <v>26.878191101385848</v>
      </c>
      <c r="G1130" s="20">
        <v>2.5000000000000001E-2</v>
      </c>
    </row>
    <row r="1131" spans="1:7" x14ac:dyDescent="0.35">
      <c r="A1131" s="20">
        <v>1107</v>
      </c>
      <c r="B1131" s="20">
        <v>11.356059621285347</v>
      </c>
      <c r="C1131" s="20">
        <v>-11.356059621285347</v>
      </c>
      <c r="D1131" s="20">
        <v>-2.9576974752063161E-2</v>
      </c>
      <c r="F1131" s="20">
        <v>26.902504254801848</v>
      </c>
      <c r="G1131" s="20">
        <v>2.5000000000000001E-2</v>
      </c>
    </row>
    <row r="1132" spans="1:7" x14ac:dyDescent="0.35">
      <c r="A1132" s="20">
        <v>1108</v>
      </c>
      <c r="B1132" s="20">
        <v>-5.0510951066631087</v>
      </c>
      <c r="C1132" s="20">
        <v>5.0803951066631088</v>
      </c>
      <c r="D1132" s="20">
        <v>1.3231941607512655E-2</v>
      </c>
      <c r="F1132" s="20">
        <v>26.926817408217847</v>
      </c>
      <c r="G1132" s="20">
        <v>2.5000000000000001E-2</v>
      </c>
    </row>
    <row r="1133" spans="1:7" x14ac:dyDescent="0.35">
      <c r="A1133" s="20">
        <v>1109</v>
      </c>
      <c r="B1133" s="20">
        <v>11.356059621285347</v>
      </c>
      <c r="C1133" s="20">
        <v>-11.351559621285347</v>
      </c>
      <c r="D1133" s="20">
        <v>-2.9565254455514629E-2</v>
      </c>
      <c r="F1133" s="20">
        <v>26.951130561633843</v>
      </c>
      <c r="G1133" s="20">
        <v>2.5333333333333333E-2</v>
      </c>
    </row>
    <row r="1134" spans="1:7" x14ac:dyDescent="0.35">
      <c r="A1134" s="20">
        <v>1110</v>
      </c>
      <c r="B1134" s="20">
        <v>11.356059621285347</v>
      </c>
      <c r="C1134" s="20">
        <v>-11.350959621285346</v>
      </c>
      <c r="D1134" s="20">
        <v>-2.9563691749308157E-2</v>
      </c>
      <c r="F1134" s="20">
        <v>26.975443715049842</v>
      </c>
      <c r="G1134" s="20">
        <v>2.5545454545454545E-2</v>
      </c>
    </row>
    <row r="1135" spans="1:7" x14ac:dyDescent="0.35">
      <c r="A1135" s="20">
        <v>1111</v>
      </c>
      <c r="B1135" s="20">
        <v>11.356059621285347</v>
      </c>
      <c r="C1135" s="20">
        <v>-11.355659621285346</v>
      </c>
      <c r="D1135" s="20">
        <v>-2.9575932947925512E-2</v>
      </c>
      <c r="F1135" s="20">
        <v>26.999756868465841</v>
      </c>
      <c r="G1135" s="20">
        <v>2.6069999999999999E-2</v>
      </c>
    </row>
    <row r="1136" spans="1:7" x14ac:dyDescent="0.35">
      <c r="A1136" s="20">
        <v>1112</v>
      </c>
      <c r="B1136" s="20">
        <v>-5.0510951066631087</v>
      </c>
      <c r="C1136" s="20">
        <v>5.4064691975721999</v>
      </c>
      <c r="D1136" s="20">
        <v>1.4081204950234393E-2</v>
      </c>
      <c r="F1136" s="20">
        <v>27.024070021881837</v>
      </c>
      <c r="G1136" s="20">
        <v>2.6076923076923077E-2</v>
      </c>
    </row>
    <row r="1137" spans="1:7" x14ac:dyDescent="0.35">
      <c r="A1137" s="20">
        <v>1113</v>
      </c>
      <c r="B1137" s="20">
        <v>11.356059621285347</v>
      </c>
      <c r="C1137" s="20">
        <v>-11.351059621285346</v>
      </c>
      <c r="D1137" s="20">
        <v>-2.9563952200342566E-2</v>
      </c>
      <c r="F1137" s="20">
        <v>27.048383175297836</v>
      </c>
      <c r="G1137" s="20">
        <v>2.6200000000000001E-2</v>
      </c>
    </row>
    <row r="1138" spans="1:7" x14ac:dyDescent="0.35">
      <c r="A1138" s="20">
        <v>1114</v>
      </c>
      <c r="B1138" s="20">
        <v>11.356059621285347</v>
      </c>
      <c r="C1138" s="20">
        <v>-11.35439295461868</v>
      </c>
      <c r="D1138" s="20">
        <v>-2.957263390148963E-2</v>
      </c>
      <c r="F1138" s="20">
        <v>27.072696328713835</v>
      </c>
      <c r="G1138" s="20">
        <v>2.6599999999999999E-2</v>
      </c>
    </row>
    <row r="1139" spans="1:7" x14ac:dyDescent="0.35">
      <c r="A1139" s="20">
        <v>1115</v>
      </c>
      <c r="B1139" s="20">
        <v>11.356059621285347</v>
      </c>
      <c r="C1139" s="20">
        <v>-11.354734621285347</v>
      </c>
      <c r="D1139" s="20">
        <v>-2.9573523775857206E-2</v>
      </c>
      <c r="F1139" s="20">
        <v>27.097009482129831</v>
      </c>
      <c r="G1139" s="20">
        <v>2.6660714285714284E-2</v>
      </c>
    </row>
    <row r="1140" spans="1:7" x14ac:dyDescent="0.35">
      <c r="A1140" s="20">
        <v>1116</v>
      </c>
      <c r="B1140" s="20">
        <v>-5.0510951066631087</v>
      </c>
      <c r="C1140" s="20">
        <v>5.0514521466631086</v>
      </c>
      <c r="D1140" s="20">
        <v>1.315655936880325E-2</v>
      </c>
      <c r="F1140" s="20">
        <v>27.12132263554583</v>
      </c>
      <c r="G1140" s="20">
        <v>2.6666666666666668E-2</v>
      </c>
    </row>
    <row r="1141" spans="1:7" x14ac:dyDescent="0.35">
      <c r="A1141" s="20">
        <v>1117</v>
      </c>
      <c r="B1141" s="20">
        <v>11.356059621285347</v>
      </c>
      <c r="C1141" s="20">
        <v>-11.273059621285347</v>
      </c>
      <c r="D1141" s="20">
        <v>-2.9360800393501332E-2</v>
      </c>
      <c r="F1141" s="20">
        <v>27.14563578896183</v>
      </c>
      <c r="G1141" s="20">
        <v>2.6666666666666668E-2</v>
      </c>
    </row>
    <row r="1142" spans="1:7" x14ac:dyDescent="0.35">
      <c r="A1142" s="20">
        <v>1118</v>
      </c>
      <c r="B1142" s="20">
        <v>11.356059621285347</v>
      </c>
      <c r="C1142" s="20">
        <v>-11.331837399063124</v>
      </c>
      <c r="D1142" s="20">
        <v>-2.9513887723727848E-2</v>
      </c>
      <c r="F1142" s="20">
        <v>27.169948942377825</v>
      </c>
      <c r="G1142" s="20">
        <v>2.6666666666666668E-2</v>
      </c>
    </row>
    <row r="1143" spans="1:7" x14ac:dyDescent="0.35">
      <c r="A1143" s="20">
        <v>1119</v>
      </c>
      <c r="B1143" s="20">
        <v>20.653447300456136</v>
      </c>
      <c r="C1143" s="20">
        <v>-20.651066348075183</v>
      </c>
      <c r="D1143" s="20">
        <v>-5.3785915920637563E-2</v>
      </c>
      <c r="F1143" s="20">
        <v>27.194262095793825</v>
      </c>
      <c r="G1143" s="20">
        <v>2.6666666666666668E-2</v>
      </c>
    </row>
    <row r="1144" spans="1:7" x14ac:dyDescent="0.35">
      <c r="A1144" s="20">
        <v>1120</v>
      </c>
      <c r="B1144" s="20">
        <v>3.1524822573111209</v>
      </c>
      <c r="C1144" s="20">
        <v>-3.1524822573111209</v>
      </c>
      <c r="D1144" s="20">
        <v>-8.2106726488165912E-3</v>
      </c>
      <c r="F1144" s="20">
        <v>27.218575249209824</v>
      </c>
      <c r="G1144" s="20">
        <v>2.6666666666666668E-2</v>
      </c>
    </row>
    <row r="1145" spans="1:7" x14ac:dyDescent="0.35">
      <c r="A1145" s="20">
        <v>1121</v>
      </c>
      <c r="B1145" s="20">
        <v>11.356059621285347</v>
      </c>
      <c r="C1145" s="20">
        <v>-11.355943621285347</v>
      </c>
      <c r="D1145" s="20">
        <v>-2.9576672628863241E-2</v>
      </c>
      <c r="F1145" s="20">
        <v>27.24288840262582</v>
      </c>
      <c r="G1145" s="20">
        <v>2.6666666666666668E-2</v>
      </c>
    </row>
    <row r="1146" spans="1:7" x14ac:dyDescent="0.35">
      <c r="A1146" s="20">
        <v>1122</v>
      </c>
      <c r="B1146" s="20">
        <v>20.106542142857855</v>
      </c>
      <c r="C1146" s="20">
        <v>-20.106542142857855</v>
      </c>
      <c r="D1146" s="20">
        <v>-5.2367696995526167E-2</v>
      </c>
      <c r="F1146" s="20">
        <v>27.267201556041819</v>
      </c>
      <c r="G1146" s="20">
        <v>2.6866666666666667E-2</v>
      </c>
    </row>
    <row r="1147" spans="1:7" x14ac:dyDescent="0.35">
      <c r="A1147" s="20">
        <v>1123</v>
      </c>
      <c r="B1147" s="20">
        <v>11.356059621285347</v>
      </c>
      <c r="C1147" s="20">
        <v>-11.353859621285347</v>
      </c>
      <c r="D1147" s="20">
        <v>-2.9571244829306099E-2</v>
      </c>
      <c r="F1147" s="20">
        <v>27.291514709457818</v>
      </c>
      <c r="G1147" s="20">
        <v>2.696969696969697E-2</v>
      </c>
    </row>
    <row r="1148" spans="1:7" x14ac:dyDescent="0.35">
      <c r="A1148" s="20">
        <v>1124</v>
      </c>
      <c r="B1148" s="20">
        <v>11.356059621285347</v>
      </c>
      <c r="C1148" s="20">
        <v>-11.351337399063125</v>
      </c>
      <c r="D1148" s="20">
        <v>-2.9564675675438159E-2</v>
      </c>
      <c r="F1148" s="20">
        <v>27.315827862873814</v>
      </c>
      <c r="G1148" s="20">
        <v>2.7E-2</v>
      </c>
    </row>
    <row r="1149" spans="1:7" x14ac:dyDescent="0.35">
      <c r="A1149" s="20">
        <v>1125</v>
      </c>
      <c r="B1149" s="20">
        <v>-5.0510951066631087</v>
      </c>
      <c r="C1149" s="20">
        <v>5.0510951066631087</v>
      </c>
      <c r="D1149" s="20">
        <v>1.3155629454429987E-2</v>
      </c>
      <c r="F1149" s="20">
        <v>27.340141016289813</v>
      </c>
      <c r="G1149" s="20">
        <v>2.7E-2</v>
      </c>
    </row>
    <row r="1150" spans="1:7" x14ac:dyDescent="0.35">
      <c r="A1150" s="20">
        <v>1126</v>
      </c>
      <c r="B1150" s="20">
        <v>11.356059621285347</v>
      </c>
      <c r="C1150" s="20">
        <v>-11.351059621285346</v>
      </c>
      <c r="D1150" s="20">
        <v>-2.9563952200342566E-2</v>
      </c>
      <c r="F1150" s="20">
        <v>27.364454169705812</v>
      </c>
      <c r="G1150" s="20">
        <v>2.7025E-2</v>
      </c>
    </row>
    <row r="1151" spans="1:7" x14ac:dyDescent="0.35">
      <c r="A1151" s="20">
        <v>1127</v>
      </c>
      <c r="B1151" s="20">
        <v>10.809154463687065</v>
      </c>
      <c r="C1151" s="20">
        <v>-10.792440177972779</v>
      </c>
      <c r="D1151" s="20">
        <v>-2.8109022081809314E-2</v>
      </c>
      <c r="F1151" s="20">
        <v>27.388767323121808</v>
      </c>
      <c r="G1151" s="20">
        <v>2.7199999999999998E-2</v>
      </c>
    </row>
    <row r="1152" spans="1:7" x14ac:dyDescent="0.35">
      <c r="A1152" s="20">
        <v>1128</v>
      </c>
      <c r="B1152" s="20">
        <v>11.356059621285347</v>
      </c>
      <c r="C1152" s="20">
        <v>-11.355059621285347</v>
      </c>
      <c r="D1152" s="20">
        <v>-2.9574370241719043E-2</v>
      </c>
      <c r="F1152" s="20">
        <v>27.413080476537807</v>
      </c>
      <c r="G1152" s="20">
        <v>2.720408163265306E-2</v>
      </c>
    </row>
    <row r="1153" spans="1:7" x14ac:dyDescent="0.35">
      <c r="A1153" s="20">
        <v>1129</v>
      </c>
      <c r="B1153" s="20">
        <v>11.356059621285347</v>
      </c>
      <c r="C1153" s="20">
        <v>-11.355009621285348</v>
      </c>
      <c r="D1153" s="20">
        <v>-2.9574240016201837E-2</v>
      </c>
      <c r="F1153" s="20">
        <v>27.437393629953807</v>
      </c>
      <c r="G1153" s="20">
        <v>2.7272727272727271E-2</v>
      </c>
    </row>
    <row r="1154" spans="1:7" x14ac:dyDescent="0.35">
      <c r="A1154" s="20">
        <v>1130</v>
      </c>
      <c r="B1154" s="20">
        <v>-5.5980002642613904</v>
      </c>
      <c r="C1154" s="20">
        <v>5.6002002642613906</v>
      </c>
      <c r="D1154" s="20">
        <v>1.4585779517403485E-2</v>
      </c>
      <c r="F1154" s="20">
        <v>27.461706783369802</v>
      </c>
      <c r="G1154" s="20">
        <v>2.7300000000000001E-2</v>
      </c>
    </row>
    <row r="1155" spans="1:7" x14ac:dyDescent="0.35">
      <c r="A1155" s="20">
        <v>1131</v>
      </c>
      <c r="B1155" s="20">
        <v>11.356059621285347</v>
      </c>
      <c r="C1155" s="20">
        <v>-11.356059621285347</v>
      </c>
      <c r="D1155" s="20">
        <v>-2.9576974752063161E-2</v>
      </c>
      <c r="F1155" s="20">
        <v>27.486019936785802</v>
      </c>
      <c r="G1155" s="20">
        <v>2.75E-2</v>
      </c>
    </row>
    <row r="1156" spans="1:7" x14ac:dyDescent="0.35">
      <c r="A1156" s="20">
        <v>1132</v>
      </c>
      <c r="B1156" s="20">
        <v>11.356059621285347</v>
      </c>
      <c r="C1156" s="20">
        <v>-11.212259621285346</v>
      </c>
      <c r="D1156" s="20">
        <v>-2.920244616457893E-2</v>
      </c>
      <c r="F1156" s="20">
        <v>27.510333090201801</v>
      </c>
      <c r="G1156" s="20">
        <v>2.75E-2</v>
      </c>
    </row>
    <row r="1157" spans="1:7" x14ac:dyDescent="0.35">
      <c r="A1157" s="20">
        <v>1133</v>
      </c>
      <c r="B1157" s="20">
        <v>11.356059621285347</v>
      </c>
      <c r="C1157" s="20">
        <v>-11.349392954618681</v>
      </c>
      <c r="D1157" s="20">
        <v>-2.955961134976904E-2</v>
      </c>
      <c r="F1157" s="20">
        <v>27.534646243617797</v>
      </c>
      <c r="G1157" s="20">
        <v>2.787363950092912E-2</v>
      </c>
    </row>
    <row r="1158" spans="1:7" x14ac:dyDescent="0.35">
      <c r="A1158" s="20">
        <v>1134</v>
      </c>
      <c r="B1158" s="20">
        <v>20.106542142857855</v>
      </c>
      <c r="C1158" s="20">
        <v>-20.106502142857856</v>
      </c>
      <c r="D1158" s="20">
        <v>-5.2367592815112406E-2</v>
      </c>
      <c r="F1158" s="20">
        <v>27.558959397033796</v>
      </c>
      <c r="G1158" s="20">
        <v>2.8000000000000001E-2</v>
      </c>
    </row>
    <row r="1159" spans="1:7" x14ac:dyDescent="0.35">
      <c r="A1159" s="20">
        <v>1135</v>
      </c>
      <c r="B1159" s="20">
        <v>11.356059621285347</v>
      </c>
      <c r="C1159" s="20">
        <v>-11.306059621285346</v>
      </c>
      <c r="D1159" s="20">
        <v>-2.9446749234857239E-2</v>
      </c>
      <c r="F1159" s="20">
        <v>27.583272550449795</v>
      </c>
      <c r="G1159" s="20">
        <v>2.8420000000000001E-2</v>
      </c>
    </row>
    <row r="1160" spans="1:7" x14ac:dyDescent="0.35">
      <c r="A1160" s="20">
        <v>1136</v>
      </c>
      <c r="B1160" s="20">
        <v>11.356059621285347</v>
      </c>
      <c r="C1160" s="20">
        <v>-11.291620480473892</v>
      </c>
      <c r="D1160" s="20">
        <v>-2.9409142343253623E-2</v>
      </c>
      <c r="F1160" s="20">
        <v>27.607585703865791</v>
      </c>
      <c r="G1160" s="20">
        <v>2.8500000000000001E-2</v>
      </c>
    </row>
    <row r="1161" spans="1:7" x14ac:dyDescent="0.35">
      <c r="A1161" s="20">
        <v>1137</v>
      </c>
      <c r="B1161" s="20">
        <v>11.356059621285347</v>
      </c>
      <c r="C1161" s="20">
        <v>-10.961059621285347</v>
      </c>
      <c r="D1161" s="20">
        <v>-2.8548193166136389E-2</v>
      </c>
      <c r="F1161" s="20">
        <v>27.63189885728179</v>
      </c>
      <c r="G1161" s="20">
        <v>2.87E-2</v>
      </c>
    </row>
    <row r="1162" spans="1:7" x14ac:dyDescent="0.35">
      <c r="A1162" s="20">
        <v>1138</v>
      </c>
      <c r="B1162" s="20">
        <v>16.825111197268164</v>
      </c>
      <c r="C1162" s="20">
        <v>-16.821539768696734</v>
      </c>
      <c r="D1162" s="20">
        <v>-4.3811874331569974E-2</v>
      </c>
      <c r="F1162" s="20">
        <v>27.656212010697786</v>
      </c>
      <c r="G1162" s="20">
        <v>2.9000000000000001E-2</v>
      </c>
    </row>
    <row r="1163" spans="1:7" x14ac:dyDescent="0.35">
      <c r="A1163" s="20">
        <v>1139</v>
      </c>
      <c r="B1163" s="20">
        <v>11.356059621285347</v>
      </c>
      <c r="C1163" s="20">
        <v>-11.355434621285347</v>
      </c>
      <c r="D1163" s="20">
        <v>-2.9575346933098087E-2</v>
      </c>
      <c r="F1163" s="20">
        <v>27.680525164113785</v>
      </c>
      <c r="G1163" s="20">
        <v>2.9250000000000002E-2</v>
      </c>
    </row>
    <row r="1164" spans="1:7" x14ac:dyDescent="0.35">
      <c r="A1164" s="20">
        <v>1140</v>
      </c>
      <c r="B1164" s="20">
        <v>11.356059621285347</v>
      </c>
      <c r="C1164" s="20">
        <v>-11.356059621285347</v>
      </c>
      <c r="D1164" s="20">
        <v>-2.9576974752063161E-2</v>
      </c>
      <c r="F1164" s="20">
        <v>27.704838317529784</v>
      </c>
      <c r="G1164" s="20">
        <v>2.93E-2</v>
      </c>
    </row>
    <row r="1165" spans="1:7" x14ac:dyDescent="0.35">
      <c r="A1165" s="20">
        <v>1141</v>
      </c>
      <c r="B1165" s="20">
        <v>11.356059621285347</v>
      </c>
      <c r="C1165" s="20">
        <v>-11.356059621285347</v>
      </c>
      <c r="D1165" s="20">
        <v>-2.9576974752063161E-2</v>
      </c>
      <c r="F1165" s="20">
        <v>27.72915147094578</v>
      </c>
      <c r="G1165" s="20">
        <v>2.955E-2</v>
      </c>
    </row>
    <row r="1166" spans="1:7" x14ac:dyDescent="0.35">
      <c r="A1166" s="20">
        <v>1142</v>
      </c>
      <c r="B1166" s="20">
        <v>11.356059621285347</v>
      </c>
      <c r="C1166" s="20">
        <v>-11.356059621285347</v>
      </c>
      <c r="D1166" s="20">
        <v>-2.9576974752063161E-2</v>
      </c>
      <c r="F1166" s="20">
        <v>27.753464624361779</v>
      </c>
      <c r="G1166" s="20">
        <v>2.9894179894179893E-2</v>
      </c>
    </row>
    <row r="1167" spans="1:7" x14ac:dyDescent="0.35">
      <c r="A1167" s="20">
        <v>1143</v>
      </c>
      <c r="B1167" s="20">
        <v>11.356059621285347</v>
      </c>
      <c r="C1167" s="20">
        <v>-11.351926287952013</v>
      </c>
      <c r="D1167" s="20">
        <v>-2.9566209442640802E-2</v>
      </c>
      <c r="F1167" s="20">
        <v>27.777777777777779</v>
      </c>
      <c r="G1167" s="20">
        <v>0.03</v>
      </c>
    </row>
    <row r="1168" spans="1:7" x14ac:dyDescent="0.35">
      <c r="A1168" s="20">
        <v>1144</v>
      </c>
      <c r="B1168" s="20">
        <v>11.356059621285347</v>
      </c>
      <c r="C1168" s="20">
        <v>-11.356059621285347</v>
      </c>
      <c r="D1168" s="20">
        <v>-2.9576974752063161E-2</v>
      </c>
      <c r="F1168" s="20">
        <v>27.802090931193774</v>
      </c>
      <c r="G1168" s="20">
        <v>0.03</v>
      </c>
    </row>
    <row r="1169" spans="1:7" x14ac:dyDescent="0.35">
      <c r="A1169" s="20">
        <v>1145</v>
      </c>
      <c r="B1169" s="20">
        <v>-5.0510951066631087</v>
      </c>
      <c r="C1169" s="20">
        <v>5.0523451066631084</v>
      </c>
      <c r="D1169" s="20">
        <v>1.3158885092360134E-2</v>
      </c>
      <c r="F1169" s="20">
        <v>27.826404084609774</v>
      </c>
      <c r="G1169" s="20">
        <v>0.03</v>
      </c>
    </row>
    <row r="1170" spans="1:7" x14ac:dyDescent="0.35">
      <c r="A1170" s="20">
        <v>1146</v>
      </c>
      <c r="B1170" s="20">
        <v>6.980818360499093</v>
      </c>
      <c r="C1170" s="20">
        <v>-6.8924850271657601</v>
      </c>
      <c r="D1170" s="20">
        <v>-1.7951548549934533E-2</v>
      </c>
      <c r="F1170" s="20">
        <v>27.850717238025773</v>
      </c>
      <c r="G1170" s="20">
        <v>0.03</v>
      </c>
    </row>
    <row r="1171" spans="1:7" x14ac:dyDescent="0.35">
      <c r="A1171" s="20">
        <v>1147</v>
      </c>
      <c r="B1171" s="20">
        <v>-5.0510951066631087</v>
      </c>
      <c r="C1171" s="20">
        <v>5.0510951066631087</v>
      </c>
      <c r="D1171" s="20">
        <v>1.3155629454429987E-2</v>
      </c>
      <c r="F1171" s="20">
        <v>27.875030391441769</v>
      </c>
      <c r="G1171" s="20">
        <v>0.03</v>
      </c>
    </row>
    <row r="1172" spans="1:7" x14ac:dyDescent="0.35">
      <c r="A1172" s="20">
        <v>1148</v>
      </c>
      <c r="B1172" s="20">
        <v>11.356059621285347</v>
      </c>
      <c r="C1172" s="20">
        <v>-11.35119295461868</v>
      </c>
      <c r="D1172" s="20">
        <v>-2.9564299468388452E-2</v>
      </c>
      <c r="F1172" s="20">
        <v>27.899343544857768</v>
      </c>
      <c r="G1172" s="20">
        <v>0.03</v>
      </c>
    </row>
    <row r="1173" spans="1:7" x14ac:dyDescent="0.35">
      <c r="A1173" s="20">
        <v>1149</v>
      </c>
      <c r="B1173" s="20">
        <v>11.356059621285347</v>
      </c>
      <c r="C1173" s="20">
        <v>-11.354559621285347</v>
      </c>
      <c r="D1173" s="20">
        <v>-2.9573067986546984E-2</v>
      </c>
      <c r="F1173" s="20">
        <v>27.923656698273767</v>
      </c>
      <c r="G1173" s="20">
        <v>3.0066666666666665E-2</v>
      </c>
    </row>
    <row r="1174" spans="1:7" x14ac:dyDescent="0.35">
      <c r="A1174" s="20">
        <v>1150</v>
      </c>
      <c r="B1174" s="20">
        <v>-5.0510951066631087</v>
      </c>
      <c r="C1174" s="20">
        <v>5.1518951066631082</v>
      </c>
      <c r="D1174" s="20">
        <v>1.3418164097117121E-2</v>
      </c>
      <c r="F1174" s="20">
        <v>27.947969851689763</v>
      </c>
      <c r="G1174" s="20">
        <v>3.0124999999999999E-2</v>
      </c>
    </row>
    <row r="1175" spans="1:7" x14ac:dyDescent="0.35">
      <c r="A1175" s="20">
        <v>1151</v>
      </c>
      <c r="B1175" s="20">
        <v>11.356059621285347</v>
      </c>
      <c r="C1175" s="20">
        <v>-11.356059621285347</v>
      </c>
      <c r="D1175" s="20">
        <v>-2.9576974752063161E-2</v>
      </c>
      <c r="F1175" s="20">
        <v>27.972283005105762</v>
      </c>
      <c r="G1175" s="20">
        <v>3.0153846153846153E-2</v>
      </c>
    </row>
    <row r="1176" spans="1:7" x14ac:dyDescent="0.35">
      <c r="A1176" s="20">
        <v>1152</v>
      </c>
      <c r="B1176" s="20">
        <v>11.356059621285347</v>
      </c>
      <c r="C1176" s="20">
        <v>-11.299122121285347</v>
      </c>
      <c r="D1176" s="20">
        <v>-2.9428680444344917E-2</v>
      </c>
      <c r="F1176" s="20">
        <v>27.996596158521761</v>
      </c>
      <c r="G1176" s="20">
        <v>3.058E-2</v>
      </c>
    </row>
    <row r="1177" spans="1:7" x14ac:dyDescent="0.35">
      <c r="A1177" s="20">
        <v>1153</v>
      </c>
      <c r="B1177" s="20">
        <v>11.356059621285347</v>
      </c>
      <c r="C1177" s="20">
        <v>-11.349809621285347</v>
      </c>
      <c r="D1177" s="20">
        <v>-2.9560696562412423E-2</v>
      </c>
      <c r="F1177" s="20">
        <v>28.020909311937757</v>
      </c>
      <c r="G1177" s="20">
        <v>3.0666666666666665E-2</v>
      </c>
    </row>
    <row r="1178" spans="1:7" x14ac:dyDescent="0.35">
      <c r="A1178" s="20">
        <v>1154</v>
      </c>
      <c r="B1178" s="20">
        <v>11.356059621285347</v>
      </c>
      <c r="C1178" s="20">
        <v>-11.291059621285347</v>
      </c>
      <c r="D1178" s="20">
        <v>-2.9407681579695467E-2</v>
      </c>
      <c r="F1178" s="20">
        <v>28.045222465353756</v>
      </c>
      <c r="G1178" s="20">
        <v>3.0833333333333334E-2</v>
      </c>
    </row>
    <row r="1179" spans="1:7" x14ac:dyDescent="0.35">
      <c r="A1179" s="20">
        <v>1155</v>
      </c>
      <c r="B1179" s="20">
        <v>11.356059621285347</v>
      </c>
      <c r="C1179" s="20">
        <v>-11.348539621285347</v>
      </c>
      <c r="D1179" s="20">
        <v>-2.9557388834275392E-2</v>
      </c>
      <c r="F1179" s="20">
        <v>28.069535618769756</v>
      </c>
      <c r="G1179" s="20">
        <v>3.1050000000000001E-2</v>
      </c>
    </row>
    <row r="1180" spans="1:7" x14ac:dyDescent="0.35">
      <c r="A1180" s="20">
        <v>1156</v>
      </c>
      <c r="B1180" s="20">
        <v>11.356059621285347</v>
      </c>
      <c r="C1180" s="20">
        <v>-11.356059621285347</v>
      </c>
      <c r="D1180" s="20">
        <v>-2.9576974752063161E-2</v>
      </c>
      <c r="F1180" s="20">
        <v>28.093848772185751</v>
      </c>
      <c r="G1180" s="20">
        <v>3.1333333333333331E-2</v>
      </c>
    </row>
    <row r="1181" spans="1:7" x14ac:dyDescent="0.35">
      <c r="A1181" s="20">
        <v>1157</v>
      </c>
      <c r="B1181" s="20">
        <v>-5.0510951066631087</v>
      </c>
      <c r="C1181" s="20">
        <v>5.066195106663109</v>
      </c>
      <c r="D1181" s="20">
        <v>1.3194957560626176E-2</v>
      </c>
      <c r="F1181" s="20">
        <v>28.118161925601751</v>
      </c>
      <c r="G1181" s="20">
        <v>3.1413333333333335E-2</v>
      </c>
    </row>
    <row r="1182" spans="1:7" x14ac:dyDescent="0.35">
      <c r="A1182" s="20">
        <v>1158</v>
      </c>
      <c r="B1182" s="20">
        <v>11.356059621285347</v>
      </c>
      <c r="C1182" s="20">
        <v>-11.35139295461868</v>
      </c>
      <c r="D1182" s="20">
        <v>-2.9564820370457275E-2</v>
      </c>
      <c r="F1182" s="20">
        <v>28.14247507901775</v>
      </c>
      <c r="G1182" s="20">
        <v>3.1481481481481478E-2</v>
      </c>
    </row>
    <row r="1183" spans="1:7" x14ac:dyDescent="0.35">
      <c r="A1183" s="20">
        <v>1159</v>
      </c>
      <c r="B1183" s="20">
        <v>10.809154463687065</v>
      </c>
      <c r="C1183" s="20">
        <v>-10.809154463687065</v>
      </c>
      <c r="D1183" s="20">
        <v>-2.8152554611846722E-2</v>
      </c>
      <c r="F1183" s="20">
        <v>28.166788232433746</v>
      </c>
      <c r="G1183" s="20">
        <v>3.1875000000000001E-2</v>
      </c>
    </row>
    <row r="1184" spans="1:7" x14ac:dyDescent="0.35">
      <c r="A1184" s="20">
        <v>1160</v>
      </c>
      <c r="B1184" s="20">
        <v>11.356059621285347</v>
      </c>
      <c r="C1184" s="20">
        <v>-11.317559621285346</v>
      </c>
      <c r="D1184" s="20">
        <v>-2.94767011038146E-2</v>
      </c>
      <c r="F1184" s="20">
        <v>28.191101385849745</v>
      </c>
      <c r="G1184" s="20">
        <v>3.2000000000000001E-2</v>
      </c>
    </row>
    <row r="1185" spans="1:7" x14ac:dyDescent="0.35">
      <c r="A1185" s="20">
        <v>1161</v>
      </c>
      <c r="B1185" s="20">
        <v>16.278206039669882</v>
      </c>
      <c r="C1185" s="20">
        <v>-16.278206039669882</v>
      </c>
      <c r="D1185" s="20">
        <v>-4.2396756014011105E-2</v>
      </c>
      <c r="F1185" s="20">
        <v>28.215414539265744</v>
      </c>
      <c r="G1185" s="20">
        <v>3.2000000000000001E-2</v>
      </c>
    </row>
    <row r="1186" spans="1:7" x14ac:dyDescent="0.35">
      <c r="A1186" s="20">
        <v>1162</v>
      </c>
      <c r="B1186" s="20">
        <v>10.809154463687065</v>
      </c>
      <c r="C1186" s="20">
        <v>-10.808571130353732</v>
      </c>
      <c r="D1186" s="20">
        <v>-2.8151035314145988E-2</v>
      </c>
      <c r="F1186" s="20">
        <v>28.23972769268174</v>
      </c>
      <c r="G1186" s="20">
        <v>3.2000000000000001E-2</v>
      </c>
    </row>
    <row r="1187" spans="1:7" x14ac:dyDescent="0.35">
      <c r="A1187" s="20">
        <v>1163</v>
      </c>
      <c r="B1187" s="20">
        <v>11.356059621285347</v>
      </c>
      <c r="C1187" s="20">
        <v>-11.356059621285347</v>
      </c>
      <c r="D1187" s="20">
        <v>-2.9576974752063161E-2</v>
      </c>
      <c r="F1187" s="20">
        <v>28.264040846097739</v>
      </c>
      <c r="G1187" s="20">
        <v>3.214285714285714E-2</v>
      </c>
    </row>
    <row r="1188" spans="1:7" x14ac:dyDescent="0.35">
      <c r="A1188" s="20">
        <v>1164</v>
      </c>
      <c r="B1188" s="20">
        <v>11.356059621285347</v>
      </c>
      <c r="C1188" s="20">
        <v>-11.356059621285347</v>
      </c>
      <c r="D1188" s="20">
        <v>-2.9576974752063161E-2</v>
      </c>
      <c r="F1188" s="20">
        <v>28.288353999513738</v>
      </c>
      <c r="G1188" s="20">
        <v>3.2500000000000001E-2</v>
      </c>
    </row>
    <row r="1189" spans="1:7" x14ac:dyDescent="0.35">
      <c r="A1189" s="20">
        <v>1165</v>
      </c>
      <c r="B1189" s="20">
        <v>9.1684389908922199</v>
      </c>
      <c r="C1189" s="20">
        <v>-8.9613889908922193</v>
      </c>
      <c r="D1189" s="20">
        <v>-2.3340030324447689E-2</v>
      </c>
      <c r="F1189" s="20">
        <v>28.312667152929734</v>
      </c>
      <c r="G1189" s="20">
        <v>3.2500000000000001E-2</v>
      </c>
    </row>
    <row r="1190" spans="1:7" x14ac:dyDescent="0.35">
      <c r="A1190" s="20">
        <v>1166</v>
      </c>
      <c r="B1190" s="20">
        <v>10.809154463687065</v>
      </c>
      <c r="C1190" s="20">
        <v>-10.617754463687065</v>
      </c>
      <c r="D1190" s="20">
        <v>-2.7654051331982458E-2</v>
      </c>
      <c r="F1190" s="20">
        <v>28.336980306345733</v>
      </c>
      <c r="G1190" s="20">
        <v>3.2500000000000001E-2</v>
      </c>
    </row>
    <row r="1191" spans="1:7" x14ac:dyDescent="0.35">
      <c r="A1191" s="20">
        <v>1167</v>
      </c>
      <c r="B1191" s="20">
        <v>10.809154463687065</v>
      </c>
      <c r="C1191" s="20">
        <v>-10.792837797020399</v>
      </c>
      <c r="D1191" s="20">
        <v>-2.8110057684731859E-2</v>
      </c>
      <c r="F1191" s="20">
        <v>28.361293459761733</v>
      </c>
      <c r="G1191" s="20">
        <v>3.2500000000000001E-2</v>
      </c>
    </row>
    <row r="1192" spans="1:7" x14ac:dyDescent="0.35">
      <c r="A1192" s="20">
        <v>1168</v>
      </c>
      <c r="B1192" s="20">
        <v>11.356059621285347</v>
      </c>
      <c r="C1192" s="20">
        <v>-11.29939295461868</v>
      </c>
      <c r="D1192" s="20">
        <v>-2.9429385832563118E-2</v>
      </c>
      <c r="F1192" s="20">
        <v>28.385606613177728</v>
      </c>
      <c r="G1192" s="20">
        <v>3.267605633802817E-2</v>
      </c>
    </row>
    <row r="1193" spans="1:7" x14ac:dyDescent="0.35">
      <c r="A1193" s="20">
        <v>1169</v>
      </c>
      <c r="B1193" s="20">
        <v>11.356059621285347</v>
      </c>
      <c r="C1193" s="20">
        <v>-11.354359621285347</v>
      </c>
      <c r="D1193" s="20">
        <v>-2.9572547084478162E-2</v>
      </c>
      <c r="F1193" s="20">
        <v>28.409919766593728</v>
      </c>
      <c r="G1193" s="20">
        <v>3.272727272727273E-2</v>
      </c>
    </row>
    <row r="1194" spans="1:7" x14ac:dyDescent="0.35">
      <c r="A1194" s="20">
        <v>1170</v>
      </c>
      <c r="B1194" s="20">
        <v>11.356059621285347</v>
      </c>
      <c r="C1194" s="20">
        <v>-11.352059621285347</v>
      </c>
      <c r="D1194" s="20">
        <v>-2.9566556710686687E-2</v>
      </c>
      <c r="F1194" s="20">
        <v>28.434232920009727</v>
      </c>
      <c r="G1194" s="20">
        <v>3.2804E-2</v>
      </c>
    </row>
    <row r="1195" spans="1:7" x14ac:dyDescent="0.35">
      <c r="A1195" s="20">
        <v>1171</v>
      </c>
      <c r="B1195" s="20">
        <v>17.918921512464728</v>
      </c>
      <c r="C1195" s="20">
        <v>-17.917921512464726</v>
      </c>
      <c r="D1195" s="20">
        <v>-4.6667411924316296E-2</v>
      </c>
      <c r="F1195" s="20">
        <v>28.458546073425723</v>
      </c>
      <c r="G1195" s="20">
        <v>3.3033333333333331E-2</v>
      </c>
    </row>
    <row r="1196" spans="1:7" x14ac:dyDescent="0.35">
      <c r="A1196" s="20">
        <v>1172</v>
      </c>
      <c r="B1196" s="20">
        <v>11.356059621285347</v>
      </c>
      <c r="C1196" s="20">
        <v>-11.356059621285347</v>
      </c>
      <c r="D1196" s="20">
        <v>-2.9576974752063161E-2</v>
      </c>
      <c r="F1196" s="20">
        <v>28.482859226841722</v>
      </c>
      <c r="G1196" s="20">
        <v>3.307692307692308E-2</v>
      </c>
    </row>
    <row r="1197" spans="1:7" x14ac:dyDescent="0.35">
      <c r="A1197" s="20">
        <v>1173</v>
      </c>
      <c r="B1197" s="20">
        <v>8.6215338332939382</v>
      </c>
      <c r="C1197" s="20">
        <v>-8.6212938332939384</v>
      </c>
      <c r="D1197" s="20">
        <v>-2.2454248968498382E-2</v>
      </c>
      <c r="F1197" s="20">
        <v>28.507172380257721</v>
      </c>
      <c r="G1197" s="20">
        <v>3.3333333333333333E-2</v>
      </c>
    </row>
    <row r="1198" spans="1:7" x14ac:dyDescent="0.35">
      <c r="A1198" s="20">
        <v>1174</v>
      </c>
      <c r="B1198" s="20">
        <v>11.356059621285347</v>
      </c>
      <c r="C1198" s="20">
        <v>-11.29699295461868</v>
      </c>
      <c r="D1198" s="20">
        <v>-2.9423135007737234E-2</v>
      </c>
      <c r="F1198" s="20">
        <v>28.531485533673717</v>
      </c>
      <c r="G1198" s="20">
        <v>3.3333333333333333E-2</v>
      </c>
    </row>
    <row r="1199" spans="1:7" x14ac:dyDescent="0.35">
      <c r="A1199" s="20">
        <v>1175</v>
      </c>
      <c r="B1199" s="20">
        <v>11.356059621285347</v>
      </c>
      <c r="C1199" s="20">
        <v>-11.326809621285348</v>
      </c>
      <c r="D1199" s="20">
        <v>-2.9500792824497697E-2</v>
      </c>
      <c r="F1199" s="20">
        <v>28.555798687089716</v>
      </c>
      <c r="G1199" s="20">
        <v>3.3333333333333333E-2</v>
      </c>
    </row>
    <row r="1200" spans="1:7" x14ac:dyDescent="0.35">
      <c r="A1200" s="20">
        <v>1176</v>
      </c>
      <c r="B1200" s="20">
        <v>-1.7696641610734183</v>
      </c>
      <c r="C1200" s="20">
        <v>1.769721303930561</v>
      </c>
      <c r="D1200" s="20">
        <v>4.6092574422938798E-3</v>
      </c>
      <c r="F1200" s="20">
        <v>28.580111840505715</v>
      </c>
      <c r="G1200" s="20">
        <v>3.3333333333333333E-2</v>
      </c>
    </row>
    <row r="1201" spans="1:7" x14ac:dyDescent="0.35">
      <c r="A1201" s="20">
        <v>1177</v>
      </c>
      <c r="B1201" s="20">
        <v>11.356059621285347</v>
      </c>
      <c r="C1201" s="20">
        <v>-11.356059621285347</v>
      </c>
      <c r="D1201" s="20">
        <v>-2.9576974752063161E-2</v>
      </c>
      <c r="F1201" s="20">
        <v>28.604424993921711</v>
      </c>
      <c r="G1201" s="20">
        <v>3.3333333333333333E-2</v>
      </c>
    </row>
    <row r="1202" spans="1:7" x14ac:dyDescent="0.35">
      <c r="A1202" s="20">
        <v>1178</v>
      </c>
      <c r="B1202" s="20">
        <v>11.356059621285347</v>
      </c>
      <c r="C1202" s="20">
        <v>-11.35599295461868</v>
      </c>
      <c r="D1202" s="20">
        <v>-2.957680111804022E-2</v>
      </c>
      <c r="F1202" s="20">
        <v>28.62873814733771</v>
      </c>
      <c r="G1202" s="20">
        <v>3.3399999999999999E-2</v>
      </c>
    </row>
    <row r="1203" spans="1:7" x14ac:dyDescent="0.35">
      <c r="A1203" s="20">
        <v>1179</v>
      </c>
      <c r="B1203" s="20">
        <v>11.356059621285347</v>
      </c>
      <c r="C1203" s="20">
        <v>-11.302726287952014</v>
      </c>
      <c r="D1203" s="20">
        <v>-2.9438067533710179E-2</v>
      </c>
      <c r="F1203" s="20">
        <v>28.65305130075371</v>
      </c>
      <c r="G1203" s="20">
        <v>3.3444444444444443E-2</v>
      </c>
    </row>
    <row r="1204" spans="1:7" x14ac:dyDescent="0.35">
      <c r="A1204" s="20">
        <v>1180</v>
      </c>
      <c r="B1204" s="20">
        <v>7.5277235180973747</v>
      </c>
      <c r="C1204" s="20">
        <v>-7.410223518097375</v>
      </c>
      <c r="D1204" s="20">
        <v>-1.9300003805114183E-2</v>
      </c>
      <c r="F1204" s="20">
        <v>28.677364454169705</v>
      </c>
      <c r="G1204" s="20">
        <v>3.3666666666666664E-2</v>
      </c>
    </row>
    <row r="1205" spans="1:7" x14ac:dyDescent="0.35">
      <c r="A1205" s="20">
        <v>1181</v>
      </c>
      <c r="B1205" s="20">
        <v>11.356059621285347</v>
      </c>
      <c r="C1205" s="20">
        <v>-11.355979621285346</v>
      </c>
      <c r="D1205" s="20">
        <v>-2.9576766391235632E-2</v>
      </c>
      <c r="F1205" s="20">
        <v>28.701677607585705</v>
      </c>
      <c r="G1205" s="20">
        <v>3.3673333333333333E-2</v>
      </c>
    </row>
    <row r="1206" spans="1:7" x14ac:dyDescent="0.35">
      <c r="A1206" s="20">
        <v>1182</v>
      </c>
      <c r="B1206" s="20">
        <v>17.372016354866446</v>
      </c>
      <c r="C1206" s="20">
        <v>-17.330016354866444</v>
      </c>
      <c r="D1206" s="20">
        <v>-4.5136206859991E-2</v>
      </c>
      <c r="F1206" s="20">
        <v>28.7259907610017</v>
      </c>
      <c r="G1206" s="20">
        <v>3.4000000000000002E-2</v>
      </c>
    </row>
    <row r="1207" spans="1:7" x14ac:dyDescent="0.35">
      <c r="A1207" s="20">
        <v>1183</v>
      </c>
      <c r="B1207" s="20">
        <v>16.825111197268164</v>
      </c>
      <c r="C1207" s="20">
        <v>-16.785111197268165</v>
      </c>
      <c r="D1207" s="20">
        <v>-4.3716995740462804E-2</v>
      </c>
      <c r="F1207" s="20">
        <v>28.7503039144177</v>
      </c>
      <c r="G1207" s="20">
        <v>3.4125000000000003E-2</v>
      </c>
    </row>
    <row r="1208" spans="1:7" x14ac:dyDescent="0.35">
      <c r="A1208" s="20">
        <v>1184</v>
      </c>
      <c r="B1208" s="20">
        <v>10.809154463687065</v>
      </c>
      <c r="C1208" s="20">
        <v>-9.7597908273234282</v>
      </c>
      <c r="D1208" s="20">
        <v>-2.5419476166195915E-2</v>
      </c>
      <c r="F1208" s="20">
        <v>28.774617067833699</v>
      </c>
      <c r="G1208" s="20">
        <v>3.4200000000000001E-2</v>
      </c>
    </row>
    <row r="1209" spans="1:7" x14ac:dyDescent="0.35">
      <c r="A1209" s="20">
        <v>1185</v>
      </c>
      <c r="B1209" s="20">
        <v>9.7153441484905017</v>
      </c>
      <c r="C1209" s="20">
        <v>-8.6609441484905023</v>
      </c>
      <c r="D1209" s="20">
        <v>-2.255751862457539E-2</v>
      </c>
      <c r="F1209" s="20">
        <v>28.798930221249694</v>
      </c>
      <c r="G1209" s="20">
        <v>3.44748684310884E-2</v>
      </c>
    </row>
    <row r="1210" spans="1:7" x14ac:dyDescent="0.35">
      <c r="A1210" s="20">
        <v>1186</v>
      </c>
      <c r="B1210" s="20">
        <v>9.7153441484905017</v>
      </c>
      <c r="C1210" s="20">
        <v>-8.6480108151571677</v>
      </c>
      <c r="D1210" s="20">
        <v>-2.2523833624124787E-2</v>
      </c>
      <c r="F1210" s="20">
        <v>28.823243374665694</v>
      </c>
      <c r="G1210" s="20">
        <v>3.4666666666666665E-2</v>
      </c>
    </row>
    <row r="1211" spans="1:7" x14ac:dyDescent="0.35">
      <c r="A1211" s="20">
        <v>1187</v>
      </c>
      <c r="B1211" s="20">
        <v>10.262249306088783</v>
      </c>
      <c r="C1211" s="20">
        <v>-9.2209921632316405</v>
      </c>
      <c r="D1211" s="20">
        <v>-2.4016169472171667E-2</v>
      </c>
      <c r="F1211" s="20">
        <v>28.847556528081693</v>
      </c>
      <c r="G1211" s="20">
        <v>3.5400000000000001E-2</v>
      </c>
    </row>
    <row r="1212" spans="1:7" x14ac:dyDescent="0.35">
      <c r="A1212" s="20">
        <v>1188</v>
      </c>
      <c r="B1212" s="20">
        <v>16.278206039669882</v>
      </c>
      <c r="C1212" s="20">
        <v>-14.672706039669883</v>
      </c>
      <c r="D1212" s="20">
        <v>-3.8215214656528988E-2</v>
      </c>
      <c r="F1212" s="20">
        <v>28.871869681497689</v>
      </c>
      <c r="G1212" s="20">
        <v>3.5499999999999997E-2</v>
      </c>
    </row>
    <row r="1213" spans="1:7" x14ac:dyDescent="0.35">
      <c r="A1213" s="20">
        <v>1189</v>
      </c>
      <c r="B1213" s="20">
        <v>16.278206039669882</v>
      </c>
      <c r="C1213" s="20">
        <v>-15.200428261892105</v>
      </c>
      <c r="D1213" s="20">
        <v>-3.9589672643127918E-2</v>
      </c>
      <c r="F1213" s="20">
        <v>28.896182834913688</v>
      </c>
      <c r="G1213" s="20">
        <v>3.5520833333333335E-2</v>
      </c>
    </row>
    <row r="1214" spans="1:7" x14ac:dyDescent="0.35">
      <c r="A1214" s="20">
        <v>1190</v>
      </c>
      <c r="B1214" s="20">
        <v>11.356059621285347</v>
      </c>
      <c r="C1214" s="20">
        <v>-10.006059621285347</v>
      </c>
      <c r="D1214" s="20">
        <v>-2.6060885787503298E-2</v>
      </c>
      <c r="F1214" s="20">
        <v>28.920495988329687</v>
      </c>
      <c r="G1214" s="20">
        <v>3.5666666666666666E-2</v>
      </c>
    </row>
    <row r="1215" spans="1:7" x14ac:dyDescent="0.35">
      <c r="A1215" s="20">
        <v>1191</v>
      </c>
      <c r="B1215" s="20">
        <v>11.356059621285347</v>
      </c>
      <c r="C1215" s="20">
        <v>-10.265318880544607</v>
      </c>
      <c r="D1215" s="20">
        <v>-2.6736129210052518E-2</v>
      </c>
      <c r="F1215" s="20">
        <v>28.944809141745683</v>
      </c>
      <c r="G1215" s="20">
        <v>3.608004104669061E-2</v>
      </c>
    </row>
    <row r="1216" spans="1:7" x14ac:dyDescent="0.35">
      <c r="A1216" s="20">
        <v>1192</v>
      </c>
      <c r="B1216" s="20">
        <v>11.356059621285347</v>
      </c>
      <c r="C1216" s="20">
        <v>-8.4560596212853465</v>
      </c>
      <c r="D1216" s="20">
        <v>-2.2023894754119751E-2</v>
      </c>
      <c r="F1216" s="20">
        <v>28.969122295161682</v>
      </c>
      <c r="G1216" s="20">
        <v>3.7400000000000003E-2</v>
      </c>
    </row>
    <row r="1217" spans="1:7" x14ac:dyDescent="0.35">
      <c r="A1217" s="20">
        <v>1193</v>
      </c>
      <c r="B1217" s="20">
        <v>-5.0510951066631087</v>
      </c>
      <c r="C1217" s="20">
        <v>6.0906665352345373</v>
      </c>
      <c r="D1217" s="20">
        <v>1.5863203993594234E-2</v>
      </c>
      <c r="F1217" s="20">
        <v>28.993435448577682</v>
      </c>
      <c r="G1217" s="20">
        <v>3.7499999999999999E-2</v>
      </c>
    </row>
    <row r="1218" spans="1:7" x14ac:dyDescent="0.35">
      <c r="A1218" s="20">
        <v>1194</v>
      </c>
      <c r="B1218" s="20">
        <v>11.356059621285347</v>
      </c>
      <c r="C1218" s="20">
        <v>-8.1336596212853465</v>
      </c>
      <c r="D1218" s="20">
        <v>-2.1184200619175971E-2</v>
      </c>
      <c r="F1218" s="20">
        <v>29.017748601993677</v>
      </c>
      <c r="G1218" s="20">
        <v>3.7600000000000001E-2</v>
      </c>
    </row>
    <row r="1219" spans="1:7" x14ac:dyDescent="0.35">
      <c r="A1219" s="20">
        <v>1195</v>
      </c>
      <c r="B1219" s="20">
        <v>-5.0510951066631087</v>
      </c>
      <c r="C1219" s="20">
        <v>6.4010951066631083</v>
      </c>
      <c r="D1219" s="20">
        <v>1.6671718418989848E-2</v>
      </c>
      <c r="F1219" s="20">
        <v>29.042061755409676</v>
      </c>
      <c r="G1219" s="20">
        <v>3.7999999999999999E-2</v>
      </c>
    </row>
    <row r="1220" spans="1:7" x14ac:dyDescent="0.35">
      <c r="A1220" s="20">
        <v>1196</v>
      </c>
      <c r="B1220" s="20">
        <v>11.356059621285347</v>
      </c>
      <c r="C1220" s="20">
        <v>-8.6569561730094851</v>
      </c>
      <c r="D1220" s="20">
        <v>-2.2547131901182991E-2</v>
      </c>
      <c r="F1220" s="20">
        <v>29.066374908825676</v>
      </c>
      <c r="G1220" s="20">
        <v>3.8206896551724136E-2</v>
      </c>
    </row>
    <row r="1221" spans="1:7" x14ac:dyDescent="0.35">
      <c r="A1221" s="20">
        <v>1197</v>
      </c>
      <c r="B1221" s="20">
        <v>10.809154463687065</v>
      </c>
      <c r="C1221" s="20">
        <v>-8.2762211303537327</v>
      </c>
      <c r="D1221" s="20">
        <v>-2.1555503544217716E-2</v>
      </c>
      <c r="F1221" s="20">
        <v>29.090688062241671</v>
      </c>
      <c r="G1221" s="20">
        <v>3.85E-2</v>
      </c>
    </row>
    <row r="1222" spans="1:7" x14ac:dyDescent="0.35">
      <c r="A1222" s="20">
        <v>1198</v>
      </c>
      <c r="B1222" s="20">
        <v>8.0746286756956565</v>
      </c>
      <c r="C1222" s="20">
        <v>-5.4686286756956566</v>
      </c>
      <c r="D1222" s="20">
        <v>-1.4243099953991938E-2</v>
      </c>
      <c r="F1222" s="20">
        <v>29.115001215657671</v>
      </c>
      <c r="G1222" s="20">
        <v>3.8739999999999997E-2</v>
      </c>
    </row>
    <row r="1223" spans="1:7" x14ac:dyDescent="0.35">
      <c r="A1223" s="20">
        <v>1199</v>
      </c>
      <c r="B1223" s="20">
        <v>10.262249306088783</v>
      </c>
      <c r="C1223" s="20">
        <v>-9.2490815107539461</v>
      </c>
      <c r="D1223" s="20">
        <v>-2.4089328468353051E-2</v>
      </c>
      <c r="F1223" s="20">
        <v>29.13931436907367</v>
      </c>
      <c r="G1223" s="20">
        <v>3.8833333333333331E-2</v>
      </c>
    </row>
    <row r="1224" spans="1:7" x14ac:dyDescent="0.35">
      <c r="A1224" s="20">
        <v>1200</v>
      </c>
      <c r="B1224" s="20">
        <v>16.278206039669882</v>
      </c>
      <c r="C1224" s="20">
        <v>-15.022164373003216</v>
      </c>
      <c r="D1224" s="20">
        <v>-3.9125382500534031E-2</v>
      </c>
      <c r="F1224" s="20">
        <v>29.163627522489666</v>
      </c>
      <c r="G1224" s="20">
        <v>3.8860103626943004E-2</v>
      </c>
    </row>
    <row r="1225" spans="1:7" x14ac:dyDescent="0.35">
      <c r="A1225" s="20">
        <v>1201</v>
      </c>
      <c r="B1225" s="20">
        <v>11.356059621285347</v>
      </c>
      <c r="C1225" s="20">
        <v>-10.331681287952014</v>
      </c>
      <c r="D1225" s="20">
        <v>-2.6908970786605712E-2</v>
      </c>
      <c r="F1225" s="20">
        <v>29.187940675905665</v>
      </c>
      <c r="G1225" s="20">
        <v>3.8875E-2</v>
      </c>
    </row>
    <row r="1226" spans="1:7" x14ac:dyDescent="0.35">
      <c r="A1226" s="20">
        <v>1202</v>
      </c>
      <c r="B1226" s="20">
        <v>11.356059621285347</v>
      </c>
      <c r="C1226" s="20">
        <v>-9.3636196212853466</v>
      </c>
      <c r="D1226" s="20">
        <v>-2.438764416202786E-2</v>
      </c>
      <c r="F1226" s="20">
        <v>29.212253829321664</v>
      </c>
      <c r="G1226" s="20">
        <v>3.9334666666666664E-2</v>
      </c>
    </row>
    <row r="1227" spans="1:7" x14ac:dyDescent="0.35">
      <c r="A1227" s="20">
        <v>1203</v>
      </c>
      <c r="B1227" s="20">
        <v>11.356059621285347</v>
      </c>
      <c r="C1227" s="20">
        <v>-10.331519743984733</v>
      </c>
      <c r="D1227" s="20">
        <v>-2.6908550043671899E-2</v>
      </c>
      <c r="F1227" s="20">
        <v>29.23656698273766</v>
      </c>
      <c r="G1227" s="20">
        <v>3.9750000000000001E-2</v>
      </c>
    </row>
    <row r="1228" spans="1:7" x14ac:dyDescent="0.35">
      <c r="A1228" s="20">
        <v>1204</v>
      </c>
      <c r="B1228" s="20">
        <v>3.1524822573111209</v>
      </c>
      <c r="C1228" s="20">
        <v>-2.1230207188495824</v>
      </c>
      <c r="D1228" s="20">
        <v>-5.5294294230214553E-3</v>
      </c>
      <c r="F1228" s="20">
        <v>29.260880136153659</v>
      </c>
      <c r="G1228" s="20">
        <v>0.04</v>
      </c>
    </row>
    <row r="1229" spans="1:7" x14ac:dyDescent="0.35">
      <c r="A1229" s="20">
        <v>1205</v>
      </c>
      <c r="B1229" s="20">
        <v>11.356059621285347</v>
      </c>
      <c r="C1229" s="20">
        <v>-10.347444236669961</v>
      </c>
      <c r="D1229" s="20">
        <v>-2.6950025549595413E-2</v>
      </c>
      <c r="F1229" s="20">
        <v>29.285193289569659</v>
      </c>
      <c r="G1229" s="20">
        <v>0.04</v>
      </c>
    </row>
    <row r="1230" spans="1:7" x14ac:dyDescent="0.35">
      <c r="A1230" s="20">
        <v>1206</v>
      </c>
      <c r="B1230" s="20">
        <v>9.7153441484905017</v>
      </c>
      <c r="C1230" s="20">
        <v>-8.5653441484905013</v>
      </c>
      <c r="D1230" s="20">
        <v>-2.2308527435677666E-2</v>
      </c>
      <c r="F1230" s="20">
        <v>29.309506442985654</v>
      </c>
      <c r="G1230" s="20">
        <v>0.04</v>
      </c>
    </row>
    <row r="1231" spans="1:7" x14ac:dyDescent="0.35">
      <c r="A1231" s="20">
        <v>1207</v>
      </c>
      <c r="B1231" s="20">
        <v>11.356059621285347</v>
      </c>
      <c r="C1231" s="20">
        <v>-10.314382974578759</v>
      </c>
      <c r="D1231" s="20">
        <v>-2.6863917150489268E-2</v>
      </c>
      <c r="F1231" s="20">
        <v>29.333819596401653</v>
      </c>
      <c r="G1231" s="20">
        <v>4.0045454545454544E-2</v>
      </c>
    </row>
    <row r="1232" spans="1:7" x14ac:dyDescent="0.35">
      <c r="A1232" s="20">
        <v>1208</v>
      </c>
      <c r="B1232" s="20">
        <v>11.356059621285347</v>
      </c>
      <c r="C1232" s="20">
        <v>-9.803059621285346</v>
      </c>
      <c r="D1232" s="20">
        <v>-2.5532170187647255E-2</v>
      </c>
      <c r="F1232" s="20">
        <v>29.358132749817653</v>
      </c>
      <c r="G1232" s="20">
        <v>4.02E-2</v>
      </c>
    </row>
    <row r="1233" spans="1:7" x14ac:dyDescent="0.35">
      <c r="A1233" s="20">
        <v>1209</v>
      </c>
      <c r="B1233" s="20">
        <v>11.356059621285347</v>
      </c>
      <c r="C1233" s="20">
        <v>-10.296059621285346</v>
      </c>
      <c r="D1233" s="20">
        <v>-2.6816193787297639E-2</v>
      </c>
      <c r="F1233" s="20">
        <v>29.382445903233648</v>
      </c>
      <c r="G1233" s="20">
        <v>4.0266666666666666E-2</v>
      </c>
    </row>
    <row r="1234" spans="1:7" x14ac:dyDescent="0.35">
      <c r="A1234" s="20">
        <v>1210</v>
      </c>
      <c r="B1234" s="20">
        <v>15.184395724473321</v>
      </c>
      <c r="C1234" s="20">
        <v>-12.641245724473322</v>
      </c>
      <c r="D1234" s="20">
        <v>-3.2924255251933481E-2</v>
      </c>
      <c r="F1234" s="20">
        <v>29.406759056649648</v>
      </c>
      <c r="G1234" s="20">
        <v>4.0625000000000001E-2</v>
      </c>
    </row>
    <row r="1235" spans="1:7" x14ac:dyDescent="0.35">
      <c r="A1235" s="20">
        <v>1211</v>
      </c>
      <c r="B1235" s="20">
        <v>19.559636985259573</v>
      </c>
      <c r="C1235" s="20">
        <v>-18.548636985259574</v>
      </c>
      <c r="D1235" s="20">
        <v>-4.8310116897406011E-2</v>
      </c>
      <c r="F1235" s="20">
        <v>29.431072210065647</v>
      </c>
      <c r="G1235" s="20">
        <v>4.0833333333333333E-2</v>
      </c>
    </row>
    <row r="1236" spans="1:7" x14ac:dyDescent="0.35">
      <c r="A1236" s="20">
        <v>1212</v>
      </c>
      <c r="B1236" s="20">
        <v>18.465826670063009</v>
      </c>
      <c r="C1236" s="20">
        <v>-17.175426670063011</v>
      </c>
      <c r="D1236" s="20">
        <v>-4.4733576426826453E-2</v>
      </c>
      <c r="F1236" s="20">
        <v>29.455385363481643</v>
      </c>
      <c r="G1236" s="20">
        <v>4.1000000000000002E-2</v>
      </c>
    </row>
    <row r="1237" spans="1:7" x14ac:dyDescent="0.35">
      <c r="A1237" s="20">
        <v>1213</v>
      </c>
      <c r="B1237" s="20">
        <v>8.6215338332939382</v>
      </c>
      <c r="C1237" s="20">
        <v>-7.5992261409862456</v>
      </c>
      <c r="D1237" s="20">
        <v>-1.9792263091493758E-2</v>
      </c>
      <c r="F1237" s="20">
        <v>29.479698516897642</v>
      </c>
      <c r="G1237" s="20">
        <v>4.1176470588235294E-2</v>
      </c>
    </row>
    <row r="1238" spans="1:7" x14ac:dyDescent="0.35">
      <c r="A1238" s="20">
        <v>1214</v>
      </c>
      <c r="B1238" s="20">
        <v>-5.0510951066631087</v>
      </c>
      <c r="C1238" s="20">
        <v>6.3690951066631083</v>
      </c>
      <c r="D1238" s="20">
        <v>1.6588374087978058E-2</v>
      </c>
      <c r="F1238" s="20">
        <v>29.504011670313641</v>
      </c>
      <c r="G1238" s="20">
        <v>4.1599999999999998E-2</v>
      </c>
    </row>
    <row r="1239" spans="1:7" x14ac:dyDescent="0.35">
      <c r="A1239" s="20">
        <v>1215</v>
      </c>
      <c r="B1239" s="20">
        <v>11.356059621285347</v>
      </c>
      <c r="C1239" s="20">
        <v>-3.4952576212853463</v>
      </c>
      <c r="D1239" s="20">
        <v>-9.1034346299964184E-3</v>
      </c>
      <c r="F1239" s="20">
        <v>29.528324823729637</v>
      </c>
      <c r="G1239" s="20">
        <v>4.1666666666666664E-2</v>
      </c>
    </row>
    <row r="1240" spans="1:7" x14ac:dyDescent="0.35">
      <c r="A1240" s="20">
        <v>1216</v>
      </c>
      <c r="B1240" s="20">
        <v>10.262249306088783</v>
      </c>
      <c r="C1240" s="20">
        <v>-8.8052493060887826</v>
      </c>
      <c r="D1240" s="20">
        <v>-2.2933362900249749E-2</v>
      </c>
      <c r="F1240" s="20">
        <v>29.552637977145636</v>
      </c>
      <c r="G1240" s="20">
        <v>4.1818181818181817E-2</v>
      </c>
    </row>
    <row r="1241" spans="1:7" x14ac:dyDescent="0.35">
      <c r="A1241" s="20">
        <v>1217</v>
      </c>
      <c r="B1241" s="20">
        <v>11.356059621285347</v>
      </c>
      <c r="C1241" s="20">
        <v>-10.330059621285347</v>
      </c>
      <c r="D1241" s="20">
        <v>-2.6904747138997664E-2</v>
      </c>
      <c r="F1241" s="20">
        <v>29.576951130561635</v>
      </c>
      <c r="G1241" s="20">
        <v>4.2000000000000003E-2</v>
      </c>
    </row>
    <row r="1242" spans="1:7" x14ac:dyDescent="0.35">
      <c r="A1242" s="20">
        <v>1218</v>
      </c>
      <c r="B1242" s="20">
        <v>10.809154463687065</v>
      </c>
      <c r="C1242" s="20">
        <v>-9.086376685909288</v>
      </c>
      <c r="D1242" s="20">
        <v>-2.3665562069007162E-2</v>
      </c>
      <c r="F1242" s="20">
        <v>29.601264283977631</v>
      </c>
      <c r="G1242" s="20">
        <v>4.2133333333333335E-2</v>
      </c>
    </row>
    <row r="1243" spans="1:7" x14ac:dyDescent="0.35">
      <c r="A1243" s="20">
        <v>1219</v>
      </c>
      <c r="B1243" s="20">
        <v>11.356059621285347</v>
      </c>
      <c r="C1243" s="20">
        <v>-9.7643776640988023</v>
      </c>
      <c r="D1243" s="20">
        <v>-2.5431422630024157E-2</v>
      </c>
      <c r="F1243" s="20">
        <v>29.62557743739363</v>
      </c>
      <c r="G1243" s="20">
        <v>4.2311459353574929E-2</v>
      </c>
    </row>
    <row r="1244" spans="1:7" x14ac:dyDescent="0.35">
      <c r="A1244" s="20">
        <v>1220</v>
      </c>
      <c r="B1244" s="20">
        <v>11.356059621285347</v>
      </c>
      <c r="C1244" s="20">
        <v>-10.31839295461868</v>
      </c>
      <c r="D1244" s="20">
        <v>-2.6874361184982952E-2</v>
      </c>
      <c r="F1244" s="20">
        <v>29.64989059080963</v>
      </c>
      <c r="G1244" s="20">
        <v>4.24E-2</v>
      </c>
    </row>
    <row r="1245" spans="1:7" x14ac:dyDescent="0.35">
      <c r="A1245" s="20">
        <v>1221</v>
      </c>
      <c r="B1245" s="20">
        <v>12.44986993648191</v>
      </c>
      <c r="C1245" s="20">
        <v>-11.335774481936456</v>
      </c>
      <c r="D1245" s="20">
        <v>-2.9524141896797092E-2</v>
      </c>
      <c r="F1245" s="20">
        <v>29.674203744225625</v>
      </c>
      <c r="G1245" s="20">
        <v>4.2435339894712751E-2</v>
      </c>
    </row>
    <row r="1246" spans="1:7" x14ac:dyDescent="0.35">
      <c r="A1246" s="20">
        <v>1222</v>
      </c>
      <c r="B1246" s="20">
        <v>10.809154463687065</v>
      </c>
      <c r="C1246" s="20">
        <v>-8.0054044636870643</v>
      </c>
      <c r="D1246" s="20">
        <v>-2.0850158734524709E-2</v>
      </c>
      <c r="F1246" s="20">
        <v>29.698516897641625</v>
      </c>
      <c r="G1246" s="20">
        <v>4.2466666666666666E-2</v>
      </c>
    </row>
    <row r="1247" spans="1:7" x14ac:dyDescent="0.35">
      <c r="A1247" s="20">
        <v>1223</v>
      </c>
      <c r="B1247" s="20">
        <v>11.356059621285347</v>
      </c>
      <c r="C1247" s="20">
        <v>-10.234999015224741</v>
      </c>
      <c r="D1247" s="20">
        <v>-2.6657160807194651E-2</v>
      </c>
      <c r="F1247" s="20">
        <v>29.722830051057624</v>
      </c>
      <c r="G1247" s="20">
        <v>4.2880000000000001E-2</v>
      </c>
    </row>
    <row r="1248" spans="1:7" x14ac:dyDescent="0.35">
      <c r="A1248" s="20">
        <v>1224</v>
      </c>
      <c r="B1248" s="20">
        <v>-5.0510951066631087</v>
      </c>
      <c r="C1248" s="20">
        <v>5.1217617733297756</v>
      </c>
      <c r="D1248" s="20">
        <v>1.3339681518747688E-2</v>
      </c>
      <c r="F1248" s="20">
        <v>29.74714320447362</v>
      </c>
      <c r="G1248" s="20">
        <v>4.2999999999999997E-2</v>
      </c>
    </row>
    <row r="1249" spans="1:7" x14ac:dyDescent="0.35">
      <c r="A1249" s="20">
        <v>1225</v>
      </c>
      <c r="B1249" s="20">
        <v>-5.0510951066631087</v>
      </c>
      <c r="C1249" s="20">
        <v>5.0950951066631083</v>
      </c>
      <c r="D1249" s="20">
        <v>1.3270227909571195E-2</v>
      </c>
      <c r="F1249" s="20">
        <v>29.771456357889619</v>
      </c>
      <c r="G1249" s="20">
        <v>4.3499999999999997E-2</v>
      </c>
    </row>
    <row r="1250" spans="1:7" x14ac:dyDescent="0.35">
      <c r="A1250" s="20">
        <v>1226</v>
      </c>
      <c r="B1250" s="20">
        <v>8.6215338332939382</v>
      </c>
      <c r="C1250" s="20">
        <v>-8.5827938332939375</v>
      </c>
      <c r="D1250" s="20">
        <v>-2.2353975320249821E-2</v>
      </c>
      <c r="F1250" s="20">
        <v>29.795769511305615</v>
      </c>
      <c r="G1250" s="20">
        <v>4.3999999999999997E-2</v>
      </c>
    </row>
    <row r="1251" spans="1:7" x14ac:dyDescent="0.35">
      <c r="A1251" s="20">
        <v>1227</v>
      </c>
      <c r="B1251" s="20">
        <v>10.809154463687065</v>
      </c>
      <c r="C1251" s="20">
        <v>-10.809154463687065</v>
      </c>
      <c r="D1251" s="20">
        <v>-2.8152554611846722E-2</v>
      </c>
      <c r="F1251" s="20">
        <v>29.820082664721614</v>
      </c>
      <c r="G1251" s="20">
        <v>4.4600000000000001E-2</v>
      </c>
    </row>
    <row r="1252" spans="1:7" x14ac:dyDescent="0.35">
      <c r="A1252" s="20">
        <v>1228</v>
      </c>
      <c r="B1252" s="20">
        <v>-5.0510951066631087</v>
      </c>
      <c r="C1252" s="20">
        <v>5.3440951066631088</v>
      </c>
      <c r="D1252" s="20">
        <v>1.3918750985256682E-2</v>
      </c>
      <c r="F1252" s="20">
        <v>29.844395818137613</v>
      </c>
      <c r="G1252" s="20">
        <v>4.4999999999999998E-2</v>
      </c>
    </row>
    <row r="1253" spans="1:7" x14ac:dyDescent="0.35">
      <c r="A1253" s="20">
        <v>1229</v>
      </c>
      <c r="B1253" s="20">
        <v>11.356059621285347</v>
      </c>
      <c r="C1253" s="20">
        <v>-11.346968712194437</v>
      </c>
      <c r="D1253" s="20">
        <v>-2.9553297385298445E-2</v>
      </c>
      <c r="F1253" s="20">
        <v>29.868708971553609</v>
      </c>
      <c r="G1253" s="20">
        <v>4.4999999999999998E-2</v>
      </c>
    </row>
    <row r="1254" spans="1:7" x14ac:dyDescent="0.35">
      <c r="A1254" s="20">
        <v>1230</v>
      </c>
      <c r="B1254" s="20">
        <v>11.356059621285347</v>
      </c>
      <c r="C1254" s="20">
        <v>-11.356059621285347</v>
      </c>
      <c r="D1254" s="20">
        <v>-2.9576974752063161E-2</v>
      </c>
      <c r="F1254" s="20">
        <v>29.893022124969608</v>
      </c>
      <c r="G1254" s="20">
        <v>4.4999999999999998E-2</v>
      </c>
    </row>
    <row r="1255" spans="1:7" x14ac:dyDescent="0.35">
      <c r="A1255" s="20">
        <v>1231</v>
      </c>
      <c r="B1255" s="20">
        <v>-0.12894868827857309</v>
      </c>
      <c r="C1255" s="20">
        <v>0.12894868827857309</v>
      </c>
      <c r="D1255" s="20">
        <v>3.3584819248204487E-4</v>
      </c>
      <c r="F1255" s="20">
        <v>29.917335278385607</v>
      </c>
      <c r="G1255" s="20">
        <v>4.5600000000000002E-2</v>
      </c>
    </row>
    <row r="1256" spans="1:7" x14ac:dyDescent="0.35">
      <c r="A1256" s="20">
        <v>1232</v>
      </c>
      <c r="B1256" s="20">
        <v>2.0586719421145574</v>
      </c>
      <c r="C1256" s="20">
        <v>-2.0506719421145574</v>
      </c>
      <c r="D1256" s="20">
        <v>-5.3409962856307688E-3</v>
      </c>
      <c r="F1256" s="20">
        <v>29.941648431801603</v>
      </c>
      <c r="G1256" s="20">
        <v>4.5714285714285714E-2</v>
      </c>
    </row>
    <row r="1257" spans="1:7" x14ac:dyDescent="0.35">
      <c r="A1257" s="20">
        <v>1233</v>
      </c>
      <c r="B1257" s="20">
        <v>16.278206039669882</v>
      </c>
      <c r="C1257" s="20">
        <v>-16.162206039669883</v>
      </c>
      <c r="D1257" s="20">
        <v>-4.2094632814093369E-2</v>
      </c>
      <c r="F1257" s="20">
        <v>29.965961585217602</v>
      </c>
      <c r="G1257" s="20">
        <v>4.583333333333333E-2</v>
      </c>
    </row>
    <row r="1258" spans="1:7" x14ac:dyDescent="0.35">
      <c r="A1258" s="20">
        <v>1234</v>
      </c>
      <c r="B1258" s="20">
        <v>11.356059621285347</v>
      </c>
      <c r="C1258" s="20">
        <v>-11.356059621285347</v>
      </c>
      <c r="D1258" s="20">
        <v>-2.9576974752063161E-2</v>
      </c>
      <c r="F1258" s="20">
        <v>29.990274738633602</v>
      </c>
      <c r="G1258" s="20">
        <v>4.5985132395404561E-2</v>
      </c>
    </row>
    <row r="1259" spans="1:7" x14ac:dyDescent="0.35">
      <c r="A1259" s="20">
        <v>1235</v>
      </c>
      <c r="B1259" s="20">
        <v>5.8870080453025295</v>
      </c>
      <c r="C1259" s="20">
        <v>-5.8591344058016004</v>
      </c>
      <c r="D1259" s="20">
        <v>-1.5260176167490385E-2</v>
      </c>
      <c r="F1259" s="20">
        <v>30.014587892049597</v>
      </c>
      <c r="G1259" s="20">
        <v>4.5999999999999999E-2</v>
      </c>
    </row>
    <row r="1260" spans="1:7" x14ac:dyDescent="0.35">
      <c r="A1260" s="20">
        <v>1236</v>
      </c>
      <c r="B1260" s="20">
        <v>23.387973088447549</v>
      </c>
      <c r="C1260" s="20">
        <v>-23.387973088447549</v>
      </c>
      <c r="D1260" s="20">
        <v>-6.0914217836824804E-2</v>
      </c>
      <c r="F1260" s="20">
        <v>30.038901045465597</v>
      </c>
      <c r="G1260" s="20">
        <v>4.6666666666666669E-2</v>
      </c>
    </row>
    <row r="1261" spans="1:7" x14ac:dyDescent="0.35">
      <c r="A1261" s="20">
        <v>1237</v>
      </c>
      <c r="B1261" s="20">
        <v>16.825111197268164</v>
      </c>
      <c r="C1261" s="20">
        <v>-16.825111197268164</v>
      </c>
      <c r="D1261" s="20">
        <v>-4.3821176154227537E-2</v>
      </c>
      <c r="F1261" s="20">
        <v>30.063214198881596</v>
      </c>
      <c r="G1261" s="20">
        <v>4.6699999999999998E-2</v>
      </c>
    </row>
    <row r="1262" spans="1:7" x14ac:dyDescent="0.35">
      <c r="A1262" s="20">
        <v>1238</v>
      </c>
      <c r="B1262" s="20">
        <v>11.356059621285347</v>
      </c>
      <c r="C1262" s="20">
        <v>-11.178059621285346</v>
      </c>
      <c r="D1262" s="20">
        <v>-2.9113371910810079E-2</v>
      </c>
      <c r="F1262" s="20">
        <v>30.087527352297592</v>
      </c>
      <c r="G1262" s="20">
        <v>4.7E-2</v>
      </c>
    </row>
    <row r="1263" spans="1:7" x14ac:dyDescent="0.35">
      <c r="A1263" s="20">
        <v>1239</v>
      </c>
      <c r="B1263" s="20">
        <v>11.356059621285347</v>
      </c>
      <c r="C1263" s="20">
        <v>-11.356059621285347</v>
      </c>
      <c r="D1263" s="20">
        <v>-2.9576974752063161E-2</v>
      </c>
      <c r="F1263" s="20">
        <v>30.111840505713591</v>
      </c>
      <c r="G1263" s="20">
        <v>4.7E-2</v>
      </c>
    </row>
    <row r="1264" spans="1:7" x14ac:dyDescent="0.35">
      <c r="A1264" s="20">
        <v>1240</v>
      </c>
      <c r="B1264" s="20">
        <v>-3.9572847914665452</v>
      </c>
      <c r="C1264" s="20">
        <v>3.9874097914665452</v>
      </c>
      <c r="D1264" s="20">
        <v>1.0385250048113678E-2</v>
      </c>
      <c r="F1264" s="20">
        <v>30.13615365912959</v>
      </c>
      <c r="G1264" s="20">
        <v>4.7363636363636365E-2</v>
      </c>
    </row>
    <row r="1265" spans="1:7" x14ac:dyDescent="0.35">
      <c r="A1265" s="20">
        <v>1241</v>
      </c>
      <c r="B1265" s="20">
        <v>15.184395724473321</v>
      </c>
      <c r="C1265" s="20">
        <v>-14.67699572447332</v>
      </c>
      <c r="D1265" s="20">
        <v>-3.8226387184972545E-2</v>
      </c>
      <c r="F1265" s="20">
        <v>30.160466812545586</v>
      </c>
      <c r="G1265" s="20">
        <v>4.8000000000000001E-2</v>
      </c>
    </row>
    <row r="1266" spans="1:7" x14ac:dyDescent="0.35">
      <c r="A1266" s="20">
        <v>1242</v>
      </c>
      <c r="B1266" s="20">
        <v>19.559636985259573</v>
      </c>
      <c r="C1266" s="20">
        <v>-19.554148511055402</v>
      </c>
      <c r="D1266" s="20">
        <v>-5.092898206747154E-2</v>
      </c>
      <c r="F1266" s="20">
        <v>30.184779965961585</v>
      </c>
      <c r="G1266" s="20">
        <v>4.8099999999999997E-2</v>
      </c>
    </row>
    <row r="1267" spans="1:7" x14ac:dyDescent="0.35">
      <c r="A1267" s="20">
        <v>1243</v>
      </c>
      <c r="B1267" s="20">
        <v>-5.5980002642613904</v>
      </c>
      <c r="C1267" s="20">
        <v>5.738916930928057</v>
      </c>
      <c r="D1267" s="20">
        <v>1.4947068510638444E-2</v>
      </c>
      <c r="F1267" s="20">
        <v>30.209093119377584</v>
      </c>
      <c r="G1267" s="20">
        <v>4.8571428571428571E-2</v>
      </c>
    </row>
    <row r="1268" spans="1:7" x14ac:dyDescent="0.35">
      <c r="A1268" s="20">
        <v>1244</v>
      </c>
      <c r="B1268" s="20">
        <v>10.809154463687065</v>
      </c>
      <c r="C1268" s="20">
        <v>-9.7711544636870649</v>
      </c>
      <c r="D1268" s="20">
        <v>-2.5449072874651806E-2</v>
      </c>
      <c r="F1268" s="20">
        <v>30.23340627279358</v>
      </c>
      <c r="G1268" s="20">
        <v>4.8666666666666664E-2</v>
      </c>
    </row>
    <row r="1269" spans="1:7" x14ac:dyDescent="0.35">
      <c r="A1269" s="20">
        <v>1245</v>
      </c>
      <c r="B1269" s="20">
        <v>11.356059621285347</v>
      </c>
      <c r="C1269" s="20">
        <v>-10.153559621285346</v>
      </c>
      <c r="D1269" s="20">
        <v>-2.6445051063260762E-2</v>
      </c>
      <c r="F1269" s="20">
        <v>30.257719426209579</v>
      </c>
      <c r="G1269" s="20">
        <v>4.8680000000000001E-2</v>
      </c>
    </row>
    <row r="1270" spans="1:7" x14ac:dyDescent="0.35">
      <c r="A1270" s="20">
        <v>1246</v>
      </c>
      <c r="B1270" s="20">
        <v>3.1524822573111209</v>
      </c>
      <c r="C1270" s="20">
        <v>-1.9824822573111209</v>
      </c>
      <c r="D1270" s="20">
        <v>-5.1633955461980437E-3</v>
      </c>
      <c r="F1270" s="20">
        <v>30.282032579625579</v>
      </c>
      <c r="G1270" s="20">
        <v>4.9516666666666667E-2</v>
      </c>
    </row>
    <row r="1271" spans="1:7" x14ac:dyDescent="0.35">
      <c r="A1271" s="20">
        <v>1247</v>
      </c>
      <c r="B1271" s="20">
        <v>11.356059621285347</v>
      </c>
      <c r="C1271" s="20">
        <v>-10.134631049856775</v>
      </c>
      <c r="D1271" s="20">
        <v>-2.6395751403175665E-2</v>
      </c>
      <c r="F1271" s="20">
        <v>30.306345733041574</v>
      </c>
      <c r="G1271" s="20">
        <v>4.9575757575757579E-2</v>
      </c>
    </row>
    <row r="1272" spans="1:7" x14ac:dyDescent="0.35">
      <c r="A1272" s="20">
        <v>1248</v>
      </c>
      <c r="B1272" s="20">
        <v>8.0746286756956565</v>
      </c>
      <c r="C1272" s="20">
        <v>-6.5582286756956565</v>
      </c>
      <c r="D1272" s="20">
        <v>-1.7080974424943364E-2</v>
      </c>
      <c r="F1272" s="20">
        <v>30.330658886457574</v>
      </c>
      <c r="G1272" s="20">
        <v>4.9639999999999997E-2</v>
      </c>
    </row>
    <row r="1273" spans="1:7" x14ac:dyDescent="0.35">
      <c r="A1273" s="20">
        <v>1249</v>
      </c>
      <c r="B1273" s="20">
        <v>11.356059621285347</v>
      </c>
      <c r="C1273" s="20">
        <v>-10.311659621285347</v>
      </c>
      <c r="D1273" s="20">
        <v>-2.6856824148665887E-2</v>
      </c>
      <c r="F1273" s="20">
        <v>30.354972039873573</v>
      </c>
      <c r="G1273" s="20">
        <v>0.05</v>
      </c>
    </row>
    <row r="1274" spans="1:7" x14ac:dyDescent="0.35">
      <c r="A1274" s="20">
        <v>1250</v>
      </c>
      <c r="B1274" s="20">
        <v>3.1524822573111209</v>
      </c>
      <c r="C1274" s="20">
        <v>-1.1509489239777877</v>
      </c>
      <c r="D1274" s="20">
        <v>-2.9976583780521098E-3</v>
      </c>
      <c r="F1274" s="20">
        <v>30.379285193289569</v>
      </c>
      <c r="G1274" s="20">
        <v>0.05</v>
      </c>
    </row>
    <row r="1275" spans="1:7" x14ac:dyDescent="0.35">
      <c r="A1275" s="20">
        <v>1251</v>
      </c>
      <c r="B1275" s="20">
        <v>-5.0510951066631087</v>
      </c>
      <c r="C1275" s="20">
        <v>6.0690951066631085</v>
      </c>
      <c r="D1275" s="20">
        <v>1.5807020984742536E-2</v>
      </c>
      <c r="F1275" s="20">
        <v>30.403598346705568</v>
      </c>
      <c r="G1275" s="20">
        <v>0.05</v>
      </c>
    </row>
    <row r="1276" spans="1:7" x14ac:dyDescent="0.35">
      <c r="A1276" s="20">
        <v>1252</v>
      </c>
      <c r="B1276" s="20">
        <v>12.44986993648191</v>
      </c>
      <c r="C1276" s="20">
        <v>-11.073298507910481</v>
      </c>
      <c r="D1276" s="20">
        <v>-2.8840520507363882E-2</v>
      </c>
      <c r="F1276" s="20">
        <v>30.427911500121567</v>
      </c>
      <c r="G1276" s="20">
        <v>0.05</v>
      </c>
    </row>
    <row r="1277" spans="1:7" x14ac:dyDescent="0.35">
      <c r="A1277" s="20">
        <v>1253</v>
      </c>
      <c r="B1277" s="20">
        <v>11.356059621285347</v>
      </c>
      <c r="C1277" s="20">
        <v>3026.9759403787143</v>
      </c>
      <c r="D1277" s="20">
        <v>7.8837901481139347</v>
      </c>
      <c r="F1277" s="20">
        <v>30.452224653537563</v>
      </c>
      <c r="G1277" s="20">
        <v>0.05</v>
      </c>
    </row>
    <row r="1278" spans="1:7" x14ac:dyDescent="0.35">
      <c r="A1278" s="20">
        <v>1254</v>
      </c>
      <c r="B1278" s="20">
        <v>-3.4103796338682635</v>
      </c>
      <c r="C1278" s="20">
        <v>5.3988870965548301</v>
      </c>
      <c r="D1278" s="20">
        <v>1.4061457289704503E-2</v>
      </c>
      <c r="F1278" s="20">
        <v>30.476537806953562</v>
      </c>
      <c r="G1278" s="20">
        <v>0.05</v>
      </c>
    </row>
    <row r="1279" spans="1:7" x14ac:dyDescent="0.35">
      <c r="A1279" s="20">
        <v>1255</v>
      </c>
      <c r="B1279" s="20">
        <v>11.356059621285347</v>
      </c>
      <c r="C1279" s="20">
        <v>-9.3323929546186797</v>
      </c>
      <c r="D1279" s="20">
        <v>-2.4306313985682188E-2</v>
      </c>
      <c r="F1279" s="20">
        <v>30.500850960369561</v>
      </c>
      <c r="G1279" s="20">
        <v>0.05</v>
      </c>
    </row>
    <row r="1280" spans="1:7" x14ac:dyDescent="0.35">
      <c r="A1280" s="20">
        <v>1256</v>
      </c>
      <c r="B1280" s="20">
        <v>11.356059621285347</v>
      </c>
      <c r="C1280" s="20">
        <v>-10.17642195461868</v>
      </c>
      <c r="D1280" s="20">
        <v>-2.6504596246918116E-2</v>
      </c>
      <c r="F1280" s="20">
        <v>30.525164113785557</v>
      </c>
      <c r="G1280" s="20">
        <v>0.05</v>
      </c>
    </row>
    <row r="1281" spans="1:7" x14ac:dyDescent="0.35">
      <c r="A1281" s="20">
        <v>1257</v>
      </c>
      <c r="B1281" s="20">
        <v>0.96486162691799038</v>
      </c>
      <c r="C1281" s="20">
        <v>1.9824111003547369</v>
      </c>
      <c r="D1281" s="20">
        <v>5.1632102171690862E-3</v>
      </c>
      <c r="F1281" s="20">
        <v>30.549477267201556</v>
      </c>
      <c r="G1281" s="20">
        <v>0.05</v>
      </c>
    </row>
    <row r="1282" spans="1:7" x14ac:dyDescent="0.35">
      <c r="A1282" s="20">
        <v>1258</v>
      </c>
      <c r="B1282" s="20">
        <v>11.356059621285347</v>
      </c>
      <c r="C1282" s="20">
        <v>-9.2245962879520143</v>
      </c>
      <c r="D1282" s="20">
        <v>-2.4025556452287374E-2</v>
      </c>
      <c r="F1282" s="20">
        <v>30.573790420617556</v>
      </c>
      <c r="G1282" s="20">
        <v>0.05</v>
      </c>
    </row>
    <row r="1283" spans="1:7" x14ac:dyDescent="0.35">
      <c r="A1283" s="20">
        <v>1259</v>
      </c>
      <c r="B1283" s="20">
        <v>9.7153441484905017</v>
      </c>
      <c r="C1283" s="20">
        <v>-8.672944148490501</v>
      </c>
      <c r="D1283" s="20">
        <v>-2.2588772748704807E-2</v>
      </c>
      <c r="F1283" s="20">
        <v>30.598103574033551</v>
      </c>
      <c r="G1283" s="20">
        <v>0.05</v>
      </c>
    </row>
    <row r="1284" spans="1:7" x14ac:dyDescent="0.35">
      <c r="A1284" s="20">
        <v>1260</v>
      </c>
      <c r="B1284" s="20">
        <v>11.356059621285347</v>
      </c>
      <c r="C1284" s="20">
        <v>-10.21939295461868</v>
      </c>
      <c r="D1284" s="20">
        <v>-2.6616514660915226E-2</v>
      </c>
      <c r="F1284" s="20">
        <v>30.622416727449551</v>
      </c>
      <c r="G1284" s="20">
        <v>0.05</v>
      </c>
    </row>
    <row r="1285" spans="1:7" x14ac:dyDescent="0.35">
      <c r="A1285" s="20">
        <v>1261</v>
      </c>
      <c r="B1285" s="20">
        <v>11.356059621285347</v>
      </c>
      <c r="C1285" s="20">
        <v>-10.343559621285348</v>
      </c>
      <c r="D1285" s="20">
        <v>-2.6939908028643267E-2</v>
      </c>
      <c r="F1285" s="20">
        <v>30.64672988086555</v>
      </c>
      <c r="G1285" s="20">
        <v>0.05</v>
      </c>
    </row>
    <row r="1286" spans="1:7" x14ac:dyDescent="0.35">
      <c r="A1286" s="20">
        <v>1262</v>
      </c>
      <c r="B1286" s="20">
        <v>11.356059621285347</v>
      </c>
      <c r="C1286" s="20">
        <v>-10.101905775131501</v>
      </c>
      <c r="D1286" s="20">
        <v>-2.6310518086639572E-2</v>
      </c>
      <c r="F1286" s="20">
        <v>30.671043034281546</v>
      </c>
      <c r="G1286" s="20">
        <v>5.0256410256410255E-2</v>
      </c>
    </row>
    <row r="1287" spans="1:7" x14ac:dyDescent="0.35">
      <c r="A1287" s="20">
        <v>1263</v>
      </c>
      <c r="B1287" s="20">
        <v>8.6215338332939382</v>
      </c>
      <c r="C1287" s="20">
        <v>-7.4315338332939387</v>
      </c>
      <c r="D1287" s="20">
        <v>-1.9355506741480056E-2</v>
      </c>
      <c r="F1287" s="20">
        <v>30.695356187697545</v>
      </c>
      <c r="G1287" s="20">
        <v>5.0347999999999997E-2</v>
      </c>
    </row>
    <row r="1288" spans="1:7" x14ac:dyDescent="0.35">
      <c r="A1288" s="20">
        <v>1264</v>
      </c>
      <c r="B1288" s="20">
        <v>11.902964778883629</v>
      </c>
      <c r="C1288" s="20">
        <v>-10.238349394268244</v>
      </c>
      <c r="D1288" s="20">
        <v>-2.6665886904070173E-2</v>
      </c>
      <c r="F1288" s="20">
        <v>30.719669341113544</v>
      </c>
      <c r="G1288" s="20">
        <v>5.0413333333333331E-2</v>
      </c>
    </row>
    <row r="1289" spans="1:7" x14ac:dyDescent="0.35">
      <c r="A1289" s="20">
        <v>1265</v>
      </c>
      <c r="B1289" s="20">
        <v>2.0586719421145574</v>
      </c>
      <c r="C1289" s="20">
        <v>-0.86719479925741449</v>
      </c>
      <c r="D1289" s="20">
        <v>-2.2586178250316303E-3</v>
      </c>
      <c r="F1289" s="20">
        <v>30.74398249452954</v>
      </c>
      <c r="G1289" s="20">
        <v>5.0509090909090906E-2</v>
      </c>
    </row>
    <row r="1290" spans="1:7" x14ac:dyDescent="0.35">
      <c r="A1290" s="20">
        <v>1266</v>
      </c>
      <c r="B1290" s="20">
        <v>11.356059621285347</v>
      </c>
      <c r="C1290" s="20">
        <v>-10.351322779180084</v>
      </c>
      <c r="D1290" s="20">
        <v>-2.696012725368313E-2</v>
      </c>
      <c r="F1290" s="20">
        <v>30.768295647945539</v>
      </c>
      <c r="G1290" s="20">
        <v>5.0599999999999999E-2</v>
      </c>
    </row>
    <row r="1291" spans="1:7" x14ac:dyDescent="0.35">
      <c r="A1291" s="20">
        <v>1267</v>
      </c>
      <c r="B1291" s="20">
        <v>11.356059621285347</v>
      </c>
      <c r="C1291" s="20">
        <v>-10.338059621285346</v>
      </c>
      <c r="D1291" s="20">
        <v>-2.692558322175061E-2</v>
      </c>
      <c r="F1291" s="20">
        <v>30.792608801361538</v>
      </c>
      <c r="G1291" s="20">
        <v>5.0799999999999998E-2</v>
      </c>
    </row>
    <row r="1292" spans="1:7" x14ac:dyDescent="0.35">
      <c r="A1292" s="20">
        <v>1268</v>
      </c>
      <c r="B1292" s="20">
        <v>11.356059621285347</v>
      </c>
      <c r="C1292" s="20">
        <v>-10.189392954618681</v>
      </c>
      <c r="D1292" s="20">
        <v>-2.6538379350591675E-2</v>
      </c>
      <c r="F1292" s="20">
        <v>30.816921954777534</v>
      </c>
      <c r="G1292" s="20">
        <v>5.080888888888889E-2</v>
      </c>
    </row>
    <row r="1293" spans="1:7" x14ac:dyDescent="0.35">
      <c r="A1293" s="20">
        <v>1269</v>
      </c>
      <c r="B1293" s="20">
        <v>10.809154463687065</v>
      </c>
      <c r="C1293" s="20">
        <v>-9.7226651019849371</v>
      </c>
      <c r="D1293" s="20">
        <v>-2.5322781830518913E-2</v>
      </c>
      <c r="F1293" s="20">
        <v>30.841235108193533</v>
      </c>
      <c r="G1293" s="20">
        <v>5.0999999999999997E-2</v>
      </c>
    </row>
    <row r="1294" spans="1:7" x14ac:dyDescent="0.35">
      <c r="A1294" s="20">
        <v>1270</v>
      </c>
      <c r="B1294" s="20">
        <v>-5.0510951066631087</v>
      </c>
      <c r="C1294" s="20">
        <v>6.1982951066631085</v>
      </c>
      <c r="D1294" s="20">
        <v>1.6143523721202632E-2</v>
      </c>
      <c r="F1294" s="20">
        <v>30.865548261609529</v>
      </c>
      <c r="G1294" s="20">
        <v>5.1999999999999998E-2</v>
      </c>
    </row>
    <row r="1295" spans="1:7" x14ac:dyDescent="0.35">
      <c r="A1295" s="20">
        <v>1271</v>
      </c>
      <c r="B1295" s="20">
        <v>11.356059621285347</v>
      </c>
      <c r="C1295" s="20">
        <v>-10.338059621285346</v>
      </c>
      <c r="D1295" s="20">
        <v>-2.692558322175061E-2</v>
      </c>
      <c r="F1295" s="20">
        <v>30.889861415025528</v>
      </c>
      <c r="G1295" s="20">
        <v>5.2187499999999998E-2</v>
      </c>
    </row>
    <row r="1296" spans="1:7" x14ac:dyDescent="0.35">
      <c r="A1296" s="20">
        <v>1272</v>
      </c>
      <c r="B1296" s="20">
        <v>-10.520146682645926</v>
      </c>
      <c r="C1296" s="20">
        <v>11.580146682645927</v>
      </c>
      <c r="D1296" s="20">
        <v>3.016061182135989E-2</v>
      </c>
      <c r="F1296" s="20">
        <v>30.914174568441528</v>
      </c>
      <c r="G1296" s="20">
        <v>5.3124999999999999E-2</v>
      </c>
    </row>
    <row r="1297" spans="1:7" x14ac:dyDescent="0.35">
      <c r="A1297" s="20">
        <v>1273</v>
      </c>
      <c r="B1297" s="20">
        <v>11.356059621285347</v>
      </c>
      <c r="C1297" s="20">
        <v>-10.321059621285347</v>
      </c>
      <c r="D1297" s="20">
        <v>-2.68813065459006E-2</v>
      </c>
      <c r="F1297" s="20">
        <v>30.938487721857523</v>
      </c>
      <c r="G1297" s="20">
        <v>5.3333333333333337E-2</v>
      </c>
    </row>
    <row r="1298" spans="1:7" x14ac:dyDescent="0.35">
      <c r="A1298" s="20">
        <v>1274</v>
      </c>
      <c r="B1298" s="20">
        <v>8.6215338332939382</v>
      </c>
      <c r="C1298" s="20">
        <v>-7.0717802332939383</v>
      </c>
      <c r="D1298" s="20">
        <v>-1.8418524768946214E-2</v>
      </c>
      <c r="F1298" s="20">
        <v>30.962800875273523</v>
      </c>
      <c r="G1298" s="20">
        <v>5.3999999999999999E-2</v>
      </c>
    </row>
    <row r="1299" spans="1:7" x14ac:dyDescent="0.35">
      <c r="A1299" s="20">
        <v>1275</v>
      </c>
      <c r="B1299" s="20">
        <v>8.6215338332939382</v>
      </c>
      <c r="C1299" s="20">
        <v>-7.0001271666272711</v>
      </c>
      <c r="D1299" s="20">
        <v>-1.8231903615625076E-2</v>
      </c>
      <c r="F1299" s="20">
        <v>30.987114028689522</v>
      </c>
      <c r="G1299" s="20">
        <v>5.3999999999999999E-2</v>
      </c>
    </row>
    <row r="1300" spans="1:7" x14ac:dyDescent="0.35">
      <c r="A1300" s="20">
        <v>1276</v>
      </c>
      <c r="B1300" s="20">
        <v>0.41795646931970865</v>
      </c>
      <c r="C1300" s="20">
        <v>0.62625353068029144</v>
      </c>
      <c r="D1300" s="20">
        <v>1.6310837986974996E-3</v>
      </c>
      <c r="F1300" s="20">
        <v>31.011427182105518</v>
      </c>
      <c r="G1300" s="20">
        <v>5.3999999999999999E-2</v>
      </c>
    </row>
    <row r="1301" spans="1:7" x14ac:dyDescent="0.35">
      <c r="A1301" s="20">
        <v>1277</v>
      </c>
      <c r="B1301" s="20">
        <v>8.6215338332939382</v>
      </c>
      <c r="C1301" s="20">
        <v>-7.5602904999606046</v>
      </c>
      <c r="D1301" s="20">
        <v>-1.9690854811687596E-2</v>
      </c>
      <c r="F1301" s="20">
        <v>31.035740335521517</v>
      </c>
      <c r="G1301" s="20">
        <v>5.4100000000000002E-2</v>
      </c>
    </row>
    <row r="1302" spans="1:7" x14ac:dyDescent="0.35">
      <c r="A1302" s="20">
        <v>1278</v>
      </c>
      <c r="B1302" s="20">
        <v>11.902964778883629</v>
      </c>
      <c r="C1302" s="20">
        <v>-10.353580163499013</v>
      </c>
      <c r="D1302" s="20">
        <v>-2.6966006634492432E-2</v>
      </c>
      <c r="F1302" s="20">
        <v>31.060053488937516</v>
      </c>
      <c r="G1302" s="20">
        <v>5.4166666666666669E-2</v>
      </c>
    </row>
    <row r="1303" spans="1:7" x14ac:dyDescent="0.35">
      <c r="A1303" s="20">
        <v>1279</v>
      </c>
      <c r="B1303" s="20">
        <v>5.8870080453025295</v>
      </c>
      <c r="C1303" s="20">
        <v>-4.7792923214290877</v>
      </c>
      <c r="D1303" s="20">
        <v>-1.2447716288727782E-2</v>
      </c>
      <c r="F1303" s="20">
        <v>31.084366642353512</v>
      </c>
      <c r="G1303" s="20">
        <v>5.4199999999999998E-2</v>
      </c>
    </row>
    <row r="1304" spans="1:7" x14ac:dyDescent="0.35">
      <c r="A1304" s="20">
        <v>1280</v>
      </c>
      <c r="B1304" s="20">
        <v>-21.458249834611561</v>
      </c>
      <c r="C1304" s="20">
        <v>22.567368501278228</v>
      </c>
      <c r="D1304" s="20">
        <v>5.8776944701111285E-2</v>
      </c>
      <c r="F1304" s="20">
        <v>31.108679795769511</v>
      </c>
      <c r="G1304" s="20">
        <v>5.4199999999999998E-2</v>
      </c>
    </row>
    <row r="1305" spans="1:7" x14ac:dyDescent="0.35">
      <c r="A1305" s="20">
        <v>1281</v>
      </c>
      <c r="B1305" s="20">
        <v>16.825111197268164</v>
      </c>
      <c r="C1305" s="20">
        <v>-15.717968340125307</v>
      </c>
      <c r="D1305" s="20">
        <v>-4.0937611130382148E-2</v>
      </c>
      <c r="F1305" s="20">
        <v>31.13299294918551</v>
      </c>
      <c r="G1305" s="20">
        <v>5.4545454545454543E-2</v>
      </c>
    </row>
    <row r="1306" spans="1:7" x14ac:dyDescent="0.35">
      <c r="A1306" s="20">
        <v>1282</v>
      </c>
      <c r="B1306" s="20">
        <v>10.809154463687065</v>
      </c>
      <c r="C1306" s="20">
        <v>-9.573021130353732</v>
      </c>
      <c r="D1306" s="20">
        <v>-2.4933032558470479E-2</v>
      </c>
      <c r="F1306" s="20">
        <v>31.157306102601506</v>
      </c>
      <c r="G1306" s="20">
        <v>5.5E-2</v>
      </c>
    </row>
    <row r="1307" spans="1:7" x14ac:dyDescent="0.35">
      <c r="A1307" s="20">
        <v>1283</v>
      </c>
      <c r="B1307" s="20">
        <v>14.637490566875037</v>
      </c>
      <c r="C1307" s="20">
        <v>-12.526990566875037</v>
      </c>
      <c r="D1307" s="20">
        <v>-3.262667651209987E-2</v>
      </c>
      <c r="F1307" s="20">
        <v>31.181619256017505</v>
      </c>
      <c r="G1307" s="20">
        <v>5.5E-2</v>
      </c>
    </row>
    <row r="1308" spans="1:7" x14ac:dyDescent="0.35">
      <c r="A1308" s="20">
        <v>1284</v>
      </c>
      <c r="B1308" s="20">
        <v>15.184395724473321</v>
      </c>
      <c r="C1308" s="20">
        <v>-14.174395724473321</v>
      </c>
      <c r="D1308" s="20">
        <v>-3.6917360286018629E-2</v>
      </c>
      <c r="F1308" s="20">
        <v>31.205932409433505</v>
      </c>
      <c r="G1308" s="20">
        <v>5.5480000000000002E-2</v>
      </c>
    </row>
    <row r="1309" spans="1:7" x14ac:dyDescent="0.35">
      <c r="A1309" s="20">
        <v>1285</v>
      </c>
      <c r="B1309" s="20">
        <v>19.559636985259573</v>
      </c>
      <c r="C1309" s="20">
        <v>-18.543136985259572</v>
      </c>
      <c r="D1309" s="20">
        <v>-4.8295792090513358E-2</v>
      </c>
      <c r="F1309" s="20">
        <v>31.2302455628495</v>
      </c>
      <c r="G1309" s="20">
        <v>5.5800000000000002E-2</v>
      </c>
    </row>
    <row r="1310" spans="1:7" x14ac:dyDescent="0.35">
      <c r="A1310" s="20">
        <v>1286</v>
      </c>
      <c r="B1310" s="20">
        <v>20.653447300456136</v>
      </c>
      <c r="C1310" s="20">
        <v>-19.570113967122804</v>
      </c>
      <c r="D1310" s="20">
        <v>-5.097056426294766E-2</v>
      </c>
      <c r="F1310" s="20">
        <v>31.2545587162655</v>
      </c>
      <c r="G1310" s="20">
        <v>5.6250000000000001E-2</v>
      </c>
    </row>
    <row r="1311" spans="1:7" x14ac:dyDescent="0.35">
      <c r="A1311" s="20">
        <v>1287</v>
      </c>
      <c r="B1311" s="20">
        <v>-5.0510951066631087</v>
      </c>
      <c r="C1311" s="20">
        <v>7.4710951066631086</v>
      </c>
      <c r="D1311" s="20">
        <v>1.9458544487196555E-2</v>
      </c>
      <c r="F1311" s="20">
        <v>31.278871869681499</v>
      </c>
      <c r="G1311" s="20">
        <v>5.6333333333333332E-2</v>
      </c>
    </row>
    <row r="1312" spans="1:7" x14ac:dyDescent="0.35">
      <c r="A1312" s="20">
        <v>1288</v>
      </c>
      <c r="B1312" s="20">
        <v>10.809154463687065</v>
      </c>
      <c r="C1312" s="20">
        <v>-9.8046544636870649</v>
      </c>
      <c r="D1312" s="20">
        <v>-2.5536323971179772E-2</v>
      </c>
      <c r="F1312" s="20">
        <v>31.303185023097495</v>
      </c>
      <c r="G1312" s="20">
        <v>5.6500000000000002E-2</v>
      </c>
    </row>
    <row r="1313" spans="1:7" x14ac:dyDescent="0.35">
      <c r="A1313" s="20">
        <v>1289</v>
      </c>
      <c r="B1313" s="20">
        <v>11.356059621285347</v>
      </c>
      <c r="C1313" s="20">
        <v>-10.105392954618679</v>
      </c>
      <c r="D1313" s="20">
        <v>-2.6319600481685725E-2</v>
      </c>
      <c r="F1313" s="20">
        <v>31.327498176513494</v>
      </c>
      <c r="G1313" s="20">
        <v>5.6613333333333335E-2</v>
      </c>
    </row>
    <row r="1314" spans="1:7" x14ac:dyDescent="0.35">
      <c r="A1314" s="20">
        <v>1290</v>
      </c>
      <c r="B1314" s="20">
        <v>10.809154463687065</v>
      </c>
      <c r="C1314" s="20">
        <v>-9.7234401779727797</v>
      </c>
      <c r="D1314" s="20">
        <v>-2.5324800523946728E-2</v>
      </c>
      <c r="F1314" s="20">
        <v>31.351811329929493</v>
      </c>
      <c r="G1314" s="20">
        <v>5.6666666666666664E-2</v>
      </c>
    </row>
    <row r="1315" spans="1:7" x14ac:dyDescent="0.35">
      <c r="A1315" s="20">
        <v>1291</v>
      </c>
      <c r="B1315" s="20">
        <v>7.5277235180973747</v>
      </c>
      <c r="C1315" s="20">
        <v>-6.0707235180973749</v>
      </c>
      <c r="D1315" s="20">
        <v>-1.581126219916756E-2</v>
      </c>
      <c r="F1315" s="20">
        <v>31.376124483345489</v>
      </c>
      <c r="G1315" s="20">
        <v>5.6666666666666664E-2</v>
      </c>
    </row>
    <row r="1316" spans="1:7" x14ac:dyDescent="0.35">
      <c r="A1316" s="20">
        <v>1292</v>
      </c>
      <c r="B1316" s="20">
        <v>12.996775094080192</v>
      </c>
      <c r="C1316" s="20">
        <v>-11.896775094080192</v>
      </c>
      <c r="D1316" s="20">
        <v>-3.0985273794182217E-2</v>
      </c>
      <c r="F1316" s="20">
        <v>31.400437636761488</v>
      </c>
      <c r="G1316" s="20">
        <v>5.6833333333333333E-2</v>
      </c>
    </row>
    <row r="1317" spans="1:7" x14ac:dyDescent="0.35">
      <c r="A1317" s="20">
        <v>1293</v>
      </c>
      <c r="B1317" s="20">
        <v>11.356059621285347</v>
      </c>
      <c r="C1317" s="20">
        <v>-10.333726287952013</v>
      </c>
      <c r="D1317" s="20">
        <v>-2.6914297010259432E-2</v>
      </c>
      <c r="F1317" s="20">
        <v>31.424750790177487</v>
      </c>
      <c r="G1317" s="20">
        <v>5.6937500000000002E-2</v>
      </c>
    </row>
    <row r="1318" spans="1:7" x14ac:dyDescent="0.35">
      <c r="A1318" s="20">
        <v>1294</v>
      </c>
      <c r="B1318" s="20">
        <v>17.918921512464728</v>
      </c>
      <c r="C1318" s="20">
        <v>-16.698921512464729</v>
      </c>
      <c r="D1318" s="20">
        <v>-4.3492513814835952E-2</v>
      </c>
      <c r="F1318" s="20">
        <v>31.449063943593483</v>
      </c>
      <c r="G1318" s="20">
        <v>5.7238095238095241E-2</v>
      </c>
    </row>
    <row r="1319" spans="1:7" x14ac:dyDescent="0.35">
      <c r="A1319" s="20">
        <v>1295</v>
      </c>
      <c r="B1319" s="20">
        <v>11.356059621285347</v>
      </c>
      <c r="C1319" s="20">
        <v>-10.336459621285346</v>
      </c>
      <c r="D1319" s="20">
        <v>-2.6921416005200021E-2</v>
      </c>
      <c r="F1319" s="20">
        <v>31.473377097009482</v>
      </c>
      <c r="G1319" s="20">
        <v>5.7334999999999997E-2</v>
      </c>
    </row>
    <row r="1320" spans="1:7" x14ac:dyDescent="0.35">
      <c r="A1320" s="20">
        <v>1296</v>
      </c>
      <c r="B1320" s="20">
        <v>16.825111197268164</v>
      </c>
      <c r="C1320" s="20">
        <v>-15.413346491385811</v>
      </c>
      <c r="D1320" s="20">
        <v>-4.0144220374295658E-2</v>
      </c>
      <c r="F1320" s="20">
        <v>31.497690250425482</v>
      </c>
      <c r="G1320" s="20">
        <v>5.7692307692307696E-2</v>
      </c>
    </row>
    <row r="1321" spans="1:7" x14ac:dyDescent="0.35">
      <c r="A1321" s="20">
        <v>1297</v>
      </c>
      <c r="B1321" s="20">
        <v>11.356059621285347</v>
      </c>
      <c r="C1321" s="20">
        <v>-10.260809621285347</v>
      </c>
      <c r="D1321" s="20">
        <v>-2.6724384797667464E-2</v>
      </c>
      <c r="F1321" s="20">
        <v>31.522003403841477</v>
      </c>
      <c r="G1321" s="20">
        <v>5.8500000000000003E-2</v>
      </c>
    </row>
    <row r="1322" spans="1:7" x14ac:dyDescent="0.35">
      <c r="A1322" s="20">
        <v>1298</v>
      </c>
      <c r="B1322" s="20">
        <v>11.356059621285347</v>
      </c>
      <c r="C1322" s="20">
        <v>-10.309559621285347</v>
      </c>
      <c r="D1322" s="20">
        <v>-2.6851354676943238E-2</v>
      </c>
      <c r="F1322" s="20">
        <v>31.546316557257477</v>
      </c>
      <c r="G1322" s="20">
        <v>5.906666666666667E-2</v>
      </c>
    </row>
    <row r="1323" spans="1:7" x14ac:dyDescent="0.35">
      <c r="A1323" s="20">
        <v>1299</v>
      </c>
      <c r="B1323" s="20">
        <v>11.356059621285347</v>
      </c>
      <c r="C1323" s="20">
        <v>-10.116059621285347</v>
      </c>
      <c r="D1323" s="20">
        <v>-2.6347381925356322E-2</v>
      </c>
      <c r="F1323" s="20">
        <v>31.570629710673476</v>
      </c>
      <c r="G1323" s="20">
        <v>0.06</v>
      </c>
    </row>
    <row r="1324" spans="1:7" x14ac:dyDescent="0.35">
      <c r="A1324" s="20">
        <v>1300</v>
      </c>
      <c r="B1324" s="20">
        <v>6.4339132029008113</v>
      </c>
      <c r="C1324" s="20">
        <v>-5.0839132029008116</v>
      </c>
      <c r="D1324" s="20">
        <v>-1.3241104525555358E-2</v>
      </c>
      <c r="F1324" s="20">
        <v>31.594942864089472</v>
      </c>
      <c r="G1324" s="20">
        <v>0.06</v>
      </c>
    </row>
    <row r="1325" spans="1:7" x14ac:dyDescent="0.35">
      <c r="A1325" s="20">
        <v>1301</v>
      </c>
      <c r="B1325" s="20">
        <v>21.747257615652703</v>
      </c>
      <c r="C1325" s="20">
        <v>-20.719757615652703</v>
      </c>
      <c r="D1325" s="20">
        <v>-5.3964823037593819E-2</v>
      </c>
      <c r="F1325" s="20">
        <v>31.619256017505471</v>
      </c>
      <c r="G1325" s="20">
        <v>0.06</v>
      </c>
    </row>
    <row r="1326" spans="1:7" x14ac:dyDescent="0.35">
      <c r="A1326" s="20">
        <v>1302</v>
      </c>
      <c r="B1326" s="20">
        <v>11.356059621285347</v>
      </c>
      <c r="C1326" s="20">
        <v>-10.356059621285347</v>
      </c>
      <c r="D1326" s="20">
        <v>-2.6972464407944742E-2</v>
      </c>
      <c r="F1326" s="20">
        <v>31.64356917092147</v>
      </c>
      <c r="G1326" s="20">
        <v>6.0263157894736845E-2</v>
      </c>
    </row>
    <row r="1327" spans="1:7" x14ac:dyDescent="0.35">
      <c r="A1327" s="20">
        <v>1303</v>
      </c>
      <c r="B1327" s="20">
        <v>19.012731827661291</v>
      </c>
      <c r="C1327" s="20">
        <v>-17.71012325623272</v>
      </c>
      <c r="D1327" s="20">
        <v>-4.6126199216470265E-2</v>
      </c>
      <c r="F1327" s="20">
        <v>31.667882324337466</v>
      </c>
      <c r="G1327" s="20">
        <v>6.0999999999999999E-2</v>
      </c>
    </row>
    <row r="1328" spans="1:7" x14ac:dyDescent="0.35">
      <c r="A1328" s="20">
        <v>1304</v>
      </c>
      <c r="B1328" s="20">
        <v>-5.0510951066631087</v>
      </c>
      <c r="C1328" s="20">
        <v>5.4473701066631088</v>
      </c>
      <c r="D1328" s="20">
        <v>1.4187731791045512E-2</v>
      </c>
      <c r="F1328" s="20">
        <v>31.692195477753465</v>
      </c>
      <c r="G1328" s="20">
        <v>6.2566666666666673E-2</v>
      </c>
    </row>
    <row r="1329" spans="1:7" x14ac:dyDescent="0.35">
      <c r="A1329" s="20">
        <v>1305</v>
      </c>
      <c r="B1329" s="20">
        <v>11.902964778883629</v>
      </c>
      <c r="C1329" s="20">
        <v>-11.643198112216963</v>
      </c>
      <c r="D1329" s="20">
        <v>-3.0324829921889108E-2</v>
      </c>
      <c r="F1329" s="20">
        <v>31.716508631169464</v>
      </c>
      <c r="G1329" s="20">
        <v>6.2933333333333327E-2</v>
      </c>
    </row>
    <row r="1330" spans="1:7" x14ac:dyDescent="0.35">
      <c r="A1330" s="20">
        <v>1306</v>
      </c>
      <c r="B1330" s="20">
        <v>11.356059621285347</v>
      </c>
      <c r="C1330" s="20">
        <v>-10.70359598492171</v>
      </c>
      <c r="D1330" s="20">
        <v>-2.7877626461992953E-2</v>
      </c>
      <c r="F1330" s="20">
        <v>31.74082178458546</v>
      </c>
      <c r="G1330" s="20">
        <v>6.3E-2</v>
      </c>
    </row>
    <row r="1331" spans="1:7" x14ac:dyDescent="0.35">
      <c r="A1331" s="20">
        <v>1307</v>
      </c>
      <c r="B1331" s="20">
        <v>11.356059621285347</v>
      </c>
      <c r="C1331" s="20">
        <v>-11.240919621285347</v>
      </c>
      <c r="D1331" s="20">
        <v>-2.9277091431041367E-2</v>
      </c>
      <c r="F1331" s="20">
        <v>31.765134938001459</v>
      </c>
      <c r="G1331" s="20">
        <v>6.3092592592592589E-2</v>
      </c>
    </row>
    <row r="1332" spans="1:7" x14ac:dyDescent="0.35">
      <c r="A1332" s="20">
        <v>1308</v>
      </c>
      <c r="B1332" s="20">
        <v>5.8870080453025295</v>
      </c>
      <c r="C1332" s="20">
        <v>-5.7734080453025296</v>
      </c>
      <c r="D1332" s="20">
        <v>-1.503690097480693E-2</v>
      </c>
      <c r="F1332" s="20">
        <v>31.789448091417459</v>
      </c>
      <c r="G1332" s="20">
        <v>6.3333333333333339E-2</v>
      </c>
    </row>
    <row r="1333" spans="1:7" x14ac:dyDescent="0.35">
      <c r="A1333" s="20">
        <v>1309</v>
      </c>
      <c r="B1333" s="20">
        <v>8.6215338332939382</v>
      </c>
      <c r="C1333" s="20">
        <v>-7.5016207898156768</v>
      </c>
      <c r="D1333" s="20">
        <v>-1.95380489447287E-2</v>
      </c>
      <c r="F1333" s="20">
        <v>31.813761244833454</v>
      </c>
      <c r="G1333" s="20">
        <v>6.4158609339642042E-2</v>
      </c>
    </row>
    <row r="1334" spans="1:7" x14ac:dyDescent="0.35">
      <c r="A1334" s="20">
        <v>1310</v>
      </c>
      <c r="B1334" s="20">
        <v>3.1524822573111209</v>
      </c>
      <c r="C1334" s="20">
        <v>-2.9974822573111211</v>
      </c>
      <c r="D1334" s="20">
        <v>-7.8069735454782381E-3</v>
      </c>
      <c r="F1334" s="20">
        <v>31.838074398249454</v>
      </c>
      <c r="G1334" s="20">
        <v>6.4439140811455853E-2</v>
      </c>
    </row>
    <row r="1335" spans="1:7" x14ac:dyDescent="0.35">
      <c r="A1335" s="20">
        <v>1311</v>
      </c>
      <c r="B1335" s="20">
        <v>8.6215338332939382</v>
      </c>
      <c r="C1335" s="20">
        <v>-8.3012538332939378</v>
      </c>
      <c r="D1335" s="20">
        <v>-2.1620701477966724E-2</v>
      </c>
      <c r="F1335" s="20">
        <v>31.862387551665453</v>
      </c>
      <c r="G1335" s="20">
        <v>6.4850000000000005E-2</v>
      </c>
    </row>
    <row r="1336" spans="1:7" x14ac:dyDescent="0.35">
      <c r="A1336" s="20">
        <v>1312</v>
      </c>
      <c r="B1336" s="20">
        <v>11.356059621285347</v>
      </c>
      <c r="C1336" s="20">
        <v>-11.349972664763607</v>
      </c>
      <c r="D1336" s="20">
        <v>-2.9561121210838089E-2</v>
      </c>
      <c r="F1336" s="20">
        <v>31.886700705081449</v>
      </c>
      <c r="G1336" s="20">
        <v>6.5000000000000002E-2</v>
      </c>
    </row>
    <row r="1337" spans="1:7" x14ac:dyDescent="0.35">
      <c r="A1337" s="20">
        <v>1313</v>
      </c>
      <c r="B1337" s="20">
        <v>11.356059621285347</v>
      </c>
      <c r="C1337" s="20">
        <v>-11.044909621285347</v>
      </c>
      <c r="D1337" s="20">
        <v>-2.8766581358490716E-2</v>
      </c>
      <c r="F1337" s="20">
        <v>31.911013858497448</v>
      </c>
      <c r="G1337" s="20">
        <v>6.5000000000000002E-2</v>
      </c>
    </row>
    <row r="1338" spans="1:7" x14ac:dyDescent="0.35">
      <c r="A1338" s="20">
        <v>1314</v>
      </c>
      <c r="B1338" s="20">
        <v>-5.0510951066631087</v>
      </c>
      <c r="C1338" s="20">
        <v>5.0623617733297754</v>
      </c>
      <c r="D1338" s="20">
        <v>1.3184973604307053E-2</v>
      </c>
      <c r="F1338" s="20">
        <v>31.935327011913447</v>
      </c>
      <c r="G1338" s="20">
        <v>6.5299999999999997E-2</v>
      </c>
    </row>
    <row r="1339" spans="1:7" x14ac:dyDescent="0.35">
      <c r="A1339" s="20">
        <v>1315</v>
      </c>
      <c r="B1339" s="20">
        <v>8.0746286756956565</v>
      </c>
      <c r="C1339" s="20">
        <v>-7.6705886756956563</v>
      </c>
      <c r="D1339" s="20">
        <v>-1.9978127551326927E-2</v>
      </c>
      <c r="F1339" s="20">
        <v>31.959640165329443</v>
      </c>
      <c r="G1339" s="20">
        <v>6.545454545454546E-2</v>
      </c>
    </row>
    <row r="1340" spans="1:7" x14ac:dyDescent="0.35">
      <c r="A1340" s="20">
        <v>1316</v>
      </c>
      <c r="B1340" s="20">
        <v>8.6215338332939382</v>
      </c>
      <c r="C1340" s="20">
        <v>-8.6215204999606048</v>
      </c>
      <c r="D1340" s="20">
        <v>-2.2454839324176384E-2</v>
      </c>
      <c r="F1340" s="20">
        <v>31.983953318745442</v>
      </c>
      <c r="G1340" s="20">
        <v>6.5500000000000003E-2</v>
      </c>
    </row>
    <row r="1341" spans="1:7" x14ac:dyDescent="0.35">
      <c r="A1341" s="20">
        <v>1317</v>
      </c>
      <c r="B1341" s="20">
        <v>-0.67585384587685482</v>
      </c>
      <c r="C1341" s="20">
        <v>0.73318884587685484</v>
      </c>
      <c r="D1341" s="20">
        <v>1.9095979332785123E-3</v>
      </c>
      <c r="F1341" s="20">
        <v>32.008266472161438</v>
      </c>
      <c r="G1341" s="20">
        <v>6.565384615384616E-2</v>
      </c>
    </row>
    <row r="1342" spans="1:7" x14ac:dyDescent="0.35">
      <c r="A1342" s="20">
        <v>1318</v>
      </c>
      <c r="B1342" s="20">
        <v>11.356059621285347</v>
      </c>
      <c r="C1342" s="20">
        <v>-11.202809621285347</v>
      </c>
      <c r="D1342" s="20">
        <v>-2.9177833541827014E-2</v>
      </c>
      <c r="F1342" s="20">
        <v>32.032579625577441</v>
      </c>
      <c r="G1342" s="20">
        <v>6.5900366666666668E-2</v>
      </c>
    </row>
    <row r="1343" spans="1:7" x14ac:dyDescent="0.35">
      <c r="A1343" s="20">
        <v>1319</v>
      </c>
      <c r="B1343" s="20">
        <v>19.559636985259573</v>
      </c>
      <c r="C1343" s="20">
        <v>-19.408602502500951</v>
      </c>
      <c r="D1343" s="20">
        <v>-5.0549905982646325E-2</v>
      </c>
      <c r="F1343" s="20">
        <v>32.056892778993436</v>
      </c>
      <c r="G1343" s="20">
        <v>6.6055045871559637E-2</v>
      </c>
    </row>
    <row r="1344" spans="1:7" x14ac:dyDescent="0.35">
      <c r="A1344" s="20">
        <v>1320</v>
      </c>
      <c r="B1344" s="20">
        <v>11.902964778883629</v>
      </c>
      <c r="C1344" s="20">
        <v>-11.897934778883629</v>
      </c>
      <c r="D1344" s="20">
        <v>-3.0988294205248686E-2</v>
      </c>
      <c r="F1344" s="20">
        <v>32.081205932409439</v>
      </c>
      <c r="G1344" s="20">
        <v>6.6066666666666662E-2</v>
      </c>
    </row>
    <row r="1345" spans="1:7" x14ac:dyDescent="0.35">
      <c r="A1345" s="20">
        <v>1321</v>
      </c>
      <c r="B1345" s="20">
        <v>11.356059621285347</v>
      </c>
      <c r="C1345" s="20">
        <v>-11.343031482757208</v>
      </c>
      <c r="D1345" s="20">
        <v>-2.9543042830502016E-2</v>
      </c>
      <c r="F1345" s="20">
        <v>32.105519085825435</v>
      </c>
      <c r="G1345" s="20">
        <v>6.6339999999999996E-2</v>
      </c>
    </row>
    <row r="1346" spans="1:7" x14ac:dyDescent="0.35">
      <c r="A1346" s="20">
        <v>1322</v>
      </c>
      <c r="B1346" s="20">
        <v>11.356059621285347</v>
      </c>
      <c r="C1346" s="20">
        <v>-11.353031049856776</v>
      </c>
      <c r="D1346" s="20">
        <v>-2.9569086806449547E-2</v>
      </c>
      <c r="F1346" s="20">
        <v>32.129832239241431</v>
      </c>
      <c r="G1346" s="20">
        <v>6.6500000000000004E-2</v>
      </c>
    </row>
    <row r="1347" spans="1:7" x14ac:dyDescent="0.35">
      <c r="A1347" s="20">
        <v>1323</v>
      </c>
      <c r="B1347" s="20">
        <v>8.6215338332939382</v>
      </c>
      <c r="C1347" s="20">
        <v>-8.5327338332939373</v>
      </c>
      <c r="D1347" s="20">
        <v>-2.2223593532423255E-2</v>
      </c>
      <c r="F1347" s="20">
        <v>32.154145392657433</v>
      </c>
      <c r="G1347" s="20">
        <v>6.7000000000000004E-2</v>
      </c>
    </row>
    <row r="1348" spans="1:7" x14ac:dyDescent="0.35">
      <c r="A1348" s="20">
        <v>1324</v>
      </c>
      <c r="B1348" s="20">
        <v>11.356059621285347</v>
      </c>
      <c r="C1348" s="20">
        <v>-11.257659621285347</v>
      </c>
      <c r="D1348" s="20">
        <v>-2.932069093420191E-2</v>
      </c>
      <c r="F1348" s="20">
        <v>32.178458546073429</v>
      </c>
      <c r="G1348" s="20">
        <v>6.7083333333333328E-2</v>
      </c>
    </row>
    <row r="1349" spans="1:7" x14ac:dyDescent="0.35">
      <c r="A1349" s="20">
        <v>1325</v>
      </c>
      <c r="B1349" s="20">
        <v>11.356059621285347</v>
      </c>
      <c r="C1349" s="20">
        <v>-11.331759621285347</v>
      </c>
      <c r="D1349" s="20">
        <v>-2.9513685150701081E-2</v>
      </c>
      <c r="F1349" s="20">
        <v>32.202771699489425</v>
      </c>
      <c r="G1349" s="20">
        <v>6.7966666666666675E-2</v>
      </c>
    </row>
    <row r="1350" spans="1:7" x14ac:dyDescent="0.35">
      <c r="A1350" s="20">
        <v>1326</v>
      </c>
      <c r="B1350" s="20">
        <v>3.1524822573111209</v>
      </c>
      <c r="C1350" s="20">
        <v>-3.141182257311121</v>
      </c>
      <c r="D1350" s="20">
        <v>-8.1812416819280545E-3</v>
      </c>
      <c r="F1350" s="20">
        <v>32.227084852905428</v>
      </c>
      <c r="G1350" s="20">
        <v>6.8287037037037035E-2</v>
      </c>
    </row>
    <row r="1351" spans="1:7" x14ac:dyDescent="0.35">
      <c r="A1351" s="20">
        <v>1327</v>
      </c>
      <c r="B1351" s="20">
        <v>11.356059621285347</v>
      </c>
      <c r="C1351" s="20">
        <v>-11.320538787952014</v>
      </c>
      <c r="D1351" s="20">
        <v>-2.9484460374214788E-2</v>
      </c>
      <c r="F1351" s="20">
        <v>32.251398006321423</v>
      </c>
      <c r="G1351" s="20">
        <v>6.9320000000000007E-2</v>
      </c>
    </row>
    <row r="1352" spans="1:7" x14ac:dyDescent="0.35">
      <c r="A1352" s="20">
        <v>1328</v>
      </c>
      <c r="B1352" s="20">
        <v>3.1524822573111209</v>
      </c>
      <c r="C1352" s="20">
        <v>-3.1291755906444543</v>
      </c>
      <c r="D1352" s="20">
        <v>-8.1499701943963387E-3</v>
      </c>
      <c r="F1352" s="20">
        <v>32.275711159737419</v>
      </c>
      <c r="G1352" s="20">
        <v>6.9696969696969702E-2</v>
      </c>
    </row>
    <row r="1353" spans="1:7" x14ac:dyDescent="0.35">
      <c r="A1353" s="20">
        <v>1329</v>
      </c>
      <c r="B1353" s="20">
        <v>5.8870080453025295</v>
      </c>
      <c r="C1353" s="20">
        <v>-5.8788480453025294</v>
      </c>
      <c r="D1353" s="20">
        <v>-1.5311520545490774E-2</v>
      </c>
      <c r="F1353" s="20">
        <v>32.300024313153422</v>
      </c>
      <c r="G1353" s="20">
        <v>7.0000000000000007E-2</v>
      </c>
    </row>
    <row r="1354" spans="1:7" x14ac:dyDescent="0.35">
      <c r="A1354" s="20">
        <v>1330</v>
      </c>
      <c r="B1354" s="20">
        <v>10.809154463687065</v>
      </c>
      <c r="C1354" s="20">
        <v>-10.584211606544208</v>
      </c>
      <c r="D1354" s="20">
        <v>-2.75666886135826E-2</v>
      </c>
      <c r="F1354" s="20">
        <v>32.324337466569418</v>
      </c>
      <c r="G1354" s="20">
        <v>7.0433333333333334E-2</v>
      </c>
    </row>
    <row r="1355" spans="1:7" x14ac:dyDescent="0.35">
      <c r="A1355" s="20">
        <v>1331</v>
      </c>
      <c r="B1355" s="20">
        <v>11.356059621285347</v>
      </c>
      <c r="C1355" s="20">
        <v>-11.342391621285348</v>
      </c>
      <c r="D1355" s="20">
        <v>-2.9541376304679751E-2</v>
      </c>
      <c r="F1355" s="20">
        <v>32.348650619985413</v>
      </c>
      <c r="G1355" s="20">
        <v>7.0634920634920634E-2</v>
      </c>
    </row>
    <row r="1356" spans="1:7" x14ac:dyDescent="0.35">
      <c r="A1356" s="20">
        <v>1332</v>
      </c>
      <c r="B1356" s="20">
        <v>11.356059621285347</v>
      </c>
      <c r="C1356" s="20">
        <v>-11.356059621285347</v>
      </c>
      <c r="D1356" s="20">
        <v>-2.9576974752063161E-2</v>
      </c>
      <c r="F1356" s="20">
        <v>32.372963773401416</v>
      </c>
      <c r="G1356" s="20">
        <v>7.0666666666666669E-2</v>
      </c>
    </row>
    <row r="1357" spans="1:7" x14ac:dyDescent="0.35">
      <c r="A1357" s="20">
        <v>1333</v>
      </c>
      <c r="B1357" s="20">
        <v>11.356059621285347</v>
      </c>
      <c r="C1357" s="20">
        <v>-11.356059621285347</v>
      </c>
      <c r="D1357" s="20">
        <v>-2.9576974752063161E-2</v>
      </c>
      <c r="F1357" s="20">
        <v>32.397276926817412</v>
      </c>
      <c r="G1357" s="20">
        <v>7.166666666666667E-2</v>
      </c>
    </row>
    <row r="1358" spans="1:7" x14ac:dyDescent="0.35">
      <c r="A1358" s="20">
        <v>1334</v>
      </c>
      <c r="B1358" s="20">
        <v>11.356059621285347</v>
      </c>
      <c r="C1358" s="20">
        <v>-11.248518267901888</v>
      </c>
      <c r="D1358" s="20">
        <v>-2.9296882184755447E-2</v>
      </c>
      <c r="F1358" s="20">
        <v>32.421590080233408</v>
      </c>
      <c r="G1358" s="20">
        <v>7.1999999999999995E-2</v>
      </c>
    </row>
    <row r="1359" spans="1:7" x14ac:dyDescent="0.35">
      <c r="A1359" s="20">
        <v>1335</v>
      </c>
      <c r="B1359" s="20">
        <v>11.356059621285347</v>
      </c>
      <c r="C1359" s="20">
        <v>-11.158459621285347</v>
      </c>
      <c r="D1359" s="20">
        <v>-2.9062323508065362E-2</v>
      </c>
      <c r="F1359" s="20">
        <v>32.44590323364941</v>
      </c>
      <c r="G1359" s="20">
        <v>7.1999999999999995E-2</v>
      </c>
    </row>
    <row r="1360" spans="1:7" x14ac:dyDescent="0.35">
      <c r="A1360" s="20">
        <v>1336</v>
      </c>
      <c r="B1360" s="20">
        <v>8.6215338332939382</v>
      </c>
      <c r="C1360" s="20">
        <v>-7.772063833293938</v>
      </c>
      <c r="D1360" s="20">
        <v>-2.02424206489627E-2</v>
      </c>
      <c r="F1360" s="20">
        <v>32.470216387065406</v>
      </c>
      <c r="G1360" s="20">
        <v>7.2120000000000004E-2</v>
      </c>
    </row>
    <row r="1361" spans="1:7" x14ac:dyDescent="0.35">
      <c r="A1361" s="20">
        <v>1337</v>
      </c>
      <c r="B1361" s="20">
        <v>11.356059621285347</v>
      </c>
      <c r="C1361" s="20">
        <v>-10.862239621285347</v>
      </c>
      <c r="D1361" s="20">
        <v>-2.8290815453930605E-2</v>
      </c>
      <c r="F1361" s="20">
        <v>32.494529540481402</v>
      </c>
      <c r="G1361" s="20">
        <v>7.2400000000000006E-2</v>
      </c>
    </row>
    <row r="1362" spans="1:7" x14ac:dyDescent="0.35">
      <c r="A1362" s="20">
        <v>1338</v>
      </c>
      <c r="B1362" s="20">
        <v>11.356059621285347</v>
      </c>
      <c r="C1362" s="20">
        <v>-11.323026287952013</v>
      </c>
      <c r="D1362" s="20">
        <v>-2.9490939093695781E-2</v>
      </c>
      <c r="F1362" s="20">
        <v>32.518842693897405</v>
      </c>
      <c r="G1362" s="20">
        <v>7.2599999999999998E-2</v>
      </c>
    </row>
    <row r="1363" spans="1:7" x14ac:dyDescent="0.35">
      <c r="A1363" s="20">
        <v>1339</v>
      </c>
      <c r="B1363" s="20">
        <v>3.1524822573111209</v>
      </c>
      <c r="C1363" s="20">
        <v>-3.086142257311121</v>
      </c>
      <c r="D1363" s="20">
        <v>-8.0378894325877758E-3</v>
      </c>
      <c r="F1363" s="20">
        <v>32.5431558473134</v>
      </c>
      <c r="G1363" s="20">
        <v>7.2952380952380949E-2</v>
      </c>
    </row>
    <row r="1364" spans="1:7" x14ac:dyDescent="0.35">
      <c r="A1364" s="20">
        <v>1340</v>
      </c>
      <c r="B1364" s="20">
        <v>11.356059621285347</v>
      </c>
      <c r="C1364" s="20">
        <v>-11.356059621285347</v>
      </c>
      <c r="D1364" s="20">
        <v>-2.9576974752063161E-2</v>
      </c>
      <c r="F1364" s="20">
        <v>32.567469000729396</v>
      </c>
      <c r="G1364" s="20">
        <v>7.3400000000000007E-2</v>
      </c>
    </row>
    <row r="1365" spans="1:7" x14ac:dyDescent="0.35">
      <c r="A1365" s="20">
        <v>1341</v>
      </c>
      <c r="B1365" s="20">
        <v>10.262249306088783</v>
      </c>
      <c r="C1365" s="20">
        <v>-9.5586493060887836</v>
      </c>
      <c r="D1365" s="20">
        <v>-2.4895600993508567E-2</v>
      </c>
      <c r="F1365" s="20">
        <v>32.591782154145399</v>
      </c>
      <c r="G1365" s="20">
        <v>7.4690265486725665E-2</v>
      </c>
    </row>
    <row r="1366" spans="1:7" x14ac:dyDescent="0.35">
      <c r="A1366" s="20">
        <v>1342</v>
      </c>
      <c r="B1366" s="20">
        <v>11.356059621285347</v>
      </c>
      <c r="C1366" s="20">
        <v>-11.354059621285346</v>
      </c>
      <c r="D1366" s="20">
        <v>-2.9571765731374922E-2</v>
      </c>
      <c r="F1366" s="20">
        <v>32.616095307561395</v>
      </c>
      <c r="G1366" s="20">
        <v>7.4837500000000001E-2</v>
      </c>
    </row>
    <row r="1367" spans="1:7" x14ac:dyDescent="0.35">
      <c r="A1367" s="20">
        <v>1343</v>
      </c>
      <c r="B1367" s="20">
        <v>-4.5041899490648269</v>
      </c>
      <c r="C1367" s="20">
        <v>5.5271699490648274</v>
      </c>
      <c r="D1367" s="20">
        <v>1.4395571306039807E-2</v>
      </c>
      <c r="F1367" s="20">
        <v>32.64040846097739</v>
      </c>
      <c r="G1367" s="20">
        <v>7.4999999999999997E-2</v>
      </c>
    </row>
    <row r="1368" spans="1:7" x14ac:dyDescent="0.35">
      <c r="A1368" s="20">
        <v>1344</v>
      </c>
      <c r="B1368" s="20">
        <v>11.902964778883629</v>
      </c>
      <c r="C1368" s="20">
        <v>-8.1256314455502956</v>
      </c>
      <c r="D1368" s="20">
        <v>-2.1163291152429632E-2</v>
      </c>
      <c r="F1368" s="20">
        <v>32.664721614393393</v>
      </c>
      <c r="G1368" s="20">
        <v>7.4999999999999997E-2</v>
      </c>
    </row>
    <row r="1369" spans="1:7" x14ac:dyDescent="0.35">
      <c r="A1369" s="20">
        <v>1345</v>
      </c>
      <c r="B1369" s="20">
        <v>8.6215338332939382</v>
      </c>
      <c r="C1369" s="20">
        <v>-7.3715338332939382</v>
      </c>
      <c r="D1369" s="20">
        <v>-1.9199236120832949E-2</v>
      </c>
      <c r="F1369" s="20">
        <v>32.689034767809389</v>
      </c>
      <c r="G1369" s="20">
        <v>7.5111111111111115E-2</v>
      </c>
    </row>
    <row r="1370" spans="1:7" x14ac:dyDescent="0.35">
      <c r="A1370" s="20">
        <v>1346</v>
      </c>
      <c r="B1370" s="20">
        <v>11.356059621285347</v>
      </c>
      <c r="C1370" s="20">
        <v>-9.8827943151628972</v>
      </c>
      <c r="D1370" s="20">
        <v>-2.5739840022636455E-2</v>
      </c>
      <c r="F1370" s="20">
        <v>32.713347921225385</v>
      </c>
      <c r="G1370" s="20">
        <v>7.5333333333333335E-2</v>
      </c>
    </row>
    <row r="1371" spans="1:7" x14ac:dyDescent="0.35">
      <c r="A1371" s="20">
        <v>1347</v>
      </c>
      <c r="B1371" s="20">
        <v>11.356059621285347</v>
      </c>
      <c r="C1371" s="20">
        <v>-10.334059621285347</v>
      </c>
      <c r="D1371" s="20">
        <v>-2.6915165180374137E-2</v>
      </c>
      <c r="F1371" s="20">
        <v>32.737661074641387</v>
      </c>
      <c r="G1371" s="20">
        <v>7.5880000000000003E-2</v>
      </c>
    </row>
    <row r="1372" spans="1:7" x14ac:dyDescent="0.35">
      <c r="A1372" s="20">
        <v>1348</v>
      </c>
      <c r="B1372" s="20">
        <v>12.44986993648191</v>
      </c>
      <c r="C1372" s="20">
        <v>-11.431146532226592</v>
      </c>
      <c r="D1372" s="20">
        <v>-2.9772539388317532E-2</v>
      </c>
      <c r="F1372" s="20">
        <v>32.761974228057383</v>
      </c>
      <c r="G1372" s="20">
        <v>7.5999999999999998E-2</v>
      </c>
    </row>
    <row r="1373" spans="1:7" x14ac:dyDescent="0.35">
      <c r="A1373" s="20">
        <v>1349</v>
      </c>
      <c r="B1373" s="20">
        <v>7.5277235180973747</v>
      </c>
      <c r="C1373" s="20">
        <v>-5.4857235180973749</v>
      </c>
      <c r="D1373" s="20">
        <v>-1.4287623647858287E-2</v>
      </c>
      <c r="F1373" s="20">
        <v>32.786287381473379</v>
      </c>
      <c r="G1373" s="20">
        <v>7.7886666666666673E-2</v>
      </c>
    </row>
    <row r="1374" spans="1:7" x14ac:dyDescent="0.35">
      <c r="A1374" s="20">
        <v>1350</v>
      </c>
      <c r="B1374" s="20">
        <v>11.356059621285347</v>
      </c>
      <c r="C1374" s="20">
        <v>-10.315559621285347</v>
      </c>
      <c r="D1374" s="20">
        <v>-2.6866981739007947E-2</v>
      </c>
      <c r="F1374" s="20">
        <v>32.810600534889382</v>
      </c>
      <c r="G1374" s="20">
        <v>7.8E-2</v>
      </c>
    </row>
    <row r="1375" spans="1:7" x14ac:dyDescent="0.35">
      <c r="A1375" s="20">
        <v>1351</v>
      </c>
      <c r="B1375" s="20">
        <v>11.356059621285347</v>
      </c>
      <c r="C1375" s="20">
        <v>-10.343409621285346</v>
      </c>
      <c r="D1375" s="20">
        <v>-2.6939517352091644E-2</v>
      </c>
      <c r="F1375" s="20">
        <v>32.834913688305377</v>
      </c>
      <c r="G1375" s="20">
        <v>7.8266666666666665E-2</v>
      </c>
    </row>
    <row r="1376" spans="1:7" x14ac:dyDescent="0.35">
      <c r="A1376" s="20">
        <v>1352</v>
      </c>
      <c r="B1376" s="20">
        <v>-0.67585384587685482</v>
      </c>
      <c r="C1376" s="20">
        <v>2.0372538458768545</v>
      </c>
      <c r="D1376" s="20">
        <v>5.3060487151812951E-3</v>
      </c>
      <c r="F1376" s="20">
        <v>32.859226841721373</v>
      </c>
      <c r="G1376" s="20">
        <v>7.8378378378378383E-2</v>
      </c>
    </row>
    <row r="1377" spans="1:7" x14ac:dyDescent="0.35">
      <c r="A1377" s="20">
        <v>1353</v>
      </c>
      <c r="B1377" s="20">
        <v>8.6215338332939382</v>
      </c>
      <c r="C1377" s="20">
        <v>-7.2855338332939379</v>
      </c>
      <c r="D1377" s="20">
        <v>-1.8975248231238764E-2</v>
      </c>
      <c r="F1377" s="20">
        <v>32.883539995137376</v>
      </c>
      <c r="G1377" s="20">
        <v>7.868E-2</v>
      </c>
    </row>
    <row r="1378" spans="1:7" x14ac:dyDescent="0.35">
      <c r="A1378" s="20">
        <v>1354</v>
      </c>
      <c r="B1378" s="20">
        <v>11.356059621285347</v>
      </c>
      <c r="C1378" s="20">
        <v>-10.053559621285347</v>
      </c>
      <c r="D1378" s="20">
        <v>-2.6184600028848922E-2</v>
      </c>
      <c r="F1378" s="20">
        <v>32.907853148553372</v>
      </c>
      <c r="G1378" s="20">
        <v>7.8809523809523815E-2</v>
      </c>
    </row>
    <row r="1379" spans="1:7" x14ac:dyDescent="0.35">
      <c r="A1379" s="20">
        <v>1355</v>
      </c>
      <c r="B1379" s="20">
        <v>11.356059621285347</v>
      </c>
      <c r="C1379" s="20">
        <v>-10.129259621285346</v>
      </c>
      <c r="D1379" s="20">
        <v>-2.6381761461898686E-2</v>
      </c>
      <c r="F1379" s="20">
        <v>32.932166301969367</v>
      </c>
      <c r="G1379" s="20">
        <v>0.08</v>
      </c>
    </row>
    <row r="1380" spans="1:7" x14ac:dyDescent="0.35">
      <c r="A1380" s="20">
        <v>1356</v>
      </c>
      <c r="B1380" s="20">
        <v>11.356059621285347</v>
      </c>
      <c r="C1380" s="20">
        <v>-9.5279537389324052</v>
      </c>
      <c r="D1380" s="20">
        <v>-2.4815654071331197E-2</v>
      </c>
      <c r="F1380" s="20">
        <v>32.95647945538537</v>
      </c>
      <c r="G1380" s="20">
        <v>8.0250000000000002E-2</v>
      </c>
    </row>
    <row r="1381" spans="1:7" x14ac:dyDescent="0.35">
      <c r="A1381" s="20">
        <v>1357</v>
      </c>
      <c r="B1381" s="20">
        <v>11.356059621285347</v>
      </c>
      <c r="C1381" s="20">
        <v>-10.103059621285347</v>
      </c>
      <c r="D1381" s="20">
        <v>-2.6313523290882785E-2</v>
      </c>
      <c r="F1381" s="20">
        <v>32.980792608801366</v>
      </c>
      <c r="G1381" s="20">
        <v>8.0600000000000005E-2</v>
      </c>
    </row>
    <row r="1382" spans="1:7" x14ac:dyDescent="0.35">
      <c r="A1382" s="20">
        <v>1358</v>
      </c>
      <c r="B1382" s="20">
        <v>11.356059621285347</v>
      </c>
      <c r="C1382" s="20">
        <v>-10.23939295461868</v>
      </c>
      <c r="D1382" s="20">
        <v>-2.6668604867797593E-2</v>
      </c>
      <c r="F1382" s="20">
        <v>33.005105762217362</v>
      </c>
      <c r="G1382" s="20">
        <v>8.0833333333333326E-2</v>
      </c>
    </row>
    <row r="1383" spans="1:7" x14ac:dyDescent="0.35">
      <c r="A1383" s="20">
        <v>1359</v>
      </c>
      <c r="B1383" s="20">
        <v>-6.1449054218596721</v>
      </c>
      <c r="C1383" s="20">
        <v>7.3024811794354294</v>
      </c>
      <c r="D1383" s="20">
        <v>1.9019387769569636E-2</v>
      </c>
      <c r="F1383" s="20">
        <v>33.029418915633364</v>
      </c>
      <c r="G1383" s="20">
        <v>8.1333333333333327E-2</v>
      </c>
    </row>
    <row r="1384" spans="1:7" x14ac:dyDescent="0.35">
      <c r="A1384" s="20">
        <v>1360</v>
      </c>
      <c r="B1384" s="20">
        <v>12.44986993648191</v>
      </c>
      <c r="C1384" s="20">
        <v>-10.717869936481911</v>
      </c>
      <c r="D1384" s="20">
        <v>-2.791480311648294E-2</v>
      </c>
      <c r="F1384" s="20">
        <v>33.05373206904936</v>
      </c>
      <c r="G1384" s="20">
        <v>8.2100000000000006E-2</v>
      </c>
    </row>
    <row r="1385" spans="1:7" x14ac:dyDescent="0.35">
      <c r="A1385" s="20">
        <v>1361</v>
      </c>
      <c r="B1385" s="20">
        <v>11.356059621285347</v>
      </c>
      <c r="C1385" s="20">
        <v>-10.096226287952014</v>
      </c>
      <c r="D1385" s="20">
        <v>-2.629572580353131E-2</v>
      </c>
      <c r="F1385" s="20">
        <v>33.078045222465356</v>
      </c>
      <c r="G1385" s="20">
        <v>8.2142857142857142E-2</v>
      </c>
    </row>
    <row r="1386" spans="1:7" x14ac:dyDescent="0.35">
      <c r="A1386" s="20">
        <v>1362</v>
      </c>
      <c r="B1386" s="20">
        <v>-5.0510951066631087</v>
      </c>
      <c r="C1386" s="20">
        <v>6.1420951066631089</v>
      </c>
      <c r="D1386" s="20">
        <v>1.599715023986318E-2</v>
      </c>
      <c r="F1386" s="20">
        <v>33.102358375881359</v>
      </c>
      <c r="G1386" s="20">
        <v>8.3000000000000004E-2</v>
      </c>
    </row>
    <row r="1387" spans="1:7" x14ac:dyDescent="0.35">
      <c r="A1387" s="20">
        <v>1363</v>
      </c>
      <c r="B1387" s="20">
        <v>17.372016354866446</v>
      </c>
      <c r="C1387" s="20">
        <v>-16.372016354866446</v>
      </c>
      <c r="D1387" s="20">
        <v>-4.2641085950325563E-2</v>
      </c>
      <c r="F1387" s="20">
        <v>33.126671529297354</v>
      </c>
      <c r="G1387" s="20">
        <v>8.3333333333333329E-2</v>
      </c>
    </row>
    <row r="1388" spans="1:7" x14ac:dyDescent="0.35">
      <c r="A1388" s="20">
        <v>1364</v>
      </c>
      <c r="B1388" s="20">
        <v>-5.0510951066631087</v>
      </c>
      <c r="C1388" s="20">
        <v>6.2375236780916801</v>
      </c>
      <c r="D1388" s="20">
        <v>1.6245694941273335E-2</v>
      </c>
      <c r="F1388" s="20">
        <v>33.15098468271335</v>
      </c>
      <c r="G1388" s="20">
        <v>8.3799999999999999E-2</v>
      </c>
    </row>
    <row r="1389" spans="1:7" x14ac:dyDescent="0.35">
      <c r="A1389" s="20">
        <v>1365</v>
      </c>
      <c r="B1389" s="20">
        <v>11.356059621285347</v>
      </c>
      <c r="C1389" s="20">
        <v>-10.35339295461868</v>
      </c>
      <c r="D1389" s="20">
        <v>-2.6965519047027094E-2</v>
      </c>
      <c r="F1389" s="20">
        <v>33.175297836129353</v>
      </c>
      <c r="G1389" s="20">
        <v>8.4172839999999999E-2</v>
      </c>
    </row>
    <row r="1390" spans="1:7" x14ac:dyDescent="0.35">
      <c r="A1390" s="20">
        <v>1366</v>
      </c>
      <c r="B1390" s="20">
        <v>2.6055770997128391</v>
      </c>
      <c r="C1390" s="20">
        <v>-1.340685099712839</v>
      </c>
      <c r="D1390" s="20">
        <v>-3.4918282104075206E-3</v>
      </c>
      <c r="F1390" s="20">
        <v>33.199610989545349</v>
      </c>
      <c r="G1390" s="20">
        <v>8.5000000000000006E-2</v>
      </c>
    </row>
    <row r="1391" spans="1:7" x14ac:dyDescent="0.35">
      <c r="A1391" s="20">
        <v>1367</v>
      </c>
      <c r="B1391" s="20">
        <v>11.356059621285347</v>
      </c>
      <c r="C1391" s="20">
        <v>-10.213459621285347</v>
      </c>
      <c r="D1391" s="20">
        <v>-2.6601061232873459E-2</v>
      </c>
      <c r="F1391" s="20">
        <v>33.223924142961344</v>
      </c>
      <c r="G1391" s="20">
        <v>8.5199999999999998E-2</v>
      </c>
    </row>
    <row r="1392" spans="1:7" x14ac:dyDescent="0.35">
      <c r="A1392" s="20">
        <v>1368</v>
      </c>
      <c r="B1392" s="20">
        <v>14.637490566875037</v>
      </c>
      <c r="C1392" s="20">
        <v>-13.530490566875038</v>
      </c>
      <c r="D1392" s="20">
        <v>-3.5240302642422699E-2</v>
      </c>
      <c r="F1392" s="20">
        <v>33.248237296377347</v>
      </c>
      <c r="G1392" s="20">
        <v>8.5370000000000001E-2</v>
      </c>
    </row>
    <row r="1393" spans="1:7" x14ac:dyDescent="0.35">
      <c r="A1393" s="20">
        <v>1369</v>
      </c>
      <c r="B1393" s="20">
        <v>11.356059621285347</v>
      </c>
      <c r="C1393" s="20">
        <v>-10.302579089764951</v>
      </c>
      <c r="D1393" s="20">
        <v>-2.6833173810390919E-2</v>
      </c>
      <c r="F1393" s="20">
        <v>33.272550449793343</v>
      </c>
      <c r="G1393" s="20">
        <v>8.5714285714285715E-2</v>
      </c>
    </row>
    <row r="1394" spans="1:7" x14ac:dyDescent="0.35">
      <c r="A1394" s="20">
        <v>1370</v>
      </c>
      <c r="B1394" s="20">
        <v>19.559636985259573</v>
      </c>
      <c r="C1394" s="20">
        <v>-18.522970318592908</v>
      </c>
      <c r="D1394" s="20">
        <v>-4.8243267798573644E-2</v>
      </c>
      <c r="F1394" s="20">
        <v>33.296863603209339</v>
      </c>
      <c r="G1394" s="20">
        <v>8.6400000000000005E-2</v>
      </c>
    </row>
    <row r="1395" spans="1:7" x14ac:dyDescent="0.35">
      <c r="A1395" s="20">
        <v>1371</v>
      </c>
      <c r="B1395" s="20">
        <v>11.356059621285347</v>
      </c>
      <c r="C1395" s="20">
        <v>-10.285192354532953</v>
      </c>
      <c r="D1395" s="20">
        <v>-2.6787889878628734E-2</v>
      </c>
      <c r="F1395" s="20">
        <v>33.321176756625341</v>
      </c>
      <c r="G1395" s="20">
        <v>8.666666666666667E-2</v>
      </c>
    </row>
    <row r="1396" spans="1:7" x14ac:dyDescent="0.35">
      <c r="A1396" s="20">
        <v>1372</v>
      </c>
      <c r="B1396" s="20">
        <v>11.356059621285347</v>
      </c>
      <c r="C1396" s="20">
        <v>-10.116059621285347</v>
      </c>
      <c r="D1396" s="20">
        <v>-2.6347381925356322E-2</v>
      </c>
      <c r="F1396" s="20">
        <v>33.345489910041337</v>
      </c>
      <c r="G1396" s="20">
        <v>8.666666666666667E-2</v>
      </c>
    </row>
    <row r="1397" spans="1:7" x14ac:dyDescent="0.35">
      <c r="A1397" s="20">
        <v>1373</v>
      </c>
      <c r="B1397" s="20">
        <v>11.356059621285347</v>
      </c>
      <c r="C1397" s="20">
        <v>-10.305959621285346</v>
      </c>
      <c r="D1397" s="20">
        <v>-2.6841978439704411E-2</v>
      </c>
      <c r="F1397" s="20">
        <v>33.369803063457333</v>
      </c>
      <c r="G1397" s="20">
        <v>8.72E-2</v>
      </c>
    </row>
    <row r="1398" spans="1:7" x14ac:dyDescent="0.35">
      <c r="A1398" s="20">
        <v>1374</v>
      </c>
      <c r="B1398" s="20">
        <v>11.356059621285347</v>
      </c>
      <c r="C1398" s="20">
        <v>-9.461392954618681</v>
      </c>
      <c r="D1398" s="20">
        <v>-2.4642295820073469E-2</v>
      </c>
      <c r="F1398" s="20">
        <v>33.394116216873336</v>
      </c>
      <c r="G1398" s="20">
        <v>8.8333333333333333E-2</v>
      </c>
    </row>
    <row r="1399" spans="1:7" x14ac:dyDescent="0.35">
      <c r="A1399" s="20">
        <v>1375</v>
      </c>
      <c r="B1399" s="20">
        <v>11.356059621285347</v>
      </c>
      <c r="C1399" s="20">
        <v>-9.6428096212853465</v>
      </c>
      <c r="D1399" s="20">
        <v>-2.5114797405002283E-2</v>
      </c>
      <c r="F1399" s="20">
        <v>33.418429370289331</v>
      </c>
      <c r="G1399" s="20">
        <v>8.8800000000000004E-2</v>
      </c>
    </row>
    <row r="1400" spans="1:7" x14ac:dyDescent="0.35">
      <c r="A1400" s="20">
        <v>1376</v>
      </c>
      <c r="B1400" s="20">
        <v>11.356059621285347</v>
      </c>
      <c r="C1400" s="20">
        <v>-8.8311947564204818</v>
      </c>
      <c r="D1400" s="20">
        <v>-2.300093809402147E-2</v>
      </c>
      <c r="F1400" s="20">
        <v>33.442742523705327</v>
      </c>
      <c r="G1400" s="20">
        <v>8.8999999999999996E-2</v>
      </c>
    </row>
    <row r="1401" spans="1:7" x14ac:dyDescent="0.35">
      <c r="A1401" s="20">
        <v>1377</v>
      </c>
      <c r="B1401" s="20">
        <v>15.731300882071602</v>
      </c>
      <c r="C1401" s="20">
        <v>-14.569762420533142</v>
      </c>
      <c r="D1401" s="20">
        <v>-3.7947096935626354E-2</v>
      </c>
      <c r="F1401" s="20">
        <v>33.46705567712133</v>
      </c>
      <c r="G1401" s="20">
        <v>8.8999999999999996E-2</v>
      </c>
    </row>
    <row r="1402" spans="1:7" x14ac:dyDescent="0.35">
      <c r="A1402" s="20">
        <v>1378</v>
      </c>
      <c r="B1402" s="20">
        <v>19.559636985259573</v>
      </c>
      <c r="C1402" s="20">
        <v>-17.526136985259573</v>
      </c>
      <c r="D1402" s="20">
        <v>-4.5647005070544928E-2</v>
      </c>
      <c r="F1402" s="20">
        <v>33.491368830537326</v>
      </c>
      <c r="G1402" s="20">
        <v>8.9066666666666669E-2</v>
      </c>
    </row>
    <row r="1403" spans="1:7" x14ac:dyDescent="0.35">
      <c r="A1403" s="20">
        <v>1379</v>
      </c>
      <c r="B1403" s="20">
        <v>11.356059621285347</v>
      </c>
      <c r="C1403" s="20">
        <v>-10.240059621285347</v>
      </c>
      <c r="D1403" s="20">
        <v>-2.6670341208027009E-2</v>
      </c>
      <c r="F1403" s="20">
        <v>33.515681983953321</v>
      </c>
      <c r="G1403" s="20">
        <v>8.9744444444444446E-2</v>
      </c>
    </row>
    <row r="1404" spans="1:7" x14ac:dyDescent="0.35">
      <c r="A1404" s="20">
        <v>1380</v>
      </c>
      <c r="B1404" s="20">
        <v>15.184395724473321</v>
      </c>
      <c r="C1404" s="20">
        <v>-10.944395724473321</v>
      </c>
      <c r="D1404" s="20">
        <v>-2.8504791874516142E-2</v>
      </c>
      <c r="F1404" s="20">
        <v>33.539995137369324</v>
      </c>
      <c r="G1404" s="20">
        <v>9.0090090090090086E-2</v>
      </c>
    </row>
    <row r="1405" spans="1:7" x14ac:dyDescent="0.35">
      <c r="A1405" s="20">
        <v>1381</v>
      </c>
      <c r="B1405" s="20">
        <v>11.356059621285347</v>
      </c>
      <c r="C1405" s="20">
        <v>-10.285059621285347</v>
      </c>
      <c r="D1405" s="20">
        <v>-2.6787544173512336E-2</v>
      </c>
      <c r="F1405" s="20">
        <v>33.56430829078532</v>
      </c>
      <c r="G1405" s="20">
        <v>9.0833333333333335E-2</v>
      </c>
    </row>
    <row r="1406" spans="1:7" x14ac:dyDescent="0.35">
      <c r="A1406" s="20">
        <v>1382</v>
      </c>
      <c r="B1406" s="20">
        <v>11.356059621285347</v>
      </c>
      <c r="C1406" s="20">
        <v>-10.312434621285346</v>
      </c>
      <c r="D1406" s="20">
        <v>-2.6858842644182576E-2</v>
      </c>
      <c r="F1406" s="20">
        <v>33.588621444201316</v>
      </c>
      <c r="G1406" s="20">
        <v>9.0909090909090912E-2</v>
      </c>
    </row>
    <row r="1407" spans="1:7" x14ac:dyDescent="0.35">
      <c r="A1407" s="20">
        <v>1383</v>
      </c>
      <c r="B1407" s="20">
        <v>16.825111197268164</v>
      </c>
      <c r="C1407" s="20">
        <v>-14.701020288177254</v>
      </c>
      <c r="D1407" s="20">
        <v>-3.8288959409652372E-2</v>
      </c>
      <c r="F1407" s="20">
        <v>33.612934597617311</v>
      </c>
      <c r="G1407" s="20">
        <v>9.1050000000000006E-2</v>
      </c>
    </row>
    <row r="1408" spans="1:7" x14ac:dyDescent="0.35">
      <c r="A1408" s="20">
        <v>1384</v>
      </c>
      <c r="B1408" s="20">
        <v>11.356059621285347</v>
      </c>
      <c r="C1408" s="20">
        <v>-10.115202478428204</v>
      </c>
      <c r="D1408" s="20">
        <v>-2.6345149487918506E-2</v>
      </c>
      <c r="F1408" s="20">
        <v>33.637247751033314</v>
      </c>
      <c r="G1408" s="20">
        <v>9.2999999999999999E-2</v>
      </c>
    </row>
    <row r="1409" spans="1:7" x14ac:dyDescent="0.35">
      <c r="A1409" s="20">
        <v>1385</v>
      </c>
      <c r="B1409" s="20">
        <v>-2.8634744762699817</v>
      </c>
      <c r="C1409" s="20">
        <v>3.9675357262699817</v>
      </c>
      <c r="D1409" s="20">
        <v>1.0333487839729545E-2</v>
      </c>
      <c r="F1409" s="20">
        <v>33.66156090444931</v>
      </c>
      <c r="G1409" s="20">
        <v>9.3100000000000002E-2</v>
      </c>
    </row>
    <row r="1410" spans="1:7" x14ac:dyDescent="0.35">
      <c r="A1410" s="20">
        <v>1386</v>
      </c>
      <c r="B1410" s="20">
        <v>11.356059621285347</v>
      </c>
      <c r="C1410" s="20">
        <v>-9.1685596212853469</v>
      </c>
      <c r="D1410" s="20">
        <v>-2.3879608374304123E-2</v>
      </c>
      <c r="F1410" s="20">
        <v>33.685874057865306</v>
      </c>
      <c r="G1410" s="20">
        <v>9.3333333333333338E-2</v>
      </c>
    </row>
    <row r="1411" spans="1:7" x14ac:dyDescent="0.35">
      <c r="A1411" s="20">
        <v>1387</v>
      </c>
      <c r="B1411" s="20">
        <v>10.262249306088783</v>
      </c>
      <c r="C1411" s="20">
        <v>-8.8959993060887825</v>
      </c>
      <c r="D1411" s="20">
        <v>-2.3169722213978495E-2</v>
      </c>
      <c r="F1411" s="20">
        <v>33.710187211281308</v>
      </c>
      <c r="G1411" s="20">
        <v>9.3799999999999994E-2</v>
      </c>
    </row>
    <row r="1412" spans="1:7" x14ac:dyDescent="0.35">
      <c r="A1412" s="20">
        <v>1388</v>
      </c>
      <c r="B1412" s="20">
        <v>13.543680251678474</v>
      </c>
      <c r="C1412" s="20">
        <v>-12.195606251678473</v>
      </c>
      <c r="D1412" s="20">
        <v>-3.1763582635291818E-2</v>
      </c>
      <c r="F1412" s="20">
        <v>33.734500364697304</v>
      </c>
      <c r="G1412" s="20">
        <v>9.4166666666666662E-2</v>
      </c>
    </row>
    <row r="1413" spans="1:7" x14ac:dyDescent="0.35">
      <c r="A1413" s="20">
        <v>1389</v>
      </c>
      <c r="B1413" s="20">
        <v>11.356059621285347</v>
      </c>
      <c r="C1413" s="20">
        <v>-9.9020596212853462</v>
      </c>
      <c r="D1413" s="20">
        <v>-2.5790016711714981E-2</v>
      </c>
      <c r="F1413" s="20">
        <v>33.7588135181133</v>
      </c>
      <c r="G1413" s="20">
        <v>9.4412800000000005E-2</v>
      </c>
    </row>
    <row r="1414" spans="1:7" x14ac:dyDescent="0.35">
      <c r="A1414" s="20">
        <v>1390</v>
      </c>
      <c r="B1414" s="20">
        <v>9.1684389908922199</v>
      </c>
      <c r="C1414" s="20">
        <v>-8.0773675623207914</v>
      </c>
      <c r="D1414" s="20">
        <v>-2.1037587369311064E-2</v>
      </c>
      <c r="F1414" s="20">
        <v>33.783126671529303</v>
      </c>
      <c r="G1414" s="20">
        <v>9.5000000000000001E-2</v>
      </c>
    </row>
    <row r="1415" spans="1:7" x14ac:dyDescent="0.35">
      <c r="A1415" s="20">
        <v>1391</v>
      </c>
      <c r="B1415" s="20">
        <v>3.1524822573111209</v>
      </c>
      <c r="C1415" s="20">
        <v>-2.0504822573111205</v>
      </c>
      <c r="D1415" s="20">
        <v>-5.3405022495980952E-3</v>
      </c>
      <c r="F1415" s="20">
        <v>33.807439824945298</v>
      </c>
      <c r="G1415" s="20">
        <v>9.5500000000000002E-2</v>
      </c>
    </row>
    <row r="1416" spans="1:7" x14ac:dyDescent="0.35">
      <c r="A1416" s="20">
        <v>1392</v>
      </c>
      <c r="B1416" s="20">
        <v>10.809154463687065</v>
      </c>
      <c r="C1416" s="20">
        <v>-9.672754463687065</v>
      </c>
      <c r="D1416" s="20">
        <v>-2.5192789056790555E-2</v>
      </c>
      <c r="F1416" s="20">
        <v>33.831752978361294</v>
      </c>
      <c r="G1416" s="20">
        <v>9.5600000000000004E-2</v>
      </c>
    </row>
    <row r="1417" spans="1:7" x14ac:dyDescent="0.35">
      <c r="A1417" s="20">
        <v>1393</v>
      </c>
      <c r="B1417" s="20">
        <v>11.356059621285347</v>
      </c>
      <c r="C1417" s="20">
        <v>-10.332559621285347</v>
      </c>
      <c r="D1417" s="20">
        <v>-2.6911258414857961E-2</v>
      </c>
      <c r="F1417" s="20">
        <v>33.856066131777297</v>
      </c>
      <c r="G1417" s="20">
        <v>9.5687499999999995E-2</v>
      </c>
    </row>
    <row r="1418" spans="1:7" x14ac:dyDescent="0.35">
      <c r="A1418" s="20">
        <v>1394</v>
      </c>
      <c r="B1418" s="20">
        <v>4.2462925725076843</v>
      </c>
      <c r="C1418" s="20">
        <v>-3.0249592391743509</v>
      </c>
      <c r="D1418" s="20">
        <v>-7.878537628966174E-3</v>
      </c>
      <c r="F1418" s="20">
        <v>33.880379285193293</v>
      </c>
      <c r="G1418" s="20">
        <v>9.633333333333334E-2</v>
      </c>
    </row>
    <row r="1419" spans="1:7" x14ac:dyDescent="0.35">
      <c r="A1419" s="20">
        <v>1395</v>
      </c>
      <c r="B1419" s="20">
        <v>11.356059621285347</v>
      </c>
      <c r="C1419" s="20">
        <v>-10.237202478428204</v>
      </c>
      <c r="D1419" s="20">
        <v>-2.6662899749900954E-2</v>
      </c>
      <c r="F1419" s="20">
        <v>33.904692438609288</v>
      </c>
      <c r="G1419" s="20">
        <v>9.74E-2</v>
      </c>
    </row>
    <row r="1420" spans="1:7" x14ac:dyDescent="0.35">
      <c r="A1420" s="20">
        <v>1396</v>
      </c>
      <c r="B1420" s="20">
        <v>11.356059621285347</v>
      </c>
      <c r="C1420" s="20">
        <v>-10.283059621285346</v>
      </c>
      <c r="D1420" s="20">
        <v>-2.6782335152824098E-2</v>
      </c>
      <c r="F1420" s="20">
        <v>33.929005592025291</v>
      </c>
      <c r="G1420" s="20">
        <v>9.7600000000000006E-2</v>
      </c>
    </row>
    <row r="1421" spans="1:7" x14ac:dyDescent="0.35">
      <c r="A1421" s="20">
        <v>1397</v>
      </c>
      <c r="B1421" s="20">
        <v>11.356059621285347</v>
      </c>
      <c r="C1421" s="20">
        <v>-10.217559621285346</v>
      </c>
      <c r="D1421" s="20">
        <v>-2.6611739725284342E-2</v>
      </c>
      <c r="F1421" s="20">
        <v>33.953318745441287</v>
      </c>
      <c r="G1421" s="20">
        <v>9.8166666666666666E-2</v>
      </c>
    </row>
    <row r="1422" spans="1:7" x14ac:dyDescent="0.35">
      <c r="A1422" s="20">
        <v>1398</v>
      </c>
      <c r="B1422" s="20">
        <v>11.356059621285347</v>
      </c>
      <c r="C1422" s="20">
        <v>-10.259241439467164</v>
      </c>
      <c r="D1422" s="20">
        <v>-2.6720300451900551E-2</v>
      </c>
      <c r="F1422" s="20">
        <v>33.977631898857283</v>
      </c>
      <c r="G1422" s="20">
        <v>9.8400000000000001E-2</v>
      </c>
    </row>
    <row r="1423" spans="1:7" x14ac:dyDescent="0.35">
      <c r="A1423" s="20">
        <v>1399</v>
      </c>
      <c r="B1423" s="20">
        <v>11.356059621285347</v>
      </c>
      <c r="C1423" s="20">
        <v>-10.094615176840902</v>
      </c>
      <c r="D1423" s="20">
        <v>-2.6291529647976895E-2</v>
      </c>
      <c r="F1423" s="20">
        <v>34.001945052273285</v>
      </c>
      <c r="G1423" s="20">
        <v>9.987804878048781E-2</v>
      </c>
    </row>
    <row r="1424" spans="1:7" x14ac:dyDescent="0.35">
      <c r="A1424" s="20">
        <v>1400</v>
      </c>
      <c r="B1424" s="20">
        <v>8.6215338332939382</v>
      </c>
      <c r="C1424" s="20">
        <v>-6.9472481190082238</v>
      </c>
      <c r="D1424" s="20">
        <v>-1.8094179589114134E-2</v>
      </c>
      <c r="F1424" s="20">
        <v>34.026258205689281</v>
      </c>
      <c r="G1424" s="20">
        <v>0.1</v>
      </c>
    </row>
    <row r="1425" spans="1:7" x14ac:dyDescent="0.35">
      <c r="A1425" s="20">
        <v>1401</v>
      </c>
      <c r="B1425" s="20">
        <v>16.278206039669882</v>
      </c>
      <c r="C1425" s="20">
        <v>-11.313006039669883</v>
      </c>
      <c r="D1425" s="20">
        <v>-2.9464841253394339E-2</v>
      </c>
      <c r="F1425" s="20">
        <v>34.050571359105277</v>
      </c>
      <c r="G1425" s="20">
        <v>0.1</v>
      </c>
    </row>
    <row r="1426" spans="1:7" x14ac:dyDescent="0.35">
      <c r="A1426" s="20">
        <v>1402</v>
      </c>
      <c r="B1426" s="20">
        <v>-5.0510951066631087</v>
      </c>
      <c r="C1426" s="20">
        <v>6.1426951066631084</v>
      </c>
      <c r="D1426" s="20">
        <v>1.5998712946069648E-2</v>
      </c>
      <c r="F1426" s="20">
        <v>34.07488451252128</v>
      </c>
      <c r="G1426" s="20">
        <v>0.1</v>
      </c>
    </row>
    <row r="1427" spans="1:7" x14ac:dyDescent="0.35">
      <c r="A1427" s="20">
        <v>1403</v>
      </c>
      <c r="B1427" s="20">
        <v>11.356059621285347</v>
      </c>
      <c r="C1427" s="20">
        <v>-10.330309621285346</v>
      </c>
      <c r="D1427" s="20">
        <v>-2.6905398266583693E-2</v>
      </c>
      <c r="F1427" s="20">
        <v>34.099197665937275</v>
      </c>
      <c r="G1427" s="20">
        <v>0.1</v>
      </c>
    </row>
    <row r="1428" spans="1:7" x14ac:dyDescent="0.35">
      <c r="A1428" s="20">
        <v>1404</v>
      </c>
      <c r="B1428" s="20">
        <v>14.090585409276756</v>
      </c>
      <c r="C1428" s="20">
        <v>-14.073964719621584</v>
      </c>
      <c r="D1428" s="20">
        <v>-3.6655786695012071E-2</v>
      </c>
      <c r="F1428" s="20">
        <v>34.123510819353271</v>
      </c>
      <c r="G1428" s="20">
        <v>0.1</v>
      </c>
    </row>
    <row r="1429" spans="1:7" x14ac:dyDescent="0.35">
      <c r="A1429" s="20">
        <v>1405</v>
      </c>
      <c r="B1429" s="20">
        <v>11.356059621285347</v>
      </c>
      <c r="C1429" s="20">
        <v>-11.351859621285346</v>
      </c>
      <c r="D1429" s="20">
        <v>-2.9566035808617861E-2</v>
      </c>
      <c r="F1429" s="20">
        <v>34.147823972769274</v>
      </c>
      <c r="G1429" s="20">
        <v>0.1</v>
      </c>
    </row>
    <row r="1430" spans="1:7" x14ac:dyDescent="0.35">
      <c r="A1430" s="20">
        <v>1406</v>
      </c>
      <c r="B1430" s="20">
        <v>-1.2227590034751366</v>
      </c>
      <c r="C1430" s="20">
        <v>1.2240090034751365</v>
      </c>
      <c r="D1430" s="20">
        <v>3.1879441108450686E-3</v>
      </c>
      <c r="F1430" s="20">
        <v>34.17213712618527</v>
      </c>
      <c r="G1430" s="20">
        <v>0.1</v>
      </c>
    </row>
    <row r="1431" spans="1:7" x14ac:dyDescent="0.35">
      <c r="A1431" s="20">
        <v>1407</v>
      </c>
      <c r="B1431" s="20">
        <v>14.090585409276756</v>
      </c>
      <c r="C1431" s="20">
        <v>-14.085585409276755</v>
      </c>
      <c r="D1431" s="20">
        <v>-3.6686052901424758E-2</v>
      </c>
      <c r="F1431" s="20">
        <v>34.196450279601265</v>
      </c>
      <c r="G1431" s="20">
        <v>0.1002</v>
      </c>
    </row>
    <row r="1432" spans="1:7" x14ac:dyDescent="0.35">
      <c r="A1432" s="20">
        <v>1408</v>
      </c>
      <c r="B1432" s="20">
        <v>11.356059621285347</v>
      </c>
      <c r="C1432" s="20">
        <v>-11.284059621285348</v>
      </c>
      <c r="D1432" s="20">
        <v>-2.9389450007286638E-2</v>
      </c>
      <c r="F1432" s="20">
        <v>34.220763433017268</v>
      </c>
      <c r="G1432" s="20">
        <v>0.10050000000000001</v>
      </c>
    </row>
    <row r="1433" spans="1:7" x14ac:dyDescent="0.35">
      <c r="A1433" s="20">
        <v>1409</v>
      </c>
      <c r="B1433" s="20">
        <v>-5.0510951066631087</v>
      </c>
      <c r="C1433" s="20">
        <v>5.0510951066631087</v>
      </c>
      <c r="D1433" s="20">
        <v>1.3155629454429987E-2</v>
      </c>
      <c r="F1433" s="20">
        <v>34.245076586433264</v>
      </c>
      <c r="G1433" s="20">
        <v>0.1008</v>
      </c>
    </row>
    <row r="1434" spans="1:7" x14ac:dyDescent="0.35">
      <c r="A1434" s="20">
        <v>1410</v>
      </c>
      <c r="B1434" s="20">
        <v>3.1524822573111209</v>
      </c>
      <c r="C1434" s="20">
        <v>-3.152315590644454</v>
      </c>
      <c r="D1434" s="20">
        <v>-8.2102385637592389E-3</v>
      </c>
      <c r="F1434" s="20">
        <v>34.26938973984926</v>
      </c>
      <c r="G1434" s="20">
        <v>0.10181818181818182</v>
      </c>
    </row>
    <row r="1435" spans="1:7" x14ac:dyDescent="0.35">
      <c r="A1435" s="20">
        <v>1411</v>
      </c>
      <c r="B1435" s="20">
        <v>12.44986993648191</v>
      </c>
      <c r="C1435" s="20">
        <v>-12.447536603148578</v>
      </c>
      <c r="D1435" s="20">
        <v>-3.2419737841693094E-2</v>
      </c>
      <c r="F1435" s="20">
        <v>34.293702893265262</v>
      </c>
      <c r="G1435" s="20">
        <v>0.10214285714285715</v>
      </c>
    </row>
    <row r="1436" spans="1:7" x14ac:dyDescent="0.35">
      <c r="A1436" s="20">
        <v>1412</v>
      </c>
      <c r="B1436" s="20">
        <v>11.356059621285347</v>
      </c>
      <c r="C1436" s="20">
        <v>-11.310345335571061</v>
      </c>
      <c r="D1436" s="20">
        <v>-2.9457911422046318E-2</v>
      </c>
      <c r="F1436" s="20">
        <v>34.318016046681258</v>
      </c>
      <c r="G1436" s="20">
        <v>0.10314285714285715</v>
      </c>
    </row>
    <row r="1437" spans="1:7" x14ac:dyDescent="0.35">
      <c r="A1437" s="20">
        <v>1413</v>
      </c>
      <c r="B1437" s="20">
        <v>-5.0510951066631087</v>
      </c>
      <c r="C1437" s="20">
        <v>5.1010951066631085</v>
      </c>
      <c r="D1437" s="20">
        <v>1.3285854971635907E-2</v>
      </c>
      <c r="F1437" s="20">
        <v>34.342329200097254</v>
      </c>
      <c r="G1437" s="20">
        <v>0.1041125</v>
      </c>
    </row>
    <row r="1438" spans="1:7" x14ac:dyDescent="0.35">
      <c r="A1438" s="20">
        <v>1414</v>
      </c>
      <c r="B1438" s="20">
        <v>11.356059621285347</v>
      </c>
      <c r="C1438" s="20">
        <v>-11.354059621285346</v>
      </c>
      <c r="D1438" s="20">
        <v>-2.9571765731374922E-2</v>
      </c>
      <c r="F1438" s="20">
        <v>34.366642353513257</v>
      </c>
      <c r="G1438" s="20">
        <v>0.10454545454545454</v>
      </c>
    </row>
    <row r="1439" spans="1:7" x14ac:dyDescent="0.35">
      <c r="A1439" s="20">
        <v>1415</v>
      </c>
      <c r="B1439" s="20">
        <v>5.8870080453025295</v>
      </c>
      <c r="C1439" s="20">
        <v>-5.7051898634843479</v>
      </c>
      <c r="D1439" s="20">
        <v>-1.4859226014604524E-2</v>
      </c>
      <c r="F1439" s="20">
        <v>34.390955506929252</v>
      </c>
      <c r="G1439" s="20">
        <v>0.1048</v>
      </c>
    </row>
    <row r="1440" spans="1:7" x14ac:dyDescent="0.35">
      <c r="A1440" s="20">
        <v>1416</v>
      </c>
      <c r="B1440" s="20">
        <v>11.356059621285347</v>
      </c>
      <c r="C1440" s="20">
        <v>-11.356059621285347</v>
      </c>
      <c r="D1440" s="20">
        <v>-2.9576974752063161E-2</v>
      </c>
      <c r="F1440" s="20">
        <v>34.415268660345248</v>
      </c>
      <c r="G1440" s="20">
        <v>0.1048</v>
      </c>
    </row>
    <row r="1441" spans="1:7" x14ac:dyDescent="0.35">
      <c r="A1441" s="20">
        <v>1417</v>
      </c>
      <c r="B1441" s="20">
        <v>11.356059621285347</v>
      </c>
      <c r="C1441" s="20">
        <v>-11.343837399063124</v>
      </c>
      <c r="D1441" s="20">
        <v>-2.9545141847857267E-2</v>
      </c>
      <c r="F1441" s="20">
        <v>34.439581813761251</v>
      </c>
      <c r="G1441" s="20">
        <v>0.105</v>
      </c>
    </row>
    <row r="1442" spans="1:7" x14ac:dyDescent="0.35">
      <c r="A1442" s="20">
        <v>1418</v>
      </c>
      <c r="B1442" s="20">
        <v>11.356059621285347</v>
      </c>
      <c r="C1442" s="20">
        <v>-11.354059621285346</v>
      </c>
      <c r="D1442" s="20">
        <v>-2.9571765731374922E-2</v>
      </c>
      <c r="F1442" s="20">
        <v>34.463894967177247</v>
      </c>
      <c r="G1442" s="20">
        <v>0.105</v>
      </c>
    </row>
    <row r="1443" spans="1:7" x14ac:dyDescent="0.35">
      <c r="A1443" s="20">
        <v>1419</v>
      </c>
      <c r="B1443" s="20">
        <v>11.356059621285347</v>
      </c>
      <c r="C1443" s="20">
        <v>-11.285424700650426</v>
      </c>
      <c r="D1443" s="20">
        <v>-2.9393005370613526E-2</v>
      </c>
      <c r="F1443" s="20">
        <v>34.488208120593242</v>
      </c>
      <c r="G1443" s="20">
        <v>0.105</v>
      </c>
    </row>
    <row r="1444" spans="1:7" x14ac:dyDescent="0.35">
      <c r="A1444" s="20">
        <v>1420</v>
      </c>
      <c r="B1444" s="20">
        <v>14.090585409276756</v>
      </c>
      <c r="C1444" s="20">
        <v>-14.063312682004028</v>
      </c>
      <c r="D1444" s="20">
        <v>-3.6628043352851213E-2</v>
      </c>
      <c r="F1444" s="20">
        <v>34.512521274009245</v>
      </c>
      <c r="G1444" s="20">
        <v>0.105</v>
      </c>
    </row>
    <row r="1445" spans="1:7" x14ac:dyDescent="0.35">
      <c r="A1445" s="20">
        <v>1421</v>
      </c>
      <c r="B1445" s="20">
        <v>11.356059621285347</v>
      </c>
      <c r="C1445" s="20">
        <v>-11.355059621285347</v>
      </c>
      <c r="D1445" s="20">
        <v>-2.9574370241719043E-2</v>
      </c>
      <c r="F1445" s="20">
        <v>34.536834427425241</v>
      </c>
      <c r="G1445" s="20">
        <v>0.105</v>
      </c>
    </row>
    <row r="1446" spans="1:7" x14ac:dyDescent="0.35">
      <c r="A1446" s="20">
        <v>1422</v>
      </c>
      <c r="B1446" s="20">
        <v>11.356059621285347</v>
      </c>
      <c r="C1446" s="20">
        <v>-11.355019621285347</v>
      </c>
      <c r="D1446" s="20">
        <v>-2.9574266061305279E-2</v>
      </c>
      <c r="F1446" s="20">
        <v>34.561147580841237</v>
      </c>
      <c r="G1446" s="20">
        <v>0.1052</v>
      </c>
    </row>
    <row r="1447" spans="1:7" x14ac:dyDescent="0.35">
      <c r="A1447" s="20">
        <v>1423</v>
      </c>
      <c r="B1447" s="20">
        <v>11.356059621285347</v>
      </c>
      <c r="C1447" s="20">
        <v>-11.352726287952013</v>
      </c>
      <c r="D1447" s="20">
        <v>-2.9568293050916097E-2</v>
      </c>
      <c r="F1447" s="20">
        <v>34.585460734257239</v>
      </c>
      <c r="G1447" s="20">
        <v>0.10539393939393939</v>
      </c>
    </row>
    <row r="1448" spans="1:7" x14ac:dyDescent="0.35">
      <c r="A1448" s="20">
        <v>1424</v>
      </c>
      <c r="B1448" s="20">
        <v>20.653447300456136</v>
      </c>
      <c r="C1448" s="20">
        <v>-20.449847300456135</v>
      </c>
      <c r="D1448" s="20">
        <v>-5.3261838829680094E-2</v>
      </c>
      <c r="F1448" s="20">
        <v>34.609773887673235</v>
      </c>
      <c r="G1448" s="20">
        <v>0.10539999999999999</v>
      </c>
    </row>
    <row r="1449" spans="1:7" x14ac:dyDescent="0.35">
      <c r="A1449" s="20">
        <v>1425</v>
      </c>
      <c r="B1449" s="20">
        <v>11.356059621285347</v>
      </c>
      <c r="C1449" s="20">
        <v>-11.356059621285347</v>
      </c>
      <c r="D1449" s="20">
        <v>-2.9576974752063161E-2</v>
      </c>
      <c r="F1449" s="20">
        <v>34.634087041089231</v>
      </c>
      <c r="G1449" s="20">
        <v>0.106</v>
      </c>
    </row>
    <row r="1450" spans="1:7" x14ac:dyDescent="0.35">
      <c r="A1450" s="20">
        <v>1426</v>
      </c>
      <c r="B1450" s="20">
        <v>-5.0510951066631087</v>
      </c>
      <c r="C1450" s="20">
        <v>5.0510951066631087</v>
      </c>
      <c r="D1450" s="20">
        <v>1.3155629454429987E-2</v>
      </c>
      <c r="F1450" s="20">
        <v>34.658400194505234</v>
      </c>
      <c r="G1450" s="20">
        <v>0.10625</v>
      </c>
    </row>
    <row r="1451" spans="1:7" x14ac:dyDescent="0.35">
      <c r="A1451" s="20">
        <v>1427</v>
      </c>
      <c r="B1451" s="20">
        <v>11.356059621285347</v>
      </c>
      <c r="C1451" s="20">
        <v>-11.272259621285347</v>
      </c>
      <c r="D1451" s="20">
        <v>-2.9358716785226037E-2</v>
      </c>
      <c r="F1451" s="20">
        <v>34.682713347921229</v>
      </c>
      <c r="G1451" s="20">
        <v>0.107</v>
      </c>
    </row>
    <row r="1452" spans="1:7" x14ac:dyDescent="0.35">
      <c r="A1452" s="20">
        <v>1428</v>
      </c>
      <c r="B1452" s="20">
        <v>11.356059621285347</v>
      </c>
      <c r="C1452" s="20">
        <v>-11.311059621285347</v>
      </c>
      <c r="D1452" s="20">
        <v>-2.9459771786577833E-2</v>
      </c>
      <c r="F1452" s="20">
        <v>34.707026501337225</v>
      </c>
      <c r="G1452" s="20">
        <v>0.107325</v>
      </c>
    </row>
    <row r="1453" spans="1:7" x14ac:dyDescent="0.35">
      <c r="A1453" s="20">
        <v>1429</v>
      </c>
      <c r="B1453" s="20">
        <v>11.356059621285347</v>
      </c>
      <c r="C1453" s="20">
        <v>-11.356059621285347</v>
      </c>
      <c r="D1453" s="20">
        <v>-2.9576974752063161E-2</v>
      </c>
      <c r="F1453" s="20">
        <v>34.731339654753228</v>
      </c>
      <c r="G1453" s="20">
        <v>0.10754135338345865</v>
      </c>
    </row>
    <row r="1454" spans="1:7" x14ac:dyDescent="0.35">
      <c r="A1454" s="20">
        <v>1430</v>
      </c>
      <c r="B1454" s="20">
        <v>10.809154463687065</v>
      </c>
      <c r="C1454" s="20">
        <v>-10.728554463687065</v>
      </c>
      <c r="D1454" s="20">
        <v>-2.7942631078110777E-2</v>
      </c>
      <c r="F1454" s="20">
        <v>34.755652808169224</v>
      </c>
      <c r="G1454" s="20">
        <v>0.10775</v>
      </c>
    </row>
    <row r="1455" spans="1:7" x14ac:dyDescent="0.35">
      <c r="A1455" s="20">
        <v>1431</v>
      </c>
      <c r="B1455" s="20">
        <v>11.356059621285347</v>
      </c>
      <c r="C1455" s="20">
        <v>-11.036589033050053</v>
      </c>
      <c r="D1455" s="20">
        <v>-2.874491030036274E-2</v>
      </c>
      <c r="F1455" s="20">
        <v>34.779965961585219</v>
      </c>
      <c r="G1455" s="20">
        <v>0.108</v>
      </c>
    </row>
    <row r="1456" spans="1:7" x14ac:dyDescent="0.35">
      <c r="A1456" s="20">
        <v>1432</v>
      </c>
      <c r="B1456" s="20">
        <v>11.356059621285347</v>
      </c>
      <c r="C1456" s="20">
        <v>-11.356059621285347</v>
      </c>
      <c r="D1456" s="20">
        <v>-2.9576974752063161E-2</v>
      </c>
      <c r="F1456" s="20">
        <v>34.804279115001222</v>
      </c>
      <c r="G1456" s="20">
        <v>0.10806536636794939</v>
      </c>
    </row>
    <row r="1457" spans="1:7" x14ac:dyDescent="0.35">
      <c r="A1457" s="20">
        <v>1433</v>
      </c>
      <c r="B1457" s="20">
        <v>5.3401028877042478</v>
      </c>
      <c r="C1457" s="20">
        <v>-5.2730195543709142</v>
      </c>
      <c r="D1457" s="20">
        <v>-1.3733633974097732E-2</v>
      </c>
      <c r="F1457" s="20">
        <v>34.828592268417218</v>
      </c>
      <c r="G1457" s="20">
        <v>0.10833333333333334</v>
      </c>
    </row>
    <row r="1458" spans="1:7" x14ac:dyDescent="0.35">
      <c r="A1458" s="20">
        <v>1434</v>
      </c>
      <c r="B1458" s="20">
        <v>16.278206039669882</v>
      </c>
      <c r="C1458" s="20">
        <v>-16.178327990889393</v>
      </c>
      <c r="D1458" s="20">
        <v>-4.2136622602811952E-2</v>
      </c>
      <c r="F1458" s="20">
        <v>34.852905421833213</v>
      </c>
      <c r="G1458" s="20">
        <v>0.10857142857142857</v>
      </c>
    </row>
    <row r="1459" spans="1:7" x14ac:dyDescent="0.35">
      <c r="A1459" s="20">
        <v>1435</v>
      </c>
      <c r="B1459" s="20">
        <v>11.356059621285347</v>
      </c>
      <c r="C1459" s="20">
        <v>-11.355059621285347</v>
      </c>
      <c r="D1459" s="20">
        <v>-2.9574370241719043E-2</v>
      </c>
      <c r="F1459" s="20">
        <v>34.877218575249216</v>
      </c>
      <c r="G1459" s="20">
        <v>0.10862068965517241</v>
      </c>
    </row>
    <row r="1460" spans="1:7" x14ac:dyDescent="0.35">
      <c r="A1460" s="20">
        <v>1436</v>
      </c>
      <c r="B1460" s="20">
        <v>11.356059621285347</v>
      </c>
      <c r="C1460" s="20">
        <v>-11.348359621285347</v>
      </c>
      <c r="D1460" s="20">
        <v>-2.955692002241345E-2</v>
      </c>
      <c r="F1460" s="20">
        <v>34.901531728665212</v>
      </c>
      <c r="G1460" s="20">
        <v>0.10877666666666666</v>
      </c>
    </row>
    <row r="1461" spans="1:7" x14ac:dyDescent="0.35">
      <c r="A1461" s="20">
        <v>1437</v>
      </c>
      <c r="B1461" s="20">
        <v>7.5277235180973747</v>
      </c>
      <c r="C1461" s="20">
        <v>-7.2587235180973746</v>
      </c>
      <c r="D1461" s="20">
        <v>-1.8905420487980242E-2</v>
      </c>
      <c r="F1461" s="20">
        <v>34.925844882081208</v>
      </c>
      <c r="G1461" s="20">
        <v>0.109</v>
      </c>
    </row>
    <row r="1462" spans="1:7" x14ac:dyDescent="0.35">
      <c r="A1462" s="20">
        <v>1438</v>
      </c>
      <c r="B1462" s="20">
        <v>11.356059621285347</v>
      </c>
      <c r="C1462" s="20">
        <v>-11.326059621285347</v>
      </c>
      <c r="D1462" s="20">
        <v>-2.9498839441739609E-2</v>
      </c>
      <c r="F1462" s="20">
        <v>34.950158035497211</v>
      </c>
      <c r="G1462" s="20">
        <v>0.11</v>
      </c>
    </row>
    <row r="1463" spans="1:7" x14ac:dyDescent="0.35">
      <c r="A1463" s="20">
        <v>1439</v>
      </c>
      <c r="B1463" s="20">
        <v>11.356059621285347</v>
      </c>
      <c r="C1463" s="20">
        <v>-11.290004575413787</v>
      </c>
      <c r="D1463" s="20">
        <v>-2.9404933701809469E-2</v>
      </c>
      <c r="F1463" s="20">
        <v>34.974471188913206</v>
      </c>
      <c r="G1463" s="20">
        <v>0.11</v>
      </c>
    </row>
    <row r="1464" spans="1:7" x14ac:dyDescent="0.35">
      <c r="A1464" s="20">
        <v>1440</v>
      </c>
      <c r="B1464" s="20">
        <v>11.356059621285347</v>
      </c>
      <c r="C1464" s="20">
        <v>-11.355982698208424</v>
      </c>
      <c r="D1464" s="20">
        <v>-2.9576774405113613E-2</v>
      </c>
      <c r="F1464" s="20">
        <v>34.998784342329202</v>
      </c>
      <c r="G1464" s="20">
        <v>0.1106</v>
      </c>
    </row>
    <row r="1465" spans="1:7" x14ac:dyDescent="0.35">
      <c r="A1465" s="20">
        <v>1441</v>
      </c>
      <c r="B1465" s="20">
        <v>-5.0510951066631087</v>
      </c>
      <c r="C1465" s="20">
        <v>5.0623173288853307</v>
      </c>
      <c r="D1465" s="20">
        <v>1.3184857848291759E-2</v>
      </c>
      <c r="F1465" s="20">
        <v>35.023097495745205</v>
      </c>
      <c r="G1465" s="20">
        <v>0.11077777777777778</v>
      </c>
    </row>
    <row r="1466" spans="1:7" x14ac:dyDescent="0.35">
      <c r="A1466" s="20">
        <v>1442</v>
      </c>
      <c r="B1466" s="20">
        <v>11.356059621285347</v>
      </c>
      <c r="C1466" s="20">
        <v>-11.356059621285347</v>
      </c>
      <c r="D1466" s="20">
        <v>-2.9576974752063161E-2</v>
      </c>
      <c r="F1466" s="20">
        <v>35.047410649161201</v>
      </c>
      <c r="G1466" s="20">
        <v>0.1125</v>
      </c>
    </row>
    <row r="1467" spans="1:7" x14ac:dyDescent="0.35">
      <c r="A1467" s="20">
        <v>1443</v>
      </c>
      <c r="B1467" s="20">
        <v>11.356059621285347</v>
      </c>
      <c r="C1467" s="20">
        <v>-11.356059621285347</v>
      </c>
      <c r="D1467" s="20">
        <v>-2.9576974752063161E-2</v>
      </c>
      <c r="F1467" s="20">
        <v>35.071723802577196</v>
      </c>
      <c r="G1467" s="20">
        <v>0.11272727272727273</v>
      </c>
    </row>
    <row r="1468" spans="1:7" x14ac:dyDescent="0.35">
      <c r="A1468" s="20">
        <v>1444</v>
      </c>
      <c r="B1468" s="20">
        <v>-5.0510951066631087</v>
      </c>
      <c r="C1468" s="20">
        <v>5.0510951066631087</v>
      </c>
      <c r="D1468" s="20">
        <v>1.3155629454429987E-2</v>
      </c>
      <c r="F1468" s="20">
        <v>35.096036955993199</v>
      </c>
      <c r="G1468" s="20">
        <v>0.11294666666666667</v>
      </c>
    </row>
    <row r="1469" spans="1:7" x14ac:dyDescent="0.35">
      <c r="A1469" s="20">
        <v>1445</v>
      </c>
      <c r="B1469" s="20">
        <v>11.356059621285347</v>
      </c>
      <c r="C1469" s="20">
        <v>-11.356059621285347</v>
      </c>
      <c r="D1469" s="20">
        <v>-2.9576974752063161E-2</v>
      </c>
      <c r="F1469" s="20">
        <v>35.120350109409195</v>
      </c>
      <c r="G1469" s="20">
        <v>0.11328275684711328</v>
      </c>
    </row>
    <row r="1470" spans="1:7" x14ac:dyDescent="0.35">
      <c r="A1470" s="20">
        <v>1446</v>
      </c>
      <c r="B1470" s="20">
        <v>16.825111197268164</v>
      </c>
      <c r="C1470" s="20">
        <v>-16.825111197268164</v>
      </c>
      <c r="D1470" s="20">
        <v>-4.3821176154227537E-2</v>
      </c>
      <c r="F1470" s="20">
        <v>35.14466326282519</v>
      </c>
      <c r="G1470" s="20">
        <v>0.11344</v>
      </c>
    </row>
    <row r="1471" spans="1:7" x14ac:dyDescent="0.35">
      <c r="A1471" s="20">
        <v>1447</v>
      </c>
      <c r="B1471" s="20">
        <v>11.356059621285347</v>
      </c>
      <c r="C1471" s="20">
        <v>-11.355909621285347</v>
      </c>
      <c r="D1471" s="20">
        <v>-2.9576584075511544E-2</v>
      </c>
      <c r="F1471" s="20">
        <v>35.168976416241193</v>
      </c>
      <c r="G1471" s="20">
        <v>0.11360000000000001</v>
      </c>
    </row>
    <row r="1472" spans="1:7" x14ac:dyDescent="0.35">
      <c r="A1472" s="20">
        <v>1448</v>
      </c>
      <c r="B1472" s="20">
        <v>10.809154463687065</v>
      </c>
      <c r="C1472" s="20">
        <v>-10.809154463687065</v>
      </c>
      <c r="D1472" s="20">
        <v>-2.8152554611846722E-2</v>
      </c>
      <c r="F1472" s="20">
        <v>35.193289569657189</v>
      </c>
      <c r="G1472" s="20">
        <v>0.11428571428571428</v>
      </c>
    </row>
    <row r="1473" spans="1:7" x14ac:dyDescent="0.35">
      <c r="A1473" s="20">
        <v>1449</v>
      </c>
      <c r="B1473" s="20">
        <v>1.5117667845162721</v>
      </c>
      <c r="C1473" s="20">
        <v>-1.5117667845162721</v>
      </c>
      <c r="D1473" s="20">
        <v>-3.9374122281672693E-3</v>
      </c>
      <c r="F1473" s="20">
        <v>35.217602723073185</v>
      </c>
      <c r="G1473" s="20">
        <v>0.11428571428571428</v>
      </c>
    </row>
    <row r="1474" spans="1:7" x14ac:dyDescent="0.35">
      <c r="A1474" s="20">
        <v>1450</v>
      </c>
      <c r="B1474" s="20">
        <v>11.356059621285347</v>
      </c>
      <c r="C1474" s="20">
        <v>-11.356049621285347</v>
      </c>
      <c r="D1474" s="20">
        <v>-2.9576948706959722E-2</v>
      </c>
      <c r="F1474" s="20">
        <v>35.241915876489188</v>
      </c>
      <c r="G1474" s="20">
        <v>0.11436666666666667</v>
      </c>
    </row>
    <row r="1475" spans="1:7" x14ac:dyDescent="0.35">
      <c r="A1475" s="20">
        <v>1451</v>
      </c>
      <c r="B1475" s="20">
        <v>10.809154463687065</v>
      </c>
      <c r="C1475" s="20">
        <v>-10.809048922789968</v>
      </c>
      <c r="D1475" s="20">
        <v>-2.8152279729488507E-2</v>
      </c>
      <c r="F1475" s="20">
        <v>35.266229029905183</v>
      </c>
      <c r="G1475" s="20">
        <v>0.1145</v>
      </c>
    </row>
    <row r="1476" spans="1:7" x14ac:dyDescent="0.35">
      <c r="A1476" s="20">
        <v>1452</v>
      </c>
      <c r="B1476" s="20">
        <v>11.356059621285347</v>
      </c>
      <c r="C1476" s="20">
        <v>-11.356059621285347</v>
      </c>
      <c r="D1476" s="20">
        <v>-2.9576974752063161E-2</v>
      </c>
      <c r="F1476" s="20">
        <v>35.290542183321179</v>
      </c>
      <c r="G1476" s="20">
        <v>0.11458333333333333</v>
      </c>
    </row>
    <row r="1477" spans="1:7" x14ac:dyDescent="0.35">
      <c r="A1477" s="20">
        <v>1453</v>
      </c>
      <c r="B1477" s="20">
        <v>3.1524822573111209</v>
      </c>
      <c r="C1477" s="20">
        <v>-3.1524822573111209</v>
      </c>
      <c r="D1477" s="20">
        <v>-8.2106726488165912E-3</v>
      </c>
      <c r="F1477" s="20">
        <v>35.314855336737182</v>
      </c>
      <c r="G1477" s="20">
        <v>0.11514000000000001</v>
      </c>
    </row>
    <row r="1478" spans="1:7" x14ac:dyDescent="0.35">
      <c r="A1478" s="20">
        <v>1454</v>
      </c>
      <c r="B1478" s="20">
        <v>16.278206039669882</v>
      </c>
      <c r="C1478" s="20">
        <v>-16.269634611098454</v>
      </c>
      <c r="D1478" s="20">
        <v>-4.2374431639632941E-2</v>
      </c>
      <c r="F1478" s="20">
        <v>35.339168490153178</v>
      </c>
      <c r="G1478" s="20">
        <v>0.1152156862745098</v>
      </c>
    </row>
    <row r="1479" spans="1:7" x14ac:dyDescent="0.35">
      <c r="A1479" s="20">
        <v>1455</v>
      </c>
      <c r="B1479" s="20">
        <v>-2.3165693186717</v>
      </c>
      <c r="C1479" s="20">
        <v>2.4215693186717</v>
      </c>
      <c r="D1479" s="20">
        <v>6.3070023394802303E-3</v>
      </c>
      <c r="F1479" s="20">
        <v>35.363481643569173</v>
      </c>
      <c r="G1479" s="20">
        <v>0.11533333333333333</v>
      </c>
    </row>
    <row r="1480" spans="1:7" x14ac:dyDescent="0.35">
      <c r="A1480" s="20">
        <v>1456</v>
      </c>
      <c r="B1480" s="20">
        <v>11.356059621285347</v>
      </c>
      <c r="C1480" s="20">
        <v>-11.327059621285347</v>
      </c>
      <c r="D1480" s="20">
        <v>-2.9501443952083727E-2</v>
      </c>
      <c r="F1480" s="20">
        <v>35.387794796985176</v>
      </c>
      <c r="G1480" s="20">
        <v>0.11579206701157921</v>
      </c>
    </row>
    <row r="1481" spans="1:7" x14ac:dyDescent="0.35">
      <c r="A1481" s="20">
        <v>1457</v>
      </c>
      <c r="B1481" s="20">
        <v>11.356059621285347</v>
      </c>
      <c r="C1481" s="20">
        <v>-11.356059621285347</v>
      </c>
      <c r="D1481" s="20">
        <v>-2.9576974752063161E-2</v>
      </c>
      <c r="F1481" s="20">
        <v>35.412107950401172</v>
      </c>
      <c r="G1481" s="20">
        <v>0.11600000000000001</v>
      </c>
    </row>
    <row r="1482" spans="1:7" x14ac:dyDescent="0.35">
      <c r="A1482" s="20">
        <v>1458</v>
      </c>
      <c r="B1482" s="20">
        <v>10.809154463687065</v>
      </c>
      <c r="C1482" s="20">
        <v>-10.809154463687065</v>
      </c>
      <c r="D1482" s="20">
        <v>-2.8152554611846722E-2</v>
      </c>
      <c r="F1482" s="20">
        <v>35.436421103817167</v>
      </c>
      <c r="G1482" s="20">
        <v>0.11700000000000001</v>
      </c>
    </row>
    <row r="1483" spans="1:7" x14ac:dyDescent="0.35">
      <c r="A1483" s="20">
        <v>1459</v>
      </c>
      <c r="B1483" s="20">
        <v>12.44986993648191</v>
      </c>
      <c r="C1483" s="20">
        <v>-12.44986993648191</v>
      </c>
      <c r="D1483" s="20">
        <v>-3.2425815032496037E-2</v>
      </c>
      <c r="F1483" s="20">
        <v>35.46073425723317</v>
      </c>
      <c r="G1483" s="20">
        <v>0.11708333333333333</v>
      </c>
    </row>
    <row r="1484" spans="1:7" x14ac:dyDescent="0.35">
      <c r="A1484" s="20">
        <v>1460</v>
      </c>
      <c r="B1484" s="20">
        <v>-3.9572847914665452</v>
      </c>
      <c r="C1484" s="20">
        <v>3.9572847914665452</v>
      </c>
      <c r="D1484" s="20">
        <v>1.030678917399711E-2</v>
      </c>
      <c r="F1484" s="20">
        <v>35.485047410649166</v>
      </c>
      <c r="G1484" s="20">
        <v>0.1174</v>
      </c>
    </row>
    <row r="1485" spans="1:7" x14ac:dyDescent="0.35">
      <c r="A1485" s="20">
        <v>1461</v>
      </c>
      <c r="B1485" s="20">
        <v>9.1684389908922199</v>
      </c>
      <c r="C1485" s="20">
        <v>-8.1559929908922193</v>
      </c>
      <c r="D1485" s="20">
        <v>-2.1242368111336094E-2</v>
      </c>
      <c r="F1485" s="20">
        <v>35.509360564065162</v>
      </c>
      <c r="G1485" s="20">
        <v>0.11749999999999999</v>
      </c>
    </row>
    <row r="1486" spans="1:7" x14ac:dyDescent="0.35">
      <c r="A1486" s="20">
        <v>1462</v>
      </c>
      <c r="B1486" s="20">
        <v>11.356059621285347</v>
      </c>
      <c r="C1486" s="20">
        <v>-10.270884621285347</v>
      </c>
      <c r="D1486" s="20">
        <v>-2.675062523938446E-2</v>
      </c>
      <c r="F1486" s="20">
        <v>35.533673717481165</v>
      </c>
      <c r="G1486" s="20">
        <v>0.11799999999999999</v>
      </c>
    </row>
    <row r="1487" spans="1:7" x14ac:dyDescent="0.35">
      <c r="A1487" s="20">
        <v>1463</v>
      </c>
      <c r="B1487" s="20">
        <v>3.1524822573111209</v>
      </c>
      <c r="C1487" s="20">
        <v>-1.6758155906444543</v>
      </c>
      <c r="D1487" s="20">
        <v>-4.3646790406683964E-3</v>
      </c>
      <c r="F1487" s="20">
        <v>35.55798687089716</v>
      </c>
      <c r="G1487" s="20">
        <v>0.11818181818181818</v>
      </c>
    </row>
    <row r="1488" spans="1:7" x14ac:dyDescent="0.35">
      <c r="A1488" s="20">
        <v>1464</v>
      </c>
      <c r="B1488" s="20">
        <v>11.356059621285347</v>
      </c>
      <c r="C1488" s="20">
        <v>-9.7240596212853472</v>
      </c>
      <c r="D1488" s="20">
        <v>-2.5326413870461906E-2</v>
      </c>
      <c r="F1488" s="20">
        <v>35.582300024313156</v>
      </c>
      <c r="G1488" s="20">
        <v>0.11892727272727273</v>
      </c>
    </row>
    <row r="1489" spans="1:7" x14ac:dyDescent="0.35">
      <c r="A1489" s="20">
        <v>1465</v>
      </c>
      <c r="B1489" s="20">
        <v>10.809154463687065</v>
      </c>
      <c r="C1489" s="20">
        <v>-6.2450094636870652</v>
      </c>
      <c r="D1489" s="20">
        <v>-1.626519174729037E-2</v>
      </c>
      <c r="F1489" s="20">
        <v>35.606613177729159</v>
      </c>
      <c r="G1489" s="20">
        <v>0.11942999999999999</v>
      </c>
    </row>
    <row r="1490" spans="1:7" x14ac:dyDescent="0.35">
      <c r="A1490" s="20">
        <v>1466</v>
      </c>
      <c r="B1490" s="20">
        <v>5.3401028877042478</v>
      </c>
      <c r="C1490" s="20">
        <v>-4.2613297627042481</v>
      </c>
      <c r="D1490" s="20">
        <v>-1.1098677446662894E-2</v>
      </c>
      <c r="F1490" s="20">
        <v>35.630926331145155</v>
      </c>
      <c r="G1490" s="20">
        <v>0.11985714285714286</v>
      </c>
    </row>
    <row r="1491" spans="1:7" x14ac:dyDescent="0.35">
      <c r="A1491" s="20">
        <v>1467</v>
      </c>
      <c r="B1491" s="20">
        <v>-5.0510951066631087</v>
      </c>
      <c r="C1491" s="20">
        <v>6.2018951066631089</v>
      </c>
      <c r="D1491" s="20">
        <v>1.615289995844146E-2</v>
      </c>
      <c r="F1491" s="20">
        <v>35.65523948456115</v>
      </c>
      <c r="G1491" s="20">
        <v>0.12</v>
      </c>
    </row>
    <row r="1492" spans="1:7" x14ac:dyDescent="0.35">
      <c r="A1492" s="20">
        <v>1468</v>
      </c>
      <c r="B1492" s="20">
        <v>-5.0510951066631087</v>
      </c>
      <c r="C1492" s="20">
        <v>6.0747793171894244</v>
      </c>
      <c r="D1492" s="20">
        <v>1.5821825569856472E-2</v>
      </c>
      <c r="F1492" s="20">
        <v>35.679552637977153</v>
      </c>
      <c r="G1492" s="20">
        <v>0.12</v>
      </c>
    </row>
    <row r="1493" spans="1:7" x14ac:dyDescent="0.35">
      <c r="A1493" s="20">
        <v>1469</v>
      </c>
      <c r="B1493" s="20">
        <v>11.356059621285347</v>
      </c>
      <c r="C1493" s="20">
        <v>-10.271811033714725</v>
      </c>
      <c r="D1493" s="20">
        <v>-2.6753038090139691E-2</v>
      </c>
      <c r="F1493" s="20">
        <v>35.703865791393149</v>
      </c>
      <c r="G1493" s="20">
        <v>0.12034782608695652</v>
      </c>
    </row>
    <row r="1494" spans="1:7" x14ac:dyDescent="0.35">
      <c r="A1494" s="20">
        <v>1470</v>
      </c>
      <c r="B1494" s="20">
        <v>16.278206039669882</v>
      </c>
      <c r="C1494" s="20">
        <v>-15.026872706336549</v>
      </c>
      <c r="D1494" s="20">
        <v>-3.9137645403404253E-2</v>
      </c>
      <c r="F1494" s="20">
        <v>35.728178944809144</v>
      </c>
      <c r="G1494" s="20">
        <v>0.12039999999999999</v>
      </c>
    </row>
    <row r="1495" spans="1:7" x14ac:dyDescent="0.35">
      <c r="A1495" s="20">
        <v>1471</v>
      </c>
      <c r="B1495" s="20">
        <v>11.356059621285347</v>
      </c>
      <c r="C1495" s="20">
        <v>-10.317653371285347</v>
      </c>
      <c r="D1495" s="20">
        <v>-2.6872434932540948E-2</v>
      </c>
      <c r="F1495" s="20">
        <v>35.75249209822514</v>
      </c>
      <c r="G1495" s="20">
        <v>0.12166666666666667</v>
      </c>
    </row>
    <row r="1496" spans="1:7" x14ac:dyDescent="0.35">
      <c r="A1496" s="20">
        <v>1472</v>
      </c>
      <c r="B1496" s="20">
        <v>11.356059621285347</v>
      </c>
      <c r="C1496" s="20">
        <v>-9.9690196212853461</v>
      </c>
      <c r="D1496" s="20">
        <v>-2.5964414724357149E-2</v>
      </c>
      <c r="F1496" s="20">
        <v>35.776805251641143</v>
      </c>
      <c r="G1496" s="20">
        <v>0.12196620583717357</v>
      </c>
    </row>
    <row r="1497" spans="1:7" x14ac:dyDescent="0.35">
      <c r="A1497" s="20">
        <v>1473</v>
      </c>
      <c r="B1497" s="20">
        <v>11.356059621285347</v>
      </c>
      <c r="C1497" s="20">
        <v>-10.150899621285348</v>
      </c>
      <c r="D1497" s="20">
        <v>-2.643812306574541E-2</v>
      </c>
      <c r="F1497" s="20">
        <v>35.801118405057139</v>
      </c>
      <c r="G1497" s="20">
        <v>0.12327272727272727</v>
      </c>
    </row>
    <row r="1498" spans="1:7" x14ac:dyDescent="0.35">
      <c r="A1498" s="20">
        <v>1474</v>
      </c>
      <c r="B1498" s="20">
        <v>11.356059621285347</v>
      </c>
      <c r="C1498" s="20">
        <v>-10.233392954618679</v>
      </c>
      <c r="D1498" s="20">
        <v>-2.6652977805732881E-2</v>
      </c>
      <c r="F1498" s="20">
        <v>35.825431558473134</v>
      </c>
      <c r="G1498" s="20">
        <v>0.1234</v>
      </c>
    </row>
    <row r="1499" spans="1:7" x14ac:dyDescent="0.35">
      <c r="A1499" s="20">
        <v>1475</v>
      </c>
      <c r="B1499" s="20">
        <v>9.7153441484905017</v>
      </c>
      <c r="C1499" s="20">
        <v>-7.8286474818238352</v>
      </c>
      <c r="D1499" s="20">
        <v>-2.0389793346866778E-2</v>
      </c>
      <c r="F1499" s="20">
        <v>35.849744711889137</v>
      </c>
      <c r="G1499" s="20">
        <v>0.1245</v>
      </c>
    </row>
    <row r="1500" spans="1:7" x14ac:dyDescent="0.35">
      <c r="A1500" s="20">
        <v>1476</v>
      </c>
      <c r="B1500" s="20">
        <v>11.356059621285347</v>
      </c>
      <c r="C1500" s="20">
        <v>-4.7405129546186799</v>
      </c>
      <c r="D1500" s="20">
        <v>-1.2346715026731712E-2</v>
      </c>
      <c r="F1500" s="20">
        <v>35.874057865305133</v>
      </c>
      <c r="G1500" s="20">
        <v>0.125</v>
      </c>
    </row>
    <row r="1501" spans="1:7" x14ac:dyDescent="0.35">
      <c r="A1501" s="20">
        <v>1477</v>
      </c>
      <c r="B1501" s="20">
        <v>-5.0510951066631087</v>
      </c>
      <c r="C1501" s="20">
        <v>6.1641951066631089</v>
      </c>
      <c r="D1501" s="20">
        <v>1.6054709918468198E-2</v>
      </c>
      <c r="F1501" s="20">
        <v>35.898371018721129</v>
      </c>
      <c r="G1501" s="20">
        <v>0.125</v>
      </c>
    </row>
    <row r="1502" spans="1:7" x14ac:dyDescent="0.35">
      <c r="A1502" s="20">
        <v>1478</v>
      </c>
      <c r="B1502" s="20">
        <v>20.106542142857855</v>
      </c>
      <c r="C1502" s="20">
        <v>-8.2903999428578548</v>
      </c>
      <c r="D1502" s="20">
        <v>-2.1592432408052017E-2</v>
      </c>
      <c r="F1502" s="20">
        <v>35.922684172137131</v>
      </c>
      <c r="G1502" s="20">
        <v>0.1255</v>
      </c>
    </row>
    <row r="1503" spans="1:7" x14ac:dyDescent="0.35">
      <c r="A1503" s="20">
        <v>1479</v>
      </c>
      <c r="B1503" s="20">
        <v>19.559636985259573</v>
      </c>
      <c r="C1503" s="20">
        <v>-18.185886985259572</v>
      </c>
      <c r="D1503" s="20">
        <v>-4.7365330770077048E-2</v>
      </c>
      <c r="F1503" s="20">
        <v>35.946997325553127</v>
      </c>
      <c r="G1503" s="20">
        <v>0.1275</v>
      </c>
    </row>
    <row r="1504" spans="1:7" x14ac:dyDescent="0.35">
      <c r="A1504" s="20">
        <v>1480</v>
      </c>
      <c r="B1504" s="20">
        <v>18.465826670063009</v>
      </c>
      <c r="C1504" s="20">
        <v>-17.295422670063008</v>
      </c>
      <c r="D1504" s="20">
        <v>-4.5046107250079279E-2</v>
      </c>
      <c r="F1504" s="20">
        <v>35.971310478969123</v>
      </c>
      <c r="G1504" s="20">
        <v>0.1275</v>
      </c>
    </row>
    <row r="1505" spans="1:7" x14ac:dyDescent="0.35">
      <c r="A1505" s="20">
        <v>1481</v>
      </c>
      <c r="B1505" s="20">
        <v>11.356059621285347</v>
      </c>
      <c r="C1505" s="20">
        <v>-11.335059621285346</v>
      </c>
      <c r="D1505" s="20">
        <v>-2.9522280034836673E-2</v>
      </c>
      <c r="F1505" s="20">
        <v>35.995623632385126</v>
      </c>
      <c r="G1505" s="20">
        <v>0.128</v>
      </c>
    </row>
    <row r="1506" spans="1:7" x14ac:dyDescent="0.35">
      <c r="A1506" s="20">
        <v>1482</v>
      </c>
      <c r="B1506" s="20">
        <v>15.184395724473321</v>
      </c>
      <c r="C1506" s="20">
        <v>-15.183395724473321</v>
      </c>
      <c r="D1506" s="20">
        <v>-3.9545311223234111E-2</v>
      </c>
      <c r="F1506" s="20">
        <v>36.019936785801121</v>
      </c>
      <c r="G1506" s="20">
        <v>0.13</v>
      </c>
    </row>
    <row r="1507" spans="1:7" x14ac:dyDescent="0.35">
      <c r="A1507" s="20">
        <v>1483</v>
      </c>
      <c r="B1507" s="20">
        <v>14.090585409276756</v>
      </c>
      <c r="C1507" s="20">
        <v>-14.083442552133898</v>
      </c>
      <c r="D1507" s="20">
        <v>-3.6680471807830219E-2</v>
      </c>
      <c r="F1507" s="20">
        <v>36.044249939217117</v>
      </c>
      <c r="G1507" s="20">
        <v>0.13</v>
      </c>
    </row>
    <row r="1508" spans="1:7" x14ac:dyDescent="0.35">
      <c r="A1508" s="20">
        <v>1484</v>
      </c>
      <c r="B1508" s="20">
        <v>-3.9572847914665452</v>
      </c>
      <c r="C1508" s="20">
        <v>3.9572847914665452</v>
      </c>
      <c r="D1508" s="20">
        <v>1.030678917399711E-2</v>
      </c>
      <c r="F1508" s="20">
        <v>36.06856309263312</v>
      </c>
      <c r="G1508" s="20">
        <v>0.13020000000000001</v>
      </c>
    </row>
    <row r="1509" spans="1:7" x14ac:dyDescent="0.35">
      <c r="A1509" s="20">
        <v>1485</v>
      </c>
      <c r="B1509" s="20">
        <v>3.1524822573111209</v>
      </c>
      <c r="C1509" s="20">
        <v>-3.1300941976096284</v>
      </c>
      <c r="D1509" s="20">
        <v>-8.1523627157393148E-3</v>
      </c>
      <c r="F1509" s="20">
        <v>36.092876246049116</v>
      </c>
      <c r="G1509" s="20">
        <v>0.13066666666666665</v>
      </c>
    </row>
    <row r="1510" spans="1:7" x14ac:dyDescent="0.35">
      <c r="A1510" s="20">
        <v>1486</v>
      </c>
      <c r="B1510" s="20">
        <v>11.356059621285347</v>
      </c>
      <c r="C1510" s="20">
        <v>-11.353659621285347</v>
      </c>
      <c r="D1510" s="20">
        <v>-2.9570723927237277E-2</v>
      </c>
      <c r="F1510" s="20">
        <v>36.117189399465111</v>
      </c>
      <c r="G1510" s="20">
        <v>0.1313</v>
      </c>
    </row>
    <row r="1511" spans="1:7" x14ac:dyDescent="0.35">
      <c r="A1511" s="20">
        <v>1487</v>
      </c>
      <c r="B1511" s="20">
        <v>11.356059621285347</v>
      </c>
      <c r="C1511" s="20">
        <v>-11.356059621285347</v>
      </c>
      <c r="D1511" s="20">
        <v>-2.9576974752063161E-2</v>
      </c>
      <c r="F1511" s="20">
        <v>36.141502552881114</v>
      </c>
      <c r="G1511" s="20">
        <v>0.13220000000000001</v>
      </c>
    </row>
    <row r="1512" spans="1:7" x14ac:dyDescent="0.35">
      <c r="A1512" s="20">
        <v>1488</v>
      </c>
      <c r="B1512" s="20">
        <v>11.356059621285347</v>
      </c>
      <c r="C1512" s="20">
        <v>-11.332059621285348</v>
      </c>
      <c r="D1512" s="20">
        <v>-2.9514466503804321E-2</v>
      </c>
      <c r="F1512" s="20">
        <v>36.16581570629711</v>
      </c>
      <c r="G1512" s="20">
        <v>0.13307692307692306</v>
      </c>
    </row>
    <row r="1513" spans="1:7" x14ac:dyDescent="0.35">
      <c r="A1513" s="20">
        <v>1489</v>
      </c>
      <c r="B1513" s="20">
        <v>11.356059621285347</v>
      </c>
      <c r="C1513" s="20">
        <v>-11.356059621285347</v>
      </c>
      <c r="D1513" s="20">
        <v>-2.9576974752063161E-2</v>
      </c>
      <c r="F1513" s="20">
        <v>36.190128859713106</v>
      </c>
      <c r="G1513" s="20">
        <v>0.13325999999999999</v>
      </c>
    </row>
    <row r="1514" spans="1:7" x14ac:dyDescent="0.35">
      <c r="A1514" s="20">
        <v>1490</v>
      </c>
      <c r="B1514" s="20">
        <v>11.902964778883629</v>
      </c>
      <c r="C1514" s="20">
        <v>-11.594344089228457</v>
      </c>
      <c r="D1514" s="20">
        <v>-3.0197589113663745E-2</v>
      </c>
      <c r="F1514" s="20">
        <v>36.214442013129108</v>
      </c>
      <c r="G1514" s="20">
        <v>0.13333333333333333</v>
      </c>
    </row>
    <row r="1515" spans="1:7" x14ac:dyDescent="0.35">
      <c r="A1515" s="20">
        <v>1491</v>
      </c>
      <c r="B1515" s="20">
        <v>-4.5041899490648269</v>
      </c>
      <c r="C1515" s="20">
        <v>4.58752328239816</v>
      </c>
      <c r="D1515" s="20">
        <v>1.1948251842890082E-2</v>
      </c>
      <c r="F1515" s="20">
        <v>36.238755166545104</v>
      </c>
      <c r="G1515" s="20">
        <v>0.13433333333333333</v>
      </c>
    </row>
    <row r="1516" spans="1:7" x14ac:dyDescent="0.35">
      <c r="A1516" s="20">
        <v>1492</v>
      </c>
      <c r="B1516" s="20">
        <v>11.356059621285347</v>
      </c>
      <c r="C1516" s="20">
        <v>-11.348559621285347</v>
      </c>
      <c r="D1516" s="20">
        <v>-2.9557440924482273E-2</v>
      </c>
      <c r="F1516" s="20">
        <v>36.2630683199611</v>
      </c>
      <c r="G1516" s="20">
        <v>0.13466666666666666</v>
      </c>
    </row>
    <row r="1517" spans="1:7" x14ac:dyDescent="0.35">
      <c r="A1517" s="20">
        <v>1493</v>
      </c>
      <c r="B1517" s="20">
        <v>11.356059621285347</v>
      </c>
      <c r="C1517" s="20">
        <v>-11.356059621285347</v>
      </c>
      <c r="D1517" s="20">
        <v>-2.9576974752063161E-2</v>
      </c>
      <c r="F1517" s="20">
        <v>36.287381473377103</v>
      </c>
      <c r="G1517" s="20">
        <v>0.135625</v>
      </c>
    </row>
    <row r="1518" spans="1:7" x14ac:dyDescent="0.35">
      <c r="A1518" s="20">
        <v>1494</v>
      </c>
      <c r="B1518" s="20">
        <v>11.356059621285347</v>
      </c>
      <c r="C1518" s="20">
        <v>-11.267059621285346</v>
      </c>
      <c r="D1518" s="20">
        <v>-2.934517333143662E-2</v>
      </c>
      <c r="F1518" s="20">
        <v>36.311694626793098</v>
      </c>
      <c r="G1518" s="20">
        <v>0.136375</v>
      </c>
    </row>
    <row r="1519" spans="1:7" x14ac:dyDescent="0.35">
      <c r="A1519" s="20">
        <v>1495</v>
      </c>
      <c r="B1519" s="20">
        <v>11.356059621285347</v>
      </c>
      <c r="C1519" s="20">
        <v>-11.356059621285347</v>
      </c>
      <c r="D1519" s="20">
        <v>-2.9576974752063161E-2</v>
      </c>
      <c r="F1519" s="20">
        <v>36.336007780209094</v>
      </c>
      <c r="G1519" s="20">
        <v>0.13639999999999999</v>
      </c>
    </row>
    <row r="1520" spans="1:7" x14ac:dyDescent="0.35">
      <c r="A1520" s="20">
        <v>1496</v>
      </c>
      <c r="B1520" s="20">
        <v>-5.0510951066631087</v>
      </c>
      <c r="C1520" s="20">
        <v>5.0510951066631087</v>
      </c>
      <c r="D1520" s="20">
        <v>1.3155629454429987E-2</v>
      </c>
      <c r="F1520" s="20">
        <v>36.360320933625097</v>
      </c>
      <c r="G1520" s="20">
        <v>0.13833333333333334</v>
      </c>
    </row>
    <row r="1521" spans="1:7" x14ac:dyDescent="0.35">
      <c r="A1521" s="20">
        <v>1497</v>
      </c>
      <c r="B1521" s="20">
        <v>4.7931977301059661</v>
      </c>
      <c r="C1521" s="20">
        <v>-4.793131063439299</v>
      </c>
      <c r="D1521" s="20">
        <v>-1.2483759435442963E-2</v>
      </c>
      <c r="F1521" s="20">
        <v>36.384634087041093</v>
      </c>
      <c r="G1521" s="20">
        <v>0.13852941176470587</v>
      </c>
    </row>
    <row r="1522" spans="1:7" x14ac:dyDescent="0.35">
      <c r="A1522" s="20">
        <v>1498</v>
      </c>
      <c r="B1522" s="20">
        <v>3.1524822573111209</v>
      </c>
      <c r="C1522" s="20">
        <v>-3.1334822573111207</v>
      </c>
      <c r="D1522" s="20">
        <v>-8.1611869522783421E-3</v>
      </c>
      <c r="F1522" s="20">
        <v>36.408947240457088</v>
      </c>
      <c r="G1522" s="20">
        <v>0.13900000000000001</v>
      </c>
    </row>
    <row r="1523" spans="1:7" x14ac:dyDescent="0.35">
      <c r="A1523" s="20">
        <v>1499</v>
      </c>
      <c r="B1523" s="20">
        <v>-5.0510951066631087</v>
      </c>
      <c r="C1523" s="20">
        <v>5.0535951066631091</v>
      </c>
      <c r="D1523" s="20">
        <v>1.3162140730290284E-2</v>
      </c>
      <c r="F1523" s="20">
        <v>36.433260393873091</v>
      </c>
      <c r="G1523" s="20">
        <v>0.13924</v>
      </c>
    </row>
    <row r="1524" spans="1:7" x14ac:dyDescent="0.35">
      <c r="A1524" s="20">
        <v>1500</v>
      </c>
      <c r="B1524" s="20">
        <v>11.356059621285347</v>
      </c>
      <c r="C1524" s="20">
        <v>-11.105702478428205</v>
      </c>
      <c r="D1524" s="20">
        <v>-2.8924916983767802E-2</v>
      </c>
      <c r="F1524" s="20">
        <v>36.457573547289087</v>
      </c>
      <c r="G1524" s="20">
        <v>0.14000000000000001</v>
      </c>
    </row>
    <row r="1525" spans="1:7" x14ac:dyDescent="0.35">
      <c r="A1525" s="20">
        <v>1501</v>
      </c>
      <c r="B1525" s="20">
        <v>11.356059621285347</v>
      </c>
      <c r="C1525" s="20">
        <v>-9.6927519289776551</v>
      </c>
      <c r="D1525" s="20">
        <v>-2.5244872661996043E-2</v>
      </c>
      <c r="F1525" s="20">
        <v>36.481886700705083</v>
      </c>
      <c r="G1525" s="20">
        <v>0.14000000000000001</v>
      </c>
    </row>
    <row r="1526" spans="1:7" x14ac:dyDescent="0.35">
      <c r="A1526" s="20">
        <v>1502</v>
      </c>
      <c r="B1526" s="20">
        <v>12.44986993648191</v>
      </c>
      <c r="C1526" s="20">
        <v>-11.435415391027364</v>
      </c>
      <c r="D1526" s="20">
        <v>-2.9783657675221724E-2</v>
      </c>
      <c r="F1526" s="20">
        <v>36.506199854121085</v>
      </c>
      <c r="G1526" s="20">
        <v>0.14058171745152354</v>
      </c>
    </row>
    <row r="1527" spans="1:7" x14ac:dyDescent="0.35">
      <c r="A1527" s="20">
        <v>1503</v>
      </c>
      <c r="B1527" s="20">
        <v>-5.0510951066631087</v>
      </c>
      <c r="C1527" s="20">
        <v>6.1300097733297756</v>
      </c>
      <c r="D1527" s="20">
        <v>1.5965673864184394E-2</v>
      </c>
      <c r="F1527" s="20">
        <v>36.530513007537081</v>
      </c>
      <c r="G1527" s="20">
        <v>0.14083333333333334</v>
      </c>
    </row>
    <row r="1528" spans="1:7" x14ac:dyDescent="0.35">
      <c r="A1528" s="20">
        <v>1504</v>
      </c>
      <c r="B1528" s="20">
        <v>12.44986993648191</v>
      </c>
      <c r="C1528" s="20">
        <v>-9.6704853210972956</v>
      </c>
      <c r="D1528" s="20">
        <v>-2.518687905144322E-2</v>
      </c>
      <c r="F1528" s="20">
        <v>36.554826160953077</v>
      </c>
      <c r="G1528" s="20">
        <v>0.14091666666666666</v>
      </c>
    </row>
    <row r="1529" spans="1:7" x14ac:dyDescent="0.35">
      <c r="A1529" s="20">
        <v>1505</v>
      </c>
      <c r="B1529" s="20">
        <v>7.5277235180973747</v>
      </c>
      <c r="C1529" s="20">
        <v>-6.4919110180973743</v>
      </c>
      <c r="D1529" s="20">
        <v>-1.6908249399730936E-2</v>
      </c>
      <c r="F1529" s="20">
        <v>36.57913931436908</v>
      </c>
      <c r="G1529" s="20">
        <v>0.14099999999999999</v>
      </c>
    </row>
    <row r="1530" spans="1:7" x14ac:dyDescent="0.35">
      <c r="A1530" s="20">
        <v>1506</v>
      </c>
      <c r="B1530" s="20">
        <v>11.356059621285347</v>
      </c>
      <c r="C1530" s="20">
        <v>-10.242059621285346</v>
      </c>
      <c r="D1530" s="20">
        <v>-2.667555022871524E-2</v>
      </c>
      <c r="F1530" s="20">
        <v>36.603452467785075</v>
      </c>
      <c r="G1530" s="20">
        <v>0.14111428571428572</v>
      </c>
    </row>
    <row r="1531" spans="1:7" x14ac:dyDescent="0.35">
      <c r="A1531" s="20">
        <v>1507</v>
      </c>
      <c r="B1531" s="20">
        <v>-4.5041899490648269</v>
      </c>
      <c r="C1531" s="20">
        <v>6.6541899490648273</v>
      </c>
      <c r="D1531" s="20">
        <v>1.7330906554068146E-2</v>
      </c>
      <c r="F1531" s="20">
        <v>36.627765621201071</v>
      </c>
      <c r="G1531" s="20">
        <v>0.14182977777777778</v>
      </c>
    </row>
    <row r="1532" spans="1:7" x14ac:dyDescent="0.35">
      <c r="A1532" s="20">
        <v>1508</v>
      </c>
      <c r="B1532" s="20">
        <v>10.809154463687065</v>
      </c>
      <c r="C1532" s="20">
        <v>-9.7015328420654434</v>
      </c>
      <c r="D1532" s="20">
        <v>-2.5267742640963993E-2</v>
      </c>
      <c r="F1532" s="20">
        <v>36.652078774617074</v>
      </c>
      <c r="G1532" s="20">
        <v>0.14249999999999999</v>
      </c>
    </row>
    <row r="1533" spans="1:7" x14ac:dyDescent="0.35">
      <c r="A1533" s="20">
        <v>1509</v>
      </c>
      <c r="B1533" s="20">
        <v>11.902964778883629</v>
      </c>
      <c r="C1533" s="20">
        <v>-10.666552207455057</v>
      </c>
      <c r="D1533" s="20">
        <v>-2.7781145560395834E-2</v>
      </c>
      <c r="F1533" s="20">
        <v>36.67639192803307</v>
      </c>
      <c r="G1533" s="20">
        <v>0.14249999999999999</v>
      </c>
    </row>
    <row r="1534" spans="1:7" x14ac:dyDescent="0.35">
      <c r="A1534" s="20">
        <v>1510</v>
      </c>
      <c r="B1534" s="20">
        <v>11.356059621285347</v>
      </c>
      <c r="C1534" s="20">
        <v>-10.345709621285346</v>
      </c>
      <c r="D1534" s="20">
        <v>-2.6945507725883115E-2</v>
      </c>
      <c r="F1534" s="20">
        <v>36.700705081449065</v>
      </c>
      <c r="G1534" s="20">
        <v>0.14314285714285716</v>
      </c>
    </row>
    <row r="1535" spans="1:7" x14ac:dyDescent="0.35">
      <c r="A1535" s="20">
        <v>1511</v>
      </c>
      <c r="B1535" s="20">
        <v>11.356059621285347</v>
      </c>
      <c r="C1535" s="20">
        <v>-10.238131049856776</v>
      </c>
      <c r="D1535" s="20">
        <v>-2.6665318223791923E-2</v>
      </c>
      <c r="F1535" s="20">
        <v>36.725018234865068</v>
      </c>
      <c r="G1535" s="20">
        <v>0.14380000000000001</v>
      </c>
    </row>
    <row r="1536" spans="1:7" x14ac:dyDescent="0.35">
      <c r="A1536" s="20">
        <v>1512</v>
      </c>
      <c r="B1536" s="20">
        <v>11.356059621285347</v>
      </c>
      <c r="C1536" s="20">
        <v>-5.7683453355710608</v>
      </c>
      <c r="D1536" s="20">
        <v>-1.5023715094942051E-2</v>
      </c>
      <c r="F1536" s="20">
        <v>36.749331388281064</v>
      </c>
      <c r="G1536" s="20">
        <v>0.14536842105263159</v>
      </c>
    </row>
    <row r="1537" spans="1:7" x14ac:dyDescent="0.35">
      <c r="A1537" s="20">
        <v>1513</v>
      </c>
      <c r="B1537" s="20">
        <v>11.356059621285347</v>
      </c>
      <c r="C1537" s="20">
        <v>-9.8558721212853477</v>
      </c>
      <c r="D1537" s="20">
        <v>-2.5669720890196014E-2</v>
      </c>
      <c r="F1537" s="20">
        <v>36.77364454169706</v>
      </c>
      <c r="G1537" s="20">
        <v>0.14680000000000001</v>
      </c>
    </row>
    <row r="1538" spans="1:7" x14ac:dyDescent="0.35">
      <c r="A1538" s="20">
        <v>1514</v>
      </c>
      <c r="B1538" s="20">
        <v>5.8870080453025295</v>
      </c>
      <c r="C1538" s="20">
        <v>-4.8222480453025298</v>
      </c>
      <c r="D1538" s="20">
        <v>-1.2559594915895256E-2</v>
      </c>
      <c r="F1538" s="20">
        <v>36.797957695113062</v>
      </c>
      <c r="G1538" s="20">
        <v>0.14799999999999999</v>
      </c>
    </row>
    <row r="1539" spans="1:7" x14ac:dyDescent="0.35">
      <c r="A1539" s="20">
        <v>1515</v>
      </c>
      <c r="B1539" s="20">
        <v>11.356059621285347</v>
      </c>
      <c r="C1539" s="20">
        <v>-9.7841696212853471</v>
      </c>
      <c r="D1539" s="20">
        <v>-2.5482970987246861E-2</v>
      </c>
      <c r="F1539" s="20">
        <v>36.822270848529058</v>
      </c>
      <c r="G1539" s="20">
        <v>0.14825133372851215</v>
      </c>
    </row>
    <row r="1540" spans="1:7" x14ac:dyDescent="0.35">
      <c r="A1540" s="20">
        <v>1516</v>
      </c>
      <c r="B1540" s="20">
        <v>11.356059621285347</v>
      </c>
      <c r="C1540" s="20">
        <v>-10.269471385991229</v>
      </c>
      <c r="D1540" s="20">
        <v>-2.6746944453442254E-2</v>
      </c>
      <c r="F1540" s="20">
        <v>36.846584001945054</v>
      </c>
      <c r="G1540" s="20">
        <v>0.14849999999999999</v>
      </c>
    </row>
    <row r="1541" spans="1:7" x14ac:dyDescent="0.35">
      <c r="A1541" s="20">
        <v>1517</v>
      </c>
      <c r="B1541" s="20">
        <v>10.809154463687065</v>
      </c>
      <c r="C1541" s="20">
        <v>-9.1893544636870654</v>
      </c>
      <c r="D1541" s="20">
        <v>-2.3933768756443711E-2</v>
      </c>
      <c r="F1541" s="20">
        <v>36.870897155361057</v>
      </c>
      <c r="G1541" s="20">
        <v>0.14860000000000001</v>
      </c>
    </row>
    <row r="1542" spans="1:7" x14ac:dyDescent="0.35">
      <c r="A1542" s="20">
        <v>1518</v>
      </c>
      <c r="B1542" s="20">
        <v>11.356059621285347</v>
      </c>
      <c r="C1542" s="20">
        <v>-9.3023929546186803</v>
      </c>
      <c r="D1542" s="20">
        <v>-2.422817867535864E-2</v>
      </c>
      <c r="F1542" s="20">
        <v>36.895210308777052</v>
      </c>
      <c r="G1542" s="20">
        <v>0.14993333333333334</v>
      </c>
    </row>
    <row r="1543" spans="1:7" x14ac:dyDescent="0.35">
      <c r="A1543" s="20">
        <v>1519</v>
      </c>
      <c r="B1543" s="20">
        <v>12.44986993648191</v>
      </c>
      <c r="C1543" s="20">
        <v>-11.416231047593021</v>
      </c>
      <c r="D1543" s="20">
        <v>-2.9733691854301858E-2</v>
      </c>
      <c r="F1543" s="20">
        <v>36.919523462193048</v>
      </c>
      <c r="G1543" s="20">
        <v>0.15</v>
      </c>
    </row>
    <row r="1544" spans="1:7" x14ac:dyDescent="0.35">
      <c r="A1544" s="20">
        <v>1520</v>
      </c>
      <c r="B1544" s="20">
        <v>7.5277235180973747</v>
      </c>
      <c r="C1544" s="20">
        <v>-6.4930012958751524</v>
      </c>
      <c r="D1544" s="20">
        <v>-1.691108903948112E-2</v>
      </c>
      <c r="F1544" s="20">
        <v>36.943836615609051</v>
      </c>
      <c r="G1544" s="20">
        <v>0.15</v>
      </c>
    </row>
    <row r="1545" spans="1:7" x14ac:dyDescent="0.35">
      <c r="A1545" s="20">
        <v>1521</v>
      </c>
      <c r="B1545" s="20">
        <v>8.6215338332939382</v>
      </c>
      <c r="C1545" s="20">
        <v>-7.5534004999606044</v>
      </c>
      <c r="D1545" s="20">
        <v>-1.9672909735416619E-2</v>
      </c>
      <c r="F1545" s="20">
        <v>36.968149769025047</v>
      </c>
      <c r="G1545" s="20">
        <v>0.15060000000000001</v>
      </c>
    </row>
    <row r="1546" spans="1:7" x14ac:dyDescent="0.35">
      <c r="A1546" s="20">
        <v>1522</v>
      </c>
      <c r="B1546" s="20">
        <v>11.356059621285347</v>
      </c>
      <c r="C1546" s="20">
        <v>-9.9664021500209792</v>
      </c>
      <c r="D1546" s="20">
        <v>-2.5957597493373674E-2</v>
      </c>
      <c r="F1546" s="20">
        <v>36.992462922441042</v>
      </c>
      <c r="G1546" s="20">
        <v>0.15103448275862069</v>
      </c>
    </row>
    <row r="1547" spans="1:7" x14ac:dyDescent="0.35">
      <c r="A1547" s="20">
        <v>1523</v>
      </c>
      <c r="B1547" s="20">
        <v>10.262249306088783</v>
      </c>
      <c r="C1547" s="20">
        <v>-9.0138168736563511</v>
      </c>
      <c r="D1547" s="20">
        <v>-2.3476579287427097E-2</v>
      </c>
      <c r="F1547" s="20">
        <v>37.016776075857045</v>
      </c>
      <c r="G1547" s="20">
        <v>0.15214285714285714</v>
      </c>
    </row>
    <row r="1548" spans="1:7" x14ac:dyDescent="0.35">
      <c r="A1548" s="20">
        <v>1524</v>
      </c>
      <c r="B1548" s="20">
        <v>11.356059621285347</v>
      </c>
      <c r="C1548" s="20">
        <v>-9.2860596212853466</v>
      </c>
      <c r="D1548" s="20">
        <v>-2.4185638339738035E-2</v>
      </c>
      <c r="F1548" s="20">
        <v>37.041089229273041</v>
      </c>
      <c r="G1548" s="20">
        <v>0.15225</v>
      </c>
    </row>
    <row r="1549" spans="1:7" x14ac:dyDescent="0.35">
      <c r="A1549" s="20">
        <v>1525</v>
      </c>
      <c r="B1549" s="20">
        <v>11.356059621285347</v>
      </c>
      <c r="C1549" s="20">
        <v>-9.6160019289776546</v>
      </c>
      <c r="D1549" s="20">
        <v>-2.5044976493084955E-2</v>
      </c>
      <c r="F1549" s="20">
        <v>37.065402382689037</v>
      </c>
      <c r="G1549" s="20">
        <v>0.15266666666666667</v>
      </c>
    </row>
    <row r="1550" spans="1:7" x14ac:dyDescent="0.35">
      <c r="A1550" s="20">
        <v>1526</v>
      </c>
      <c r="B1550" s="20">
        <v>0.96486162691799038</v>
      </c>
      <c r="C1550" s="20">
        <v>0.23839924264722701</v>
      </c>
      <c r="D1550" s="20">
        <v>6.2091329350469923E-4</v>
      </c>
      <c r="F1550" s="20">
        <v>37.089715536105039</v>
      </c>
      <c r="G1550" s="20">
        <v>0.153</v>
      </c>
    </row>
    <row r="1551" spans="1:7" x14ac:dyDescent="0.35">
      <c r="A1551" s="20">
        <v>1527</v>
      </c>
      <c r="B1551" s="20">
        <v>12.44986993648191</v>
      </c>
      <c r="C1551" s="20">
        <v>-11.345427079339053</v>
      </c>
      <c r="D1551" s="20">
        <v>-2.9549282186579765E-2</v>
      </c>
      <c r="F1551" s="20">
        <v>37.114028689521035</v>
      </c>
      <c r="G1551" s="20">
        <v>0.15325</v>
      </c>
    </row>
    <row r="1552" spans="1:7" x14ac:dyDescent="0.35">
      <c r="A1552" s="20">
        <v>1528</v>
      </c>
      <c r="B1552" s="20">
        <v>10.809154463687065</v>
      </c>
      <c r="C1552" s="20">
        <v>-7.9934877970203981</v>
      </c>
      <c r="D1552" s="20">
        <v>-2.0819121652923964E-2</v>
      </c>
      <c r="F1552" s="20">
        <v>37.138341842937031</v>
      </c>
      <c r="G1552" s="20">
        <v>0.15329999999999999</v>
      </c>
    </row>
    <row r="1553" spans="1:7" x14ac:dyDescent="0.35">
      <c r="A1553" s="20">
        <v>1529</v>
      </c>
      <c r="B1553" s="20">
        <v>11.356059621285347</v>
      </c>
      <c r="C1553" s="20">
        <v>-10.349270147601136</v>
      </c>
      <c r="D1553" s="20">
        <v>-2.6954781153503096E-2</v>
      </c>
      <c r="F1553" s="20">
        <v>37.162654996353034</v>
      </c>
      <c r="G1553" s="20">
        <v>0.15390000000000001</v>
      </c>
    </row>
    <row r="1554" spans="1:7" x14ac:dyDescent="0.35">
      <c r="A1554" s="20">
        <v>1530</v>
      </c>
      <c r="B1554" s="20">
        <v>14.090585409276756</v>
      </c>
      <c r="C1554" s="20">
        <v>-12.742328266419612</v>
      </c>
      <c r="D1554" s="20">
        <v>-3.3187525778042376E-2</v>
      </c>
      <c r="F1554" s="20">
        <v>37.186968149769029</v>
      </c>
      <c r="G1554" s="20">
        <v>0.15411764705882353</v>
      </c>
    </row>
    <row r="1555" spans="1:7" x14ac:dyDescent="0.35">
      <c r="A1555" s="20">
        <v>1531</v>
      </c>
      <c r="B1555" s="20">
        <v>9.7153441484905017</v>
      </c>
      <c r="C1555" s="20">
        <v>-7.9557696804053952</v>
      </c>
      <c r="D1555" s="20">
        <v>-2.0720884428039526E-2</v>
      </c>
      <c r="F1555" s="20">
        <v>37.211281303185025</v>
      </c>
      <c r="G1555" s="20">
        <v>0.15485964912280703</v>
      </c>
    </row>
    <row r="1556" spans="1:7" x14ac:dyDescent="0.35">
      <c r="A1556" s="20">
        <v>1532</v>
      </c>
      <c r="B1556" s="20">
        <v>14.637490566875037</v>
      </c>
      <c r="C1556" s="20">
        <v>-9.7972905668750379</v>
      </c>
      <c r="D1556" s="20">
        <v>-2.5517144625759828E-2</v>
      </c>
      <c r="F1556" s="20">
        <v>37.235594456601028</v>
      </c>
      <c r="G1556" s="20">
        <v>0.15491428571428573</v>
      </c>
    </row>
    <row r="1557" spans="1:7" x14ac:dyDescent="0.35">
      <c r="A1557" s="20">
        <v>1533</v>
      </c>
      <c r="B1557" s="20">
        <v>0.96486162691799038</v>
      </c>
      <c r="C1557" s="20">
        <v>0.48653837308200965</v>
      </c>
      <c r="D1557" s="20">
        <v>1.2671942255026397E-3</v>
      </c>
      <c r="F1557" s="20">
        <v>37.259907610017024</v>
      </c>
      <c r="G1557" s="20">
        <v>0.155</v>
      </c>
    </row>
    <row r="1558" spans="1:7" x14ac:dyDescent="0.35">
      <c r="A1558" s="20">
        <v>1534</v>
      </c>
      <c r="B1558" s="20">
        <v>11.356059621285347</v>
      </c>
      <c r="C1558" s="20">
        <v>-7.1787262879520135</v>
      </c>
      <c r="D1558" s="20">
        <v>-1.8697066874565828E-2</v>
      </c>
      <c r="F1558" s="20">
        <v>37.284220763433019</v>
      </c>
      <c r="G1558" s="20">
        <v>0.15535714285714286</v>
      </c>
    </row>
    <row r="1559" spans="1:7" x14ac:dyDescent="0.35">
      <c r="A1559" s="20">
        <v>1535</v>
      </c>
      <c r="B1559" s="20">
        <v>11.902964778883629</v>
      </c>
      <c r="C1559" s="20">
        <v>-10.578714778883629</v>
      </c>
      <c r="D1559" s="20">
        <v>-2.7552372069080788E-2</v>
      </c>
      <c r="F1559" s="20">
        <v>37.308533916849022</v>
      </c>
      <c r="G1559" s="20">
        <v>0.156</v>
      </c>
    </row>
    <row r="1560" spans="1:7" x14ac:dyDescent="0.35">
      <c r="A1560" s="20">
        <v>1536</v>
      </c>
      <c r="B1560" s="20">
        <v>11.356059621285347</v>
      </c>
      <c r="C1560" s="20">
        <v>-8.8529754546186794</v>
      </c>
      <c r="D1560" s="20">
        <v>-2.3057666147780799E-2</v>
      </c>
      <c r="F1560" s="20">
        <v>37.332847070265018</v>
      </c>
      <c r="G1560" s="20">
        <v>0.15731707317073171</v>
      </c>
    </row>
    <row r="1561" spans="1:7" x14ac:dyDescent="0.35">
      <c r="A1561" s="20">
        <v>1537</v>
      </c>
      <c r="B1561" s="20">
        <v>8.0746286756956565</v>
      </c>
      <c r="C1561" s="20">
        <v>-6.275628675695657</v>
      </c>
      <c r="D1561" s="20">
        <v>-1.6344939801695501E-2</v>
      </c>
      <c r="F1561" s="20">
        <v>37.357160223681014</v>
      </c>
      <c r="G1561" s="20">
        <v>0.15737410071942445</v>
      </c>
    </row>
    <row r="1562" spans="1:7" x14ac:dyDescent="0.35">
      <c r="A1562" s="20">
        <v>1538</v>
      </c>
      <c r="B1562" s="20">
        <v>3.1524822573111209</v>
      </c>
      <c r="C1562" s="20">
        <v>-2.1261965430254066</v>
      </c>
      <c r="D1562" s="20">
        <v>-5.5377008899384905E-3</v>
      </c>
      <c r="F1562" s="20">
        <v>37.381473377097016</v>
      </c>
      <c r="G1562" s="20">
        <v>0.15742857142857142</v>
      </c>
    </row>
    <row r="1563" spans="1:7" x14ac:dyDescent="0.35">
      <c r="A1563" s="20">
        <v>1539</v>
      </c>
      <c r="B1563" s="20">
        <v>9.7153441484905017</v>
      </c>
      <c r="C1563" s="20">
        <v>-8.3554831484905012</v>
      </c>
      <c r="D1563" s="20">
        <v>-2.1761942290350632E-2</v>
      </c>
      <c r="F1563" s="20">
        <v>37.405786530513012</v>
      </c>
      <c r="G1563" s="20">
        <v>0.15770000000000001</v>
      </c>
    </row>
    <row r="1564" spans="1:7" x14ac:dyDescent="0.35">
      <c r="A1564" s="20">
        <v>1540</v>
      </c>
      <c r="B1564" s="20">
        <v>11.356059621285347</v>
      </c>
      <c r="C1564" s="20">
        <v>-10.17739295461868</v>
      </c>
      <c r="D1564" s="20">
        <v>-2.6507125226462255E-2</v>
      </c>
      <c r="F1564" s="20">
        <v>37.430099683929008</v>
      </c>
      <c r="G1564" s="20">
        <v>0.15920000000000001</v>
      </c>
    </row>
    <row r="1565" spans="1:7" x14ac:dyDescent="0.35">
      <c r="A1565" s="20">
        <v>1541</v>
      </c>
      <c r="B1565" s="20">
        <v>11.356059621285347</v>
      </c>
      <c r="C1565" s="20">
        <v>-11.355726287952013</v>
      </c>
      <c r="D1565" s="20">
        <v>-2.9576106581948453E-2</v>
      </c>
      <c r="F1565" s="20">
        <v>37.454412837345011</v>
      </c>
      <c r="G1565" s="20">
        <v>0.16</v>
      </c>
    </row>
    <row r="1566" spans="1:7" x14ac:dyDescent="0.35">
      <c r="A1566" s="20">
        <v>1542</v>
      </c>
      <c r="B1566" s="20">
        <v>19.559636985259573</v>
      </c>
      <c r="C1566" s="20">
        <v>-19.519636985259574</v>
      </c>
      <c r="D1566" s="20">
        <v>-5.0839096441544995E-2</v>
      </c>
      <c r="F1566" s="20">
        <v>37.478725990761006</v>
      </c>
      <c r="G1566" s="20">
        <v>0.16</v>
      </c>
    </row>
    <row r="1567" spans="1:7" x14ac:dyDescent="0.35">
      <c r="A1567" s="20">
        <v>1543</v>
      </c>
      <c r="B1567" s="20">
        <v>11.356059621285347</v>
      </c>
      <c r="C1567" s="20">
        <v>-11.351615176840902</v>
      </c>
      <c r="D1567" s="20">
        <v>-2.9565399150533744E-2</v>
      </c>
      <c r="F1567" s="20">
        <v>37.503039144177002</v>
      </c>
      <c r="G1567" s="20">
        <v>0.16055</v>
      </c>
    </row>
    <row r="1568" spans="1:7" x14ac:dyDescent="0.35">
      <c r="A1568" s="20">
        <v>1544</v>
      </c>
      <c r="B1568" s="20">
        <v>4.7931977301059661</v>
      </c>
      <c r="C1568" s="20">
        <v>-4.7931977301059661</v>
      </c>
      <c r="D1568" s="20">
        <v>-1.2483933069465906E-2</v>
      </c>
      <c r="F1568" s="20">
        <v>37.527352297593005</v>
      </c>
      <c r="G1568" s="20">
        <v>0.16161904761904761</v>
      </c>
    </row>
    <row r="1569" spans="1:7" x14ac:dyDescent="0.35">
      <c r="A1569" s="20">
        <v>1545</v>
      </c>
      <c r="B1569" s="20">
        <v>9.1684389908922199</v>
      </c>
      <c r="C1569" s="20">
        <v>-9.1681056575588862</v>
      </c>
      <c r="D1569" s="20">
        <v>-2.3878426021082703E-2</v>
      </c>
      <c r="F1569" s="20">
        <v>37.551665451009001</v>
      </c>
      <c r="G1569" s="20">
        <v>0.16250000000000001</v>
      </c>
    </row>
    <row r="1570" spans="1:7" x14ac:dyDescent="0.35">
      <c r="A1570" s="20">
        <v>1546</v>
      </c>
      <c r="B1570" s="20">
        <v>-5.0510951066631087</v>
      </c>
      <c r="C1570" s="20">
        <v>5.3400951066631084</v>
      </c>
      <c r="D1570" s="20">
        <v>1.3908332943880207E-2</v>
      </c>
      <c r="F1570" s="20">
        <v>37.575978604424996</v>
      </c>
      <c r="G1570" s="20">
        <v>0.16254545454545455</v>
      </c>
    </row>
    <row r="1571" spans="1:7" x14ac:dyDescent="0.35">
      <c r="A1571" s="20">
        <v>1547</v>
      </c>
      <c r="B1571" s="20">
        <v>23.93487824604583</v>
      </c>
      <c r="C1571" s="20">
        <v>-23.93487824604583</v>
      </c>
      <c r="D1571" s="20">
        <v>-6.2338637977041242E-2</v>
      </c>
      <c r="F1571" s="20">
        <v>37.600291757840999</v>
      </c>
      <c r="G1571" s="20">
        <v>0.16376923076923078</v>
      </c>
    </row>
    <row r="1572" spans="1:7" x14ac:dyDescent="0.35">
      <c r="A1572" s="20">
        <v>1548</v>
      </c>
      <c r="B1572" s="20">
        <v>11.356059621285347</v>
      </c>
      <c r="C1572" s="20">
        <v>-11.270345335571061</v>
      </c>
      <c r="D1572" s="20">
        <v>-2.9353731008281585E-2</v>
      </c>
      <c r="F1572" s="20">
        <v>37.624604911256995</v>
      </c>
      <c r="G1572" s="20">
        <v>0.16420000000000001</v>
      </c>
    </row>
    <row r="1573" spans="1:7" x14ac:dyDescent="0.35">
      <c r="A1573" s="20">
        <v>1549</v>
      </c>
      <c r="B1573" s="20">
        <v>11.356059621285347</v>
      </c>
      <c r="C1573" s="20">
        <v>-11.016059621285347</v>
      </c>
      <c r="D1573" s="20">
        <v>-2.8691441235062898E-2</v>
      </c>
      <c r="F1573" s="20">
        <v>37.648918064672991</v>
      </c>
      <c r="G1573" s="20">
        <v>0.16500000000000001</v>
      </c>
    </row>
    <row r="1574" spans="1:7" x14ac:dyDescent="0.35">
      <c r="A1574" s="20">
        <v>1550</v>
      </c>
      <c r="B1574" s="20">
        <v>11.356059621285347</v>
      </c>
      <c r="C1574" s="20">
        <v>-11.221392954618681</v>
      </c>
      <c r="D1574" s="20">
        <v>-2.9226234025721883E-2</v>
      </c>
      <c r="F1574" s="20">
        <v>37.673231218088993</v>
      </c>
      <c r="G1574" s="20">
        <v>0.16514285714285715</v>
      </c>
    </row>
    <row r="1575" spans="1:7" x14ac:dyDescent="0.35">
      <c r="A1575" s="20">
        <v>1551</v>
      </c>
      <c r="B1575" s="20">
        <v>11.356059621285347</v>
      </c>
      <c r="C1575" s="20">
        <v>-11.356059621285347</v>
      </c>
      <c r="D1575" s="20">
        <v>-2.9576974752063161E-2</v>
      </c>
      <c r="F1575" s="20">
        <v>37.697544371504989</v>
      </c>
      <c r="G1575" s="20">
        <v>0.16566666666666666</v>
      </c>
    </row>
    <row r="1576" spans="1:7" x14ac:dyDescent="0.35">
      <c r="A1576" s="20">
        <v>1552</v>
      </c>
      <c r="B1576" s="20">
        <v>16.278206039669882</v>
      </c>
      <c r="C1576" s="20">
        <v>-15.786345574553604</v>
      </c>
      <c r="D1576" s="20">
        <v>-4.1115700344752856E-2</v>
      </c>
      <c r="F1576" s="20">
        <v>37.721857524920985</v>
      </c>
      <c r="G1576" s="20">
        <v>0.16666666666666666</v>
      </c>
    </row>
    <row r="1577" spans="1:7" x14ac:dyDescent="0.35">
      <c r="A1577" s="20">
        <v>1553</v>
      </c>
      <c r="B1577" s="20">
        <v>11.356059621285347</v>
      </c>
      <c r="C1577" s="20">
        <v>-11.356059621285347</v>
      </c>
      <c r="D1577" s="20">
        <v>-2.9576974752063161E-2</v>
      </c>
      <c r="F1577" s="20">
        <v>37.746170678336988</v>
      </c>
      <c r="G1577" s="20">
        <v>0.16734177215189874</v>
      </c>
    </row>
    <row r="1578" spans="1:7" x14ac:dyDescent="0.35">
      <c r="A1578" s="20">
        <v>1554</v>
      </c>
      <c r="B1578" s="20">
        <v>11.356059621285347</v>
      </c>
      <c r="C1578" s="20">
        <v>-11.356059621285347</v>
      </c>
      <c r="D1578" s="20">
        <v>-2.9576974752063161E-2</v>
      </c>
      <c r="F1578" s="20">
        <v>37.770483831752983</v>
      </c>
      <c r="G1578" s="20">
        <v>0.16769999999999999</v>
      </c>
    </row>
    <row r="1579" spans="1:7" x14ac:dyDescent="0.35">
      <c r="A1579" s="20">
        <v>1555</v>
      </c>
      <c r="B1579" s="20">
        <v>15.184395724473321</v>
      </c>
      <c r="C1579" s="20">
        <v>-15.184395724473321</v>
      </c>
      <c r="D1579" s="20">
        <v>-3.9547915733578229E-2</v>
      </c>
      <c r="F1579" s="20">
        <v>37.794796985168979</v>
      </c>
      <c r="G1579" s="20">
        <v>0.16826666666666668</v>
      </c>
    </row>
    <row r="1580" spans="1:7" x14ac:dyDescent="0.35">
      <c r="A1580" s="20">
        <v>1556</v>
      </c>
      <c r="B1580" s="20">
        <v>11.356059621285347</v>
      </c>
      <c r="C1580" s="20">
        <v>-10.904726287952014</v>
      </c>
      <c r="D1580" s="20">
        <v>-2.8401472416751051E-2</v>
      </c>
      <c r="F1580" s="20">
        <v>37.819110138584982</v>
      </c>
      <c r="G1580" s="20">
        <v>0.16833333333333333</v>
      </c>
    </row>
    <row r="1581" spans="1:7" x14ac:dyDescent="0.35">
      <c r="A1581" s="20">
        <v>1557</v>
      </c>
      <c r="B1581" s="20">
        <v>10.809154463687065</v>
      </c>
      <c r="C1581" s="20">
        <v>-10.769154463687066</v>
      </c>
      <c r="D1581" s="20">
        <v>-2.8048374198081989E-2</v>
      </c>
      <c r="F1581" s="20">
        <v>37.843423292000978</v>
      </c>
      <c r="G1581" s="20">
        <v>0.16966666666666666</v>
      </c>
    </row>
    <row r="1582" spans="1:7" x14ac:dyDescent="0.35">
      <c r="A1582" s="20">
        <v>1558</v>
      </c>
      <c r="B1582" s="20">
        <v>-4.5041899490648269</v>
      </c>
      <c r="C1582" s="20">
        <v>4.5508566157314938</v>
      </c>
      <c r="D1582" s="20">
        <v>1.1852753130272408E-2</v>
      </c>
      <c r="F1582" s="20">
        <v>37.867736445416973</v>
      </c>
      <c r="G1582" s="20">
        <v>0.17150000000000001</v>
      </c>
    </row>
    <row r="1583" spans="1:7" x14ac:dyDescent="0.35">
      <c r="A1583" s="20">
        <v>1559</v>
      </c>
      <c r="B1583" s="20">
        <v>19.559636985259573</v>
      </c>
      <c r="C1583" s="20">
        <v>-19.556303651926239</v>
      </c>
      <c r="D1583" s="20">
        <v>-5.0934595154162668E-2</v>
      </c>
      <c r="F1583" s="20">
        <v>37.892049598832976</v>
      </c>
      <c r="G1583" s="20">
        <v>0.17155555555555554</v>
      </c>
    </row>
    <row r="1584" spans="1:7" x14ac:dyDescent="0.35">
      <c r="A1584" s="20">
        <v>1560</v>
      </c>
      <c r="B1584" s="20">
        <v>16.825111197268164</v>
      </c>
      <c r="C1584" s="20">
        <v>-16.787511197268163</v>
      </c>
      <c r="D1584" s="20">
        <v>-4.3723246565288684E-2</v>
      </c>
      <c r="F1584" s="20">
        <v>37.916362752248972</v>
      </c>
      <c r="G1584" s="20">
        <v>0.17380000000000001</v>
      </c>
    </row>
    <row r="1585" spans="1:7" x14ac:dyDescent="0.35">
      <c r="A1585" s="20">
        <v>1561</v>
      </c>
      <c r="B1585" s="20">
        <v>11.356059621285347</v>
      </c>
      <c r="C1585" s="20">
        <v>-11.349359621285346</v>
      </c>
      <c r="D1585" s="20">
        <v>-2.9559524532757567E-2</v>
      </c>
      <c r="F1585" s="20">
        <v>37.940675905664968</v>
      </c>
      <c r="G1585" s="20">
        <v>0.17512820512820512</v>
      </c>
    </row>
    <row r="1586" spans="1:7" x14ac:dyDescent="0.35">
      <c r="A1586" s="20">
        <v>1562</v>
      </c>
      <c r="B1586" s="20">
        <v>-10.520146682645926</v>
      </c>
      <c r="C1586" s="20">
        <v>10.520146682645926</v>
      </c>
      <c r="D1586" s="20">
        <v>2.7399830856594365E-2</v>
      </c>
      <c r="F1586" s="20">
        <v>37.964989059080963</v>
      </c>
      <c r="G1586" s="20">
        <v>0.17599999999999999</v>
      </c>
    </row>
    <row r="1587" spans="1:7" x14ac:dyDescent="0.35">
      <c r="A1587" s="20">
        <v>1563</v>
      </c>
      <c r="B1587" s="20">
        <v>-5.0510951066631087</v>
      </c>
      <c r="C1587" s="20">
        <v>5.0652617733297758</v>
      </c>
      <c r="D1587" s="20">
        <v>1.3192526684304998E-2</v>
      </c>
      <c r="F1587" s="20">
        <v>37.989302212496966</v>
      </c>
      <c r="G1587" s="20">
        <v>0.1762</v>
      </c>
    </row>
    <row r="1588" spans="1:7" x14ac:dyDescent="0.35">
      <c r="A1588" s="20">
        <v>1564</v>
      </c>
      <c r="B1588" s="20">
        <v>10.809154463687065</v>
      </c>
      <c r="C1588" s="20">
        <v>-10.808154463687066</v>
      </c>
      <c r="D1588" s="20">
        <v>-2.8149950101502605E-2</v>
      </c>
      <c r="F1588" s="20">
        <v>38.013615365912962</v>
      </c>
      <c r="G1588" s="20">
        <v>0.17624999999999999</v>
      </c>
    </row>
    <row r="1589" spans="1:7" x14ac:dyDescent="0.35">
      <c r="A1589" s="20">
        <v>1565</v>
      </c>
      <c r="B1589" s="20">
        <v>11.356059621285347</v>
      </c>
      <c r="C1589" s="20">
        <v>-11.331059621285346</v>
      </c>
      <c r="D1589" s="20">
        <v>-2.95118619934602E-2</v>
      </c>
      <c r="F1589" s="20">
        <v>38.037928519328958</v>
      </c>
      <c r="G1589" s="20">
        <v>0.17630000000000001</v>
      </c>
    </row>
    <row r="1590" spans="1:7" x14ac:dyDescent="0.35">
      <c r="A1590" s="20">
        <v>1566</v>
      </c>
      <c r="B1590" s="20">
        <v>11.902964778883629</v>
      </c>
      <c r="C1590" s="20">
        <v>-11.690464778883628</v>
      </c>
      <c r="D1590" s="20">
        <v>-3.0447936444154434E-2</v>
      </c>
      <c r="F1590" s="20">
        <v>38.06224167274496</v>
      </c>
      <c r="G1590" s="20">
        <v>0.17652941176470588</v>
      </c>
    </row>
    <row r="1591" spans="1:7" x14ac:dyDescent="0.35">
      <c r="A1591" s="20">
        <v>1567</v>
      </c>
      <c r="B1591" s="20">
        <v>19.012731827661291</v>
      </c>
      <c r="C1591" s="20">
        <v>-18.971555357073054</v>
      </c>
      <c r="D1591" s="20">
        <v>-4.9411612171511944E-2</v>
      </c>
      <c r="F1591" s="20">
        <v>38.086554826160956</v>
      </c>
      <c r="G1591" s="20">
        <v>0.17666666666666667</v>
      </c>
    </row>
    <row r="1592" spans="1:7" x14ac:dyDescent="0.35">
      <c r="A1592" s="20">
        <v>1568</v>
      </c>
      <c r="B1592" s="20">
        <v>8.6215338332939382</v>
      </c>
      <c r="C1592" s="20">
        <v>-8.4851338332939381</v>
      </c>
      <c r="D1592" s="20">
        <v>-2.209961884004322E-2</v>
      </c>
      <c r="F1592" s="20">
        <v>38.110867979576952</v>
      </c>
      <c r="G1592" s="20">
        <v>0.17771428571428571</v>
      </c>
    </row>
    <row r="1593" spans="1:7" x14ac:dyDescent="0.35">
      <c r="A1593" s="20">
        <v>1569</v>
      </c>
      <c r="B1593" s="20">
        <v>11.356059621285347</v>
      </c>
      <c r="C1593" s="20">
        <v>-11.356059621285347</v>
      </c>
      <c r="D1593" s="20">
        <v>-2.9576974752063161E-2</v>
      </c>
      <c r="F1593" s="20">
        <v>38.135181132992955</v>
      </c>
      <c r="G1593" s="20">
        <v>0.17799999999999999</v>
      </c>
    </row>
    <row r="1594" spans="1:7" x14ac:dyDescent="0.35">
      <c r="A1594" s="20">
        <v>1570</v>
      </c>
      <c r="B1594" s="20">
        <v>11.356059621285347</v>
      </c>
      <c r="C1594" s="20">
        <v>-10.942059621285347</v>
      </c>
      <c r="D1594" s="20">
        <v>-2.8498707469598136E-2</v>
      </c>
      <c r="F1594" s="20">
        <v>38.15949428640895</v>
      </c>
      <c r="G1594" s="20">
        <v>0.17810000000000001</v>
      </c>
    </row>
    <row r="1595" spans="1:7" x14ac:dyDescent="0.35">
      <c r="A1595" s="20">
        <v>1571</v>
      </c>
      <c r="B1595" s="20">
        <v>11.356059621285347</v>
      </c>
      <c r="C1595" s="20">
        <v>-11.349448051037413</v>
      </c>
      <c r="D1595" s="20">
        <v>-2.9559754848961551E-2</v>
      </c>
      <c r="F1595" s="20">
        <v>38.183807439824946</v>
      </c>
      <c r="G1595" s="20">
        <v>0.17899999999999999</v>
      </c>
    </row>
    <row r="1596" spans="1:7" x14ac:dyDescent="0.35">
      <c r="A1596" s="20">
        <v>1572</v>
      </c>
      <c r="B1596" s="20">
        <v>14.637490566875037</v>
      </c>
      <c r="C1596" s="20">
        <v>-14.587490566875037</v>
      </c>
      <c r="D1596" s="20">
        <v>-3.7993270076155869E-2</v>
      </c>
      <c r="F1596" s="20">
        <v>38.208120593240949</v>
      </c>
      <c r="G1596" s="20">
        <v>0.17933333333333334</v>
      </c>
    </row>
    <row r="1597" spans="1:7" x14ac:dyDescent="0.35">
      <c r="A1597" s="20">
        <v>1573</v>
      </c>
      <c r="B1597" s="20">
        <v>5.8870080453025295</v>
      </c>
      <c r="C1597" s="20">
        <v>-5.862230267524752</v>
      </c>
      <c r="D1597" s="20">
        <v>-1.5268239371372292E-2</v>
      </c>
      <c r="F1597" s="20">
        <v>38.232433746656945</v>
      </c>
      <c r="G1597" s="20">
        <v>0.18</v>
      </c>
    </row>
    <row r="1598" spans="1:7" x14ac:dyDescent="0.35">
      <c r="A1598" s="20">
        <v>1574</v>
      </c>
      <c r="B1598" s="20">
        <v>8.6215338332939382</v>
      </c>
      <c r="C1598" s="20">
        <v>-8.5709338332939389</v>
      </c>
      <c r="D1598" s="20">
        <v>-2.2323085827568583E-2</v>
      </c>
      <c r="F1598" s="20">
        <v>38.25674690007294</v>
      </c>
      <c r="G1598" s="20">
        <v>0.18</v>
      </c>
    </row>
    <row r="1599" spans="1:7" x14ac:dyDescent="0.35">
      <c r="A1599" s="20">
        <v>1575</v>
      </c>
      <c r="B1599" s="20">
        <v>11.356059621285347</v>
      </c>
      <c r="C1599" s="20">
        <v>-11.126959621285346</v>
      </c>
      <c r="D1599" s="20">
        <v>-2.898028143222563E-2</v>
      </c>
      <c r="F1599" s="20">
        <v>38.281060053488943</v>
      </c>
      <c r="G1599" s="20">
        <v>0.18142857142857144</v>
      </c>
    </row>
    <row r="1600" spans="1:7" x14ac:dyDescent="0.35">
      <c r="A1600" s="20">
        <v>1576</v>
      </c>
      <c r="B1600" s="20">
        <v>3.1524822573111209</v>
      </c>
      <c r="C1600" s="20">
        <v>-3.022482257311121</v>
      </c>
      <c r="D1600" s="20">
        <v>-7.8720863040811981E-3</v>
      </c>
      <c r="F1600" s="20">
        <v>38.305373206904939</v>
      </c>
      <c r="G1600" s="20">
        <v>0.18181818181818182</v>
      </c>
    </row>
    <row r="1601" spans="1:7" x14ac:dyDescent="0.35">
      <c r="A1601" s="20">
        <v>1577</v>
      </c>
      <c r="B1601" s="20">
        <v>-5.0510951066631087</v>
      </c>
      <c r="C1601" s="20">
        <v>5.0565951066631083</v>
      </c>
      <c r="D1601" s="20">
        <v>1.3169954261322636E-2</v>
      </c>
      <c r="F1601" s="20">
        <v>38.329686360320935</v>
      </c>
      <c r="G1601" s="20">
        <v>0.18285714285714286</v>
      </c>
    </row>
    <row r="1602" spans="1:7" x14ac:dyDescent="0.35">
      <c r="A1602" s="20">
        <v>1578</v>
      </c>
      <c r="B1602" s="20">
        <v>14.637490566875037</v>
      </c>
      <c r="C1602" s="20">
        <v>-14.529425200507088</v>
      </c>
      <c r="D1602" s="20">
        <v>-3.7842038228815517E-2</v>
      </c>
      <c r="F1602" s="20">
        <v>38.353999513736937</v>
      </c>
      <c r="G1602" s="20">
        <v>0.18300055555555556</v>
      </c>
    </row>
    <row r="1603" spans="1:7" x14ac:dyDescent="0.35">
      <c r="A1603" s="20">
        <v>1579</v>
      </c>
      <c r="B1603" s="20">
        <v>9.7153441484905017</v>
      </c>
      <c r="C1603" s="20">
        <v>-9.706943308406494</v>
      </c>
      <c r="D1603" s="20">
        <v>-2.5281834256515763E-2</v>
      </c>
      <c r="F1603" s="20">
        <v>38.378312667152933</v>
      </c>
      <c r="G1603" s="20">
        <v>0.186</v>
      </c>
    </row>
    <row r="1604" spans="1:7" x14ac:dyDescent="0.35">
      <c r="A1604" s="20">
        <v>1580</v>
      </c>
      <c r="B1604" s="20">
        <v>-5.0510951066631087</v>
      </c>
      <c r="C1604" s="20">
        <v>5.0510951066631087</v>
      </c>
      <c r="D1604" s="20">
        <v>1.3155629454429987E-2</v>
      </c>
      <c r="F1604" s="20">
        <v>38.402625820568929</v>
      </c>
      <c r="G1604" s="20">
        <v>0.18640000000000001</v>
      </c>
    </row>
    <row r="1605" spans="1:7" x14ac:dyDescent="0.35">
      <c r="A1605" s="20">
        <v>1581</v>
      </c>
      <c r="B1605" s="20">
        <v>10.262249306088783</v>
      </c>
      <c r="C1605" s="20">
        <v>-10.257249306088783</v>
      </c>
      <c r="D1605" s="20">
        <v>-2.671511191990969E-2</v>
      </c>
      <c r="F1605" s="20">
        <v>38.426938973984932</v>
      </c>
      <c r="G1605" s="20">
        <v>0.18737933333333334</v>
      </c>
    </row>
    <row r="1606" spans="1:7" x14ac:dyDescent="0.35">
      <c r="A1606" s="20">
        <v>1582</v>
      </c>
      <c r="B1606" s="20">
        <v>-3.4103796338682635</v>
      </c>
      <c r="C1606" s="20">
        <v>3.5033796338682635</v>
      </c>
      <c r="D1606" s="20">
        <v>9.1245884957836844E-3</v>
      </c>
      <c r="F1606" s="20">
        <v>38.451252127400927</v>
      </c>
      <c r="G1606" s="20">
        <v>0.19</v>
      </c>
    </row>
    <row r="1607" spans="1:7" x14ac:dyDescent="0.35">
      <c r="A1607" s="20">
        <v>1583</v>
      </c>
      <c r="B1607" s="20">
        <v>11.356059621285347</v>
      </c>
      <c r="C1607" s="20">
        <v>-11.355309621285347</v>
      </c>
      <c r="D1607" s="20">
        <v>-2.9575021369305073E-2</v>
      </c>
      <c r="F1607" s="20">
        <v>38.475565280816923</v>
      </c>
      <c r="G1607" s="20">
        <v>0.1908</v>
      </c>
    </row>
    <row r="1608" spans="1:7" x14ac:dyDescent="0.35">
      <c r="A1608" s="20">
        <v>1584</v>
      </c>
      <c r="B1608" s="20">
        <v>22.294162773250985</v>
      </c>
      <c r="C1608" s="20">
        <v>-22.294162773250985</v>
      </c>
      <c r="D1608" s="20">
        <v>-5.8065377556391927E-2</v>
      </c>
      <c r="F1608" s="20">
        <v>38.499878434232926</v>
      </c>
      <c r="G1608" s="20">
        <v>0.19139999999999999</v>
      </c>
    </row>
    <row r="1609" spans="1:7" x14ac:dyDescent="0.35">
      <c r="A1609" s="20">
        <v>1585</v>
      </c>
      <c r="B1609" s="20">
        <v>15.731300882071602</v>
      </c>
      <c r="C1609" s="20">
        <v>-14.941300882071602</v>
      </c>
      <c r="D1609" s="20">
        <v>-3.8914772701941117E-2</v>
      </c>
      <c r="F1609" s="20">
        <v>38.524191587648922</v>
      </c>
      <c r="G1609" s="20">
        <v>0.1925</v>
      </c>
    </row>
    <row r="1610" spans="1:7" x14ac:dyDescent="0.35">
      <c r="A1610" s="20">
        <v>1586</v>
      </c>
      <c r="B1610" s="20">
        <v>11.356059621285347</v>
      </c>
      <c r="C1610" s="20">
        <v>-11.356059621285347</v>
      </c>
      <c r="D1610" s="20">
        <v>-2.9576974752063161E-2</v>
      </c>
      <c r="F1610" s="20">
        <v>38.548504741064917</v>
      </c>
      <c r="G1610" s="20">
        <v>0.19409999999999999</v>
      </c>
    </row>
    <row r="1611" spans="1:7" x14ac:dyDescent="0.35">
      <c r="A1611" s="20">
        <v>1587</v>
      </c>
      <c r="B1611" s="20">
        <v>11.356059621285347</v>
      </c>
      <c r="C1611" s="20">
        <v>-11.355926287952013</v>
      </c>
      <c r="D1611" s="20">
        <v>-2.9576627484017275E-2</v>
      </c>
      <c r="F1611" s="20">
        <v>38.57281789448092</v>
      </c>
      <c r="G1611" s="20">
        <v>0.19566666666666666</v>
      </c>
    </row>
    <row r="1612" spans="1:7" x14ac:dyDescent="0.35">
      <c r="A1612" s="20">
        <v>1588</v>
      </c>
      <c r="B1612" s="20">
        <v>11.356059621285347</v>
      </c>
      <c r="C1612" s="20">
        <v>-11.356059621285347</v>
      </c>
      <c r="D1612" s="20">
        <v>-2.9576974752063161E-2</v>
      </c>
      <c r="F1612" s="20">
        <v>38.597131047896916</v>
      </c>
      <c r="G1612" s="20">
        <v>0.19600000000000001</v>
      </c>
    </row>
    <row r="1613" spans="1:7" x14ac:dyDescent="0.35">
      <c r="A1613" s="20">
        <v>1589</v>
      </c>
      <c r="B1613" s="20">
        <v>11.356059621285347</v>
      </c>
      <c r="C1613" s="20">
        <v>-11.356059621285347</v>
      </c>
      <c r="D1613" s="20">
        <v>-2.9576974752063161E-2</v>
      </c>
      <c r="F1613" s="20">
        <v>38.621444201312912</v>
      </c>
      <c r="G1613" s="20">
        <v>0.19650000000000001</v>
      </c>
    </row>
    <row r="1614" spans="1:7" x14ac:dyDescent="0.35">
      <c r="A1614" s="20">
        <v>1590</v>
      </c>
      <c r="B1614" s="20">
        <v>11.356059621285347</v>
      </c>
      <c r="C1614" s="20">
        <v>-11.339059621285347</v>
      </c>
      <c r="D1614" s="20">
        <v>-2.953269807621315E-2</v>
      </c>
      <c r="F1614" s="20">
        <v>38.645757354728914</v>
      </c>
      <c r="G1614" s="20">
        <v>0.19736842105263158</v>
      </c>
    </row>
    <row r="1615" spans="1:7" x14ac:dyDescent="0.35">
      <c r="A1615" s="20">
        <v>1591</v>
      </c>
      <c r="B1615" s="20">
        <v>11.356059621285347</v>
      </c>
      <c r="C1615" s="20">
        <v>-11.063773906999632</v>
      </c>
      <c r="D1615" s="20">
        <v>-2.8815713585767976E-2</v>
      </c>
      <c r="F1615" s="20">
        <v>38.67007050814491</v>
      </c>
      <c r="G1615" s="20">
        <v>0.1976</v>
      </c>
    </row>
    <row r="1616" spans="1:7" x14ac:dyDescent="0.35">
      <c r="A1616" s="20">
        <v>1592</v>
      </c>
      <c r="B1616" s="20">
        <v>3.1524822573111209</v>
      </c>
      <c r="C1616" s="20">
        <v>-3.1524822573111209</v>
      </c>
      <c r="D1616" s="20">
        <v>-8.2106726488165912E-3</v>
      </c>
      <c r="F1616" s="20">
        <v>38.694383661560906</v>
      </c>
      <c r="G1616" s="20">
        <v>0.197625</v>
      </c>
    </row>
    <row r="1617" spans="1:7" x14ac:dyDescent="0.35">
      <c r="A1617" s="20">
        <v>1593</v>
      </c>
      <c r="B1617" s="20">
        <v>11.356059621285347</v>
      </c>
      <c r="C1617" s="20">
        <v>-11.355923257648984</v>
      </c>
      <c r="D1617" s="20">
        <v>-2.957661959156169E-2</v>
      </c>
      <c r="F1617" s="20">
        <v>38.718696814976909</v>
      </c>
      <c r="G1617" s="20">
        <v>0.2</v>
      </c>
    </row>
    <row r="1618" spans="1:7" x14ac:dyDescent="0.35">
      <c r="A1618" s="20">
        <v>1594</v>
      </c>
      <c r="B1618" s="20">
        <v>-5.0510951066631087</v>
      </c>
      <c r="C1618" s="20">
        <v>5.2560951066631088</v>
      </c>
      <c r="D1618" s="20">
        <v>1.3689554074974263E-2</v>
      </c>
      <c r="F1618" s="20">
        <v>38.743009968392904</v>
      </c>
      <c r="G1618" s="20">
        <v>0.2</v>
      </c>
    </row>
    <row r="1619" spans="1:7" x14ac:dyDescent="0.35">
      <c r="A1619" s="20">
        <v>1595</v>
      </c>
      <c r="B1619" s="20">
        <v>12.44986993648191</v>
      </c>
      <c r="C1619" s="20">
        <v>-12.44706993648191</v>
      </c>
      <c r="D1619" s="20">
        <v>-3.2418522403532504E-2</v>
      </c>
      <c r="F1619" s="20">
        <v>38.7673231218089</v>
      </c>
      <c r="G1619" s="20">
        <v>0.2</v>
      </c>
    </row>
    <row r="1620" spans="1:7" x14ac:dyDescent="0.35">
      <c r="A1620" s="20">
        <v>1596</v>
      </c>
      <c r="B1620" s="20">
        <v>3.1524822573111209</v>
      </c>
      <c r="C1620" s="20">
        <v>-3.1294053342341979</v>
      </c>
      <c r="D1620" s="20">
        <v>-8.150568563952321E-3</v>
      </c>
      <c r="F1620" s="20">
        <v>38.791636275224903</v>
      </c>
      <c r="G1620" s="20">
        <v>0.2</v>
      </c>
    </row>
    <row r="1621" spans="1:7" x14ac:dyDescent="0.35">
      <c r="A1621" s="20">
        <v>1597</v>
      </c>
      <c r="B1621" s="20">
        <v>11.356059621285347</v>
      </c>
      <c r="C1621" s="20">
        <v>-11.356059621285347</v>
      </c>
      <c r="D1621" s="20">
        <v>-2.9576974752063161E-2</v>
      </c>
      <c r="F1621" s="20">
        <v>38.815949428640899</v>
      </c>
      <c r="G1621" s="20">
        <v>0.20080000000000001</v>
      </c>
    </row>
    <row r="1622" spans="1:7" x14ac:dyDescent="0.35">
      <c r="A1622" s="20">
        <v>1598</v>
      </c>
      <c r="B1622" s="20">
        <v>-5.0510951066631087</v>
      </c>
      <c r="C1622" s="20">
        <v>5.0523451066631084</v>
      </c>
      <c r="D1622" s="20">
        <v>1.3158885092360134E-2</v>
      </c>
      <c r="F1622" s="20">
        <v>38.840262582056894</v>
      </c>
      <c r="G1622" s="20">
        <v>0.20125000000000001</v>
      </c>
    </row>
    <row r="1623" spans="1:7" x14ac:dyDescent="0.35">
      <c r="A1623" s="20">
        <v>1599</v>
      </c>
      <c r="B1623" s="20">
        <v>11.356059621285347</v>
      </c>
      <c r="C1623" s="20">
        <v>-11.356059621285347</v>
      </c>
      <c r="D1623" s="20">
        <v>-2.9576974752063161E-2</v>
      </c>
      <c r="F1623" s="20">
        <v>38.864575735472897</v>
      </c>
      <c r="G1623" s="20">
        <v>0.20133333333333334</v>
      </c>
    </row>
    <row r="1624" spans="1:7" x14ac:dyDescent="0.35">
      <c r="A1624" s="20">
        <v>1600</v>
      </c>
      <c r="B1624" s="20">
        <v>3.6993874149094026</v>
      </c>
      <c r="C1624" s="20">
        <v>-3.6259874149094027</v>
      </c>
      <c r="D1624" s="20">
        <v>-9.4439217297747381E-3</v>
      </c>
      <c r="F1624" s="20">
        <v>38.888888888888893</v>
      </c>
      <c r="G1624" s="20">
        <v>0.2016</v>
      </c>
    </row>
    <row r="1625" spans="1:7" x14ac:dyDescent="0.35">
      <c r="A1625" s="20">
        <v>1601</v>
      </c>
      <c r="B1625" s="20">
        <v>11.356059621285347</v>
      </c>
      <c r="C1625" s="20">
        <v>-10.273567621285347</v>
      </c>
      <c r="D1625" s="20">
        <v>-2.6757613140637727E-2</v>
      </c>
      <c r="F1625" s="20">
        <v>38.913202042304889</v>
      </c>
      <c r="G1625" s="20">
        <v>0.20208000000000001</v>
      </c>
    </row>
    <row r="1626" spans="1:7" x14ac:dyDescent="0.35">
      <c r="A1626" s="20">
        <v>1602</v>
      </c>
      <c r="B1626" s="20">
        <v>4.7931977301059661</v>
      </c>
      <c r="C1626" s="20">
        <v>-3.7915310634392991</v>
      </c>
      <c r="D1626" s="20">
        <v>-9.8750818747739572E-3</v>
      </c>
      <c r="F1626" s="20">
        <v>38.937515195720891</v>
      </c>
      <c r="G1626" s="20">
        <v>0.20220833333333332</v>
      </c>
    </row>
    <row r="1627" spans="1:7" x14ac:dyDescent="0.35">
      <c r="A1627" s="20">
        <v>1603</v>
      </c>
      <c r="B1627" s="20">
        <v>-5.0510951066631087</v>
      </c>
      <c r="C1627" s="20">
        <v>6.0514251066631086</v>
      </c>
      <c r="D1627" s="20">
        <v>1.5760999286961962E-2</v>
      </c>
      <c r="F1627" s="20">
        <v>38.961828349136887</v>
      </c>
      <c r="G1627" s="20">
        <v>0.2036</v>
      </c>
    </row>
    <row r="1628" spans="1:7" x14ac:dyDescent="0.35">
      <c r="A1628" s="20">
        <v>1604</v>
      </c>
      <c r="B1628" s="20">
        <v>5.8870080453025295</v>
      </c>
      <c r="C1628" s="20">
        <v>-4.6659366167311012</v>
      </c>
      <c r="D1628" s="20">
        <v>-1.2152480183277043E-2</v>
      </c>
      <c r="F1628" s="20">
        <v>38.986141502552883</v>
      </c>
      <c r="G1628" s="20">
        <v>0.20424999999999999</v>
      </c>
    </row>
    <row r="1629" spans="1:7" x14ac:dyDescent="0.35">
      <c r="A1629" s="20">
        <v>1605</v>
      </c>
      <c r="B1629" s="20">
        <v>22.841067930849267</v>
      </c>
      <c r="C1629" s="20">
        <v>-21.834134597515934</v>
      </c>
      <c r="D1629" s="20">
        <v>-5.6867229414104062E-2</v>
      </c>
      <c r="F1629" s="20">
        <v>39.010454655968886</v>
      </c>
      <c r="G1629" s="20">
        <v>0.20449632511889321</v>
      </c>
    </row>
    <row r="1630" spans="1:7" x14ac:dyDescent="0.35">
      <c r="A1630" s="20">
        <v>1606</v>
      </c>
      <c r="B1630" s="20">
        <v>-21.458249834611561</v>
      </c>
      <c r="C1630" s="20">
        <v>22.468291084611561</v>
      </c>
      <c r="D1630" s="20">
        <v>5.8518896544534418E-2</v>
      </c>
      <c r="F1630" s="20">
        <v>39.034767809384881</v>
      </c>
      <c r="G1630" s="20">
        <v>0.20499999999999999</v>
      </c>
    </row>
    <row r="1631" spans="1:7" x14ac:dyDescent="0.35">
      <c r="A1631" s="20">
        <v>1607</v>
      </c>
      <c r="B1631" s="20">
        <v>16.278206039669882</v>
      </c>
      <c r="C1631" s="20">
        <v>-14.827106039669882</v>
      </c>
      <c r="D1631" s="20">
        <v>-3.8617351053660869E-2</v>
      </c>
      <c r="F1631" s="20">
        <v>39.059080962800877</v>
      </c>
      <c r="G1631" s="20">
        <v>0.20705000000000001</v>
      </c>
    </row>
    <row r="1632" spans="1:7" x14ac:dyDescent="0.35">
      <c r="A1632" s="20">
        <v>1608</v>
      </c>
      <c r="B1632" s="20">
        <v>9.7153441484905017</v>
      </c>
      <c r="C1632" s="20">
        <v>-8.7028441484905024</v>
      </c>
      <c r="D1632" s="20">
        <v>-2.2666647607993952E-2</v>
      </c>
      <c r="F1632" s="20">
        <v>39.08339411621688</v>
      </c>
      <c r="G1632" s="20">
        <v>0.20733333333333334</v>
      </c>
    </row>
    <row r="1633" spans="1:7" x14ac:dyDescent="0.35">
      <c r="A1633" s="20">
        <v>1609</v>
      </c>
      <c r="B1633" s="20">
        <v>-1.2227590034751366</v>
      </c>
      <c r="C1633" s="20">
        <v>2.4060923368084701</v>
      </c>
      <c r="D1633" s="20">
        <v>6.2666923801217153E-3</v>
      </c>
      <c r="F1633" s="20">
        <v>39.107707269632876</v>
      </c>
      <c r="G1633" s="20">
        <v>0.20833333333333334</v>
      </c>
    </row>
    <row r="1634" spans="1:7" x14ac:dyDescent="0.35">
      <c r="A1634" s="20">
        <v>1610</v>
      </c>
      <c r="B1634" s="20">
        <v>11.356059621285347</v>
      </c>
      <c r="C1634" s="20">
        <v>-8.6375596212853463</v>
      </c>
      <c r="D1634" s="20">
        <v>-2.2496613381577241E-2</v>
      </c>
      <c r="F1634" s="20">
        <v>39.132020423048871</v>
      </c>
      <c r="G1634" s="20">
        <v>0.20849420849420849</v>
      </c>
    </row>
    <row r="1635" spans="1:7" x14ac:dyDescent="0.35">
      <c r="A1635" s="20">
        <v>1611</v>
      </c>
      <c r="B1635" s="20">
        <v>16.278206039669882</v>
      </c>
      <c r="C1635" s="20">
        <v>-15.026956039669882</v>
      </c>
      <c r="D1635" s="20">
        <v>-3.9137862445932932E-2</v>
      </c>
      <c r="F1635" s="20">
        <v>39.156333576464874</v>
      </c>
      <c r="G1635" s="20">
        <v>0.21033333333333334</v>
      </c>
    </row>
    <row r="1636" spans="1:7" x14ac:dyDescent="0.35">
      <c r="A1636" s="20">
        <v>1612</v>
      </c>
      <c r="B1636" s="20">
        <v>11.356059621285347</v>
      </c>
      <c r="C1636" s="20">
        <v>-10.256059621285347</v>
      </c>
      <c r="D1636" s="20">
        <v>-2.6712013373532902E-2</v>
      </c>
      <c r="F1636" s="20">
        <v>39.18064672988087</v>
      </c>
      <c r="G1636" s="20">
        <v>0.21037037037037037</v>
      </c>
    </row>
    <row r="1637" spans="1:7" x14ac:dyDescent="0.35">
      <c r="A1637" s="20">
        <v>1613</v>
      </c>
      <c r="B1637" s="20">
        <v>11.356059621285347</v>
      </c>
      <c r="C1637" s="20">
        <v>-10.341059621285346</v>
      </c>
      <c r="D1637" s="20">
        <v>-2.6933396752782966E-2</v>
      </c>
      <c r="F1637" s="20">
        <v>39.204959883296866</v>
      </c>
      <c r="G1637" s="20">
        <v>0.21092608822670172</v>
      </c>
    </row>
    <row r="1638" spans="1:7" x14ac:dyDescent="0.35">
      <c r="A1638" s="20">
        <v>1614</v>
      </c>
      <c r="B1638" s="20">
        <v>-5.0510951066631087</v>
      </c>
      <c r="C1638" s="20">
        <v>6.0780951066631088</v>
      </c>
      <c r="D1638" s="20">
        <v>1.58304615778396E-2</v>
      </c>
      <c r="F1638" s="20">
        <v>39.229273036712868</v>
      </c>
      <c r="G1638" s="20">
        <v>0.21099999999999999</v>
      </c>
    </row>
    <row r="1639" spans="1:7" x14ac:dyDescent="0.35">
      <c r="A1639" s="20">
        <v>1615</v>
      </c>
      <c r="B1639" s="20">
        <v>3.1524822573111209</v>
      </c>
      <c r="C1639" s="20">
        <v>-2.0112322573111205</v>
      </c>
      <c r="D1639" s="20">
        <v>-5.2382752185914476E-3</v>
      </c>
      <c r="F1639" s="20">
        <v>39.253586190128864</v>
      </c>
      <c r="G1639" s="20">
        <v>0.21146666666666666</v>
      </c>
    </row>
    <row r="1640" spans="1:7" x14ac:dyDescent="0.35">
      <c r="A1640" s="20">
        <v>1616</v>
      </c>
      <c r="B1640" s="20">
        <v>5.3401028877042478</v>
      </c>
      <c r="C1640" s="20">
        <v>-4.298102887704248</v>
      </c>
      <c r="D1640" s="20">
        <v>-1.1194453431110954E-2</v>
      </c>
      <c r="F1640" s="20">
        <v>39.27789934354486</v>
      </c>
      <c r="G1640" s="20">
        <v>0.21249999999999999</v>
      </c>
    </row>
    <row r="1641" spans="1:7" x14ac:dyDescent="0.35">
      <c r="A1641" s="20">
        <v>1617</v>
      </c>
      <c r="B1641" s="20">
        <v>9.7153441484905017</v>
      </c>
      <c r="C1641" s="20">
        <v>-8.2567727199190735</v>
      </c>
      <c r="D1641" s="20">
        <v>-2.1504849958063985E-2</v>
      </c>
      <c r="F1641" s="20">
        <v>39.302212496960863</v>
      </c>
      <c r="G1641" s="20">
        <v>0.21249999999999999</v>
      </c>
    </row>
    <row r="1642" spans="1:7" x14ac:dyDescent="0.35">
      <c r="A1642" s="20">
        <v>1618</v>
      </c>
      <c r="B1642" s="20">
        <v>5.8870080453025295</v>
      </c>
      <c r="C1642" s="20">
        <v>-4.8363413786358631</v>
      </c>
      <c r="D1642" s="20">
        <v>-1.2596301148345031E-2</v>
      </c>
      <c r="F1642" s="20">
        <v>39.326525650376858</v>
      </c>
      <c r="G1642" s="20">
        <v>0.21299999999999999</v>
      </c>
    </row>
    <row r="1643" spans="1:7" x14ac:dyDescent="0.35">
      <c r="A1643" s="20">
        <v>1619</v>
      </c>
      <c r="B1643" s="20">
        <v>16.278206039669882</v>
      </c>
      <c r="C1643" s="20">
        <v>-14.944872706336549</v>
      </c>
      <c r="D1643" s="20">
        <v>-3.8924075555186545E-2</v>
      </c>
      <c r="F1643" s="20">
        <v>39.350838803792854</v>
      </c>
      <c r="G1643" s="20">
        <v>0.21309523809523809</v>
      </c>
    </row>
    <row r="1644" spans="1:7" x14ac:dyDescent="0.35">
      <c r="A1644" s="20">
        <v>1620</v>
      </c>
      <c r="B1644" s="20">
        <v>23.93487824604583</v>
      </c>
      <c r="C1644" s="20">
        <v>-22.804878246045831</v>
      </c>
      <c r="D1644" s="20">
        <v>-5.9395541288187435E-2</v>
      </c>
      <c r="F1644" s="20">
        <v>39.375151957208857</v>
      </c>
      <c r="G1644" s="20">
        <v>0.21363333333333334</v>
      </c>
    </row>
    <row r="1645" spans="1:7" x14ac:dyDescent="0.35">
      <c r="A1645" s="20">
        <v>1621</v>
      </c>
      <c r="B1645" s="20">
        <v>-1.7696641610734183</v>
      </c>
      <c r="C1645" s="20">
        <v>2.981664161073418</v>
      </c>
      <c r="D1645" s="20">
        <v>7.7657751502028796E-3</v>
      </c>
      <c r="F1645" s="20">
        <v>39.399465110624853</v>
      </c>
      <c r="G1645" s="20">
        <v>0.21366666666666667</v>
      </c>
    </row>
    <row r="1646" spans="1:7" x14ac:dyDescent="0.35">
      <c r="A1646" s="20">
        <v>1622</v>
      </c>
      <c r="B1646" s="20">
        <v>5.8870080453025295</v>
      </c>
      <c r="C1646" s="20">
        <v>-4.8697616684909351</v>
      </c>
      <c r="D1646" s="20">
        <v>-1.2683344638976003E-2</v>
      </c>
      <c r="F1646" s="20">
        <v>39.423778264040848</v>
      </c>
      <c r="G1646" s="20">
        <v>0.21428571428571427</v>
      </c>
    </row>
    <row r="1647" spans="1:7" x14ac:dyDescent="0.35">
      <c r="A1647" s="20">
        <v>1623</v>
      </c>
      <c r="B1647" s="20">
        <v>-5.0510951066631087</v>
      </c>
      <c r="C1647" s="20">
        <v>6.0617617733297751</v>
      </c>
      <c r="D1647" s="20">
        <v>1.5787921242218998E-2</v>
      </c>
      <c r="F1647" s="20">
        <v>39.448091417456851</v>
      </c>
      <c r="G1647" s="20">
        <v>0.21507499999999999</v>
      </c>
    </row>
    <row r="1648" spans="1:7" x14ac:dyDescent="0.35">
      <c r="A1648" s="20">
        <v>1624</v>
      </c>
      <c r="B1648" s="20">
        <v>5.8870080453025295</v>
      </c>
      <c r="C1648" s="20">
        <v>-4.7070080453025298</v>
      </c>
      <c r="D1648" s="20">
        <v>-1.2259451143839049E-2</v>
      </c>
      <c r="F1648" s="20">
        <v>39.472404570872847</v>
      </c>
      <c r="G1648" s="20">
        <v>0.2155</v>
      </c>
    </row>
    <row r="1649" spans="1:7" x14ac:dyDescent="0.35">
      <c r="A1649" s="20">
        <v>1625</v>
      </c>
      <c r="B1649" s="20">
        <v>12.44986993648191</v>
      </c>
      <c r="C1649" s="20">
        <v>-10.896536603148578</v>
      </c>
      <c r="D1649" s="20">
        <v>-2.8380142297965431E-2</v>
      </c>
      <c r="F1649" s="20">
        <v>39.496717724288843</v>
      </c>
      <c r="G1649" s="20">
        <v>0.21575</v>
      </c>
    </row>
    <row r="1650" spans="1:7" x14ac:dyDescent="0.35">
      <c r="A1650" s="20">
        <v>1626</v>
      </c>
      <c r="B1650" s="20">
        <v>11.356059621285347</v>
      </c>
      <c r="C1650" s="20">
        <v>-10.344184621285347</v>
      </c>
      <c r="D1650" s="20">
        <v>-2.6941535847608337E-2</v>
      </c>
      <c r="F1650" s="20">
        <v>39.521030877704845</v>
      </c>
      <c r="G1650" s="20">
        <v>0.21628</v>
      </c>
    </row>
    <row r="1651" spans="1:7" x14ac:dyDescent="0.35">
      <c r="A1651" s="20">
        <v>1627</v>
      </c>
      <c r="B1651" s="20">
        <v>9.1684389908922199</v>
      </c>
      <c r="C1651" s="20">
        <v>-7.99843899089222</v>
      </c>
      <c r="D1651" s="20">
        <v>-2.0832017088578861E-2</v>
      </c>
      <c r="F1651" s="20">
        <v>39.545344031120841</v>
      </c>
      <c r="G1651" s="20">
        <v>0.21685714285714286</v>
      </c>
    </row>
    <row r="1652" spans="1:7" x14ac:dyDescent="0.35">
      <c r="A1652" s="20">
        <v>1628</v>
      </c>
      <c r="B1652" s="20">
        <v>9.7153441484905017</v>
      </c>
      <c r="C1652" s="20">
        <v>-8.7060941484905019</v>
      </c>
      <c r="D1652" s="20">
        <v>-2.2675112266612334E-2</v>
      </c>
      <c r="F1652" s="20">
        <v>39.569657184536837</v>
      </c>
      <c r="G1652" s="20">
        <v>0.21714285714285714</v>
      </c>
    </row>
    <row r="1653" spans="1:7" x14ac:dyDescent="0.35">
      <c r="A1653" s="20">
        <v>1629</v>
      </c>
      <c r="B1653" s="20">
        <v>3.1524822573111209</v>
      </c>
      <c r="C1653" s="20">
        <v>-2.1158155906444542</v>
      </c>
      <c r="D1653" s="20">
        <v>-5.5106635920804999E-3</v>
      </c>
      <c r="F1653" s="20">
        <v>39.59397033795284</v>
      </c>
      <c r="G1653" s="20">
        <v>0.2185</v>
      </c>
    </row>
    <row r="1654" spans="1:7" x14ac:dyDescent="0.35">
      <c r="A1654" s="20">
        <v>1630</v>
      </c>
      <c r="B1654" s="20">
        <v>10.809154463687065</v>
      </c>
      <c r="C1654" s="20">
        <v>-8.1566544636870653</v>
      </c>
      <c r="D1654" s="20">
        <v>-2.1244090924072621E-2</v>
      </c>
      <c r="F1654" s="20">
        <v>39.618283491368835</v>
      </c>
      <c r="G1654" s="20">
        <v>0.21887499999999999</v>
      </c>
    </row>
    <row r="1655" spans="1:7" x14ac:dyDescent="0.35">
      <c r="A1655" s="20">
        <v>1631</v>
      </c>
      <c r="B1655" s="20">
        <v>11.356059621285347</v>
      </c>
      <c r="C1655" s="20">
        <v>-9.796959621285346</v>
      </c>
      <c r="D1655" s="20">
        <v>-2.5516282674548134E-2</v>
      </c>
      <c r="F1655" s="20">
        <v>39.642596644784831</v>
      </c>
      <c r="G1655" s="20">
        <v>0.21906971229845085</v>
      </c>
    </row>
    <row r="1656" spans="1:7" x14ac:dyDescent="0.35">
      <c r="A1656" s="20">
        <v>1632</v>
      </c>
      <c r="B1656" s="20">
        <v>-5.0510951066631087</v>
      </c>
      <c r="C1656" s="20">
        <v>6.067345106663109</v>
      </c>
      <c r="D1656" s="20">
        <v>1.580246309164033E-2</v>
      </c>
      <c r="F1656" s="20">
        <v>39.666909798200834</v>
      </c>
      <c r="G1656" s="20">
        <v>0.21940000000000001</v>
      </c>
    </row>
    <row r="1657" spans="1:7" x14ac:dyDescent="0.35">
      <c r="A1657" s="20">
        <v>1633</v>
      </c>
      <c r="B1657" s="20">
        <v>12.44986993648191</v>
      </c>
      <c r="C1657" s="20">
        <v>-11.44986993648191</v>
      </c>
      <c r="D1657" s="20">
        <v>-2.9821304688377619E-2</v>
      </c>
      <c r="F1657" s="20">
        <v>39.69122295161683</v>
      </c>
      <c r="G1657" s="20">
        <v>0.22</v>
      </c>
    </row>
    <row r="1658" spans="1:7" x14ac:dyDescent="0.35">
      <c r="A1658" s="20">
        <v>1634</v>
      </c>
      <c r="B1658" s="20">
        <v>6.980818360499093</v>
      </c>
      <c r="C1658" s="20">
        <v>-5.9758183604990931</v>
      </c>
      <c r="D1658" s="20">
        <v>-1.5564080734492648E-2</v>
      </c>
      <c r="F1658" s="20">
        <v>39.715536105032825</v>
      </c>
      <c r="G1658" s="20">
        <v>0.22052631578947368</v>
      </c>
    </row>
    <row r="1659" spans="1:7" x14ac:dyDescent="0.35">
      <c r="A1659" s="20">
        <v>1635</v>
      </c>
      <c r="B1659" s="20">
        <v>-5.0510951066631087</v>
      </c>
      <c r="C1659" s="20">
        <v>6.3040951066631088</v>
      </c>
      <c r="D1659" s="20">
        <v>1.6419080915610364E-2</v>
      </c>
      <c r="F1659" s="20">
        <v>39.739849258448828</v>
      </c>
      <c r="G1659" s="20">
        <v>0.22092500000000001</v>
      </c>
    </row>
    <row r="1660" spans="1:7" x14ac:dyDescent="0.35">
      <c r="A1660" s="20">
        <v>1636</v>
      </c>
      <c r="B1660" s="20">
        <v>4.2462925725076843</v>
      </c>
      <c r="C1660" s="20">
        <v>-3.2107370169521285</v>
      </c>
      <c r="D1660" s="20">
        <v>-8.3623977728957289E-3</v>
      </c>
      <c r="F1660" s="20">
        <v>39.764162411864824</v>
      </c>
      <c r="G1660" s="20">
        <v>0.22142857142857142</v>
      </c>
    </row>
    <row r="1661" spans="1:7" x14ac:dyDescent="0.35">
      <c r="A1661" s="20">
        <v>1637</v>
      </c>
      <c r="B1661" s="20">
        <v>-2.8634744762699817</v>
      </c>
      <c r="C1661" s="20">
        <v>3.901474476269982</v>
      </c>
      <c r="D1661" s="20">
        <v>1.0161430630759152E-2</v>
      </c>
      <c r="F1661" s="20">
        <v>39.78847556528082</v>
      </c>
      <c r="G1661" s="20">
        <v>0.22363636363636363</v>
      </c>
    </row>
    <row r="1662" spans="1:7" x14ac:dyDescent="0.35">
      <c r="A1662" s="20">
        <v>1638</v>
      </c>
      <c r="B1662" s="20">
        <v>3.1524822573111209</v>
      </c>
      <c r="C1662" s="20">
        <v>-2.102482257311121</v>
      </c>
      <c r="D1662" s="20">
        <v>-5.4759367874922544E-3</v>
      </c>
      <c r="F1662" s="20">
        <v>39.812788718696822</v>
      </c>
      <c r="G1662" s="20">
        <v>0.224</v>
      </c>
    </row>
    <row r="1663" spans="1:7" x14ac:dyDescent="0.35">
      <c r="A1663" s="20">
        <v>1639</v>
      </c>
      <c r="B1663" s="20">
        <v>11.356059621285347</v>
      </c>
      <c r="C1663" s="20">
        <v>-10.356059621285347</v>
      </c>
      <c r="D1663" s="20">
        <v>-2.6972464407944742E-2</v>
      </c>
      <c r="F1663" s="20">
        <v>39.837101872112818</v>
      </c>
      <c r="G1663" s="20">
        <v>0.22494285714285714</v>
      </c>
    </row>
    <row r="1664" spans="1:7" x14ac:dyDescent="0.35">
      <c r="A1664" s="20">
        <v>1640</v>
      </c>
      <c r="B1664" s="20">
        <v>20.106542142857855</v>
      </c>
      <c r="C1664" s="20">
        <v>-18.407942142857856</v>
      </c>
      <c r="D1664" s="20">
        <v>-4.7943675725006629E-2</v>
      </c>
      <c r="F1664" s="20">
        <v>39.861415025528814</v>
      </c>
      <c r="G1664" s="20">
        <v>0.22500000000000001</v>
      </c>
    </row>
    <row r="1665" spans="1:7" x14ac:dyDescent="0.35">
      <c r="A1665" s="20">
        <v>1641</v>
      </c>
      <c r="B1665" s="20">
        <v>11.356059621285347</v>
      </c>
      <c r="C1665" s="20">
        <v>-10.342059621285348</v>
      </c>
      <c r="D1665" s="20">
        <v>-2.6936001263127087E-2</v>
      </c>
      <c r="F1665" s="20">
        <v>39.885728178944817</v>
      </c>
      <c r="G1665" s="20">
        <v>0.22520000000000001</v>
      </c>
    </row>
    <row r="1666" spans="1:7" x14ac:dyDescent="0.35">
      <c r="A1666" s="20">
        <v>1642</v>
      </c>
      <c r="B1666" s="20">
        <v>16.825111197268164</v>
      </c>
      <c r="C1666" s="20">
        <v>-15.825111197268164</v>
      </c>
      <c r="D1666" s="20">
        <v>-4.1216665810109125E-2</v>
      </c>
      <c r="F1666" s="20">
        <v>39.910041332360812</v>
      </c>
      <c r="G1666" s="20">
        <v>0.22750000000000001</v>
      </c>
    </row>
    <row r="1667" spans="1:7" x14ac:dyDescent="0.35">
      <c r="A1667" s="20">
        <v>1643</v>
      </c>
      <c r="B1667" s="20">
        <v>11.356059621285347</v>
      </c>
      <c r="C1667" s="20">
        <v>-10.109059621285347</v>
      </c>
      <c r="D1667" s="20">
        <v>-2.6329150352947493E-2</v>
      </c>
      <c r="F1667" s="20">
        <v>39.934354485776808</v>
      </c>
      <c r="G1667" s="20">
        <v>0.22878799999999999</v>
      </c>
    </row>
    <row r="1668" spans="1:7" x14ac:dyDescent="0.35">
      <c r="A1668" s="20">
        <v>1644</v>
      </c>
      <c r="B1668" s="20">
        <v>-5.0510951066631087</v>
      </c>
      <c r="C1668" s="20">
        <v>6.1460951066631084</v>
      </c>
      <c r="D1668" s="20">
        <v>1.6007568281239653E-2</v>
      </c>
      <c r="F1668" s="20">
        <v>39.958667639192811</v>
      </c>
      <c r="G1668" s="20">
        <v>0.22881426547787684</v>
      </c>
    </row>
    <row r="1669" spans="1:7" x14ac:dyDescent="0.35">
      <c r="A1669" s="20">
        <v>1645</v>
      </c>
      <c r="B1669" s="20">
        <v>20.106542142857855</v>
      </c>
      <c r="C1669" s="20">
        <v>-18.998542142857854</v>
      </c>
      <c r="D1669" s="20">
        <v>-4.9481899534242958E-2</v>
      </c>
      <c r="F1669" s="20">
        <v>39.982980792608807</v>
      </c>
      <c r="G1669" s="20">
        <v>0.2291</v>
      </c>
    </row>
    <row r="1670" spans="1:7" x14ac:dyDescent="0.35">
      <c r="A1670" s="20">
        <v>1646</v>
      </c>
      <c r="B1670" s="20">
        <v>10.262249306088783</v>
      </c>
      <c r="C1670" s="20">
        <v>-9.1602493060887831</v>
      </c>
      <c r="D1670" s="20">
        <v>-2.3857964072411787E-2</v>
      </c>
      <c r="F1670" s="20">
        <v>40.007293946024802</v>
      </c>
      <c r="G1670" s="20">
        <v>0.23</v>
      </c>
    </row>
    <row r="1671" spans="1:7" x14ac:dyDescent="0.35">
      <c r="A1671" s="20">
        <v>1647</v>
      </c>
      <c r="B1671" s="20">
        <v>11.356059621285347</v>
      </c>
      <c r="C1671" s="20">
        <v>-10.308859621285347</v>
      </c>
      <c r="D1671" s="20">
        <v>-2.6849531519702353E-2</v>
      </c>
      <c r="F1671" s="20">
        <v>40.031607099440805</v>
      </c>
      <c r="G1671" s="20">
        <v>0.23163076923076922</v>
      </c>
    </row>
    <row r="1672" spans="1:7" x14ac:dyDescent="0.35">
      <c r="A1672" s="20">
        <v>1648</v>
      </c>
      <c r="B1672" s="20">
        <v>11.356059621285347</v>
      </c>
      <c r="C1672" s="20">
        <v>-10.103450925633172</v>
      </c>
      <c r="D1672" s="20">
        <v>-2.6314542447104395E-2</v>
      </c>
      <c r="F1672" s="20">
        <v>40.055920252856801</v>
      </c>
      <c r="G1672" s="20">
        <v>0.23333333333333334</v>
      </c>
    </row>
    <row r="1673" spans="1:7" x14ac:dyDescent="0.35">
      <c r="A1673" s="20">
        <v>1649</v>
      </c>
      <c r="B1673" s="20">
        <v>3.1524822573111209</v>
      </c>
      <c r="C1673" s="20">
        <v>-2.1466059415216474</v>
      </c>
      <c r="D1673" s="20">
        <v>-5.5908573794391844E-3</v>
      </c>
      <c r="F1673" s="20">
        <v>40.080233406272797</v>
      </c>
      <c r="G1673" s="20">
        <v>0.23416000000000001</v>
      </c>
    </row>
    <row r="1674" spans="1:7" x14ac:dyDescent="0.35">
      <c r="A1674" s="20">
        <v>1650</v>
      </c>
      <c r="B1674" s="20">
        <v>11.356059621285347</v>
      </c>
      <c r="C1674" s="20">
        <v>-9.9405596212853471</v>
      </c>
      <c r="D1674" s="20">
        <v>-2.5890290359963541E-2</v>
      </c>
      <c r="F1674" s="20">
        <v>40.104546559688792</v>
      </c>
      <c r="G1674" s="20">
        <v>0.23588571428571428</v>
      </c>
    </row>
    <row r="1675" spans="1:7" x14ac:dyDescent="0.35">
      <c r="A1675" s="20">
        <v>1651</v>
      </c>
      <c r="B1675" s="20">
        <v>9.1684389908922199</v>
      </c>
      <c r="C1675" s="20">
        <v>-8.1609389908922196</v>
      </c>
      <c r="D1675" s="20">
        <v>-2.1255250019498104E-2</v>
      </c>
      <c r="F1675" s="20">
        <v>40.128859713104795</v>
      </c>
      <c r="G1675" s="20">
        <v>0.23628571428571429</v>
      </c>
    </row>
    <row r="1676" spans="1:7" x14ac:dyDescent="0.35">
      <c r="A1676" s="20">
        <v>1652</v>
      </c>
      <c r="B1676" s="20">
        <v>11.356059621285347</v>
      </c>
      <c r="C1676" s="20">
        <v>-10.349392954618681</v>
      </c>
      <c r="D1676" s="20">
        <v>-2.6955101005650624E-2</v>
      </c>
      <c r="F1676" s="20">
        <v>40.153172866520791</v>
      </c>
      <c r="G1676" s="20">
        <v>0.236925</v>
      </c>
    </row>
    <row r="1677" spans="1:7" x14ac:dyDescent="0.35">
      <c r="A1677" s="20">
        <v>1653</v>
      </c>
      <c r="B1677" s="20">
        <v>10.809154463687065</v>
      </c>
      <c r="C1677" s="20">
        <v>-9.0668504636870644</v>
      </c>
      <c r="D1677" s="20">
        <v>-2.3614705821247826E-2</v>
      </c>
      <c r="F1677" s="20">
        <v>40.177486019936786</v>
      </c>
      <c r="G1677" s="20">
        <v>0.2402</v>
      </c>
    </row>
    <row r="1678" spans="1:7" x14ac:dyDescent="0.35">
      <c r="A1678" s="20">
        <v>1654</v>
      </c>
      <c r="B1678" s="20">
        <v>11.356059621285347</v>
      </c>
      <c r="C1678" s="20">
        <v>-10.156968712194438</v>
      </c>
      <c r="D1678" s="20">
        <v>-2.6453930075797532E-2</v>
      </c>
      <c r="F1678" s="20">
        <v>40.201799173352789</v>
      </c>
      <c r="G1678" s="20">
        <v>0.2411764705882353</v>
      </c>
    </row>
    <row r="1679" spans="1:7" x14ac:dyDescent="0.35">
      <c r="A1679" s="20">
        <v>1655</v>
      </c>
      <c r="B1679" s="20">
        <v>11.356059621285347</v>
      </c>
      <c r="C1679" s="20">
        <v>-9.9273929546186803</v>
      </c>
      <c r="D1679" s="20">
        <v>-2.585599764043265E-2</v>
      </c>
      <c r="F1679" s="20">
        <v>40.226112326768785</v>
      </c>
      <c r="G1679" s="20">
        <v>0.24194444444444443</v>
      </c>
    </row>
    <row r="1680" spans="1:7" x14ac:dyDescent="0.35">
      <c r="A1680" s="20">
        <v>1656</v>
      </c>
      <c r="B1680" s="20">
        <v>11.356059621285347</v>
      </c>
      <c r="C1680" s="20">
        <v>-10.352710287952014</v>
      </c>
      <c r="D1680" s="20">
        <v>-2.6963741034632178E-2</v>
      </c>
      <c r="F1680" s="20">
        <v>40.250425480184781</v>
      </c>
      <c r="G1680" s="20">
        <v>0.24285714285714285</v>
      </c>
    </row>
    <row r="1681" spans="1:7" x14ac:dyDescent="0.35">
      <c r="A1681" s="20">
        <v>1657</v>
      </c>
      <c r="B1681" s="20">
        <v>11.356059621285347</v>
      </c>
      <c r="C1681" s="20">
        <v>-10.306721621285346</v>
      </c>
      <c r="D1681" s="20">
        <v>-2.6843963076586628E-2</v>
      </c>
      <c r="F1681" s="20">
        <v>40.274738633600784</v>
      </c>
      <c r="G1681" s="20">
        <v>0.24333333333333335</v>
      </c>
    </row>
    <row r="1682" spans="1:7" x14ac:dyDescent="0.35">
      <c r="A1682" s="20">
        <v>1658</v>
      </c>
      <c r="B1682" s="20">
        <v>6.980818360499093</v>
      </c>
      <c r="C1682" s="20">
        <v>-5.6584850271657601</v>
      </c>
      <c r="D1682" s="20">
        <v>-1.4737582785292405E-2</v>
      </c>
      <c r="F1682" s="20">
        <v>40.299051787016779</v>
      </c>
      <c r="G1682" s="20">
        <v>0.24333333333333335</v>
      </c>
    </row>
    <row r="1683" spans="1:7" x14ac:dyDescent="0.35">
      <c r="A1683" s="20">
        <v>1659</v>
      </c>
      <c r="B1683" s="20">
        <v>11.902964778883629</v>
      </c>
      <c r="C1683" s="20">
        <v>-10.774964778883628</v>
      </c>
      <c r="D1683" s="20">
        <v>-2.8063507224114024E-2</v>
      </c>
      <c r="F1683" s="20">
        <v>40.323364940432775</v>
      </c>
      <c r="G1683" s="20">
        <v>0.25</v>
      </c>
    </row>
    <row r="1684" spans="1:7" x14ac:dyDescent="0.35">
      <c r="A1684" s="20">
        <v>1660</v>
      </c>
      <c r="B1684" s="20">
        <v>10.809154463687065</v>
      </c>
      <c r="C1684" s="20">
        <v>1.7283455363129345</v>
      </c>
      <c r="D1684" s="20">
        <v>4.5014938275379311E-3</v>
      </c>
      <c r="F1684" s="20">
        <v>40.347678093848778</v>
      </c>
      <c r="G1684" s="20">
        <v>0.25</v>
      </c>
    </row>
    <row r="1685" spans="1:7" x14ac:dyDescent="0.35">
      <c r="A1685" s="20">
        <v>1661</v>
      </c>
      <c r="B1685" s="20">
        <v>4.2462925725076843</v>
      </c>
      <c r="C1685" s="20">
        <v>-3.2212292813684438</v>
      </c>
      <c r="D1685" s="20">
        <v>-8.3897249841012479E-3</v>
      </c>
      <c r="F1685" s="20">
        <v>40.371991247264774</v>
      </c>
      <c r="G1685" s="20">
        <v>0.25030188679245285</v>
      </c>
    </row>
    <row r="1686" spans="1:7" x14ac:dyDescent="0.35">
      <c r="A1686" s="20">
        <v>1662</v>
      </c>
      <c r="B1686" s="20">
        <v>-5.0510951066631087</v>
      </c>
      <c r="C1686" s="20">
        <v>6.0774701066631085</v>
      </c>
      <c r="D1686" s="20">
        <v>1.5828833758874526E-2</v>
      </c>
      <c r="F1686" s="20">
        <v>40.396304400680769</v>
      </c>
      <c r="G1686" s="20">
        <v>0.25035714285714283</v>
      </c>
    </row>
    <row r="1687" spans="1:7" x14ac:dyDescent="0.35">
      <c r="A1687" s="20">
        <v>1663</v>
      </c>
      <c r="B1687" s="20">
        <v>11.356059621285347</v>
      </c>
      <c r="C1687" s="20">
        <v>-10.276059621285347</v>
      </c>
      <c r="D1687" s="20">
        <v>-2.6764103580415269E-2</v>
      </c>
      <c r="F1687" s="20">
        <v>40.420617554096772</v>
      </c>
      <c r="G1687" s="20">
        <v>0.25087142857142858</v>
      </c>
    </row>
    <row r="1688" spans="1:7" x14ac:dyDescent="0.35">
      <c r="A1688" s="20">
        <v>1664</v>
      </c>
      <c r="B1688" s="20">
        <v>3.1524822573111209</v>
      </c>
      <c r="C1688" s="20">
        <v>-1.928394257311121</v>
      </c>
      <c r="D1688" s="20">
        <v>-5.0225227907053673E-3</v>
      </c>
      <c r="F1688" s="20">
        <v>40.444930707512768</v>
      </c>
      <c r="G1688" s="20">
        <v>0.2525</v>
      </c>
    </row>
    <row r="1689" spans="1:7" x14ac:dyDescent="0.35">
      <c r="A1689" s="20">
        <v>1665</v>
      </c>
      <c r="B1689" s="20">
        <v>10.262249306088783</v>
      </c>
      <c r="C1689" s="20">
        <v>-9.0676778775173545</v>
      </c>
      <c r="D1689" s="20">
        <v>-2.3616860829127683E-2</v>
      </c>
      <c r="F1689" s="20">
        <v>40.469243860928763</v>
      </c>
      <c r="G1689" s="20">
        <v>0.25259090909090909</v>
      </c>
    </row>
    <row r="1690" spans="1:7" x14ac:dyDescent="0.35">
      <c r="A1690" s="20">
        <v>1666</v>
      </c>
      <c r="B1690" s="20">
        <v>11.356059621285347</v>
      </c>
      <c r="C1690" s="20">
        <v>-9.7472596212853464</v>
      </c>
      <c r="D1690" s="20">
        <v>-2.5386838510445452E-2</v>
      </c>
      <c r="F1690" s="20">
        <v>40.493557014344766</v>
      </c>
      <c r="G1690" s="20">
        <v>0.254</v>
      </c>
    </row>
    <row r="1691" spans="1:7" x14ac:dyDescent="0.35">
      <c r="A1691" s="20">
        <v>1667</v>
      </c>
      <c r="B1691" s="20">
        <v>12.996775094080192</v>
      </c>
      <c r="C1691" s="20">
        <v>-11.728245682315485</v>
      </c>
      <c r="D1691" s="20">
        <v>-3.0546337197952845E-2</v>
      </c>
      <c r="F1691" s="20">
        <v>40.517870167760762</v>
      </c>
      <c r="G1691" s="20">
        <v>0.25413402061855672</v>
      </c>
    </row>
    <row r="1692" spans="1:7" x14ac:dyDescent="0.35">
      <c r="A1692" s="20">
        <v>1668</v>
      </c>
      <c r="B1692" s="20">
        <v>11.356059621285347</v>
      </c>
      <c r="C1692" s="20">
        <v>-10.329684621285347</v>
      </c>
      <c r="D1692" s="20">
        <v>-2.690377044761862E-2</v>
      </c>
      <c r="F1692" s="20">
        <v>40.542183321176758</v>
      </c>
      <c r="G1692" s="20">
        <v>0.25545454545454543</v>
      </c>
    </row>
    <row r="1693" spans="1:7" x14ac:dyDescent="0.35">
      <c r="A1693" s="20">
        <v>1669</v>
      </c>
      <c r="B1693" s="20">
        <v>-5.0510951066631087</v>
      </c>
      <c r="C1693" s="20">
        <v>6.4485951066631086</v>
      </c>
      <c r="D1693" s="20">
        <v>1.6795432660335473E-2</v>
      </c>
      <c r="F1693" s="20">
        <v>40.566496474592761</v>
      </c>
      <c r="G1693" s="20">
        <v>0.25584000000000001</v>
      </c>
    </row>
    <row r="1694" spans="1:7" x14ac:dyDescent="0.35">
      <c r="A1694" s="20">
        <v>1670</v>
      </c>
      <c r="B1694" s="20">
        <v>-0.12894868827857309</v>
      </c>
      <c r="C1694" s="20">
        <v>1.1549486882785731</v>
      </c>
      <c r="D1694" s="20">
        <v>3.0080758055475408E-3</v>
      </c>
      <c r="F1694" s="20">
        <v>40.590809628008756</v>
      </c>
      <c r="G1694" s="20">
        <v>0.25698702928870293</v>
      </c>
    </row>
    <row r="1695" spans="1:7" x14ac:dyDescent="0.35">
      <c r="A1695" s="20">
        <v>1671</v>
      </c>
      <c r="B1695" s="20">
        <v>11.356059621285347</v>
      </c>
      <c r="C1695" s="20">
        <v>-10.349324621285348</v>
      </c>
      <c r="D1695" s="20">
        <v>-2.6954923030777109E-2</v>
      </c>
      <c r="F1695" s="20">
        <v>40.615122781424752</v>
      </c>
      <c r="G1695" s="20">
        <v>0.25763636363636366</v>
      </c>
    </row>
    <row r="1696" spans="1:7" x14ac:dyDescent="0.35">
      <c r="A1696" s="20">
        <v>1672</v>
      </c>
      <c r="B1696" s="20">
        <v>11.356059621285347</v>
      </c>
      <c r="C1696" s="20">
        <v>-10.226647856579465</v>
      </c>
      <c r="D1696" s="20">
        <v>-2.6635410128117657E-2</v>
      </c>
      <c r="F1696" s="20">
        <v>40.639435934840755</v>
      </c>
      <c r="G1696" s="20">
        <v>0.25912000000000002</v>
      </c>
    </row>
    <row r="1697" spans="1:7" x14ac:dyDescent="0.35">
      <c r="A1697" s="20">
        <v>1673</v>
      </c>
      <c r="B1697" s="20">
        <v>11.356059621285347</v>
      </c>
      <c r="C1697" s="20">
        <v>-10.075107240332965</v>
      </c>
      <c r="D1697" s="20">
        <v>-2.6240721025549568E-2</v>
      </c>
      <c r="F1697" s="20">
        <v>40.66374908825675</v>
      </c>
      <c r="G1697" s="20">
        <v>0.25976666666666665</v>
      </c>
    </row>
    <row r="1698" spans="1:7" x14ac:dyDescent="0.35">
      <c r="A1698" s="20">
        <v>1674</v>
      </c>
      <c r="B1698" s="20">
        <v>10.809154463687065</v>
      </c>
      <c r="C1698" s="20">
        <v>-8.7921544636870657</v>
      </c>
      <c r="D1698" s="20">
        <v>-2.2899257247759878E-2</v>
      </c>
      <c r="F1698" s="20">
        <v>40.688062241672746</v>
      </c>
      <c r="G1698" s="20">
        <v>0.26</v>
      </c>
    </row>
    <row r="1699" spans="1:7" x14ac:dyDescent="0.35">
      <c r="A1699" s="20">
        <v>1675</v>
      </c>
      <c r="B1699" s="20">
        <v>11.356059621285347</v>
      </c>
      <c r="C1699" s="20">
        <v>-9.981899621285347</v>
      </c>
      <c r="D1699" s="20">
        <v>-2.5997960817589396E-2</v>
      </c>
      <c r="F1699" s="20">
        <v>40.712375395088749</v>
      </c>
      <c r="G1699" s="20">
        <v>0.2606</v>
      </c>
    </row>
    <row r="1700" spans="1:7" x14ac:dyDescent="0.35">
      <c r="A1700" s="20">
        <v>1676</v>
      </c>
      <c r="B1700" s="20">
        <v>2.0586719421145574</v>
      </c>
      <c r="C1700" s="20">
        <v>-0.90533860878122407</v>
      </c>
      <c r="D1700" s="20">
        <v>-2.3579637715004749E-3</v>
      </c>
      <c r="F1700" s="20">
        <v>40.736688548504745</v>
      </c>
      <c r="G1700" s="20">
        <v>0.26192500000000002</v>
      </c>
    </row>
    <row r="1701" spans="1:7" x14ac:dyDescent="0.35">
      <c r="A1701" s="20">
        <v>1677</v>
      </c>
      <c r="B1701" s="20">
        <v>-5.0510951066631087</v>
      </c>
      <c r="C1701" s="20">
        <v>6.1677617733297758</v>
      </c>
      <c r="D1701" s="20">
        <v>1.6063999338695553E-2</v>
      </c>
      <c r="F1701" s="20">
        <v>40.76100170192074</v>
      </c>
      <c r="G1701" s="20">
        <v>0.26200000000000001</v>
      </c>
    </row>
    <row r="1702" spans="1:7" x14ac:dyDescent="0.35">
      <c r="A1702" s="20">
        <v>1678</v>
      </c>
      <c r="B1702" s="20">
        <v>20.106542142857855</v>
      </c>
      <c r="C1702" s="20">
        <v>-18.922542142857854</v>
      </c>
      <c r="D1702" s="20">
        <v>-4.9283956748089962E-2</v>
      </c>
      <c r="F1702" s="20">
        <v>40.785314855336743</v>
      </c>
      <c r="G1702" s="20">
        <v>0.26352173913043481</v>
      </c>
    </row>
    <row r="1703" spans="1:7" x14ac:dyDescent="0.35">
      <c r="A1703" s="20">
        <v>1679</v>
      </c>
      <c r="B1703" s="20">
        <v>15.184395724473321</v>
      </c>
      <c r="C1703" s="20">
        <v>-13.434395724473321</v>
      </c>
      <c r="D1703" s="20">
        <v>-3.4990022631371E-2</v>
      </c>
      <c r="F1703" s="20">
        <v>40.809628008752739</v>
      </c>
      <c r="G1703" s="20">
        <v>0.26600000000000001</v>
      </c>
    </row>
    <row r="1704" spans="1:7" x14ac:dyDescent="0.35">
      <c r="A1704" s="20">
        <v>1680</v>
      </c>
      <c r="B1704" s="20">
        <v>11.356059621285347</v>
      </c>
      <c r="C1704" s="20">
        <v>-10.181059621285346</v>
      </c>
      <c r="D1704" s="20">
        <v>-2.651667509772402E-2</v>
      </c>
      <c r="F1704" s="20">
        <v>40.833941162168735</v>
      </c>
      <c r="G1704" s="20">
        <v>0.26640000000000003</v>
      </c>
    </row>
    <row r="1705" spans="1:7" x14ac:dyDescent="0.35">
      <c r="A1705" s="20">
        <v>1681</v>
      </c>
      <c r="B1705" s="20">
        <v>0.96486162691799038</v>
      </c>
      <c r="C1705" s="20">
        <v>4.9359603851240497E-2</v>
      </c>
      <c r="D1705" s="20">
        <v>1.2855759881214314E-4</v>
      </c>
      <c r="F1705" s="20">
        <v>40.858254315584738</v>
      </c>
      <c r="G1705" s="20">
        <v>0.26700000000000002</v>
      </c>
    </row>
    <row r="1706" spans="1:7" x14ac:dyDescent="0.35">
      <c r="A1706" s="20">
        <v>1682</v>
      </c>
      <c r="B1706" s="20">
        <v>-5.0510951066631087</v>
      </c>
      <c r="C1706" s="20">
        <v>5.0510951066631087</v>
      </c>
      <c r="D1706" s="20">
        <v>1.3155629454429987E-2</v>
      </c>
      <c r="F1706" s="20">
        <v>40.882567469000733</v>
      </c>
      <c r="G1706" s="20">
        <v>0.26727272727272727</v>
      </c>
    </row>
    <row r="1707" spans="1:7" x14ac:dyDescent="0.35">
      <c r="A1707" s="20">
        <v>1683</v>
      </c>
      <c r="B1707" s="20">
        <v>14.637490566875037</v>
      </c>
      <c r="C1707" s="20">
        <v>-14.42034770973218</v>
      </c>
      <c r="D1707" s="20">
        <v>-3.7557944775781789E-2</v>
      </c>
      <c r="F1707" s="20">
        <v>40.906880622416729</v>
      </c>
      <c r="G1707" s="20">
        <v>0.26840000000000003</v>
      </c>
    </row>
    <row r="1708" spans="1:7" x14ac:dyDescent="0.35">
      <c r="A1708" s="20">
        <v>1684</v>
      </c>
      <c r="B1708" s="20">
        <v>12.44986993648191</v>
      </c>
      <c r="C1708" s="20">
        <v>-11.35861993648191</v>
      </c>
      <c r="D1708" s="20">
        <v>-2.9583643119476814E-2</v>
      </c>
      <c r="F1708" s="20">
        <v>40.931193775832732</v>
      </c>
      <c r="G1708" s="20">
        <v>0.26900000000000002</v>
      </c>
    </row>
    <row r="1709" spans="1:7" x14ac:dyDescent="0.35">
      <c r="A1709" s="20">
        <v>1685</v>
      </c>
      <c r="B1709" s="20">
        <v>11.356059621285347</v>
      </c>
      <c r="C1709" s="20">
        <v>-10.327488192713918</v>
      </c>
      <c r="D1709" s="20">
        <v>-2.6898049826684218E-2</v>
      </c>
      <c r="F1709" s="20">
        <v>40.955506929248727</v>
      </c>
      <c r="G1709" s="20">
        <v>0.26937422295897223</v>
      </c>
    </row>
    <row r="1710" spans="1:7" x14ac:dyDescent="0.35">
      <c r="A1710" s="20">
        <v>1686</v>
      </c>
      <c r="B1710" s="20">
        <v>-5.0510951066631087</v>
      </c>
      <c r="C1710" s="20">
        <v>5.0546951066631083</v>
      </c>
      <c r="D1710" s="20">
        <v>1.3165005691668811E-2</v>
      </c>
      <c r="F1710" s="20">
        <v>40.979820082664723</v>
      </c>
      <c r="G1710" s="20">
        <v>0.26953125</v>
      </c>
    </row>
    <row r="1711" spans="1:7" x14ac:dyDescent="0.35">
      <c r="A1711" s="20">
        <v>1687</v>
      </c>
      <c r="B1711" s="20">
        <v>9.7153441484905017</v>
      </c>
      <c r="C1711" s="20">
        <v>-9.4028441484905017</v>
      </c>
      <c r="D1711" s="20">
        <v>-2.4489804848876841E-2</v>
      </c>
      <c r="F1711" s="20">
        <v>41.004133236080726</v>
      </c>
      <c r="G1711" s="20">
        <v>0.27100000000000002</v>
      </c>
    </row>
    <row r="1712" spans="1:7" x14ac:dyDescent="0.35">
      <c r="A1712" s="20">
        <v>1688</v>
      </c>
      <c r="B1712" s="20">
        <v>11.356059621285347</v>
      </c>
      <c r="C1712" s="20">
        <v>-10.913059621285347</v>
      </c>
      <c r="D1712" s="20">
        <v>-2.8423176669618702E-2</v>
      </c>
      <c r="F1712" s="20">
        <v>41.028446389496722</v>
      </c>
      <c r="G1712" s="20">
        <v>0.27239999999999998</v>
      </c>
    </row>
    <row r="1713" spans="1:7" x14ac:dyDescent="0.35">
      <c r="A1713" s="20">
        <v>1689</v>
      </c>
      <c r="B1713" s="20">
        <v>11.356059621285347</v>
      </c>
      <c r="C1713" s="20">
        <v>-10.356059621285347</v>
      </c>
      <c r="D1713" s="20">
        <v>-2.6972464407944742E-2</v>
      </c>
      <c r="F1713" s="20">
        <v>41.052759542912717</v>
      </c>
      <c r="G1713" s="20">
        <v>0.27383999999999997</v>
      </c>
    </row>
    <row r="1714" spans="1:7" x14ac:dyDescent="0.35">
      <c r="A1714" s="20">
        <v>1690</v>
      </c>
      <c r="B1714" s="20">
        <v>11.356059621285347</v>
      </c>
      <c r="C1714" s="20">
        <v>-11.102059621285347</v>
      </c>
      <c r="D1714" s="20">
        <v>-2.8915429124657083E-2</v>
      </c>
      <c r="F1714" s="20">
        <v>41.07707269632872</v>
      </c>
      <c r="G1714" s="20">
        <v>0.27400000000000002</v>
      </c>
    </row>
    <row r="1715" spans="1:7" x14ac:dyDescent="0.35">
      <c r="A1715" s="20">
        <v>1691</v>
      </c>
      <c r="B1715" s="20">
        <v>9.7153441484905017</v>
      </c>
      <c r="C1715" s="20">
        <v>-9.3806108151571692</v>
      </c>
      <c r="D1715" s="20">
        <v>-2.4431897902225944E-2</v>
      </c>
      <c r="F1715" s="20">
        <v>41.101385849744716</v>
      </c>
      <c r="G1715" s="20">
        <v>0.27579999999999999</v>
      </c>
    </row>
    <row r="1716" spans="1:7" x14ac:dyDescent="0.35">
      <c r="A1716" s="20">
        <v>1692</v>
      </c>
      <c r="B1716" s="20">
        <v>10.262249306088783</v>
      </c>
      <c r="C1716" s="20">
        <v>-9.7842493060887836</v>
      </c>
      <c r="D1716" s="20">
        <v>-2.5483178527141683E-2</v>
      </c>
      <c r="F1716" s="20">
        <v>41.125699003160712</v>
      </c>
      <c r="G1716" s="20">
        <v>0.27600000000000002</v>
      </c>
    </row>
    <row r="1717" spans="1:7" x14ac:dyDescent="0.35">
      <c r="A1717" s="20">
        <v>1693</v>
      </c>
      <c r="B1717" s="20">
        <v>10.809154463687065</v>
      </c>
      <c r="C1717" s="20">
        <v>-10.715821130353731</v>
      </c>
      <c r="D1717" s="20">
        <v>-2.7909466979729004E-2</v>
      </c>
      <c r="F1717" s="20">
        <v>41.150012156576715</v>
      </c>
      <c r="G1717" s="20">
        <v>0.27650000000000002</v>
      </c>
    </row>
    <row r="1718" spans="1:7" x14ac:dyDescent="0.35">
      <c r="A1718" s="20">
        <v>1694</v>
      </c>
      <c r="B1718" s="20">
        <v>11.356059621285347</v>
      </c>
      <c r="C1718" s="20">
        <v>-11.355559621285346</v>
      </c>
      <c r="D1718" s="20">
        <v>-2.9575672496891098E-2</v>
      </c>
      <c r="F1718" s="20">
        <v>41.17432530999271</v>
      </c>
      <c r="G1718" s="20">
        <v>0.28000000000000003</v>
      </c>
    </row>
    <row r="1719" spans="1:7" x14ac:dyDescent="0.35">
      <c r="A1719" s="20">
        <v>1695</v>
      </c>
      <c r="B1719" s="20">
        <v>9.1684389908922199</v>
      </c>
      <c r="C1719" s="20">
        <v>-9.0513556575588865</v>
      </c>
      <c r="D1719" s="20">
        <v>-2.3574349438406878E-2</v>
      </c>
      <c r="F1719" s="20">
        <v>41.198638463408706</v>
      </c>
      <c r="G1719" s="20">
        <v>0.28039999999999998</v>
      </c>
    </row>
    <row r="1720" spans="1:7" x14ac:dyDescent="0.35">
      <c r="A1720" s="20">
        <v>1696</v>
      </c>
      <c r="B1720" s="20">
        <v>11.356059621285347</v>
      </c>
      <c r="C1720" s="20">
        <v>-11.356059621285347</v>
      </c>
      <c r="D1720" s="20">
        <v>-2.9576974752063161E-2</v>
      </c>
      <c r="F1720" s="20">
        <v>41.222951616824709</v>
      </c>
      <c r="G1720" s="20">
        <v>0.28050000000000003</v>
      </c>
    </row>
    <row r="1721" spans="1:7" x14ac:dyDescent="0.35">
      <c r="A1721" s="20">
        <v>1697</v>
      </c>
      <c r="B1721" s="20">
        <v>11.902964778883629</v>
      </c>
      <c r="C1721" s="20">
        <v>-11.700884778883628</v>
      </c>
      <c r="D1721" s="20">
        <v>-3.0475075441940148E-2</v>
      </c>
      <c r="F1721" s="20">
        <v>41.247264770240704</v>
      </c>
      <c r="G1721" s="20">
        <v>0.28192</v>
      </c>
    </row>
    <row r="1722" spans="1:7" x14ac:dyDescent="0.35">
      <c r="A1722" s="20">
        <v>1698</v>
      </c>
      <c r="B1722" s="20">
        <v>14.637490566875037</v>
      </c>
      <c r="C1722" s="20">
        <v>-14.637490566875037</v>
      </c>
      <c r="D1722" s="20">
        <v>-3.8123495593361791E-2</v>
      </c>
      <c r="F1722" s="20">
        <v>41.2715779236567</v>
      </c>
      <c r="G1722" s="20">
        <v>0.28299999999999997</v>
      </c>
    </row>
    <row r="1723" spans="1:7" x14ac:dyDescent="0.35">
      <c r="A1723" s="20">
        <v>1699</v>
      </c>
      <c r="B1723" s="20">
        <v>11.356059621285347</v>
      </c>
      <c r="C1723" s="20">
        <v>-11.313748161931771</v>
      </c>
      <c r="D1723" s="20">
        <v>-2.9466774118502029E-2</v>
      </c>
      <c r="F1723" s="20">
        <v>41.295891077072703</v>
      </c>
      <c r="G1723" s="20">
        <v>0.28405999999999998</v>
      </c>
    </row>
    <row r="1724" spans="1:7" x14ac:dyDescent="0.35">
      <c r="A1724" s="20">
        <v>1700</v>
      </c>
      <c r="B1724" s="20">
        <v>11.356059621285347</v>
      </c>
      <c r="C1724" s="20">
        <v>-11.095459621285347</v>
      </c>
      <c r="D1724" s="20">
        <v>-2.8898239356385903E-2</v>
      </c>
      <c r="F1724" s="20">
        <v>41.320204230488699</v>
      </c>
      <c r="G1724" s="20">
        <v>0.28466666666666668</v>
      </c>
    </row>
    <row r="1725" spans="1:7" x14ac:dyDescent="0.35">
      <c r="A1725" s="20">
        <v>1701</v>
      </c>
      <c r="B1725" s="20">
        <v>11.356059621285347</v>
      </c>
      <c r="C1725" s="20">
        <v>-11.354079423265546</v>
      </c>
      <c r="D1725" s="20">
        <v>-2.9571817305837186E-2</v>
      </c>
      <c r="F1725" s="20">
        <v>41.344517383904694</v>
      </c>
      <c r="G1725" s="20">
        <v>0.2848</v>
      </c>
    </row>
    <row r="1726" spans="1:7" x14ac:dyDescent="0.35">
      <c r="A1726" s="20">
        <v>1702</v>
      </c>
      <c r="B1726" s="20">
        <v>11.356059621285347</v>
      </c>
      <c r="C1726" s="20">
        <v>-11.355999015224741</v>
      </c>
      <c r="D1726" s="20">
        <v>-2.9576816902951397E-2</v>
      </c>
      <c r="F1726" s="20">
        <v>41.368830537320697</v>
      </c>
      <c r="G1726" s="20">
        <v>0.2857142857142857</v>
      </c>
    </row>
    <row r="1727" spans="1:7" x14ac:dyDescent="0.35">
      <c r="A1727" s="20">
        <v>1703</v>
      </c>
      <c r="B1727" s="20">
        <v>-5.0510951066631087</v>
      </c>
      <c r="C1727" s="20">
        <v>5.0612951066631089</v>
      </c>
      <c r="D1727" s="20">
        <v>1.3182195459939995E-2</v>
      </c>
      <c r="F1727" s="20">
        <v>41.393143690736693</v>
      </c>
      <c r="G1727" s="20">
        <v>0.28666666666666668</v>
      </c>
    </row>
    <row r="1728" spans="1:7" x14ac:dyDescent="0.35">
      <c r="A1728" s="20">
        <v>1704</v>
      </c>
      <c r="B1728" s="20">
        <v>11.356059621285347</v>
      </c>
      <c r="C1728" s="20">
        <v>-10.705059621285347</v>
      </c>
      <c r="D1728" s="20">
        <v>-2.7881438518042072E-2</v>
      </c>
      <c r="F1728" s="20">
        <v>41.417456844152689</v>
      </c>
      <c r="G1728" s="20">
        <v>0.28799999999999998</v>
      </c>
    </row>
    <row r="1729" spans="1:7" x14ac:dyDescent="0.35">
      <c r="A1729" s="20">
        <v>1705</v>
      </c>
      <c r="B1729" s="20">
        <v>21.747257615652703</v>
      </c>
      <c r="C1729" s="20">
        <v>-21.747257615652703</v>
      </c>
      <c r="D1729" s="20">
        <v>-5.6640957416175489E-2</v>
      </c>
      <c r="F1729" s="20">
        <v>41.441769997568692</v>
      </c>
      <c r="G1729" s="20">
        <v>0.28842857142857142</v>
      </c>
    </row>
    <row r="1730" spans="1:7" x14ac:dyDescent="0.35">
      <c r="A1730" s="20">
        <v>1706</v>
      </c>
      <c r="B1730" s="20">
        <v>-5.0510951066631087</v>
      </c>
      <c r="C1730" s="20">
        <v>5.0510951066631087</v>
      </c>
      <c r="D1730" s="20">
        <v>1.3155629454429987E-2</v>
      </c>
      <c r="F1730" s="20">
        <v>41.466083150984687</v>
      </c>
      <c r="G1730" s="20">
        <v>0.28899999999999998</v>
      </c>
    </row>
    <row r="1731" spans="1:7" x14ac:dyDescent="0.35">
      <c r="A1731" s="20">
        <v>1707</v>
      </c>
      <c r="B1731" s="20">
        <v>11.356059621285347</v>
      </c>
      <c r="C1731" s="20">
        <v>-11.258659621285346</v>
      </c>
      <c r="D1731" s="20">
        <v>-2.9323295444546028E-2</v>
      </c>
      <c r="F1731" s="20">
        <v>41.490396304400683</v>
      </c>
      <c r="G1731" s="20">
        <v>0.29228571428571426</v>
      </c>
    </row>
    <row r="1732" spans="1:7" x14ac:dyDescent="0.35">
      <c r="A1732" s="20">
        <v>1708</v>
      </c>
      <c r="B1732" s="20">
        <v>5.8870080453025295</v>
      </c>
      <c r="C1732" s="20">
        <v>-5.8870080453025295</v>
      </c>
      <c r="D1732" s="20">
        <v>-1.5332773349898781E-2</v>
      </c>
      <c r="F1732" s="20">
        <v>41.514709457816686</v>
      </c>
      <c r="G1732" s="20">
        <v>0.29239999999999999</v>
      </c>
    </row>
    <row r="1733" spans="1:7" x14ac:dyDescent="0.35">
      <c r="A1733" s="20">
        <v>1709</v>
      </c>
      <c r="B1733" s="20">
        <v>5.3401028877042478</v>
      </c>
      <c r="C1733" s="20">
        <v>-5.2915314591328189</v>
      </c>
      <c r="D1733" s="20">
        <v>-1.3781848421539449E-2</v>
      </c>
      <c r="F1733" s="20">
        <v>41.539022611232681</v>
      </c>
      <c r="G1733" s="20">
        <v>0.29276666666666668</v>
      </c>
    </row>
    <row r="1734" spans="1:7" x14ac:dyDescent="0.35">
      <c r="A1734" s="20">
        <v>1710</v>
      </c>
      <c r="B1734" s="20">
        <v>2.6055770997128391</v>
      </c>
      <c r="C1734" s="20">
        <v>-2.598777099712839</v>
      </c>
      <c r="D1734" s="20">
        <v>-6.7685418382601482E-3</v>
      </c>
      <c r="F1734" s="20">
        <v>41.563335764648677</v>
      </c>
      <c r="G1734" s="20">
        <v>0.29299999999999998</v>
      </c>
    </row>
    <row r="1735" spans="1:7" x14ac:dyDescent="0.35">
      <c r="A1735" s="20">
        <v>1711</v>
      </c>
      <c r="B1735" s="20">
        <v>10.809154463687065</v>
      </c>
      <c r="C1735" s="20">
        <v>-10.704154463687065</v>
      </c>
      <c r="D1735" s="20">
        <v>-2.7879081025714288E-2</v>
      </c>
      <c r="F1735" s="20">
        <v>41.58764891806468</v>
      </c>
      <c r="G1735" s="20">
        <v>0.29376000000000002</v>
      </c>
    </row>
    <row r="1736" spans="1:7" x14ac:dyDescent="0.35">
      <c r="A1736" s="20">
        <v>1712</v>
      </c>
      <c r="B1736" s="20">
        <v>-5.0510951066631087</v>
      </c>
      <c r="C1736" s="20">
        <v>5.0510951066631087</v>
      </c>
      <c r="D1736" s="20">
        <v>1.3155629454429987E-2</v>
      </c>
      <c r="F1736" s="20">
        <v>41.611962071480676</v>
      </c>
      <c r="G1736" s="20">
        <v>0.2950613611721471</v>
      </c>
    </row>
    <row r="1737" spans="1:7" x14ac:dyDescent="0.35">
      <c r="A1737" s="20">
        <v>1713</v>
      </c>
      <c r="B1737" s="20">
        <v>11.356059621285347</v>
      </c>
      <c r="C1737" s="20">
        <v>-11.339392954618679</v>
      </c>
      <c r="D1737" s="20">
        <v>-2.9533566246327851E-2</v>
      </c>
      <c r="F1737" s="20">
        <v>41.636275224896671</v>
      </c>
      <c r="G1737" s="20">
        <v>0.29602960296029601</v>
      </c>
    </row>
    <row r="1738" spans="1:7" x14ac:dyDescent="0.35">
      <c r="A1738" s="20">
        <v>1714</v>
      </c>
      <c r="B1738" s="20">
        <v>11.356059621285347</v>
      </c>
      <c r="C1738" s="20">
        <v>-11.277379621285347</v>
      </c>
      <c r="D1738" s="20">
        <v>-2.9372051878187921E-2</v>
      </c>
      <c r="F1738" s="20">
        <v>41.660588378312674</v>
      </c>
      <c r="G1738" s="20">
        <v>0.29625000000000001</v>
      </c>
    </row>
    <row r="1739" spans="1:7" x14ac:dyDescent="0.35">
      <c r="A1739" s="20">
        <v>1715</v>
      </c>
      <c r="B1739" s="20">
        <v>11.356059621285347</v>
      </c>
      <c r="C1739" s="20">
        <v>-11.353859621285347</v>
      </c>
      <c r="D1739" s="20">
        <v>-2.9571244829306099E-2</v>
      </c>
      <c r="F1739" s="20">
        <v>41.68490153172867</v>
      </c>
      <c r="G1739" s="20">
        <v>0.2984</v>
      </c>
    </row>
    <row r="1740" spans="1:7" x14ac:dyDescent="0.35">
      <c r="A1740" s="20">
        <v>1716</v>
      </c>
      <c r="B1740" s="20">
        <v>5.8870080453025295</v>
      </c>
      <c r="C1740" s="20">
        <v>-5.8120080453025293</v>
      </c>
      <c r="D1740" s="20">
        <v>-1.51374350740899E-2</v>
      </c>
      <c r="F1740" s="20">
        <v>41.709214685144666</v>
      </c>
      <c r="G1740" s="20">
        <v>0.30333333333333334</v>
      </c>
    </row>
    <row r="1741" spans="1:7" x14ac:dyDescent="0.35">
      <c r="A1741" s="20">
        <v>1717</v>
      </c>
      <c r="B1741" s="20">
        <v>16.278206039669882</v>
      </c>
      <c r="C1741" s="20">
        <v>-15.850947234156866</v>
      </c>
      <c r="D1741" s="20">
        <v>-4.1283956035436775E-2</v>
      </c>
      <c r="F1741" s="20">
        <v>41.733527838560668</v>
      </c>
      <c r="G1741" s="20">
        <v>0.30399999999999999</v>
      </c>
    </row>
    <row r="1742" spans="1:7" x14ac:dyDescent="0.35">
      <c r="A1742" s="20">
        <v>1718</v>
      </c>
      <c r="B1742" s="20">
        <v>3.6993874149094026</v>
      </c>
      <c r="C1742" s="20">
        <v>-3.6972445577665454</v>
      </c>
      <c r="D1742" s="20">
        <v>-9.6295116954384901E-3</v>
      </c>
      <c r="F1742" s="20">
        <v>41.757840991976664</v>
      </c>
      <c r="G1742" s="20">
        <v>0.30433333333333334</v>
      </c>
    </row>
    <row r="1743" spans="1:7" x14ac:dyDescent="0.35">
      <c r="A1743" s="20">
        <v>1719</v>
      </c>
      <c r="B1743" s="20">
        <v>11.356059621285347</v>
      </c>
      <c r="C1743" s="20">
        <v>-11.347309621285348</v>
      </c>
      <c r="D1743" s="20">
        <v>-2.9554185286552126E-2</v>
      </c>
      <c r="F1743" s="20">
        <v>41.78215414539266</v>
      </c>
      <c r="G1743" s="20">
        <v>0.30599999999999999</v>
      </c>
    </row>
    <row r="1744" spans="1:7" x14ac:dyDescent="0.35">
      <c r="A1744" s="20">
        <v>1720</v>
      </c>
      <c r="B1744" s="20">
        <v>11.356059621285347</v>
      </c>
      <c r="C1744" s="20">
        <v>-11.299809621285346</v>
      </c>
      <c r="D1744" s="20">
        <v>-2.9430471045206498E-2</v>
      </c>
      <c r="F1744" s="20">
        <v>41.806467298808663</v>
      </c>
      <c r="G1744" s="20">
        <v>0.30666666666666664</v>
      </c>
    </row>
    <row r="1745" spans="1:7" x14ac:dyDescent="0.35">
      <c r="A1745" s="20">
        <v>1721</v>
      </c>
      <c r="B1745" s="20">
        <v>11.356059621285347</v>
      </c>
      <c r="C1745" s="20">
        <v>-11.356059621285347</v>
      </c>
      <c r="D1745" s="20">
        <v>-2.9576974752063161E-2</v>
      </c>
      <c r="F1745" s="20">
        <v>41.830780452224658</v>
      </c>
      <c r="G1745" s="20">
        <v>0.308</v>
      </c>
    </row>
    <row r="1746" spans="1:7" x14ac:dyDescent="0.35">
      <c r="A1746" s="20">
        <v>1722</v>
      </c>
      <c r="B1746" s="20">
        <v>6.980818360499093</v>
      </c>
      <c r="C1746" s="20">
        <v>-6.9804711382768705</v>
      </c>
      <c r="D1746" s="20">
        <v>-1.818070928646217E-2</v>
      </c>
      <c r="F1746" s="20">
        <v>41.855093605640654</v>
      </c>
      <c r="G1746" s="20">
        <v>0.30813400000000002</v>
      </c>
    </row>
    <row r="1747" spans="1:7" x14ac:dyDescent="0.35">
      <c r="A1747" s="20">
        <v>1723</v>
      </c>
      <c r="B1747" s="20">
        <v>-3.4103796338682635</v>
      </c>
      <c r="C1747" s="20">
        <v>3.4753796338682634</v>
      </c>
      <c r="D1747" s="20">
        <v>9.0516622061483695E-3</v>
      </c>
      <c r="F1747" s="20">
        <v>41.879406759056657</v>
      </c>
      <c r="G1747" s="20">
        <v>0.30862068965517242</v>
      </c>
    </row>
    <row r="1748" spans="1:7" x14ac:dyDescent="0.35">
      <c r="A1748" s="20">
        <v>1724</v>
      </c>
      <c r="B1748" s="20">
        <v>11.356059621285347</v>
      </c>
      <c r="C1748" s="20">
        <v>-11.350226287952013</v>
      </c>
      <c r="D1748" s="20">
        <v>-2.9561781775055803E-2</v>
      </c>
      <c r="F1748" s="20">
        <v>41.903719912472653</v>
      </c>
      <c r="G1748" s="20">
        <v>0.30866666666666664</v>
      </c>
    </row>
    <row r="1749" spans="1:7" x14ac:dyDescent="0.35">
      <c r="A1749" s="20">
        <v>1725</v>
      </c>
      <c r="B1749" s="20">
        <v>11.356059621285347</v>
      </c>
      <c r="C1749" s="20">
        <v>-11.254241439467165</v>
      </c>
      <c r="D1749" s="20">
        <v>-2.9311788244298378E-2</v>
      </c>
      <c r="F1749" s="20">
        <v>41.928033065888648</v>
      </c>
      <c r="G1749" s="20">
        <v>0.309</v>
      </c>
    </row>
    <row r="1750" spans="1:7" x14ac:dyDescent="0.35">
      <c r="A1750" s="20">
        <v>1726</v>
      </c>
      <c r="B1750" s="20">
        <v>11.902964778883629</v>
      </c>
      <c r="C1750" s="20">
        <v>-11.565118625037474</v>
      </c>
      <c r="D1750" s="20">
        <v>-3.0121471089866667E-2</v>
      </c>
      <c r="F1750" s="20">
        <v>41.952346219304651</v>
      </c>
      <c r="G1750" s="20">
        <v>0.31114999999999998</v>
      </c>
    </row>
    <row r="1751" spans="1:7" x14ac:dyDescent="0.35">
      <c r="A1751" s="20">
        <v>1727</v>
      </c>
      <c r="B1751" s="20">
        <v>-2.3165693186717</v>
      </c>
      <c r="C1751" s="20">
        <v>2.3169026520050333</v>
      </c>
      <c r="D1751" s="20">
        <v>6.0343969234625027E-3</v>
      </c>
      <c r="F1751" s="20">
        <v>41.976659372720647</v>
      </c>
      <c r="G1751" s="20">
        <v>0.3125</v>
      </c>
    </row>
    <row r="1752" spans="1:7" x14ac:dyDescent="0.35">
      <c r="A1752" s="20">
        <v>1728</v>
      </c>
      <c r="B1752" s="20">
        <v>11.356059621285347</v>
      </c>
      <c r="C1752" s="20">
        <v>-10.672059621285348</v>
      </c>
      <c r="D1752" s="20">
        <v>-2.7795489676686165E-2</v>
      </c>
      <c r="F1752" s="20">
        <v>42.000972526136643</v>
      </c>
      <c r="G1752" s="20">
        <v>0.3125</v>
      </c>
    </row>
    <row r="1753" spans="1:7" x14ac:dyDescent="0.35">
      <c r="A1753" s="20">
        <v>1729</v>
      </c>
      <c r="B1753" s="20">
        <v>-5.0510951066631087</v>
      </c>
      <c r="C1753" s="20">
        <v>5.0510951066631087</v>
      </c>
      <c r="D1753" s="20">
        <v>1.3155629454429987E-2</v>
      </c>
      <c r="F1753" s="20">
        <v>42.025285679552645</v>
      </c>
      <c r="G1753" s="20">
        <v>0.31546666666666667</v>
      </c>
    </row>
    <row r="1754" spans="1:7" x14ac:dyDescent="0.35">
      <c r="A1754" s="20">
        <v>1730</v>
      </c>
      <c r="B1754" s="20">
        <v>11.356059621285347</v>
      </c>
      <c r="C1754" s="20">
        <v>-11.356059621285347</v>
      </c>
      <c r="D1754" s="20">
        <v>-2.9576974752063161E-2</v>
      </c>
      <c r="F1754" s="20">
        <v>42.049598832968641</v>
      </c>
      <c r="G1754" s="20">
        <v>0.31947058823529412</v>
      </c>
    </row>
    <row r="1755" spans="1:7" x14ac:dyDescent="0.35">
      <c r="A1755" s="20">
        <v>1731</v>
      </c>
      <c r="B1755" s="20">
        <v>20.106542142857855</v>
      </c>
      <c r="C1755" s="20">
        <v>-20.106542142857855</v>
      </c>
      <c r="D1755" s="20">
        <v>-5.2367696995526167E-2</v>
      </c>
      <c r="F1755" s="20">
        <v>42.073911986384637</v>
      </c>
      <c r="G1755" s="20">
        <v>0.32</v>
      </c>
    </row>
    <row r="1756" spans="1:7" x14ac:dyDescent="0.35">
      <c r="A1756" s="20">
        <v>1732</v>
      </c>
      <c r="B1756" s="20">
        <v>-5.0510951066631087</v>
      </c>
      <c r="C1756" s="20">
        <v>5.0510951066631087</v>
      </c>
      <c r="D1756" s="20">
        <v>1.3155629454429987E-2</v>
      </c>
      <c r="F1756" s="20">
        <v>42.09822513980064</v>
      </c>
      <c r="G1756" s="20">
        <v>0.32</v>
      </c>
    </row>
    <row r="1757" spans="1:7" x14ac:dyDescent="0.35">
      <c r="A1757" s="20">
        <v>1733</v>
      </c>
      <c r="B1757" s="20">
        <v>21.200352458054418</v>
      </c>
      <c r="C1757" s="20">
        <v>-21.200352458054418</v>
      </c>
      <c r="D1757" s="20">
        <v>-5.5216537275959043E-2</v>
      </c>
      <c r="F1757" s="20">
        <v>42.122538293216635</v>
      </c>
      <c r="G1757" s="20">
        <v>0.32028000000000001</v>
      </c>
    </row>
    <row r="1758" spans="1:7" x14ac:dyDescent="0.35">
      <c r="A1758" s="20">
        <v>1734</v>
      </c>
      <c r="B1758" s="20">
        <v>11.356059621285347</v>
      </c>
      <c r="C1758" s="20">
        <v>-11.355837399063125</v>
      </c>
      <c r="D1758" s="20">
        <v>-2.9576395971986691E-2</v>
      </c>
      <c r="F1758" s="20">
        <v>42.146851446632631</v>
      </c>
      <c r="G1758" s="20">
        <v>0.32050000000000001</v>
      </c>
    </row>
    <row r="1759" spans="1:7" x14ac:dyDescent="0.35">
      <c r="A1759" s="20">
        <v>1735</v>
      </c>
      <c r="B1759" s="20">
        <v>11.356059621285347</v>
      </c>
      <c r="C1759" s="20">
        <v>-11.246059621285347</v>
      </c>
      <c r="D1759" s="20">
        <v>-2.9290478614210136E-2</v>
      </c>
      <c r="F1759" s="20">
        <v>42.171164600048634</v>
      </c>
      <c r="G1759" s="20">
        <v>0.32050000000000001</v>
      </c>
    </row>
    <row r="1760" spans="1:7" x14ac:dyDescent="0.35">
      <c r="A1760" s="20">
        <v>1736</v>
      </c>
      <c r="B1760" s="20">
        <v>11.356059621285347</v>
      </c>
      <c r="C1760" s="20">
        <v>-11.348726287952013</v>
      </c>
      <c r="D1760" s="20">
        <v>-2.9557875009539627E-2</v>
      </c>
      <c r="F1760" s="20">
        <v>42.19547775346463</v>
      </c>
      <c r="G1760" s="20">
        <v>0.32500000000000001</v>
      </c>
    </row>
    <row r="1761" spans="1:7" x14ac:dyDescent="0.35">
      <c r="A1761" s="20">
        <v>1737</v>
      </c>
      <c r="B1761" s="20">
        <v>11.356059621285347</v>
      </c>
      <c r="C1761" s="20">
        <v>-11.143559621285346</v>
      </c>
      <c r="D1761" s="20">
        <v>-2.9023516303937996E-2</v>
      </c>
      <c r="F1761" s="20">
        <v>42.219790906880625</v>
      </c>
      <c r="G1761" s="20">
        <v>0.32500000000000001</v>
      </c>
    </row>
    <row r="1762" spans="1:7" x14ac:dyDescent="0.35">
      <c r="A1762" s="20">
        <v>1738</v>
      </c>
      <c r="B1762" s="20">
        <v>11.356059621285347</v>
      </c>
      <c r="C1762" s="20">
        <v>-11.352059621285347</v>
      </c>
      <c r="D1762" s="20">
        <v>-2.9566556710686687E-2</v>
      </c>
      <c r="F1762" s="20">
        <v>42.244104060296621</v>
      </c>
      <c r="G1762" s="20">
        <v>0.3256</v>
      </c>
    </row>
    <row r="1763" spans="1:7" x14ac:dyDescent="0.35">
      <c r="A1763" s="20">
        <v>1739</v>
      </c>
      <c r="B1763" s="20">
        <v>-4.5041899490648269</v>
      </c>
      <c r="C1763" s="20">
        <v>4.5051899490648273</v>
      </c>
      <c r="D1763" s="20">
        <v>1.1733813824557668E-2</v>
      </c>
      <c r="F1763" s="20">
        <v>42.268417213712624</v>
      </c>
      <c r="G1763" s="20">
        <v>0.3256</v>
      </c>
    </row>
    <row r="1764" spans="1:7" x14ac:dyDescent="0.35">
      <c r="A1764" s="20">
        <v>1740</v>
      </c>
      <c r="B1764" s="20">
        <v>11.356059621285347</v>
      </c>
      <c r="C1764" s="20">
        <v>-11.356059621285347</v>
      </c>
      <c r="D1764" s="20">
        <v>-2.9576974752063161E-2</v>
      </c>
      <c r="F1764" s="20">
        <v>42.29273036712862</v>
      </c>
      <c r="G1764" s="20">
        <v>0.33189999999999997</v>
      </c>
    </row>
    <row r="1765" spans="1:7" x14ac:dyDescent="0.35">
      <c r="A1765" s="20">
        <v>1741</v>
      </c>
      <c r="B1765" s="20">
        <v>3.1524822573111209</v>
      </c>
      <c r="C1765" s="20">
        <v>-2.0441489239777875</v>
      </c>
      <c r="D1765" s="20">
        <v>-5.3240070174186797E-3</v>
      </c>
      <c r="F1765" s="20">
        <v>42.317043520544615</v>
      </c>
      <c r="G1765" s="20">
        <v>0.33416666666666667</v>
      </c>
    </row>
    <row r="1766" spans="1:7" x14ac:dyDescent="0.35">
      <c r="A1766" s="20">
        <v>1742</v>
      </c>
      <c r="B1766" s="20">
        <v>10.262249306088783</v>
      </c>
      <c r="C1766" s="20">
        <v>-9.174749306088783</v>
      </c>
      <c r="D1766" s="20">
        <v>-2.3895729472401504E-2</v>
      </c>
      <c r="F1766" s="20">
        <v>42.341356673960618</v>
      </c>
      <c r="G1766" s="20">
        <v>0.33473333333333333</v>
      </c>
    </row>
    <row r="1767" spans="1:7" x14ac:dyDescent="0.35">
      <c r="A1767" s="20">
        <v>1743</v>
      </c>
      <c r="B1767" s="20">
        <v>15.184395724473321</v>
      </c>
      <c r="C1767" s="20">
        <v>-14.180229057806654</v>
      </c>
      <c r="D1767" s="20">
        <v>-3.693255326302599E-2</v>
      </c>
      <c r="F1767" s="20">
        <v>42.365669827376614</v>
      </c>
      <c r="G1767" s="20">
        <v>0.33559730999999998</v>
      </c>
    </row>
    <row r="1768" spans="1:7" x14ac:dyDescent="0.35">
      <c r="A1768" s="20">
        <v>1744</v>
      </c>
      <c r="B1768" s="20">
        <v>3.1524822573111209</v>
      </c>
      <c r="C1768" s="20">
        <v>-1.9679368027656663</v>
      </c>
      <c r="D1768" s="20">
        <v>-5.1255117593745035E-3</v>
      </c>
      <c r="F1768" s="20">
        <v>42.38998298079261</v>
      </c>
      <c r="G1768" s="20">
        <v>0.33600000000000002</v>
      </c>
    </row>
    <row r="1769" spans="1:7" x14ac:dyDescent="0.35">
      <c r="A1769" s="20">
        <v>1745</v>
      </c>
      <c r="B1769" s="20">
        <v>8.0746286756956565</v>
      </c>
      <c r="C1769" s="20">
        <v>-6.9344858185527993</v>
      </c>
      <c r="D1769" s="20">
        <v>-1.8060940045563235E-2</v>
      </c>
      <c r="F1769" s="20">
        <v>42.414296134208612</v>
      </c>
      <c r="G1769" s="20">
        <v>0.33666666666666667</v>
      </c>
    </row>
    <row r="1770" spans="1:7" x14ac:dyDescent="0.35">
      <c r="A1770" s="20">
        <v>1746</v>
      </c>
      <c r="B1770" s="20">
        <v>11.356059621285347</v>
      </c>
      <c r="C1770" s="20">
        <v>-9.875059621285347</v>
      </c>
      <c r="D1770" s="20">
        <v>-2.5719694932423785E-2</v>
      </c>
      <c r="F1770" s="20">
        <v>42.438609287624608</v>
      </c>
      <c r="G1770" s="20">
        <v>0.33784615384615385</v>
      </c>
    </row>
    <row r="1771" spans="1:7" x14ac:dyDescent="0.35">
      <c r="A1771" s="20">
        <v>1747</v>
      </c>
      <c r="B1771" s="20">
        <v>11.902964778883629</v>
      </c>
      <c r="C1771" s="20">
        <v>-10.853409223328073</v>
      </c>
      <c r="D1771" s="20">
        <v>-2.8267816591108202E-2</v>
      </c>
      <c r="F1771" s="20">
        <v>42.462922441040604</v>
      </c>
      <c r="G1771" s="20">
        <v>0.33790999999999999</v>
      </c>
    </row>
    <row r="1772" spans="1:7" x14ac:dyDescent="0.35">
      <c r="A1772" s="20">
        <v>1748</v>
      </c>
      <c r="B1772" s="20">
        <v>11.356059621285347</v>
      </c>
      <c r="C1772" s="20">
        <v>-10.056579621285348</v>
      </c>
      <c r="D1772" s="20">
        <v>-2.6192465650088162E-2</v>
      </c>
      <c r="F1772" s="20">
        <v>42.487235594456607</v>
      </c>
      <c r="G1772" s="20">
        <v>0.34</v>
      </c>
    </row>
    <row r="1773" spans="1:7" x14ac:dyDescent="0.35">
      <c r="A1773" s="20">
        <v>1749</v>
      </c>
      <c r="B1773" s="20">
        <v>7.5277235180973747</v>
      </c>
      <c r="C1773" s="20">
        <v>-6.2928478962068279</v>
      </c>
      <c r="D1773" s="20">
        <v>-1.6389787439634502E-2</v>
      </c>
      <c r="F1773" s="20">
        <v>42.511548747872602</v>
      </c>
      <c r="G1773" s="20">
        <v>0.34</v>
      </c>
    </row>
    <row r="1774" spans="1:7" x14ac:dyDescent="0.35">
      <c r="A1774" s="20">
        <v>1750</v>
      </c>
      <c r="B1774" s="20">
        <v>14.090585409276756</v>
      </c>
      <c r="C1774" s="20">
        <v>-12.074385409276756</v>
      </c>
      <c r="D1774" s="20">
        <v>-3.1447861697333802E-2</v>
      </c>
      <c r="F1774" s="20">
        <v>42.535861901288598</v>
      </c>
      <c r="G1774" s="20">
        <v>0.34079999999999999</v>
      </c>
    </row>
    <row r="1775" spans="1:7" x14ac:dyDescent="0.35">
      <c r="A1775" s="20">
        <v>1751</v>
      </c>
      <c r="B1775" s="20">
        <v>11.356059621285347</v>
      </c>
      <c r="C1775" s="20">
        <v>-10.327059621285347</v>
      </c>
      <c r="D1775" s="20">
        <v>-2.6896933607965311E-2</v>
      </c>
      <c r="F1775" s="20">
        <v>42.560175054704601</v>
      </c>
      <c r="G1775" s="20">
        <v>0.34399999999999997</v>
      </c>
    </row>
    <row r="1776" spans="1:7" x14ac:dyDescent="0.35">
      <c r="A1776" s="20">
        <v>1752</v>
      </c>
      <c r="B1776" s="20">
        <v>11.356059621285347</v>
      </c>
      <c r="C1776" s="20">
        <v>-8.7543929546186803</v>
      </c>
      <c r="D1776" s="20">
        <v>-2.2800907006781748E-2</v>
      </c>
      <c r="F1776" s="20">
        <v>42.584488208120597</v>
      </c>
      <c r="G1776" s="20">
        <v>0.34410000000000002</v>
      </c>
    </row>
    <row r="1777" spans="1:7" x14ac:dyDescent="0.35">
      <c r="A1777" s="20">
        <v>1753</v>
      </c>
      <c r="B1777" s="20">
        <v>11.356059621285347</v>
      </c>
      <c r="C1777" s="20">
        <v>-10.276059621285347</v>
      </c>
      <c r="D1777" s="20">
        <v>-2.6764103580415269E-2</v>
      </c>
      <c r="F1777" s="20">
        <v>42.608801361536592</v>
      </c>
      <c r="G1777" s="20">
        <v>0.34527999999999998</v>
      </c>
    </row>
    <row r="1778" spans="1:7" x14ac:dyDescent="0.35">
      <c r="A1778" s="20">
        <v>1754</v>
      </c>
      <c r="B1778" s="20">
        <v>11.356059621285347</v>
      </c>
      <c r="C1778" s="20">
        <v>-10.250765503638288</v>
      </c>
      <c r="D1778" s="20">
        <v>-2.6698224789358158E-2</v>
      </c>
      <c r="F1778" s="20">
        <v>42.633114514952595</v>
      </c>
      <c r="G1778" s="20">
        <v>0.34625</v>
      </c>
    </row>
    <row r="1779" spans="1:7" x14ac:dyDescent="0.35">
      <c r="A1779" s="20">
        <v>1755</v>
      </c>
      <c r="B1779" s="20">
        <v>11.356059621285347</v>
      </c>
      <c r="C1779" s="20">
        <v>-10.156059621285348</v>
      </c>
      <c r="D1779" s="20">
        <v>-2.6451562339121062E-2</v>
      </c>
      <c r="F1779" s="20">
        <v>42.657427668368591</v>
      </c>
      <c r="G1779" s="20">
        <v>0.34802513464991025</v>
      </c>
    </row>
    <row r="1780" spans="1:7" x14ac:dyDescent="0.35">
      <c r="A1780" s="20">
        <v>1756</v>
      </c>
      <c r="B1780" s="20">
        <v>5.8870080453025295</v>
      </c>
      <c r="C1780" s="20">
        <v>-4.8587171362116202</v>
      </c>
      <c r="D1780" s="20">
        <v>-1.2654579040408577E-2</v>
      </c>
      <c r="F1780" s="20">
        <v>42.681740821784587</v>
      </c>
      <c r="G1780" s="20">
        <v>0.35</v>
      </c>
    </row>
    <row r="1781" spans="1:7" x14ac:dyDescent="0.35">
      <c r="A1781" s="20">
        <v>1757</v>
      </c>
      <c r="B1781" s="20">
        <v>11.356059621285347</v>
      </c>
      <c r="C1781" s="20">
        <v>-10.196059621285347</v>
      </c>
      <c r="D1781" s="20">
        <v>-2.6555742752885796E-2</v>
      </c>
      <c r="F1781" s="20">
        <v>42.706053975200589</v>
      </c>
      <c r="G1781" s="20">
        <v>0.35174193548387095</v>
      </c>
    </row>
    <row r="1782" spans="1:7" x14ac:dyDescent="0.35">
      <c r="A1782" s="20">
        <v>1758</v>
      </c>
      <c r="B1782" s="20">
        <v>-5.0510951066631087</v>
      </c>
      <c r="C1782" s="20">
        <v>6.1980951066631089</v>
      </c>
      <c r="D1782" s="20">
        <v>1.6143002819133813E-2</v>
      </c>
      <c r="F1782" s="20">
        <v>42.730367128616585</v>
      </c>
      <c r="G1782" s="20">
        <v>0.35239999999999999</v>
      </c>
    </row>
    <row r="1783" spans="1:7" x14ac:dyDescent="0.35">
      <c r="A1783" s="20">
        <v>1759</v>
      </c>
      <c r="B1783" s="20">
        <v>16.825111197268164</v>
      </c>
      <c r="C1783" s="20">
        <v>-15.759111197268163</v>
      </c>
      <c r="D1783" s="20">
        <v>-4.1044768127397303E-2</v>
      </c>
      <c r="F1783" s="20">
        <v>42.754680282032581</v>
      </c>
      <c r="G1783" s="20">
        <v>0.35338000000000003</v>
      </c>
    </row>
    <row r="1784" spans="1:7" x14ac:dyDescent="0.35">
      <c r="A1784" s="20">
        <v>1760</v>
      </c>
      <c r="B1784" s="20">
        <v>16.825111197268164</v>
      </c>
      <c r="C1784" s="20">
        <v>-15.170711197268163</v>
      </c>
      <c r="D1784" s="20">
        <v>-3.9512274240918029E-2</v>
      </c>
      <c r="F1784" s="20">
        <v>42.778993435448584</v>
      </c>
      <c r="G1784" s="20">
        <v>0.35537409090909089</v>
      </c>
    </row>
    <row r="1785" spans="1:7" x14ac:dyDescent="0.35">
      <c r="A1785" s="20">
        <v>1761</v>
      </c>
      <c r="B1785" s="20">
        <v>0.41795646931970865</v>
      </c>
      <c r="C1785" s="20">
        <v>1.1320435306802914</v>
      </c>
      <c r="D1785" s="20">
        <v>2.9484190856491539E-3</v>
      </c>
      <c r="F1785" s="20">
        <v>42.803306588864579</v>
      </c>
      <c r="G1785" s="20">
        <v>0.35639999999999999</v>
      </c>
    </row>
    <row r="1786" spans="1:7" x14ac:dyDescent="0.35">
      <c r="A1786" s="20">
        <v>1762</v>
      </c>
      <c r="B1786" s="20">
        <v>11.356059621285347</v>
      </c>
      <c r="C1786" s="20">
        <v>-2.5060596212853472</v>
      </c>
      <c r="D1786" s="20">
        <v>-6.5270582066151699E-3</v>
      </c>
      <c r="F1786" s="20">
        <v>42.827619742280575</v>
      </c>
      <c r="G1786" s="20">
        <v>0.35855999999999999</v>
      </c>
    </row>
    <row r="1787" spans="1:7" x14ac:dyDescent="0.35">
      <c r="A1787" s="20">
        <v>1763</v>
      </c>
      <c r="B1787" s="20">
        <v>11.356059621285347</v>
      </c>
      <c r="C1787" s="20">
        <v>-10.336976287952014</v>
      </c>
      <c r="D1787" s="20">
        <v>-2.6922761668877818E-2</v>
      </c>
      <c r="F1787" s="20">
        <v>42.851932895696578</v>
      </c>
      <c r="G1787" s="20">
        <v>0.36014285714285715</v>
      </c>
    </row>
    <row r="1788" spans="1:7" x14ac:dyDescent="0.35">
      <c r="A1788" s="20">
        <v>1764</v>
      </c>
      <c r="B1788" s="20">
        <v>11.902964778883629</v>
      </c>
      <c r="C1788" s="20">
        <v>-11.706964778883629</v>
      </c>
      <c r="D1788" s="20">
        <v>-3.0490910864832389E-2</v>
      </c>
      <c r="F1788" s="20">
        <v>42.876246049112574</v>
      </c>
      <c r="G1788" s="20">
        <v>0.36236363636363639</v>
      </c>
    </row>
    <row r="1789" spans="1:7" x14ac:dyDescent="0.35">
      <c r="A1789" s="20">
        <v>1765</v>
      </c>
      <c r="B1789" s="20">
        <v>11.356059621285347</v>
      </c>
      <c r="C1789" s="20">
        <v>-10.761381221285347</v>
      </c>
      <c r="D1789" s="20">
        <v>-2.8028128707839373E-2</v>
      </c>
      <c r="F1789" s="20">
        <v>42.900559202528569</v>
      </c>
      <c r="G1789" s="20">
        <v>0.36359999999999998</v>
      </c>
    </row>
    <row r="1790" spans="1:7" x14ac:dyDescent="0.35">
      <c r="A1790" s="20">
        <v>1766</v>
      </c>
      <c r="B1790" s="20">
        <v>16.278206039669882</v>
      </c>
      <c r="C1790" s="20">
        <v>-16.278206039669882</v>
      </c>
      <c r="D1790" s="20">
        <v>-4.2396756014011105E-2</v>
      </c>
      <c r="F1790" s="20">
        <v>42.924872355944572</v>
      </c>
      <c r="G1790" s="20">
        <v>0.36404444444444445</v>
      </c>
    </row>
    <row r="1791" spans="1:7" x14ac:dyDescent="0.35">
      <c r="A1791" s="20">
        <v>1767</v>
      </c>
      <c r="B1791" s="20">
        <v>11.356059621285347</v>
      </c>
      <c r="C1791" s="20">
        <v>-10.898859621285347</v>
      </c>
      <c r="D1791" s="20">
        <v>-2.8386192622732221E-2</v>
      </c>
      <c r="F1791" s="20">
        <v>42.949185509360568</v>
      </c>
      <c r="G1791" s="20">
        <v>0.36457142857142855</v>
      </c>
    </row>
    <row r="1792" spans="1:7" x14ac:dyDescent="0.35">
      <c r="A1792" s="20">
        <v>1768</v>
      </c>
      <c r="B1792" s="20">
        <v>-5.0510951066631087</v>
      </c>
      <c r="C1792" s="20">
        <v>5.0884951066631086</v>
      </c>
      <c r="D1792" s="20">
        <v>1.3253038141300015E-2</v>
      </c>
      <c r="F1792" s="20">
        <v>42.973498662776564</v>
      </c>
      <c r="G1792" s="20">
        <v>0.36499999999999999</v>
      </c>
    </row>
    <row r="1793" spans="1:7" x14ac:dyDescent="0.35">
      <c r="A1793" s="20">
        <v>1769</v>
      </c>
      <c r="B1793" s="20">
        <v>11.356059621285347</v>
      </c>
      <c r="C1793" s="20">
        <v>-11.329034621285347</v>
      </c>
      <c r="D1793" s="20">
        <v>-2.950658786001336E-2</v>
      </c>
      <c r="F1793" s="20">
        <v>42.997811816192566</v>
      </c>
      <c r="G1793" s="20">
        <v>0.36499999999999999</v>
      </c>
    </row>
    <row r="1794" spans="1:7" x14ac:dyDescent="0.35">
      <c r="A1794" s="20">
        <v>1770</v>
      </c>
      <c r="B1794" s="20">
        <v>8.6215338332939382</v>
      </c>
      <c r="C1794" s="20">
        <v>-8.0563909761510804</v>
      </c>
      <c r="D1794" s="20">
        <v>-2.0982953633647761E-2</v>
      </c>
      <c r="F1794" s="20">
        <v>43.022124969608562</v>
      </c>
      <c r="G1794" s="20">
        <v>0.36589147286821705</v>
      </c>
    </row>
    <row r="1795" spans="1:7" x14ac:dyDescent="0.35">
      <c r="A1795" s="20">
        <v>1771</v>
      </c>
      <c r="B1795" s="20">
        <v>11.356059621285347</v>
      </c>
      <c r="C1795" s="20">
        <v>-11.142964383190108</v>
      </c>
      <c r="D1795" s="20">
        <v>-2.9021966000161735E-2</v>
      </c>
      <c r="F1795" s="20">
        <v>43.046438123024558</v>
      </c>
      <c r="G1795" s="20">
        <v>0.36849999999999999</v>
      </c>
    </row>
    <row r="1796" spans="1:7" x14ac:dyDescent="0.35">
      <c r="A1796" s="20">
        <v>1772</v>
      </c>
      <c r="B1796" s="20">
        <v>-5.0510951066631087</v>
      </c>
      <c r="C1796" s="20">
        <v>5.2070951066631084</v>
      </c>
      <c r="D1796" s="20">
        <v>1.3561933068112458E-2</v>
      </c>
      <c r="F1796" s="20">
        <v>43.070751276440561</v>
      </c>
      <c r="G1796" s="20">
        <v>0.37333333333333335</v>
      </c>
    </row>
    <row r="1797" spans="1:7" x14ac:dyDescent="0.35">
      <c r="A1797" s="20">
        <v>1773</v>
      </c>
      <c r="B1797" s="20">
        <v>3.1524822573111209</v>
      </c>
      <c r="C1797" s="20">
        <v>-3.0899155906444542</v>
      </c>
      <c r="D1797" s="20">
        <v>-8.04771711828625E-3</v>
      </c>
      <c r="F1797" s="20">
        <v>43.095064429856556</v>
      </c>
      <c r="G1797" s="20">
        <v>0.37412499999999999</v>
      </c>
    </row>
    <row r="1798" spans="1:7" x14ac:dyDescent="0.35">
      <c r="A1798" s="20">
        <v>1774</v>
      </c>
      <c r="B1798" s="20">
        <v>4.7931977301059661</v>
      </c>
      <c r="C1798" s="20">
        <v>-4.333997730105966</v>
      </c>
      <c r="D1798" s="20">
        <v>-1.1287941919446728E-2</v>
      </c>
      <c r="F1798" s="20">
        <v>43.119377583272552</v>
      </c>
      <c r="G1798" s="20">
        <v>0.375</v>
      </c>
    </row>
    <row r="1799" spans="1:7" x14ac:dyDescent="0.35">
      <c r="A1799" s="20">
        <v>1775</v>
      </c>
      <c r="B1799" s="20">
        <v>3.1524822573111209</v>
      </c>
      <c r="C1799" s="20">
        <v>-2.5014668726957363</v>
      </c>
      <c r="D1799" s="20">
        <v>-6.5150963454055928E-3</v>
      </c>
      <c r="F1799" s="20">
        <v>43.143690736688555</v>
      </c>
      <c r="G1799" s="20">
        <v>0.37533333333333335</v>
      </c>
    </row>
    <row r="1800" spans="1:7" x14ac:dyDescent="0.35">
      <c r="A1800" s="20">
        <v>1776</v>
      </c>
      <c r="B1800" s="20">
        <v>8.0746286756956565</v>
      </c>
      <c r="C1800" s="20">
        <v>-8.0076286756956563</v>
      </c>
      <c r="D1800" s="20">
        <v>-2.0855951717708598E-2</v>
      </c>
      <c r="F1800" s="20">
        <v>43.168003890104551</v>
      </c>
      <c r="G1800" s="20">
        <v>0.3775</v>
      </c>
    </row>
    <row r="1801" spans="1:7" x14ac:dyDescent="0.35">
      <c r="A1801" s="20">
        <v>1777</v>
      </c>
      <c r="B1801" s="20">
        <v>11.356059621285347</v>
      </c>
      <c r="C1801" s="20">
        <v>-11.220434621285348</v>
      </c>
      <c r="D1801" s="20">
        <v>-2.9223738036642102E-2</v>
      </c>
      <c r="F1801" s="20">
        <v>43.192317043520546</v>
      </c>
      <c r="G1801" s="20">
        <v>0.3775</v>
      </c>
    </row>
    <row r="1802" spans="1:7" x14ac:dyDescent="0.35">
      <c r="A1802" s="20">
        <v>1778</v>
      </c>
      <c r="B1802" s="20">
        <v>3.1524822573111209</v>
      </c>
      <c r="C1802" s="20">
        <v>-3.1325822573111211</v>
      </c>
      <c r="D1802" s="20">
        <v>-8.158842892968636E-3</v>
      </c>
      <c r="F1802" s="20">
        <v>43.216630196936549</v>
      </c>
      <c r="G1802" s="20">
        <v>0.38066666666666665</v>
      </c>
    </row>
    <row r="1803" spans="1:7" x14ac:dyDescent="0.35">
      <c r="A1803" s="20">
        <v>1779</v>
      </c>
      <c r="B1803" s="20">
        <v>11.356059621285347</v>
      </c>
      <c r="C1803" s="20">
        <v>-10.993695984921711</v>
      </c>
      <c r="D1803" s="20">
        <v>-2.8633194912821708E-2</v>
      </c>
      <c r="F1803" s="20">
        <v>43.240943350352545</v>
      </c>
      <c r="G1803" s="20">
        <v>0.38119999999999998</v>
      </c>
    </row>
    <row r="1804" spans="1:7" x14ac:dyDescent="0.35">
      <c r="A1804" s="20">
        <v>1780</v>
      </c>
      <c r="B1804" s="20">
        <v>-5.0510951066631087</v>
      </c>
      <c r="C1804" s="20">
        <v>5.4485284399964424</v>
      </c>
      <c r="D1804" s="20">
        <v>1.4190748682194117E-2</v>
      </c>
      <c r="F1804" s="20">
        <v>43.265256503768541</v>
      </c>
      <c r="G1804" s="20">
        <v>0.38333333333333336</v>
      </c>
    </row>
    <row r="1805" spans="1:7" x14ac:dyDescent="0.35">
      <c r="A1805" s="20">
        <v>1781</v>
      </c>
      <c r="B1805" s="20">
        <v>10.809154463687065</v>
      </c>
      <c r="C1805" s="20">
        <v>-10.551518100050702</v>
      </c>
      <c r="D1805" s="20">
        <v>-2.748153803773476E-2</v>
      </c>
      <c r="F1805" s="20">
        <v>43.289569657184543</v>
      </c>
      <c r="G1805" s="20">
        <v>0.38390000000000002</v>
      </c>
    </row>
    <row r="1806" spans="1:7" x14ac:dyDescent="0.35">
      <c r="A1806" s="20">
        <v>1782</v>
      </c>
      <c r="B1806" s="20">
        <v>9.7153441484905017</v>
      </c>
      <c r="C1806" s="20">
        <v>-9.5604298627762159</v>
      </c>
      <c r="D1806" s="20">
        <v>-2.4900238471819273E-2</v>
      </c>
      <c r="F1806" s="20">
        <v>43.313882810600539</v>
      </c>
      <c r="G1806" s="20">
        <v>0.38636363636363635</v>
      </c>
    </row>
    <row r="1807" spans="1:7" x14ac:dyDescent="0.35">
      <c r="A1807" s="20">
        <v>1783</v>
      </c>
      <c r="B1807" s="20">
        <v>11.356059621285347</v>
      </c>
      <c r="C1807" s="20">
        <v>-11.119134621285347</v>
      </c>
      <c r="D1807" s="20">
        <v>-2.8959901138782905E-2</v>
      </c>
      <c r="F1807" s="20">
        <v>43.338195964016535</v>
      </c>
      <c r="G1807" s="20">
        <v>0.38735714285714284</v>
      </c>
    </row>
    <row r="1808" spans="1:7" x14ac:dyDescent="0.35">
      <c r="A1808" s="20">
        <v>1784</v>
      </c>
      <c r="B1808" s="20">
        <v>10.262249306088783</v>
      </c>
      <c r="C1808" s="20">
        <v>-9.8646493060887828</v>
      </c>
      <c r="D1808" s="20">
        <v>-2.5692581158808802E-2</v>
      </c>
      <c r="F1808" s="20">
        <v>43.362509117432538</v>
      </c>
      <c r="G1808" s="20">
        <v>0.3886</v>
      </c>
    </row>
    <row r="1809" spans="1:7" x14ac:dyDescent="0.35">
      <c r="A1809" s="20">
        <v>1785</v>
      </c>
      <c r="B1809" s="20">
        <v>10.809154463687065</v>
      </c>
      <c r="C1809" s="20">
        <v>-10.606946130353732</v>
      </c>
      <c r="D1809" s="20">
        <v>-2.7625900916013111E-2</v>
      </c>
      <c r="F1809" s="20">
        <v>43.386822270848533</v>
      </c>
      <c r="G1809" s="20">
        <v>0.39</v>
      </c>
    </row>
    <row r="1810" spans="1:7" x14ac:dyDescent="0.35">
      <c r="A1810" s="20">
        <v>1786</v>
      </c>
      <c r="B1810" s="20">
        <v>11.356059621285347</v>
      </c>
      <c r="C1810" s="20">
        <v>-10.879743831811663</v>
      </c>
      <c r="D1810" s="20">
        <v>-2.833640535131202E-2</v>
      </c>
      <c r="F1810" s="20">
        <v>43.411135424264529</v>
      </c>
      <c r="G1810" s="20">
        <v>0.391125</v>
      </c>
    </row>
    <row r="1811" spans="1:7" x14ac:dyDescent="0.35">
      <c r="A1811" s="20">
        <v>1787</v>
      </c>
      <c r="B1811" s="20">
        <v>11.356059621285347</v>
      </c>
      <c r="C1811" s="20">
        <v>-11.202759621285347</v>
      </c>
      <c r="D1811" s="20">
        <v>-2.9177703316309807E-2</v>
      </c>
      <c r="F1811" s="20">
        <v>43.435448577680532</v>
      </c>
      <c r="G1811" s="20">
        <v>0.39120962394619685</v>
      </c>
    </row>
    <row r="1812" spans="1:7" x14ac:dyDescent="0.35">
      <c r="A1812" s="20">
        <v>1788</v>
      </c>
      <c r="B1812" s="20">
        <v>11.356059621285347</v>
      </c>
      <c r="C1812" s="20">
        <v>-11.342241439467164</v>
      </c>
      <c r="D1812" s="20">
        <v>-2.9540985154580795E-2</v>
      </c>
      <c r="F1812" s="20">
        <v>43.459761731096528</v>
      </c>
      <c r="G1812" s="20">
        <v>0.39169999999999999</v>
      </c>
    </row>
    <row r="1813" spans="1:7" x14ac:dyDescent="0.35">
      <c r="A1813" s="20">
        <v>1789</v>
      </c>
      <c r="B1813" s="20">
        <v>-5.0510951066631087</v>
      </c>
      <c r="C1813" s="20">
        <v>5.0560951066631086</v>
      </c>
      <c r="D1813" s="20">
        <v>1.3168652006150578E-2</v>
      </c>
      <c r="F1813" s="20">
        <v>43.484074884512523</v>
      </c>
      <c r="G1813" s="20">
        <v>0.39358823529411763</v>
      </c>
    </row>
    <row r="1814" spans="1:7" x14ac:dyDescent="0.35">
      <c r="A1814" s="20">
        <v>1790</v>
      </c>
      <c r="B1814" s="20">
        <v>11.356059621285347</v>
      </c>
      <c r="C1814" s="20">
        <v>-11.306483863709589</v>
      </c>
      <c r="D1814" s="20">
        <v>-2.9447854178639592E-2</v>
      </c>
      <c r="F1814" s="20">
        <v>43.508388037928526</v>
      </c>
      <c r="G1814" s="20">
        <v>0.39395294117647056</v>
      </c>
    </row>
    <row r="1815" spans="1:7" x14ac:dyDescent="0.35">
      <c r="A1815" s="20">
        <v>1791</v>
      </c>
      <c r="B1815" s="20">
        <v>-5.0510951066631087</v>
      </c>
      <c r="C1815" s="20">
        <v>5.0867617733297754</v>
      </c>
      <c r="D1815" s="20">
        <v>1.3248523656703544E-2</v>
      </c>
      <c r="F1815" s="20">
        <v>43.532701191344522</v>
      </c>
      <c r="G1815" s="20">
        <v>0.39426666666666665</v>
      </c>
    </row>
    <row r="1816" spans="1:7" x14ac:dyDescent="0.35">
      <c r="A1816" s="20">
        <v>1792</v>
      </c>
      <c r="B1816" s="20">
        <v>7.5277235180973747</v>
      </c>
      <c r="C1816" s="20">
        <v>-6.9164835180973743</v>
      </c>
      <c r="D1816" s="20">
        <v>-1.8014052867809154E-2</v>
      </c>
      <c r="F1816" s="20">
        <v>43.557014344760518</v>
      </c>
      <c r="G1816" s="20">
        <v>0.39500000000000002</v>
      </c>
    </row>
    <row r="1817" spans="1:7" x14ac:dyDescent="0.35">
      <c r="A1817" s="20">
        <v>1793</v>
      </c>
      <c r="B1817" s="20">
        <v>11.356059621285347</v>
      </c>
      <c r="C1817" s="20">
        <v>-11.342726287952013</v>
      </c>
      <c r="D1817" s="20">
        <v>-2.9542247947474915E-2</v>
      </c>
      <c r="F1817" s="20">
        <v>43.58132749817652</v>
      </c>
      <c r="G1817" s="20">
        <v>0.39627499999999999</v>
      </c>
    </row>
    <row r="1818" spans="1:7" x14ac:dyDescent="0.35">
      <c r="A1818" s="20">
        <v>1794</v>
      </c>
      <c r="B1818" s="20">
        <v>8.6215338332939382</v>
      </c>
      <c r="C1818" s="20">
        <v>-8.5107560555161612</v>
      </c>
      <c r="D1818" s="20">
        <v>-2.21663521828603E-2</v>
      </c>
      <c r="F1818" s="20">
        <v>43.605640651592516</v>
      </c>
      <c r="G1818" s="20">
        <v>0.39743333333333336</v>
      </c>
    </row>
    <row r="1819" spans="1:7" x14ac:dyDescent="0.35">
      <c r="A1819" s="20">
        <v>1795</v>
      </c>
      <c r="B1819" s="20">
        <v>11.902964778883629</v>
      </c>
      <c r="C1819" s="20">
        <v>-11.515607636026486</v>
      </c>
      <c r="D1819" s="20">
        <v>-2.9992519206840016E-2</v>
      </c>
      <c r="F1819" s="20">
        <v>43.629953805008512</v>
      </c>
      <c r="G1819" s="20">
        <v>0.39760000000000001</v>
      </c>
    </row>
    <row r="1820" spans="1:7" x14ac:dyDescent="0.35">
      <c r="A1820" s="20">
        <v>1796</v>
      </c>
      <c r="B1820" s="20">
        <v>-5.0510951066631087</v>
      </c>
      <c r="C1820" s="20">
        <v>5.2716214224525828</v>
      </c>
      <c r="D1820" s="20">
        <v>1.3729992525053997E-2</v>
      </c>
      <c r="F1820" s="20">
        <v>43.654266958424515</v>
      </c>
      <c r="G1820" s="20">
        <v>0.39942857142857141</v>
      </c>
    </row>
    <row r="1821" spans="1:7" x14ac:dyDescent="0.35">
      <c r="A1821" s="20">
        <v>1797</v>
      </c>
      <c r="B1821" s="20">
        <v>11.356059621285347</v>
      </c>
      <c r="C1821" s="20">
        <v>-10.680559621285347</v>
      </c>
      <c r="D1821" s="20">
        <v>-2.781762801461117E-2</v>
      </c>
      <c r="F1821" s="20">
        <v>43.67858011184051</v>
      </c>
      <c r="G1821" s="20">
        <v>0.4</v>
      </c>
    </row>
    <row r="1822" spans="1:7" x14ac:dyDescent="0.35">
      <c r="A1822" s="20">
        <v>1798</v>
      </c>
      <c r="B1822" s="20">
        <v>-5.0510951066631087</v>
      </c>
      <c r="C1822" s="20">
        <v>5.1874701066631088</v>
      </c>
      <c r="D1822" s="20">
        <v>1.3510819552609136E-2</v>
      </c>
      <c r="F1822" s="20">
        <v>43.702893265256506</v>
      </c>
      <c r="G1822" s="20">
        <v>0.4</v>
      </c>
    </row>
    <row r="1823" spans="1:7" x14ac:dyDescent="0.35">
      <c r="A1823" s="20">
        <v>1799</v>
      </c>
      <c r="B1823" s="20">
        <v>16.825111197268164</v>
      </c>
      <c r="C1823" s="20">
        <v>-16.807653697268165</v>
      </c>
      <c r="D1823" s="20">
        <v>-4.3775707914895094E-2</v>
      </c>
      <c r="F1823" s="20">
        <v>43.727206418672509</v>
      </c>
      <c r="G1823" s="20">
        <v>0.4002</v>
      </c>
    </row>
    <row r="1824" spans="1:7" x14ac:dyDescent="0.35">
      <c r="A1824" s="20">
        <v>1800</v>
      </c>
      <c r="B1824" s="20">
        <v>11.356059621285347</v>
      </c>
      <c r="C1824" s="20">
        <v>-11.151563296166454</v>
      </c>
      <c r="D1824" s="20">
        <v>-2.9044361957956802E-2</v>
      </c>
      <c r="F1824" s="20">
        <v>43.751519572088505</v>
      </c>
      <c r="G1824" s="20">
        <v>0.40100000000000002</v>
      </c>
    </row>
    <row r="1825" spans="1:7" x14ac:dyDescent="0.35">
      <c r="A1825" s="20">
        <v>1801</v>
      </c>
      <c r="B1825" s="20">
        <v>10.262249306088783</v>
      </c>
      <c r="C1825" s="20">
        <v>-10.123719894324077</v>
      </c>
      <c r="D1825" s="20">
        <v>-2.636733318572447E-2</v>
      </c>
      <c r="F1825" s="20">
        <v>43.7758327255045</v>
      </c>
      <c r="G1825" s="20">
        <v>0.40404000000000001</v>
      </c>
    </row>
    <row r="1826" spans="1:7" x14ac:dyDescent="0.35">
      <c r="A1826" s="20">
        <v>1802</v>
      </c>
      <c r="B1826" s="20">
        <v>15.184395724473321</v>
      </c>
      <c r="C1826" s="20">
        <v>-14.699538581616178</v>
      </c>
      <c r="D1826" s="20">
        <v>-3.82851002895871E-2</v>
      </c>
      <c r="F1826" s="20">
        <v>43.800145878920503</v>
      </c>
      <c r="G1826" s="20">
        <v>0.40749999999999997</v>
      </c>
    </row>
    <row r="1827" spans="1:7" x14ac:dyDescent="0.35">
      <c r="A1827" s="20">
        <v>1803</v>
      </c>
      <c r="B1827" s="20">
        <v>10.809154463687065</v>
      </c>
      <c r="C1827" s="20">
        <v>-10.501154463687065</v>
      </c>
      <c r="D1827" s="20">
        <v>-2.7350365425858249E-2</v>
      </c>
      <c r="F1827" s="20">
        <v>43.824459032336499</v>
      </c>
      <c r="G1827" s="20">
        <v>0.40799492385786801</v>
      </c>
    </row>
    <row r="1828" spans="1:7" x14ac:dyDescent="0.35">
      <c r="A1828" s="20">
        <v>1804</v>
      </c>
      <c r="B1828" s="20">
        <v>5.8870080453025295</v>
      </c>
      <c r="C1828" s="20">
        <v>-5.5352661098186582</v>
      </c>
      <c r="D1828" s="20">
        <v>-1.4416657840470805E-2</v>
      </c>
      <c r="F1828" s="20">
        <v>43.848772185752495</v>
      </c>
      <c r="G1828" s="20">
        <v>0.41</v>
      </c>
    </row>
    <row r="1829" spans="1:7" x14ac:dyDescent="0.35">
      <c r="A1829" s="20">
        <v>1805</v>
      </c>
      <c r="B1829" s="20">
        <v>10.262249306088783</v>
      </c>
      <c r="C1829" s="20">
        <v>-9.8982048616443397</v>
      </c>
      <c r="D1829" s="20">
        <v>-2.5779976950355887E-2</v>
      </c>
      <c r="F1829" s="20">
        <v>43.873085339168497</v>
      </c>
      <c r="G1829" s="20">
        <v>0.41249999999999998</v>
      </c>
    </row>
    <row r="1830" spans="1:7" x14ac:dyDescent="0.35">
      <c r="A1830" s="20">
        <v>1806</v>
      </c>
      <c r="B1830" s="20">
        <v>8.6215338332939382</v>
      </c>
      <c r="C1830" s="20">
        <v>-8.5919838332939378</v>
      </c>
      <c r="D1830" s="20">
        <v>-2.237791077031227E-2</v>
      </c>
      <c r="F1830" s="20">
        <v>43.897398492584493</v>
      </c>
      <c r="G1830" s="20">
        <v>0.41384615384615386</v>
      </c>
    </row>
    <row r="1831" spans="1:7" x14ac:dyDescent="0.35">
      <c r="A1831" s="20">
        <v>1807</v>
      </c>
      <c r="B1831" s="20">
        <v>11.356059621285347</v>
      </c>
      <c r="C1831" s="20">
        <v>-11.245459621285347</v>
      </c>
      <c r="D1831" s="20">
        <v>-2.9288915908003664E-2</v>
      </c>
      <c r="F1831" s="20">
        <v>43.921711646000489</v>
      </c>
      <c r="G1831" s="20">
        <v>0.41399999999999998</v>
      </c>
    </row>
    <row r="1832" spans="1:7" x14ac:dyDescent="0.35">
      <c r="A1832" s="20">
        <v>1808</v>
      </c>
      <c r="B1832" s="20">
        <v>8.6215338332939382</v>
      </c>
      <c r="C1832" s="20">
        <v>-8.2074624047225093</v>
      </c>
      <c r="D1832" s="20">
        <v>-2.1376420732062796E-2</v>
      </c>
      <c r="F1832" s="20">
        <v>43.946024799416492</v>
      </c>
      <c r="G1832" s="20">
        <v>0.41399999999999998</v>
      </c>
    </row>
    <row r="1833" spans="1:7" x14ac:dyDescent="0.35">
      <c r="A1833" s="20">
        <v>1809</v>
      </c>
      <c r="B1833" s="20">
        <v>8.6215338332939382</v>
      </c>
      <c r="C1833" s="20">
        <v>-8.5129624047225096</v>
      </c>
      <c r="D1833" s="20">
        <v>-2.2172098642190972E-2</v>
      </c>
      <c r="F1833" s="20">
        <v>43.970337952832487</v>
      </c>
      <c r="G1833" s="20">
        <v>0.41407142857142859</v>
      </c>
    </row>
    <row r="1834" spans="1:7" x14ac:dyDescent="0.35">
      <c r="A1834" s="20">
        <v>1810</v>
      </c>
      <c r="B1834" s="20">
        <v>21.200352458054418</v>
      </c>
      <c r="C1834" s="20">
        <v>-21.167019124721083</v>
      </c>
      <c r="D1834" s="20">
        <v>-5.5129720264488424E-2</v>
      </c>
      <c r="F1834" s="20">
        <v>43.994651106248483</v>
      </c>
      <c r="G1834" s="20">
        <v>0.41489795918367345</v>
      </c>
    </row>
    <row r="1835" spans="1:7" x14ac:dyDescent="0.35">
      <c r="A1835" s="20">
        <v>1811</v>
      </c>
      <c r="B1835" s="20">
        <v>-5.0510951066631087</v>
      </c>
      <c r="C1835" s="20">
        <v>5.0518358474038498</v>
      </c>
      <c r="D1835" s="20">
        <v>1.3157558721351556E-2</v>
      </c>
      <c r="F1835" s="20">
        <v>44.018964259664486</v>
      </c>
      <c r="G1835" s="20">
        <v>0.41538461538461541</v>
      </c>
    </row>
    <row r="1836" spans="1:7" x14ac:dyDescent="0.35">
      <c r="A1836" s="20">
        <v>1812</v>
      </c>
      <c r="B1836" s="20">
        <v>11.356059621285347</v>
      </c>
      <c r="C1836" s="20">
        <v>-11.222982698208424</v>
      </c>
      <c r="D1836" s="20">
        <v>-2.9230374529345866E-2</v>
      </c>
      <c r="F1836" s="20">
        <v>44.043277413080482</v>
      </c>
      <c r="G1836" s="20">
        <v>0.41699999999999998</v>
      </c>
    </row>
    <row r="1837" spans="1:7" x14ac:dyDescent="0.35">
      <c r="A1837" s="20">
        <v>1813</v>
      </c>
      <c r="B1837" s="20">
        <v>11.356059621285347</v>
      </c>
      <c r="C1837" s="20">
        <v>-11.356059621285347</v>
      </c>
      <c r="D1837" s="20">
        <v>-2.9576974752063161E-2</v>
      </c>
      <c r="F1837" s="20">
        <v>44.067590566496477</v>
      </c>
      <c r="G1837" s="20">
        <v>0.41857142857142859</v>
      </c>
    </row>
    <row r="1838" spans="1:7" x14ac:dyDescent="0.35">
      <c r="A1838" s="20">
        <v>1814</v>
      </c>
      <c r="B1838" s="20">
        <v>11.356059621285347</v>
      </c>
      <c r="C1838" s="20">
        <v>-10.864226287952013</v>
      </c>
      <c r="D1838" s="20">
        <v>-2.8295989747814252E-2</v>
      </c>
      <c r="F1838" s="20">
        <v>44.09190371991248</v>
      </c>
      <c r="G1838" s="20">
        <v>0.42011733333333334</v>
      </c>
    </row>
    <row r="1839" spans="1:7" x14ac:dyDescent="0.35">
      <c r="A1839" s="20">
        <v>1815</v>
      </c>
      <c r="B1839" s="20">
        <v>20.106542142857855</v>
      </c>
      <c r="C1839" s="20">
        <v>-20.106542142857855</v>
      </c>
      <c r="D1839" s="20">
        <v>-5.2367696995526167E-2</v>
      </c>
      <c r="F1839" s="20">
        <v>44.116216873328476</v>
      </c>
      <c r="G1839" s="20">
        <v>0.42188421052631581</v>
      </c>
    </row>
    <row r="1840" spans="1:7" x14ac:dyDescent="0.35">
      <c r="A1840" s="20">
        <v>1816</v>
      </c>
      <c r="B1840" s="20">
        <v>12.44986993648191</v>
      </c>
      <c r="C1840" s="20">
        <v>-12.42950993648191</v>
      </c>
      <c r="D1840" s="20">
        <v>-3.2372787201889783E-2</v>
      </c>
      <c r="F1840" s="20">
        <v>44.140530026744472</v>
      </c>
      <c r="G1840" s="20">
        <v>0.4236099230111206</v>
      </c>
    </row>
    <row r="1841" spans="1:7" x14ac:dyDescent="0.35">
      <c r="A1841" s="20">
        <v>1817</v>
      </c>
      <c r="B1841" s="20">
        <v>-5.0510951066631087</v>
      </c>
      <c r="C1841" s="20">
        <v>5.5743728844408862</v>
      </c>
      <c r="D1841" s="20">
        <v>1.4518511839499506E-2</v>
      </c>
      <c r="F1841" s="20">
        <v>44.164843180160474</v>
      </c>
      <c r="G1841" s="20">
        <v>0.42472727272727273</v>
      </c>
    </row>
    <row r="1842" spans="1:7" x14ac:dyDescent="0.35">
      <c r="A1842" s="20">
        <v>1818</v>
      </c>
      <c r="B1842" s="20">
        <v>11.356059621285347</v>
      </c>
      <c r="C1842" s="20">
        <v>-11.356059621285347</v>
      </c>
      <c r="D1842" s="20">
        <v>-2.9576974752063161E-2</v>
      </c>
      <c r="F1842" s="20">
        <v>44.18915633357647</v>
      </c>
      <c r="G1842" s="20">
        <v>0.42725880551301687</v>
      </c>
    </row>
    <row r="1843" spans="1:7" x14ac:dyDescent="0.35">
      <c r="A1843" s="20">
        <v>1819</v>
      </c>
      <c r="B1843" s="20">
        <v>11.356059621285347</v>
      </c>
      <c r="C1843" s="20">
        <v>-11.335226287952013</v>
      </c>
      <c r="D1843" s="20">
        <v>-2.9522714119894027E-2</v>
      </c>
      <c r="F1843" s="20">
        <v>44.213469486992466</v>
      </c>
      <c r="G1843" s="20">
        <v>0.42759999999999998</v>
      </c>
    </row>
    <row r="1844" spans="1:7" x14ac:dyDescent="0.35">
      <c r="A1844" s="20">
        <v>1820</v>
      </c>
      <c r="B1844" s="20">
        <v>11.356059621285347</v>
      </c>
      <c r="C1844" s="20">
        <v>-11.2904057751315</v>
      </c>
      <c r="D1844" s="20">
        <v>-2.9405978630624309E-2</v>
      </c>
      <c r="F1844" s="20">
        <v>44.237782640408469</v>
      </c>
      <c r="G1844" s="20">
        <v>0.42892307692307691</v>
      </c>
    </row>
    <row r="1845" spans="1:7" x14ac:dyDescent="0.35">
      <c r="A1845" s="20">
        <v>1821</v>
      </c>
      <c r="B1845" s="20">
        <v>3.1524822573111209</v>
      </c>
      <c r="C1845" s="20">
        <v>-1.8035822573111209</v>
      </c>
      <c r="D1845" s="20">
        <v>-4.6974486456352587E-3</v>
      </c>
      <c r="F1845" s="20">
        <v>44.262095793824464</v>
      </c>
      <c r="G1845" s="20">
        <v>0.43030000000000002</v>
      </c>
    </row>
    <row r="1846" spans="1:7" x14ac:dyDescent="0.35">
      <c r="A1846" s="20">
        <v>1822</v>
      </c>
      <c r="B1846" s="20">
        <v>8.0746286756956565</v>
      </c>
      <c r="C1846" s="20">
        <v>-7.0746286756956565</v>
      </c>
      <c r="D1846" s="20">
        <v>-1.8425943566646116E-2</v>
      </c>
      <c r="F1846" s="20">
        <v>44.28640894724046</v>
      </c>
      <c r="G1846" s="20">
        <v>0.43406666666666666</v>
      </c>
    </row>
    <row r="1847" spans="1:7" x14ac:dyDescent="0.35">
      <c r="A1847" s="20">
        <v>1823</v>
      </c>
      <c r="B1847" s="20">
        <v>11.356059621285347</v>
      </c>
      <c r="C1847" s="20">
        <v>-10.197488192713918</v>
      </c>
      <c r="D1847" s="20">
        <v>-2.6559463481948823E-2</v>
      </c>
      <c r="F1847" s="20">
        <v>44.310722100656463</v>
      </c>
      <c r="G1847" s="20">
        <v>0.43833333333333335</v>
      </c>
    </row>
    <row r="1848" spans="1:7" x14ac:dyDescent="0.35">
      <c r="A1848" s="20">
        <v>1824</v>
      </c>
      <c r="B1848" s="20">
        <v>16.278206039669882</v>
      </c>
      <c r="C1848" s="20">
        <v>-15.277539373003215</v>
      </c>
      <c r="D1848" s="20">
        <v>-3.9790509329663271E-2</v>
      </c>
      <c r="F1848" s="20">
        <v>44.335035254072459</v>
      </c>
      <c r="G1848" s="20">
        <v>0.443</v>
      </c>
    </row>
    <row r="1849" spans="1:7" x14ac:dyDescent="0.35">
      <c r="A1849" s="20">
        <v>1825</v>
      </c>
      <c r="B1849" s="20">
        <v>15.184395724473321</v>
      </c>
      <c r="C1849" s="20">
        <v>-14.133895724473321</v>
      </c>
      <c r="D1849" s="20">
        <v>-3.6811877617081837E-2</v>
      </c>
      <c r="F1849" s="20">
        <v>44.359348407488454</v>
      </c>
      <c r="G1849" s="20">
        <v>0.44319999999999998</v>
      </c>
    </row>
    <row r="1850" spans="1:7" x14ac:dyDescent="0.35">
      <c r="A1850" s="20">
        <v>1826</v>
      </c>
      <c r="B1850" s="20">
        <v>11.356059621285347</v>
      </c>
      <c r="C1850" s="20">
        <v>-10.346059621285347</v>
      </c>
      <c r="D1850" s="20">
        <v>-2.694641930450356E-2</v>
      </c>
      <c r="F1850" s="20">
        <v>44.383661560904457</v>
      </c>
      <c r="G1850" s="20">
        <v>0.44600000000000001</v>
      </c>
    </row>
    <row r="1851" spans="1:7" x14ac:dyDescent="0.35">
      <c r="A1851" s="20">
        <v>1827</v>
      </c>
      <c r="B1851" s="20">
        <v>0.41795646931970865</v>
      </c>
      <c r="C1851" s="20">
        <v>0.58866853068029146</v>
      </c>
      <c r="D1851" s="20">
        <v>1.5331932774138089E-3</v>
      </c>
      <c r="F1851" s="20">
        <v>44.407974714320453</v>
      </c>
      <c r="G1851" s="20">
        <v>0.45133333333333331</v>
      </c>
    </row>
    <row r="1852" spans="1:7" x14ac:dyDescent="0.35">
      <c r="A1852" s="20">
        <v>1828</v>
      </c>
      <c r="B1852" s="20">
        <v>10.262249306088783</v>
      </c>
      <c r="C1852" s="20">
        <v>-9.2606493060887836</v>
      </c>
      <c r="D1852" s="20">
        <v>-2.411945691096128E-2</v>
      </c>
      <c r="F1852" s="20">
        <v>44.432287867736449</v>
      </c>
      <c r="G1852" s="20">
        <v>0.4572</v>
      </c>
    </row>
    <row r="1853" spans="1:7" x14ac:dyDescent="0.35">
      <c r="A1853" s="20">
        <v>1829</v>
      </c>
      <c r="B1853" s="20">
        <v>1.5117667845162721</v>
      </c>
      <c r="C1853" s="20">
        <v>0.15506654881706128</v>
      </c>
      <c r="D1853" s="20">
        <v>4.0387243042077958E-4</v>
      </c>
      <c r="F1853" s="20">
        <v>44.456601021152444</v>
      </c>
      <c r="G1853" s="20">
        <v>0.4592</v>
      </c>
    </row>
    <row r="1854" spans="1:7" x14ac:dyDescent="0.35">
      <c r="A1854" s="20">
        <v>1830</v>
      </c>
      <c r="B1854" s="20">
        <v>11.356059621285347</v>
      </c>
      <c r="C1854" s="20">
        <v>-10.340726287952013</v>
      </c>
      <c r="D1854" s="20">
        <v>-2.6932528582668258E-2</v>
      </c>
      <c r="F1854" s="20">
        <v>44.480914174568447</v>
      </c>
      <c r="G1854" s="20">
        <v>0.4592</v>
      </c>
    </row>
    <row r="1855" spans="1:7" x14ac:dyDescent="0.35">
      <c r="A1855" s="20">
        <v>1831</v>
      </c>
      <c r="B1855" s="20">
        <v>19.559636985259573</v>
      </c>
      <c r="C1855" s="20">
        <v>-18.529636985259572</v>
      </c>
      <c r="D1855" s="20">
        <v>-4.8260631200867758E-2</v>
      </c>
      <c r="F1855" s="20">
        <v>44.505227327984443</v>
      </c>
      <c r="G1855" s="20">
        <v>0.46100628930817611</v>
      </c>
    </row>
    <row r="1856" spans="1:7" x14ac:dyDescent="0.35">
      <c r="A1856" s="20">
        <v>1832</v>
      </c>
      <c r="B1856" s="20">
        <v>11.356059621285347</v>
      </c>
      <c r="C1856" s="20">
        <v>-9.927488192713918</v>
      </c>
      <c r="D1856" s="20">
        <v>-2.5856245689036848E-2</v>
      </c>
      <c r="F1856" s="20">
        <v>44.529540481400439</v>
      </c>
      <c r="G1856" s="20">
        <v>0.46176470588235297</v>
      </c>
    </row>
    <row r="1857" spans="1:7" x14ac:dyDescent="0.35">
      <c r="A1857" s="20">
        <v>1833</v>
      </c>
      <c r="B1857" s="20">
        <v>10.262249306088783</v>
      </c>
      <c r="C1857" s="20">
        <v>-7.6372493060887834</v>
      </c>
      <c r="D1857" s="20">
        <v>-1.989129481831944E-2</v>
      </c>
      <c r="F1857" s="20">
        <v>44.553853634816441</v>
      </c>
      <c r="G1857" s="20">
        <v>0.46363636363636362</v>
      </c>
    </row>
    <row r="1858" spans="1:7" x14ac:dyDescent="0.35">
      <c r="A1858" s="20">
        <v>1834</v>
      </c>
      <c r="B1858" s="20">
        <v>5.8870080453025295</v>
      </c>
      <c r="C1858" s="20">
        <v>-4.7065080453025292</v>
      </c>
      <c r="D1858" s="20">
        <v>-1.2258148888666989E-2</v>
      </c>
      <c r="F1858" s="20">
        <v>44.578166788232437</v>
      </c>
      <c r="G1858" s="20">
        <v>0.46379999999999999</v>
      </c>
    </row>
    <row r="1859" spans="1:7" x14ac:dyDescent="0.35">
      <c r="A1859" s="20">
        <v>1835</v>
      </c>
      <c r="B1859" s="20">
        <v>11.356059621285347</v>
      </c>
      <c r="C1859" s="20">
        <v>-10.316059621285348</v>
      </c>
      <c r="D1859" s="20">
        <v>-2.6868283994180009E-2</v>
      </c>
      <c r="F1859" s="20">
        <v>44.602479941648433</v>
      </c>
      <c r="G1859" s="20">
        <v>0.46600000000000003</v>
      </c>
    </row>
    <row r="1860" spans="1:7" x14ac:dyDescent="0.35">
      <c r="A1860" s="20">
        <v>1836</v>
      </c>
      <c r="B1860" s="20">
        <v>18.465826670063009</v>
      </c>
      <c r="C1860" s="20">
        <v>-16.46242667006301</v>
      </c>
      <c r="D1860" s="20">
        <v>-4.2876560551470017E-2</v>
      </c>
      <c r="F1860" s="20">
        <v>44.626793095064436</v>
      </c>
      <c r="G1860" s="20">
        <v>0.46666666666666667</v>
      </c>
    </row>
    <row r="1861" spans="1:7" x14ac:dyDescent="0.35">
      <c r="A1861" s="20">
        <v>1837</v>
      </c>
      <c r="B1861" s="20">
        <v>-5.0510951066631087</v>
      </c>
      <c r="C1861" s="20">
        <v>8.119428439996442</v>
      </c>
      <c r="D1861" s="20">
        <v>2.1147135360299996E-2</v>
      </c>
      <c r="F1861" s="20">
        <v>44.651106248480431</v>
      </c>
      <c r="G1861" s="20">
        <v>0.47049999999999997</v>
      </c>
    </row>
    <row r="1862" spans="1:7" x14ac:dyDescent="0.35">
      <c r="A1862" s="20">
        <v>1838</v>
      </c>
      <c r="B1862" s="20">
        <v>11.902964778883629</v>
      </c>
      <c r="C1862" s="20">
        <v>-10.901474778883628</v>
      </c>
      <c r="D1862" s="20">
        <v>-2.8393003827748443E-2</v>
      </c>
      <c r="F1862" s="20">
        <v>44.675419401896427</v>
      </c>
      <c r="G1862" s="20">
        <v>0.47333333333333333</v>
      </c>
    </row>
    <row r="1863" spans="1:7" x14ac:dyDescent="0.35">
      <c r="A1863" s="20">
        <v>1839</v>
      </c>
      <c r="B1863" s="20">
        <v>11.356059621285347</v>
      </c>
      <c r="C1863" s="20">
        <v>-9.303059621285346</v>
      </c>
      <c r="D1863" s="20">
        <v>-2.4229915015588049E-2</v>
      </c>
      <c r="F1863" s="20">
        <v>44.69973255531243</v>
      </c>
      <c r="G1863" s="20">
        <v>0.47399999999999998</v>
      </c>
    </row>
    <row r="1864" spans="1:7" x14ac:dyDescent="0.35">
      <c r="A1864" s="20">
        <v>1840</v>
      </c>
      <c r="B1864" s="20">
        <v>17.372016354866446</v>
      </c>
      <c r="C1864" s="20">
        <v>-16.283127465977557</v>
      </c>
      <c r="D1864" s="20">
        <v>-4.2409573919737258E-2</v>
      </c>
      <c r="F1864" s="20">
        <v>44.724045708728426</v>
      </c>
      <c r="G1864" s="20">
        <v>0.47631578947368419</v>
      </c>
    </row>
    <row r="1865" spans="1:7" x14ac:dyDescent="0.35">
      <c r="A1865" s="20">
        <v>1841</v>
      </c>
      <c r="B1865" s="20">
        <v>9.1684389908922199</v>
      </c>
      <c r="C1865" s="20">
        <v>-8.1509389908922198</v>
      </c>
      <c r="D1865" s="20">
        <v>-2.1229204916056919E-2</v>
      </c>
      <c r="F1865" s="20">
        <v>44.748358862144421</v>
      </c>
      <c r="G1865" s="20">
        <v>0.47692307692307695</v>
      </c>
    </row>
    <row r="1866" spans="1:7" x14ac:dyDescent="0.35">
      <c r="A1866" s="20">
        <v>1842</v>
      </c>
      <c r="B1866" s="20">
        <v>9.1684389908922199</v>
      </c>
      <c r="C1866" s="20">
        <v>-7.9159389908922204</v>
      </c>
      <c r="D1866" s="20">
        <v>-2.0617144985189094E-2</v>
      </c>
      <c r="F1866" s="20">
        <v>44.772672015560424</v>
      </c>
      <c r="G1866" s="20">
        <v>0.47799999999999998</v>
      </c>
    </row>
    <row r="1867" spans="1:7" x14ac:dyDescent="0.35">
      <c r="A1867" s="20">
        <v>1843</v>
      </c>
      <c r="B1867" s="20">
        <v>11.356059621285347</v>
      </c>
      <c r="C1867" s="20">
        <v>-10.115998621285346</v>
      </c>
      <c r="D1867" s="20">
        <v>-2.634722305022533E-2</v>
      </c>
      <c r="F1867" s="20">
        <v>44.79698516897642</v>
      </c>
      <c r="G1867" s="20">
        <v>0.48</v>
      </c>
    </row>
    <row r="1868" spans="1:7" x14ac:dyDescent="0.35">
      <c r="A1868" s="20">
        <v>1844</v>
      </c>
      <c r="B1868" s="20">
        <v>6.4339132029008113</v>
      </c>
      <c r="C1868" s="20">
        <v>-5.419913202900811</v>
      </c>
      <c r="D1868" s="20">
        <v>-1.4116220001179144E-2</v>
      </c>
      <c r="F1868" s="20">
        <v>44.821298322392416</v>
      </c>
      <c r="G1868" s="20">
        <v>0.48485714285714288</v>
      </c>
    </row>
    <row r="1869" spans="1:7" x14ac:dyDescent="0.35">
      <c r="A1869" s="20">
        <v>1845</v>
      </c>
      <c r="B1869" s="20">
        <v>19.559636985259573</v>
      </c>
      <c r="C1869" s="20">
        <v>-18.559636985259573</v>
      </c>
      <c r="D1869" s="20">
        <v>-4.833876651119131E-2</v>
      </c>
      <c r="F1869" s="20">
        <v>44.845611475808418</v>
      </c>
      <c r="G1869" s="20">
        <v>0.48833333333333334</v>
      </c>
    </row>
    <row r="1870" spans="1:7" x14ac:dyDescent="0.35">
      <c r="A1870" s="20">
        <v>1846</v>
      </c>
      <c r="B1870" s="20">
        <v>11.356059621285347</v>
      </c>
      <c r="C1870" s="20">
        <v>-9.9767929546186807</v>
      </c>
      <c r="D1870" s="20">
        <v>-2.59846604514321E-2</v>
      </c>
      <c r="F1870" s="20">
        <v>44.869924629224414</v>
      </c>
      <c r="G1870" s="20">
        <v>0.49183333333333334</v>
      </c>
    </row>
    <row r="1871" spans="1:7" x14ac:dyDescent="0.35">
      <c r="A1871" s="20">
        <v>1847</v>
      </c>
      <c r="B1871" s="20">
        <v>16.278206039669882</v>
      </c>
      <c r="C1871" s="20">
        <v>-15.069406039669882</v>
      </c>
      <c r="D1871" s="20">
        <v>-3.9248423910040763E-2</v>
      </c>
      <c r="F1871" s="20">
        <v>44.89423778264041</v>
      </c>
      <c r="G1871" s="20">
        <v>0.49186046511627907</v>
      </c>
    </row>
    <row r="1872" spans="1:7" x14ac:dyDescent="0.35">
      <c r="A1872" s="20">
        <v>1848</v>
      </c>
      <c r="B1872" s="20">
        <v>-7.2387157370562356</v>
      </c>
      <c r="C1872" s="20">
        <v>8.3123824037229017</v>
      </c>
      <c r="D1872" s="20">
        <v>2.1649685954764211E-2</v>
      </c>
      <c r="F1872" s="20">
        <v>44.918550936056413</v>
      </c>
      <c r="G1872" s="20">
        <v>0.49381999999999998</v>
      </c>
    </row>
    <row r="1873" spans="1:7" x14ac:dyDescent="0.35">
      <c r="A1873" s="20">
        <v>1849</v>
      </c>
      <c r="B1873" s="20">
        <v>11.356059621285347</v>
      </c>
      <c r="C1873" s="20">
        <v>-10.352726287952013</v>
      </c>
      <c r="D1873" s="20">
        <v>-2.6963782706797682E-2</v>
      </c>
      <c r="F1873" s="20">
        <v>44.942864089472408</v>
      </c>
      <c r="G1873" s="20">
        <v>0.5</v>
      </c>
    </row>
    <row r="1874" spans="1:7" x14ac:dyDescent="0.35">
      <c r="A1874" s="20">
        <v>1850</v>
      </c>
      <c r="B1874" s="20">
        <v>11.356059621285347</v>
      </c>
      <c r="C1874" s="20">
        <v>-10.340837399063124</v>
      </c>
      <c r="D1874" s="20">
        <v>-2.6932817972706496E-2</v>
      </c>
      <c r="F1874" s="20">
        <v>44.967177242888404</v>
      </c>
      <c r="G1874" s="20">
        <v>0.502</v>
      </c>
    </row>
    <row r="1875" spans="1:7" x14ac:dyDescent="0.35">
      <c r="A1875" s="20">
        <v>1851</v>
      </c>
      <c r="B1875" s="20">
        <v>16.278206039669882</v>
      </c>
      <c r="C1875" s="20">
        <v>-15.277436808900651</v>
      </c>
      <c r="D1875" s="20">
        <v>-3.9790242200397209E-2</v>
      </c>
      <c r="F1875" s="20">
        <v>44.991490396304407</v>
      </c>
      <c r="G1875" s="20">
        <v>0.50380952380952382</v>
      </c>
    </row>
    <row r="1876" spans="1:7" x14ac:dyDescent="0.35">
      <c r="A1876" s="20">
        <v>1852</v>
      </c>
      <c r="B1876" s="20">
        <v>6.980818360499093</v>
      </c>
      <c r="C1876" s="20">
        <v>-5.8111516938324268</v>
      </c>
      <c r="D1876" s="20">
        <v>-1.5135204697827817E-2</v>
      </c>
      <c r="F1876" s="20">
        <v>45.015803549720403</v>
      </c>
      <c r="G1876" s="20">
        <v>0.50721666666666665</v>
      </c>
    </row>
    <row r="1877" spans="1:7" x14ac:dyDescent="0.35">
      <c r="A1877" s="20">
        <v>1853</v>
      </c>
      <c r="B1877" s="20">
        <v>0.41795646931970865</v>
      </c>
      <c r="C1877" s="20">
        <v>0.6007935306802914</v>
      </c>
      <c r="D1877" s="20">
        <v>1.5647729653362446E-3</v>
      </c>
      <c r="F1877" s="20">
        <v>45.040116703136398</v>
      </c>
      <c r="G1877" s="20">
        <v>0.50739999999999996</v>
      </c>
    </row>
    <row r="1878" spans="1:7" x14ac:dyDescent="0.35">
      <c r="A1878" s="20">
        <v>1854</v>
      </c>
      <c r="B1878" s="20">
        <v>11.356059621285347</v>
      </c>
      <c r="C1878" s="20">
        <v>-10.33482295461868</v>
      </c>
      <c r="D1878" s="20">
        <v>-2.6917153289936817E-2</v>
      </c>
      <c r="F1878" s="20">
        <v>45.064429856552401</v>
      </c>
      <c r="G1878" s="20">
        <v>0.51023391812865493</v>
      </c>
    </row>
    <row r="1879" spans="1:7" x14ac:dyDescent="0.35">
      <c r="A1879" s="20">
        <v>1855</v>
      </c>
      <c r="B1879" s="20">
        <v>3.1524822573111209</v>
      </c>
      <c r="C1879" s="20">
        <v>-1.6118925430254065</v>
      </c>
      <c r="D1879" s="20">
        <v>-4.198190801917012E-3</v>
      </c>
      <c r="F1879" s="20">
        <v>45.088743009968397</v>
      </c>
      <c r="G1879" s="20">
        <v>0.51400000000000001</v>
      </c>
    </row>
    <row r="1880" spans="1:7" x14ac:dyDescent="0.35">
      <c r="A1880" s="20">
        <v>1856</v>
      </c>
      <c r="B1880" s="20">
        <v>16.278206039669882</v>
      </c>
      <c r="C1880" s="20">
        <v>-15.265706039669883</v>
      </c>
      <c r="D1880" s="20">
        <v>-3.9759689290591205E-2</v>
      </c>
      <c r="F1880" s="20">
        <v>45.113056163384393</v>
      </c>
      <c r="G1880" s="20">
        <v>0.51600000000000001</v>
      </c>
    </row>
    <row r="1881" spans="1:7" x14ac:dyDescent="0.35">
      <c r="A1881" s="20">
        <v>1857</v>
      </c>
      <c r="B1881" s="20">
        <v>11.356059621285347</v>
      </c>
      <c r="C1881" s="20">
        <v>-10.356059621285347</v>
      </c>
      <c r="D1881" s="20">
        <v>-2.6972464407944742E-2</v>
      </c>
      <c r="F1881" s="20">
        <v>45.137369316800395</v>
      </c>
      <c r="G1881" s="20">
        <v>0.52</v>
      </c>
    </row>
    <row r="1882" spans="1:7" x14ac:dyDescent="0.35">
      <c r="A1882" s="20">
        <v>1858</v>
      </c>
      <c r="B1882" s="20">
        <v>-5.0510951066631087</v>
      </c>
      <c r="C1882" s="20">
        <v>6.1385751941431961</v>
      </c>
      <c r="D1882" s="20">
        <v>1.5987982591294674E-2</v>
      </c>
      <c r="F1882" s="20">
        <v>45.161682470216391</v>
      </c>
      <c r="G1882" s="20">
        <v>0.52159999999999995</v>
      </c>
    </row>
    <row r="1883" spans="1:7" x14ac:dyDescent="0.35">
      <c r="A1883" s="20">
        <v>1859</v>
      </c>
      <c r="B1883" s="20">
        <v>11.356059621285347</v>
      </c>
      <c r="C1883" s="20">
        <v>-10.037726287952013</v>
      </c>
      <c r="D1883" s="20">
        <v>-2.6143361948400379E-2</v>
      </c>
      <c r="F1883" s="20">
        <v>45.185995623632387</v>
      </c>
      <c r="G1883" s="20">
        <v>0.52327777777777773</v>
      </c>
    </row>
    <row r="1884" spans="1:7" x14ac:dyDescent="0.35">
      <c r="A1884" s="20">
        <v>1860</v>
      </c>
      <c r="B1884" s="20">
        <v>16.278206039669882</v>
      </c>
      <c r="C1884" s="20">
        <v>-14.943539373003215</v>
      </c>
      <c r="D1884" s="20">
        <v>-3.8920602874727719E-2</v>
      </c>
      <c r="F1884" s="20">
        <v>45.21030877704839</v>
      </c>
      <c r="G1884" s="20">
        <v>0.52570512820512816</v>
      </c>
    </row>
    <row r="1885" spans="1:7" x14ac:dyDescent="0.35">
      <c r="A1885" s="20">
        <v>1861</v>
      </c>
      <c r="B1885" s="20">
        <v>11.356059621285347</v>
      </c>
      <c r="C1885" s="20">
        <v>-11.356059621285347</v>
      </c>
      <c r="D1885" s="20">
        <v>-2.9576974752063161E-2</v>
      </c>
      <c r="F1885" s="20">
        <v>45.234621930464385</v>
      </c>
      <c r="G1885" s="20">
        <v>0.52794871794871789</v>
      </c>
    </row>
    <row r="1886" spans="1:7" x14ac:dyDescent="0.35">
      <c r="A1886" s="20">
        <v>1862</v>
      </c>
      <c r="B1886" s="20">
        <v>2.0586719421145574</v>
      </c>
      <c r="C1886" s="20">
        <v>-1.9778386087812241</v>
      </c>
      <c r="D1886" s="20">
        <v>-5.1513011155674771E-3</v>
      </c>
      <c r="F1886" s="20">
        <v>45.258935083880381</v>
      </c>
      <c r="G1886" s="20">
        <v>0.53</v>
      </c>
    </row>
    <row r="1887" spans="1:7" x14ac:dyDescent="0.35">
      <c r="A1887" s="20">
        <v>1863</v>
      </c>
      <c r="B1887" s="20">
        <v>11.356059621285347</v>
      </c>
      <c r="C1887" s="20">
        <v>-11.352059621285347</v>
      </c>
      <c r="D1887" s="20">
        <v>-2.9566556710686687E-2</v>
      </c>
      <c r="F1887" s="20">
        <v>45.283248237296384</v>
      </c>
      <c r="G1887" s="20">
        <v>0.54520000000000002</v>
      </c>
    </row>
    <row r="1888" spans="1:7" x14ac:dyDescent="0.35">
      <c r="A1888" s="20">
        <v>1864</v>
      </c>
      <c r="B1888" s="20">
        <v>11.356059621285347</v>
      </c>
      <c r="C1888" s="20">
        <v>-10.92713654436227</v>
      </c>
      <c r="D1888" s="20">
        <v>-2.8459840161385908E-2</v>
      </c>
      <c r="F1888" s="20">
        <v>45.30756139071238</v>
      </c>
      <c r="G1888" s="20">
        <v>0.55698440000000005</v>
      </c>
    </row>
    <row r="1889" spans="1:7" x14ac:dyDescent="0.35">
      <c r="A1889" s="20">
        <v>1865</v>
      </c>
      <c r="B1889" s="20">
        <v>8.6215338332939382</v>
      </c>
      <c r="C1889" s="20">
        <v>-8.6214974696575748</v>
      </c>
      <c r="D1889" s="20">
        <v>-2.2454779341513912E-2</v>
      </c>
      <c r="F1889" s="20">
        <v>45.331874544128375</v>
      </c>
      <c r="G1889" s="20">
        <v>0.5626326718299024</v>
      </c>
    </row>
    <row r="1890" spans="1:7" x14ac:dyDescent="0.35">
      <c r="A1890" s="20">
        <v>1866</v>
      </c>
      <c r="B1890" s="20">
        <v>-1.2227590034751366</v>
      </c>
      <c r="C1890" s="20">
        <v>1.2277590034751364</v>
      </c>
      <c r="D1890" s="20">
        <v>3.1977110246355126E-3</v>
      </c>
      <c r="F1890" s="20">
        <v>45.356187697544378</v>
      </c>
      <c r="G1890" s="20">
        <v>0.56514285714285717</v>
      </c>
    </row>
    <row r="1891" spans="1:7" x14ac:dyDescent="0.35">
      <c r="A1891" s="20">
        <v>1867</v>
      </c>
      <c r="B1891" s="20">
        <v>11.356059621285347</v>
      </c>
      <c r="C1891" s="20">
        <v>-11.355559621285346</v>
      </c>
      <c r="D1891" s="20">
        <v>-2.9575672496891098E-2</v>
      </c>
      <c r="F1891" s="20">
        <v>45.380500850960374</v>
      </c>
      <c r="G1891" s="20">
        <v>0.57199999999999995</v>
      </c>
    </row>
    <row r="1892" spans="1:7" x14ac:dyDescent="0.35">
      <c r="A1892" s="20">
        <v>1868</v>
      </c>
      <c r="B1892" s="20">
        <v>14.090585409276756</v>
      </c>
      <c r="C1892" s="20">
        <v>-14.041905409276756</v>
      </c>
      <c r="D1892" s="20">
        <v>-3.6572287889593671E-2</v>
      </c>
      <c r="F1892" s="20">
        <v>45.404814004376369</v>
      </c>
      <c r="G1892" s="20">
        <v>0.57333333333333336</v>
      </c>
    </row>
    <row r="1893" spans="1:7" x14ac:dyDescent="0.35">
      <c r="A1893" s="20">
        <v>1869</v>
      </c>
      <c r="B1893" s="20">
        <v>11.356059621285347</v>
      </c>
      <c r="C1893" s="20">
        <v>-11.356059621285347</v>
      </c>
      <c r="D1893" s="20">
        <v>-2.9576974752063161E-2</v>
      </c>
      <c r="F1893" s="20">
        <v>45.429127157792372</v>
      </c>
      <c r="G1893" s="20">
        <v>0.57648750000000004</v>
      </c>
    </row>
    <row r="1894" spans="1:7" x14ac:dyDescent="0.35">
      <c r="A1894" s="20">
        <v>1870</v>
      </c>
      <c r="B1894" s="20">
        <v>11.902964778883629</v>
      </c>
      <c r="C1894" s="20">
        <v>-11.799821921740772</v>
      </c>
      <c r="D1894" s="20">
        <v>-3.0732758253929102E-2</v>
      </c>
      <c r="F1894" s="20">
        <v>45.453440311208368</v>
      </c>
      <c r="G1894" s="20">
        <v>0.58291457286432158</v>
      </c>
    </row>
    <row r="1895" spans="1:7" x14ac:dyDescent="0.35">
      <c r="A1895" s="20">
        <v>1871</v>
      </c>
      <c r="B1895" s="20">
        <v>5.8870080453025295</v>
      </c>
      <c r="C1895" s="20">
        <v>-5.1691618914563762</v>
      </c>
      <c r="D1895" s="20">
        <v>-1.3463135616720854E-2</v>
      </c>
      <c r="F1895" s="20">
        <v>45.477753464624364</v>
      </c>
      <c r="G1895" s="20">
        <v>0.58461538461538465</v>
      </c>
    </row>
    <row r="1896" spans="1:7" x14ac:dyDescent="0.35">
      <c r="A1896" s="20">
        <v>1872</v>
      </c>
      <c r="B1896" s="20">
        <v>11.356059621285347</v>
      </c>
      <c r="C1896" s="20">
        <v>-11.345459621285347</v>
      </c>
      <c r="D1896" s="20">
        <v>-2.9549366942415504E-2</v>
      </c>
      <c r="F1896" s="20">
        <v>45.502066618040367</v>
      </c>
      <c r="G1896" s="20">
        <v>0.58558333333333334</v>
      </c>
    </row>
    <row r="1897" spans="1:7" x14ac:dyDescent="0.35">
      <c r="A1897" s="20">
        <v>1873</v>
      </c>
      <c r="B1897" s="20">
        <v>11.902964778883629</v>
      </c>
      <c r="C1897" s="20">
        <v>-11.898464778883628</v>
      </c>
      <c r="D1897" s="20">
        <v>-3.0989674595731067E-2</v>
      </c>
      <c r="F1897" s="20">
        <v>45.526379771456362</v>
      </c>
      <c r="G1897" s="20">
        <v>0.59142857142857141</v>
      </c>
    </row>
    <row r="1898" spans="1:7" x14ac:dyDescent="0.35">
      <c r="A1898" s="20">
        <v>1874</v>
      </c>
      <c r="B1898" s="20">
        <v>16.825111197268164</v>
      </c>
      <c r="C1898" s="20">
        <v>-16.824948697268166</v>
      </c>
      <c r="D1898" s="20">
        <v>-4.3820752921296627E-2</v>
      </c>
      <c r="F1898" s="20">
        <v>45.550692924872358</v>
      </c>
      <c r="G1898" s="20">
        <v>0.59299999999999997</v>
      </c>
    </row>
    <row r="1899" spans="1:7" x14ac:dyDescent="0.35">
      <c r="A1899" s="20">
        <v>1875</v>
      </c>
      <c r="B1899" s="20">
        <v>-5.0510951066631087</v>
      </c>
      <c r="C1899" s="20">
        <v>5.0561951066631083</v>
      </c>
      <c r="D1899" s="20">
        <v>1.3168912457184989E-2</v>
      </c>
      <c r="F1899" s="20">
        <v>45.575006078288361</v>
      </c>
      <c r="G1899" s="20">
        <v>0.59467839999999994</v>
      </c>
    </row>
    <row r="1900" spans="1:7" x14ac:dyDescent="0.35">
      <c r="A1900" s="20">
        <v>1876</v>
      </c>
      <c r="B1900" s="20">
        <v>11.356059621285347</v>
      </c>
      <c r="C1900" s="20">
        <v>-11.356059621285347</v>
      </c>
      <c r="D1900" s="20">
        <v>-2.9576974752063161E-2</v>
      </c>
      <c r="F1900" s="20">
        <v>45.599319231704357</v>
      </c>
      <c r="G1900" s="20">
        <v>0.59583333333333333</v>
      </c>
    </row>
    <row r="1901" spans="1:7" x14ac:dyDescent="0.35">
      <c r="A1901" s="20">
        <v>1877</v>
      </c>
      <c r="B1901" s="20">
        <v>11.902964778883629</v>
      </c>
      <c r="C1901" s="20">
        <v>-11.902964778883629</v>
      </c>
      <c r="D1901" s="20">
        <v>-3.1001394892279599E-2</v>
      </c>
      <c r="F1901" s="20">
        <v>45.623632385120352</v>
      </c>
      <c r="G1901" s="20">
        <v>0.59657142857142853</v>
      </c>
    </row>
    <row r="1902" spans="1:7" x14ac:dyDescent="0.35">
      <c r="A1902" s="20">
        <v>1878</v>
      </c>
      <c r="B1902" s="20">
        <v>11.356059621285347</v>
      </c>
      <c r="C1902" s="20">
        <v>-11.356059621285347</v>
      </c>
      <c r="D1902" s="20">
        <v>-2.9576974752063161E-2</v>
      </c>
      <c r="F1902" s="20">
        <v>45.647945538536355</v>
      </c>
      <c r="G1902" s="20">
        <v>0.59775</v>
      </c>
    </row>
    <row r="1903" spans="1:7" x14ac:dyDescent="0.35">
      <c r="A1903" s="20">
        <v>1879</v>
      </c>
      <c r="B1903" s="20">
        <v>11.356059621285347</v>
      </c>
      <c r="C1903" s="20">
        <v>-11.354859621285346</v>
      </c>
      <c r="D1903" s="20">
        <v>-2.9573849339650217E-2</v>
      </c>
      <c r="F1903" s="20">
        <v>45.672258691952351</v>
      </c>
      <c r="G1903" s="20">
        <v>0.6</v>
      </c>
    </row>
    <row r="1904" spans="1:7" x14ac:dyDescent="0.35">
      <c r="A1904" s="20">
        <v>1880</v>
      </c>
      <c r="B1904" s="20">
        <v>11.902964778883629</v>
      </c>
      <c r="C1904" s="20">
        <v>-11.702164778883629</v>
      </c>
      <c r="D1904" s="20">
        <v>-3.0478409215180621E-2</v>
      </c>
      <c r="F1904" s="20">
        <v>45.696571845368346</v>
      </c>
      <c r="G1904" s="20">
        <v>0.6</v>
      </c>
    </row>
    <row r="1905" spans="1:7" x14ac:dyDescent="0.35">
      <c r="A1905" s="20">
        <v>1881</v>
      </c>
      <c r="B1905" s="20">
        <v>11.356059621285347</v>
      </c>
      <c r="C1905" s="20">
        <v>-9.629214621285346</v>
      </c>
      <c r="D1905" s="20">
        <v>-2.5079389086873991E-2</v>
      </c>
      <c r="F1905" s="20">
        <v>45.720884998784349</v>
      </c>
      <c r="G1905" s="20">
        <v>0.60899999999999999</v>
      </c>
    </row>
    <row r="1906" spans="1:7" x14ac:dyDescent="0.35">
      <c r="A1906" s="20">
        <v>1882</v>
      </c>
      <c r="B1906" s="20">
        <v>9.7153441484905017</v>
      </c>
      <c r="C1906" s="20">
        <v>-8.7063889246099038</v>
      </c>
      <c r="D1906" s="20">
        <v>-2.2675880014064516E-2</v>
      </c>
      <c r="F1906" s="20">
        <v>45.745198152200345</v>
      </c>
      <c r="G1906" s="20">
        <v>0.61099999999999999</v>
      </c>
    </row>
    <row r="1907" spans="1:7" x14ac:dyDescent="0.35">
      <c r="A1907" s="20">
        <v>1883</v>
      </c>
      <c r="B1907" s="20">
        <v>11.356059621285347</v>
      </c>
      <c r="C1907" s="20">
        <v>-10.308011573237298</v>
      </c>
      <c r="D1907" s="20">
        <v>-2.6847322769788903E-2</v>
      </c>
      <c r="F1907" s="20">
        <v>45.769511305616341</v>
      </c>
      <c r="G1907" s="20">
        <v>0.61124000000000001</v>
      </c>
    </row>
    <row r="1908" spans="1:7" x14ac:dyDescent="0.35">
      <c r="A1908" s="20">
        <v>1884</v>
      </c>
      <c r="B1908" s="20">
        <v>8.6215338332939382</v>
      </c>
      <c r="C1908" s="20">
        <v>-7.2705338332939382</v>
      </c>
      <c r="D1908" s="20">
        <v>-1.8936180576076989E-2</v>
      </c>
      <c r="F1908" s="20">
        <v>45.793824459032344</v>
      </c>
      <c r="G1908" s="20">
        <v>0.61909090909090914</v>
      </c>
    </row>
    <row r="1909" spans="1:7" x14ac:dyDescent="0.35">
      <c r="A1909" s="20">
        <v>1885</v>
      </c>
      <c r="B1909" s="20">
        <v>10.262249306088783</v>
      </c>
      <c r="C1909" s="20">
        <v>-9.0989706175641931</v>
      </c>
      <c r="D1909" s="20">
        <v>-2.3698363094275483E-2</v>
      </c>
      <c r="F1909" s="20">
        <v>45.818137612448339</v>
      </c>
      <c r="G1909" s="20">
        <v>0.62765333333333329</v>
      </c>
    </row>
    <row r="1910" spans="1:7" x14ac:dyDescent="0.35">
      <c r="A1910" s="20">
        <v>1886</v>
      </c>
      <c r="B1910" s="20">
        <v>11.356059621285347</v>
      </c>
      <c r="C1910" s="20">
        <v>-10.335226287952013</v>
      </c>
      <c r="D1910" s="20">
        <v>-2.6918203775775609E-2</v>
      </c>
      <c r="F1910" s="20">
        <v>45.842450765864335</v>
      </c>
      <c r="G1910" s="20">
        <v>0.62839999999999996</v>
      </c>
    </row>
    <row r="1911" spans="1:7" x14ac:dyDescent="0.35">
      <c r="A1911" s="20">
        <v>1887</v>
      </c>
      <c r="B1911" s="20">
        <v>17.918921512464728</v>
      </c>
      <c r="C1911" s="20">
        <v>-16.80725484579806</v>
      </c>
      <c r="D1911" s="20">
        <v>-4.3774669102115436E-2</v>
      </c>
      <c r="F1911" s="20">
        <v>45.866763919280338</v>
      </c>
      <c r="G1911" s="20">
        <v>0.64</v>
      </c>
    </row>
    <row r="1912" spans="1:7" x14ac:dyDescent="0.35">
      <c r="A1912" s="20">
        <v>1888</v>
      </c>
      <c r="B1912" s="20">
        <v>10.809154463687065</v>
      </c>
      <c r="C1912" s="20">
        <v>-9.1483544636870651</v>
      </c>
      <c r="D1912" s="20">
        <v>-2.3826983832334857E-2</v>
      </c>
      <c r="F1912" s="20">
        <v>45.891077072696334</v>
      </c>
      <c r="G1912" s="20">
        <v>0.65</v>
      </c>
    </row>
    <row r="1913" spans="1:7" x14ac:dyDescent="0.35">
      <c r="A1913" s="20">
        <v>1889</v>
      </c>
      <c r="B1913" s="20">
        <v>3.1524822573111209</v>
      </c>
      <c r="C1913" s="20">
        <v>-2.086482257311121</v>
      </c>
      <c r="D1913" s="20">
        <v>-5.4342646219863594E-3</v>
      </c>
      <c r="F1913" s="20">
        <v>45.915390226112329</v>
      </c>
      <c r="G1913" s="20">
        <v>0.65100000000000002</v>
      </c>
    </row>
    <row r="1914" spans="1:7" x14ac:dyDescent="0.35">
      <c r="A1914" s="20">
        <v>1890</v>
      </c>
      <c r="B1914" s="20">
        <v>11.356059621285347</v>
      </c>
      <c r="C1914" s="20">
        <v>-9.9102154546186796</v>
      </c>
      <c r="D1914" s="20">
        <v>-2.5811258663996552E-2</v>
      </c>
      <c r="F1914" s="20">
        <v>45.939703379528332</v>
      </c>
      <c r="G1914" s="20">
        <v>0.65101538461538466</v>
      </c>
    </row>
    <row r="1915" spans="1:7" x14ac:dyDescent="0.35">
      <c r="A1915" s="20">
        <v>1891</v>
      </c>
      <c r="B1915" s="20">
        <v>2.6055770997128391</v>
      </c>
      <c r="C1915" s="20">
        <v>-1.550077099712839</v>
      </c>
      <c r="D1915" s="20">
        <v>-4.0371918403831648E-3</v>
      </c>
      <c r="F1915" s="20">
        <v>45.964016532944328</v>
      </c>
      <c r="G1915" s="20">
        <v>0.65246363636363636</v>
      </c>
    </row>
    <row r="1916" spans="1:7" x14ac:dyDescent="0.35">
      <c r="A1916" s="20">
        <v>1892</v>
      </c>
      <c r="B1916" s="20">
        <v>11.356059621285347</v>
      </c>
      <c r="C1916" s="20">
        <v>-9.9900596212853472</v>
      </c>
      <c r="D1916" s="20">
        <v>-2.6019213621997404E-2</v>
      </c>
      <c r="F1916" s="20">
        <v>45.988329686360323</v>
      </c>
      <c r="G1916" s="20">
        <v>0.66839999999999999</v>
      </c>
    </row>
    <row r="1917" spans="1:7" x14ac:dyDescent="0.35">
      <c r="A1917" s="20">
        <v>1893</v>
      </c>
      <c r="B1917" s="20">
        <v>18.465826670063009</v>
      </c>
      <c r="C1917" s="20">
        <v>-17.42582667006301</v>
      </c>
      <c r="D1917" s="20">
        <v>-4.53857458169937E-2</v>
      </c>
      <c r="F1917" s="20">
        <v>46.012642839776326</v>
      </c>
      <c r="G1917" s="20">
        <v>0.67333333333333334</v>
      </c>
    </row>
    <row r="1918" spans="1:7" x14ac:dyDescent="0.35">
      <c r="A1918" s="20">
        <v>1894</v>
      </c>
      <c r="B1918" s="20">
        <v>10.809154463687065</v>
      </c>
      <c r="C1918" s="20">
        <v>-9.6641544636870655</v>
      </c>
      <c r="D1918" s="20">
        <v>-2.5170390267831137E-2</v>
      </c>
      <c r="F1918" s="20">
        <v>46.036955993192322</v>
      </c>
      <c r="G1918" s="20">
        <v>0.67549999999999999</v>
      </c>
    </row>
    <row r="1919" spans="1:7" x14ac:dyDescent="0.35">
      <c r="A1919" s="20">
        <v>1895</v>
      </c>
      <c r="B1919" s="20">
        <v>11.356059621285347</v>
      </c>
      <c r="C1919" s="20">
        <v>-10.338863854089579</v>
      </c>
      <c r="D1919" s="20">
        <v>-2.6927677854408315E-2</v>
      </c>
      <c r="F1919" s="20">
        <v>46.061269146608318</v>
      </c>
      <c r="G1919" s="20">
        <v>0.67549999999999999</v>
      </c>
    </row>
    <row r="1920" spans="1:7" x14ac:dyDescent="0.35">
      <c r="A1920" s="20">
        <v>1896</v>
      </c>
      <c r="B1920" s="20">
        <v>11.356059621285347</v>
      </c>
      <c r="C1920" s="20">
        <v>-10.116591772061399</v>
      </c>
      <c r="D1920" s="20">
        <v>-2.6348767917557182E-2</v>
      </c>
      <c r="F1920" s="20">
        <v>46.085582300024321</v>
      </c>
      <c r="G1920" s="20">
        <v>0.68153600000000003</v>
      </c>
    </row>
    <row r="1921" spans="1:7" x14ac:dyDescent="0.35">
      <c r="A1921" s="20">
        <v>1897</v>
      </c>
      <c r="B1921" s="20">
        <v>15.731300882071602</v>
      </c>
      <c r="C1921" s="20">
        <v>-14.706733952937745</v>
      </c>
      <c r="D1921" s="20">
        <v>-3.8303840708623894E-2</v>
      </c>
      <c r="F1921" s="20">
        <v>46.109895453440316</v>
      </c>
      <c r="G1921" s="20">
        <v>0.68400000000000005</v>
      </c>
    </row>
    <row r="1922" spans="1:7" x14ac:dyDescent="0.35">
      <c r="A1922" s="20">
        <v>1898</v>
      </c>
      <c r="B1922" s="20">
        <v>8.6215338332939382</v>
      </c>
      <c r="C1922" s="20">
        <v>-7.1765338332939379</v>
      </c>
      <c r="D1922" s="20">
        <v>-1.8691356603729857E-2</v>
      </c>
      <c r="F1922" s="20">
        <v>46.134208606856312</v>
      </c>
      <c r="G1922" s="20">
        <v>0.69561111111111107</v>
      </c>
    </row>
    <row r="1923" spans="1:7" x14ac:dyDescent="0.35">
      <c r="A1923" s="20">
        <v>1899</v>
      </c>
      <c r="B1923" s="20">
        <v>11.356059621285347</v>
      </c>
      <c r="C1923" s="20">
        <v>-10.022726287952013</v>
      </c>
      <c r="D1923" s="20">
        <v>-2.6104294293238604E-2</v>
      </c>
      <c r="F1923" s="20">
        <v>46.158521760272315</v>
      </c>
      <c r="G1923" s="20">
        <v>0.70199999999999996</v>
      </c>
    </row>
    <row r="1924" spans="1:7" x14ac:dyDescent="0.35">
      <c r="A1924" s="20">
        <v>1900</v>
      </c>
      <c r="B1924" s="20">
        <v>12.44986993648191</v>
      </c>
      <c r="C1924" s="20">
        <v>-11.356225936481911</v>
      </c>
      <c r="D1924" s="20">
        <v>-2.9577407921712998E-2</v>
      </c>
      <c r="F1924" s="20">
        <v>46.182834913688311</v>
      </c>
      <c r="G1924" s="20">
        <v>0.7036</v>
      </c>
    </row>
    <row r="1925" spans="1:7" x14ac:dyDescent="0.35">
      <c r="A1925" s="20">
        <v>1901</v>
      </c>
      <c r="B1925" s="20">
        <v>11.356059621285347</v>
      </c>
      <c r="C1925" s="20">
        <v>-11.32908992431565</v>
      </c>
      <c r="D1925" s="20">
        <v>-2.9506731897327845E-2</v>
      </c>
      <c r="F1925" s="20">
        <v>46.207148067104306</v>
      </c>
      <c r="G1925" s="20">
        <v>0.70599999999999996</v>
      </c>
    </row>
    <row r="1926" spans="1:7" x14ac:dyDescent="0.35">
      <c r="A1926" s="20">
        <v>1902</v>
      </c>
      <c r="B1926" s="20">
        <v>11.356059621285347</v>
      </c>
      <c r="C1926" s="20">
        <v>-11.344059621285346</v>
      </c>
      <c r="D1926" s="20">
        <v>-2.9545720627933737E-2</v>
      </c>
      <c r="F1926" s="20">
        <v>46.231461220520309</v>
      </c>
      <c r="G1926" s="20">
        <v>0.7178461538461538</v>
      </c>
    </row>
    <row r="1927" spans="1:7" x14ac:dyDescent="0.35">
      <c r="A1927" s="20">
        <v>1903</v>
      </c>
      <c r="B1927" s="20">
        <v>-5.0510951066631087</v>
      </c>
      <c r="C1927" s="20">
        <v>5.5170951066631089</v>
      </c>
      <c r="D1927" s="20">
        <v>1.436933127478917E-2</v>
      </c>
      <c r="F1927" s="20">
        <v>46.255774373936305</v>
      </c>
      <c r="G1927" s="20">
        <v>0.72989999999999999</v>
      </c>
    </row>
    <row r="1928" spans="1:7" x14ac:dyDescent="0.35">
      <c r="A1928" s="20">
        <v>1904</v>
      </c>
      <c r="B1928" s="20">
        <v>3.1524822573111209</v>
      </c>
      <c r="C1928" s="20">
        <v>-3.151482257311121</v>
      </c>
      <c r="D1928" s="20">
        <v>-8.2080681384724737E-3</v>
      </c>
      <c r="F1928" s="20">
        <v>46.2800875273523</v>
      </c>
      <c r="G1928" s="20">
        <v>0.75</v>
      </c>
    </row>
    <row r="1929" spans="1:7" x14ac:dyDescent="0.35">
      <c r="A1929" s="20">
        <v>1905</v>
      </c>
      <c r="B1929" s="20">
        <v>11.356059621285347</v>
      </c>
      <c r="C1929" s="20">
        <v>-11.354379621285347</v>
      </c>
      <c r="D1929" s="20">
        <v>-2.9572599174685042E-2</v>
      </c>
      <c r="F1929" s="20">
        <v>46.304400680768303</v>
      </c>
      <c r="G1929" s="20">
        <v>0.75051000000000001</v>
      </c>
    </row>
    <row r="1930" spans="1:7" x14ac:dyDescent="0.35">
      <c r="A1930" s="20">
        <v>1906</v>
      </c>
      <c r="B1930" s="20">
        <v>11.356059621285347</v>
      </c>
      <c r="C1930" s="20">
        <v>-10.928459621285347</v>
      </c>
      <c r="D1930" s="20">
        <v>-2.8463286128918127E-2</v>
      </c>
      <c r="F1930" s="20">
        <v>46.328713834184299</v>
      </c>
      <c r="G1930" s="20">
        <v>0.754</v>
      </c>
    </row>
    <row r="1931" spans="1:7" x14ac:dyDescent="0.35">
      <c r="A1931" s="20">
        <v>1907</v>
      </c>
      <c r="B1931" s="20">
        <v>19.559636985259573</v>
      </c>
      <c r="C1931" s="20">
        <v>-19.556803651926238</v>
      </c>
      <c r="D1931" s="20">
        <v>-5.0935897409334727E-2</v>
      </c>
      <c r="F1931" s="20">
        <v>46.353026987600295</v>
      </c>
      <c r="G1931" s="20">
        <v>0.78100000000000003</v>
      </c>
    </row>
    <row r="1932" spans="1:7" x14ac:dyDescent="0.35">
      <c r="A1932" s="20">
        <v>1908</v>
      </c>
      <c r="B1932" s="20">
        <v>11.356059621285347</v>
      </c>
      <c r="C1932" s="20">
        <v>-11.338739621285347</v>
      </c>
      <c r="D1932" s="20">
        <v>-2.953186463290303E-2</v>
      </c>
      <c r="F1932" s="20">
        <v>46.377340141016298</v>
      </c>
      <c r="G1932" s="20">
        <v>0.78927352941176465</v>
      </c>
    </row>
    <row r="1933" spans="1:7" x14ac:dyDescent="0.35">
      <c r="A1933" s="20">
        <v>1909</v>
      </c>
      <c r="B1933" s="20">
        <v>11.356059621285347</v>
      </c>
      <c r="C1933" s="20">
        <v>-11.214945335571061</v>
      </c>
      <c r="D1933" s="20">
        <v>-2.920944113521742E-2</v>
      </c>
      <c r="F1933" s="20">
        <v>46.401653294432293</v>
      </c>
      <c r="G1933" s="20">
        <v>0.79</v>
      </c>
    </row>
    <row r="1934" spans="1:7" x14ac:dyDescent="0.35">
      <c r="A1934" s="20">
        <v>1910</v>
      </c>
      <c r="B1934" s="20">
        <v>3.6993874149094026</v>
      </c>
      <c r="C1934" s="20">
        <v>-3.305434473732932</v>
      </c>
      <c r="D1934" s="20">
        <v>-8.6090382786430386E-3</v>
      </c>
      <c r="F1934" s="20">
        <v>46.425966447848289</v>
      </c>
      <c r="G1934" s="20">
        <v>0.82208000000000003</v>
      </c>
    </row>
    <row r="1935" spans="1:7" x14ac:dyDescent="0.35">
      <c r="A1935" s="20">
        <v>1911</v>
      </c>
      <c r="B1935" s="20">
        <v>11.356059621285347</v>
      </c>
      <c r="C1935" s="20">
        <v>-11.355824327167699</v>
      </c>
      <c r="D1935" s="20">
        <v>-2.9576361926099838E-2</v>
      </c>
      <c r="F1935" s="20">
        <v>46.450279601264292</v>
      </c>
      <c r="G1935" s="20">
        <v>0.824221076923077</v>
      </c>
    </row>
    <row r="1936" spans="1:7" x14ac:dyDescent="0.35">
      <c r="A1936" s="20">
        <v>1912</v>
      </c>
      <c r="B1936" s="20">
        <v>11.356059621285347</v>
      </c>
      <c r="C1936" s="20">
        <v>-10.763059621285347</v>
      </c>
      <c r="D1936" s="20">
        <v>-2.8032500118000941E-2</v>
      </c>
      <c r="F1936" s="20">
        <v>46.474592754680287</v>
      </c>
      <c r="G1936" s="20">
        <v>0.82817600000000002</v>
      </c>
    </row>
    <row r="1937" spans="1:7" x14ac:dyDescent="0.35">
      <c r="A1937" s="20">
        <v>1913</v>
      </c>
      <c r="B1937" s="20">
        <v>11.356059621285347</v>
      </c>
      <c r="C1937" s="20">
        <v>-11.342788787952014</v>
      </c>
      <c r="D1937" s="20">
        <v>-2.9542410729371422E-2</v>
      </c>
      <c r="F1937" s="20">
        <v>46.498905908096283</v>
      </c>
      <c r="G1937" s="20">
        <v>0.84946999999999995</v>
      </c>
    </row>
    <row r="1938" spans="1:7" x14ac:dyDescent="0.35">
      <c r="A1938" s="20">
        <v>1914</v>
      </c>
      <c r="B1938" s="20">
        <v>19.559636985259573</v>
      </c>
      <c r="C1938" s="20">
        <v>-19.469546895169483</v>
      </c>
      <c r="D1938" s="20">
        <v>-5.0708636283767532E-2</v>
      </c>
      <c r="F1938" s="20">
        <v>46.523219061512286</v>
      </c>
      <c r="G1938" s="20">
        <v>0.86135181975736563</v>
      </c>
    </row>
    <row r="1939" spans="1:7" x14ac:dyDescent="0.35">
      <c r="A1939" s="20">
        <v>1915</v>
      </c>
      <c r="B1939" s="20">
        <v>16.825111197268164</v>
      </c>
      <c r="C1939" s="20">
        <v>-16.809111197268166</v>
      </c>
      <c r="D1939" s="20">
        <v>-4.3779503988721651E-2</v>
      </c>
      <c r="F1939" s="20">
        <v>46.547532214928282</v>
      </c>
      <c r="G1939" s="20">
        <v>0.89666666666666661</v>
      </c>
    </row>
    <row r="1940" spans="1:7" x14ac:dyDescent="0.35">
      <c r="A1940" s="20">
        <v>1916</v>
      </c>
      <c r="B1940" s="20">
        <v>14.090585409276756</v>
      </c>
      <c r="C1940" s="20">
        <v>-14.085485409276755</v>
      </c>
      <c r="D1940" s="20">
        <v>-3.6685792450390345E-2</v>
      </c>
      <c r="F1940" s="20">
        <v>46.571845368344277</v>
      </c>
      <c r="G1940" s="20">
        <v>0.95477386934673369</v>
      </c>
    </row>
    <row r="1941" spans="1:7" x14ac:dyDescent="0.35">
      <c r="A1941" s="20">
        <v>1917</v>
      </c>
      <c r="B1941" s="20">
        <v>11.356059621285347</v>
      </c>
      <c r="C1941" s="20">
        <v>-10.830354493080218</v>
      </c>
      <c r="D1941" s="20">
        <v>-2.8207770307696806E-2</v>
      </c>
      <c r="F1941" s="20">
        <v>46.596158521760273</v>
      </c>
      <c r="G1941" s="20">
        <v>1</v>
      </c>
    </row>
    <row r="1942" spans="1:7" x14ac:dyDescent="0.35">
      <c r="A1942" s="20">
        <v>1918</v>
      </c>
      <c r="B1942" s="20">
        <v>8.6215338332939382</v>
      </c>
      <c r="C1942" s="20">
        <v>-8.6111338332939376</v>
      </c>
      <c r="D1942" s="20">
        <v>-2.2427787143402138E-2</v>
      </c>
      <c r="F1942" s="20">
        <v>46.620471675176276</v>
      </c>
      <c r="G1942" s="20">
        <v>1</v>
      </c>
    </row>
    <row r="1943" spans="1:7" x14ac:dyDescent="0.35">
      <c r="A1943" s="20">
        <v>1919</v>
      </c>
      <c r="B1943" s="20">
        <v>11.356059621285347</v>
      </c>
      <c r="C1943" s="20">
        <v>-10.882059621285347</v>
      </c>
      <c r="D1943" s="20">
        <v>-2.834243684895103E-2</v>
      </c>
      <c r="F1943" s="20">
        <v>46.644784828592272</v>
      </c>
      <c r="G1943" s="20">
        <v>1</v>
      </c>
    </row>
    <row r="1944" spans="1:7" x14ac:dyDescent="0.35">
      <c r="A1944" s="20">
        <v>1920</v>
      </c>
      <c r="B1944" s="20">
        <v>12.44986993648191</v>
      </c>
      <c r="C1944" s="20">
        <v>-12.01956993648191</v>
      </c>
      <c r="D1944" s="20">
        <v>-3.130509423142188E-2</v>
      </c>
      <c r="F1944" s="20">
        <v>46.669097982008267</v>
      </c>
      <c r="G1944" s="20">
        <v>1</v>
      </c>
    </row>
    <row r="1945" spans="1:7" x14ac:dyDescent="0.35">
      <c r="A1945" s="20">
        <v>1921</v>
      </c>
      <c r="B1945" s="20">
        <v>11.356059621285347</v>
      </c>
      <c r="C1945" s="20">
        <v>-9.9880596212853465</v>
      </c>
      <c r="D1945" s="20">
        <v>-2.6014004601309166E-2</v>
      </c>
      <c r="F1945" s="20">
        <v>46.69341113542427</v>
      </c>
      <c r="G1945" s="20">
        <v>1</v>
      </c>
    </row>
    <row r="1946" spans="1:7" x14ac:dyDescent="0.35">
      <c r="A1946" s="20">
        <v>1922</v>
      </c>
      <c r="B1946" s="20">
        <v>11.356059621285347</v>
      </c>
      <c r="C1946" s="20">
        <v>-10.200559621285347</v>
      </c>
      <c r="D1946" s="20">
        <v>-2.6567463049434331E-2</v>
      </c>
      <c r="F1946" s="20">
        <v>46.717724288840266</v>
      </c>
      <c r="G1946" s="20">
        <v>1</v>
      </c>
    </row>
    <row r="1947" spans="1:7" x14ac:dyDescent="0.35">
      <c r="A1947" s="20">
        <v>1923</v>
      </c>
      <c r="B1947" s="20">
        <v>5.3401028877042478</v>
      </c>
      <c r="C1947" s="20">
        <v>-2.9321028877042479</v>
      </c>
      <c r="D1947" s="20">
        <v>-7.6366923010451953E-3</v>
      </c>
      <c r="F1947" s="20">
        <v>46.742037442256262</v>
      </c>
      <c r="G1947" s="20">
        <v>1</v>
      </c>
    </row>
    <row r="1948" spans="1:7" x14ac:dyDescent="0.35">
      <c r="A1948" s="20">
        <v>1924</v>
      </c>
      <c r="B1948" s="20">
        <v>12.44986993648191</v>
      </c>
      <c r="C1948" s="20">
        <v>-11.30586993648191</v>
      </c>
      <c r="D1948" s="20">
        <v>-2.9446255198824565E-2</v>
      </c>
      <c r="F1948" s="20">
        <v>46.766350595672264</v>
      </c>
      <c r="G1948" s="20">
        <v>1</v>
      </c>
    </row>
    <row r="1949" spans="1:7" x14ac:dyDescent="0.35">
      <c r="A1949" s="20">
        <v>1925</v>
      </c>
      <c r="B1949" s="20">
        <v>15.184395724473321</v>
      </c>
      <c r="C1949" s="20">
        <v>-14.081062391139987</v>
      </c>
      <c r="D1949" s="20">
        <v>-3.6674272653900913E-2</v>
      </c>
      <c r="F1949" s="20">
        <v>46.79066374908826</v>
      </c>
      <c r="G1949" s="20">
        <v>1</v>
      </c>
    </row>
    <row r="1950" spans="1:7" x14ac:dyDescent="0.35">
      <c r="A1950" s="20">
        <v>1926</v>
      </c>
      <c r="B1950" s="20">
        <v>12.44986993648191</v>
      </c>
      <c r="C1950" s="20">
        <v>-10.496076603148577</v>
      </c>
      <c r="D1950" s="20">
        <v>-2.7337140085559767E-2</v>
      </c>
      <c r="F1950" s="20">
        <v>46.814976902504256</v>
      </c>
      <c r="G1950" s="20">
        <v>1</v>
      </c>
    </row>
    <row r="1951" spans="1:7" x14ac:dyDescent="0.35">
      <c r="A1951" s="20">
        <v>1927</v>
      </c>
      <c r="B1951" s="20">
        <v>19.012731827661291</v>
      </c>
      <c r="C1951" s="20">
        <v>-17.979398494327956</v>
      </c>
      <c r="D1951" s="20">
        <v>-4.6827529359504259E-2</v>
      </c>
      <c r="F1951" s="20">
        <v>46.839290055920259</v>
      </c>
      <c r="G1951" s="20">
        <v>1</v>
      </c>
    </row>
    <row r="1952" spans="1:7" x14ac:dyDescent="0.35">
      <c r="A1952" s="20">
        <v>1928</v>
      </c>
      <c r="B1952" s="20">
        <v>11.356059621285347</v>
      </c>
      <c r="C1952" s="20">
        <v>-10.324687072265739</v>
      </c>
      <c r="D1952" s="20">
        <v>-2.6890754279501813E-2</v>
      </c>
      <c r="F1952" s="20">
        <v>46.863603209336254</v>
      </c>
      <c r="G1952" s="20">
        <v>1</v>
      </c>
    </row>
    <row r="1953" spans="1:7" x14ac:dyDescent="0.35">
      <c r="A1953" s="20">
        <v>1929</v>
      </c>
      <c r="B1953" s="20">
        <v>4.7931977301059661</v>
      </c>
      <c r="C1953" s="20">
        <v>-3.7900727301059662</v>
      </c>
      <c r="D1953" s="20">
        <v>-9.8712836305221187E-3</v>
      </c>
      <c r="F1953" s="20">
        <v>46.88791636275225</v>
      </c>
      <c r="G1953" s="20">
        <v>1</v>
      </c>
    </row>
    <row r="1954" spans="1:7" x14ac:dyDescent="0.35">
      <c r="A1954" s="20">
        <v>1930</v>
      </c>
      <c r="B1954" s="20">
        <v>-5.0510951066631087</v>
      </c>
      <c r="C1954" s="20">
        <v>6.3210951066631083</v>
      </c>
      <c r="D1954" s="20">
        <v>1.6463357591460375E-2</v>
      </c>
      <c r="F1954" s="20">
        <v>46.912229516168253</v>
      </c>
      <c r="G1954" s="20">
        <v>1</v>
      </c>
    </row>
    <row r="1955" spans="1:7" x14ac:dyDescent="0.35">
      <c r="A1955" s="20">
        <v>1931</v>
      </c>
      <c r="B1955" s="20">
        <v>20.106542142857855</v>
      </c>
      <c r="C1955" s="20">
        <v>-18.900532142857855</v>
      </c>
      <c r="D1955" s="20">
        <v>-4.9226631475415915E-2</v>
      </c>
      <c r="F1955" s="20">
        <v>46.936542669584249</v>
      </c>
      <c r="G1955" s="20">
        <v>1</v>
      </c>
    </row>
    <row r="1956" spans="1:7" x14ac:dyDescent="0.35">
      <c r="A1956" s="20">
        <v>1932</v>
      </c>
      <c r="B1956" s="20">
        <v>16.278206039669882</v>
      </c>
      <c r="C1956" s="20">
        <v>-15.20830127776512</v>
      </c>
      <c r="D1956" s="20">
        <v>-3.9610177994408594E-2</v>
      </c>
      <c r="F1956" s="20">
        <v>46.960855823000244</v>
      </c>
      <c r="G1956" s="20">
        <v>1</v>
      </c>
    </row>
    <row r="1957" spans="1:7" x14ac:dyDescent="0.35">
      <c r="A1957" s="20">
        <v>1933</v>
      </c>
      <c r="B1957" s="20">
        <v>11.356059621285347</v>
      </c>
      <c r="C1957" s="20">
        <v>-9.6317262879520129</v>
      </c>
      <c r="D1957" s="20">
        <v>-2.5085930748688302E-2</v>
      </c>
      <c r="F1957" s="20">
        <v>46.985168976416247</v>
      </c>
      <c r="G1957" s="20">
        <v>1</v>
      </c>
    </row>
    <row r="1958" spans="1:7" x14ac:dyDescent="0.35">
      <c r="A1958" s="20">
        <v>1934</v>
      </c>
      <c r="B1958" s="20">
        <v>7.5277235180973747</v>
      </c>
      <c r="C1958" s="20">
        <v>-6.2915235180973745</v>
      </c>
      <c r="D1958" s="20">
        <v>-1.6386338083148908E-2</v>
      </c>
      <c r="F1958" s="20">
        <v>47.009482129832243</v>
      </c>
      <c r="G1958" s="20">
        <v>1</v>
      </c>
    </row>
    <row r="1959" spans="1:7" x14ac:dyDescent="0.35">
      <c r="A1959" s="20">
        <v>1935</v>
      </c>
      <c r="B1959" s="20">
        <v>6.980818360499093</v>
      </c>
      <c r="C1959" s="20">
        <v>-5.8968183604990934</v>
      </c>
      <c r="D1959" s="20">
        <v>-1.5358324417307294E-2</v>
      </c>
      <c r="F1959" s="20">
        <v>47.033795283248239</v>
      </c>
      <c r="G1959" s="20">
        <v>1</v>
      </c>
    </row>
    <row r="1960" spans="1:7" x14ac:dyDescent="0.35">
      <c r="A1960" s="20">
        <v>1936</v>
      </c>
      <c r="B1960" s="20">
        <v>10.809154463687065</v>
      </c>
      <c r="C1960" s="20">
        <v>-9.6439531303537311</v>
      </c>
      <c r="D1960" s="20">
        <v>-2.5117775686199481E-2</v>
      </c>
      <c r="F1960" s="20">
        <v>47.058108436664241</v>
      </c>
      <c r="G1960" s="20">
        <v>1</v>
      </c>
    </row>
    <row r="1961" spans="1:7" x14ac:dyDescent="0.35">
      <c r="A1961" s="20">
        <v>1937</v>
      </c>
      <c r="B1961" s="20">
        <v>19.012731827661291</v>
      </c>
      <c r="C1961" s="20">
        <v>-17.14028182766129</v>
      </c>
      <c r="D1961" s="20">
        <v>-4.4642041321248757E-2</v>
      </c>
      <c r="F1961" s="20">
        <v>47.082421590080237</v>
      </c>
      <c r="G1961" s="20">
        <v>1</v>
      </c>
    </row>
    <row r="1962" spans="1:7" x14ac:dyDescent="0.35">
      <c r="A1962" s="20">
        <v>1938</v>
      </c>
      <c r="B1962" s="20">
        <v>10.809154463687065</v>
      </c>
      <c r="C1962" s="20">
        <v>-9.6498211303537325</v>
      </c>
      <c r="D1962" s="20">
        <v>-2.5133058952898774E-2</v>
      </c>
      <c r="F1962" s="20">
        <v>47.106734743496233</v>
      </c>
      <c r="G1962" s="20">
        <v>1</v>
      </c>
    </row>
    <row r="1963" spans="1:7" x14ac:dyDescent="0.35">
      <c r="A1963" s="20">
        <v>1939</v>
      </c>
      <c r="B1963" s="20">
        <v>11.356059621285347</v>
      </c>
      <c r="C1963" s="20">
        <v>-10.249059621285348</v>
      </c>
      <c r="D1963" s="20">
        <v>-2.6693781801124077E-2</v>
      </c>
      <c r="F1963" s="20">
        <v>47.131047896912236</v>
      </c>
      <c r="G1963" s="20">
        <v>1</v>
      </c>
    </row>
    <row r="1964" spans="1:7" x14ac:dyDescent="0.35">
      <c r="A1964" s="20">
        <v>1940</v>
      </c>
      <c r="B1964" s="20">
        <v>6.4339132029008113</v>
      </c>
      <c r="C1964" s="20">
        <v>-4.7246824336700417</v>
      </c>
      <c r="D1964" s="20">
        <v>-1.2305484271168201E-2</v>
      </c>
      <c r="F1964" s="20">
        <v>47.155361050328231</v>
      </c>
      <c r="G1964" s="20">
        <v>1</v>
      </c>
    </row>
    <row r="1965" spans="1:7" x14ac:dyDescent="0.35">
      <c r="A1965" s="20">
        <v>1941</v>
      </c>
      <c r="B1965" s="20">
        <v>11.356059621285347</v>
      </c>
      <c r="C1965" s="20">
        <v>-10.094876061285348</v>
      </c>
      <c r="D1965" s="20">
        <v>-2.6292209124211072E-2</v>
      </c>
      <c r="F1965" s="20">
        <v>47.179674203744227</v>
      </c>
      <c r="G1965" s="20">
        <v>1</v>
      </c>
    </row>
    <row r="1966" spans="1:7" x14ac:dyDescent="0.35">
      <c r="A1966" s="20">
        <v>1942</v>
      </c>
      <c r="B1966" s="20">
        <v>-21.458249834611561</v>
      </c>
      <c r="C1966" s="20">
        <v>22.842653167944896</v>
      </c>
      <c r="D1966" s="20">
        <v>5.9493926463021811E-2</v>
      </c>
      <c r="F1966" s="20">
        <v>47.20398735716023</v>
      </c>
      <c r="G1966" s="20">
        <v>1</v>
      </c>
    </row>
    <row r="1967" spans="1:7" x14ac:dyDescent="0.35">
      <c r="A1967" s="20">
        <v>1943</v>
      </c>
      <c r="B1967" s="20">
        <v>3.1524822573111209</v>
      </c>
      <c r="C1967" s="20">
        <v>13.900017742688878</v>
      </c>
      <c r="D1967" s="20">
        <v>3.6202739994262711E-2</v>
      </c>
      <c r="F1967" s="20">
        <v>47.228300510576226</v>
      </c>
      <c r="G1967" s="20">
        <v>1</v>
      </c>
    </row>
    <row r="1968" spans="1:7" x14ac:dyDescent="0.35">
      <c r="A1968" s="20">
        <v>1944</v>
      </c>
      <c r="B1968" s="20">
        <v>11.356059621285347</v>
      </c>
      <c r="C1968" s="20">
        <v>-3.4755046212853467</v>
      </c>
      <c r="D1968" s="20">
        <v>-9.0519877371690472E-3</v>
      </c>
      <c r="F1968" s="20">
        <v>47.252613663992221</v>
      </c>
      <c r="G1968" s="20">
        <v>1</v>
      </c>
    </row>
    <row r="1969" spans="1:7" x14ac:dyDescent="0.35">
      <c r="A1969" s="20">
        <v>1945</v>
      </c>
      <c r="B1969" s="20">
        <v>5.8870080453025295</v>
      </c>
      <c r="C1969" s="20">
        <v>-2.4068280453025297</v>
      </c>
      <c r="D1969" s="20">
        <v>-6.2686085405047488E-3</v>
      </c>
      <c r="F1969" s="20">
        <v>47.276926817408224</v>
      </c>
      <c r="G1969" s="20">
        <v>1</v>
      </c>
    </row>
    <row r="1970" spans="1:7" x14ac:dyDescent="0.35">
      <c r="A1970" s="20">
        <v>1946</v>
      </c>
      <c r="B1970" s="20">
        <v>-5.0510951066631087</v>
      </c>
      <c r="C1970" s="20">
        <v>6.5485617733297756</v>
      </c>
      <c r="D1970" s="20">
        <v>1.7055796877735847E-2</v>
      </c>
      <c r="F1970" s="20">
        <v>47.30123997082422</v>
      </c>
      <c r="G1970" s="20">
        <v>1</v>
      </c>
    </row>
    <row r="1971" spans="1:7" x14ac:dyDescent="0.35">
      <c r="A1971" s="20">
        <v>1947</v>
      </c>
      <c r="B1971" s="20">
        <v>6.980818360499093</v>
      </c>
      <c r="C1971" s="20">
        <v>-5.9744808604990931</v>
      </c>
      <c r="D1971" s="20">
        <v>-1.5560597201907391E-2</v>
      </c>
      <c r="F1971" s="20">
        <v>47.325553124240216</v>
      </c>
      <c r="G1971" s="20">
        <v>1</v>
      </c>
    </row>
    <row r="1972" spans="1:7" x14ac:dyDescent="0.35">
      <c r="A1972" s="20">
        <v>1948</v>
      </c>
      <c r="B1972" s="20">
        <v>-1.7696641610734183</v>
      </c>
      <c r="C1972" s="20">
        <v>9.7717741610734183</v>
      </c>
      <c r="D1972" s="20">
        <v>2.5450686882904788E-2</v>
      </c>
      <c r="F1972" s="20">
        <v>47.349866277656218</v>
      </c>
      <c r="G1972" s="20">
        <v>1</v>
      </c>
    </row>
    <row r="1973" spans="1:7" x14ac:dyDescent="0.35">
      <c r="A1973" s="20">
        <v>1949</v>
      </c>
      <c r="B1973" s="20">
        <v>11.356059621285347</v>
      </c>
      <c r="C1973" s="20">
        <v>-10.296033621285346</v>
      </c>
      <c r="D1973" s="20">
        <v>-2.681612607002869E-2</v>
      </c>
      <c r="F1973" s="20">
        <v>47.374179431072214</v>
      </c>
      <c r="G1973" s="20">
        <v>1</v>
      </c>
    </row>
    <row r="1974" spans="1:7" x14ac:dyDescent="0.35">
      <c r="A1974" s="20">
        <v>1950</v>
      </c>
      <c r="B1974" s="20">
        <v>10.809154463687065</v>
      </c>
      <c r="C1974" s="20">
        <v>-8.8039677970203982</v>
      </c>
      <c r="D1974" s="20">
        <v>-2.293002519662506E-2</v>
      </c>
      <c r="F1974" s="20">
        <v>47.39849258448821</v>
      </c>
      <c r="G1974" s="20">
        <v>1</v>
      </c>
    </row>
    <row r="1975" spans="1:7" x14ac:dyDescent="0.35">
      <c r="A1975" s="20">
        <v>1951</v>
      </c>
      <c r="B1975" s="20">
        <v>11.356059621285347</v>
      </c>
      <c r="C1975" s="20">
        <v>-9.231619621285347</v>
      </c>
      <c r="D1975" s="20">
        <v>-2.404384879660423E-2</v>
      </c>
      <c r="F1975" s="20">
        <v>47.422805737904213</v>
      </c>
      <c r="G1975" s="20">
        <v>1</v>
      </c>
    </row>
    <row r="1976" spans="1:7" x14ac:dyDescent="0.35">
      <c r="A1976" s="20">
        <v>1952</v>
      </c>
      <c r="B1976" s="20">
        <v>7.5277235180973747</v>
      </c>
      <c r="C1976" s="20">
        <v>-5.5429998038116608</v>
      </c>
      <c r="D1976" s="20">
        <v>-1.4436800326473827E-2</v>
      </c>
      <c r="F1976" s="20">
        <v>47.447118891320208</v>
      </c>
      <c r="G1976" s="20">
        <v>1</v>
      </c>
    </row>
    <row r="1977" spans="1:7" x14ac:dyDescent="0.35">
      <c r="A1977" s="20">
        <v>1953</v>
      </c>
      <c r="B1977" s="20">
        <v>11.902964778883629</v>
      </c>
      <c r="C1977" s="20">
        <v>-9.6434981122169621</v>
      </c>
      <c r="D1977" s="20">
        <v>-2.5116590586755506E-2</v>
      </c>
      <c r="F1977" s="20">
        <v>47.471432044736204</v>
      </c>
      <c r="G1977" s="20">
        <v>1</v>
      </c>
    </row>
    <row r="1978" spans="1:7" x14ac:dyDescent="0.35">
      <c r="A1978" s="20">
        <v>1954</v>
      </c>
      <c r="B1978" s="20">
        <v>2.0586719421145574</v>
      </c>
      <c r="C1978" s="20">
        <v>4.930808057885443</v>
      </c>
      <c r="D1978" s="20">
        <v>1.2842340591625079E-2</v>
      </c>
      <c r="F1978" s="20">
        <v>47.495745198152207</v>
      </c>
      <c r="G1978" s="20">
        <v>1</v>
      </c>
    </row>
    <row r="1979" spans="1:7" x14ac:dyDescent="0.35">
      <c r="A1979" s="20">
        <v>1955</v>
      </c>
      <c r="B1979" s="20">
        <v>10.262249306088783</v>
      </c>
      <c r="C1979" s="20">
        <v>-6.2762964489459261</v>
      </c>
      <c r="D1979" s="20">
        <v>-1.6346679024033355E-2</v>
      </c>
      <c r="F1979" s="20">
        <v>47.520058351568203</v>
      </c>
      <c r="G1979" s="20">
        <v>1</v>
      </c>
    </row>
    <row r="1980" spans="1:7" x14ac:dyDescent="0.35">
      <c r="A1980" s="20">
        <v>1956</v>
      </c>
      <c r="B1980" s="20">
        <v>3.1524822573111209</v>
      </c>
      <c r="C1980" s="20">
        <v>-0.21214892397778762</v>
      </c>
      <c r="D1980" s="20">
        <v>-5.5254406699373952E-4</v>
      </c>
      <c r="F1980" s="20">
        <v>47.544371504984198</v>
      </c>
      <c r="G1980" s="20">
        <v>1</v>
      </c>
    </row>
    <row r="1981" spans="1:7" x14ac:dyDescent="0.35">
      <c r="A1981" s="20">
        <v>1957</v>
      </c>
      <c r="B1981" s="20">
        <v>11.356059621285347</v>
      </c>
      <c r="C1981" s="20">
        <v>-9.6810126212853476</v>
      </c>
      <c r="D1981" s="20">
        <v>-2.5214297513678641E-2</v>
      </c>
      <c r="F1981" s="20">
        <v>47.568684658400201</v>
      </c>
      <c r="G1981" s="20">
        <v>1</v>
      </c>
    </row>
    <row r="1982" spans="1:7" x14ac:dyDescent="0.35">
      <c r="A1982" s="20">
        <v>1958</v>
      </c>
      <c r="B1982" s="20">
        <v>11.356059621285347</v>
      </c>
      <c r="C1982" s="20">
        <v>2.9996575215717964</v>
      </c>
      <c r="D1982" s="20">
        <v>7.8126390437463587E-3</v>
      </c>
      <c r="F1982" s="20">
        <v>47.592997811816197</v>
      </c>
      <c r="G1982" s="20">
        <v>1</v>
      </c>
    </row>
    <row r="1983" spans="1:7" x14ac:dyDescent="0.35">
      <c r="A1983" s="20">
        <v>1959</v>
      </c>
      <c r="B1983" s="20">
        <v>4.7931977301059661</v>
      </c>
      <c r="C1983" s="20">
        <v>-3.2258537301059658</v>
      </c>
      <c r="D1983" s="20">
        <v>-8.4017694086739678E-3</v>
      </c>
      <c r="F1983" s="20">
        <v>47.617310965232193</v>
      </c>
      <c r="G1983" s="20">
        <v>1</v>
      </c>
    </row>
    <row r="1984" spans="1:7" x14ac:dyDescent="0.35">
      <c r="A1984" s="20">
        <v>1960</v>
      </c>
      <c r="B1984" s="20">
        <v>11.356059621285347</v>
      </c>
      <c r="C1984" s="20">
        <v>-10.177031049856776</v>
      </c>
      <c r="D1984" s="20">
        <v>-2.6506182641766289E-2</v>
      </c>
      <c r="F1984" s="20">
        <v>47.641624118648195</v>
      </c>
      <c r="G1984" s="20">
        <v>1</v>
      </c>
    </row>
    <row r="1985" spans="1:7" x14ac:dyDescent="0.35">
      <c r="A1985" s="20">
        <v>1961</v>
      </c>
      <c r="B1985" s="20">
        <v>5.8870080453025295</v>
      </c>
      <c r="C1985" s="20">
        <v>5.1668039546974693</v>
      </c>
      <c r="D1985" s="20">
        <v>1.3456994346041504E-2</v>
      </c>
      <c r="F1985" s="20">
        <v>47.665937272064191</v>
      </c>
      <c r="G1985" s="20">
        <v>1</v>
      </c>
    </row>
    <row r="1986" spans="1:7" x14ac:dyDescent="0.35">
      <c r="A1986" s="20">
        <v>1962</v>
      </c>
      <c r="B1986" s="20">
        <v>11.356059621285347</v>
      </c>
      <c r="C1986" s="20">
        <v>-9.4268096212853472</v>
      </c>
      <c r="D1986" s="20">
        <v>-2.4552223170672707E-2</v>
      </c>
      <c r="F1986" s="20">
        <v>47.690250425480187</v>
      </c>
      <c r="G1986" s="20">
        <v>1</v>
      </c>
    </row>
    <row r="1987" spans="1:7" x14ac:dyDescent="0.35">
      <c r="A1987" s="20">
        <v>1963</v>
      </c>
      <c r="B1987" s="20">
        <v>8.6215338332939382</v>
      </c>
      <c r="C1987" s="20">
        <v>-7.3526917280307806</v>
      </c>
      <c r="D1987" s="20">
        <v>-1.9150161662770088E-2</v>
      </c>
      <c r="F1987" s="20">
        <v>47.71456357889619</v>
      </c>
      <c r="G1987" s="20">
        <v>1</v>
      </c>
    </row>
    <row r="1988" spans="1:7" x14ac:dyDescent="0.35">
      <c r="A1988" s="20">
        <v>1964</v>
      </c>
      <c r="B1988" s="20">
        <v>11.356059621285347</v>
      </c>
      <c r="C1988" s="20">
        <v>-8.7602847333929699</v>
      </c>
      <c r="D1988" s="20">
        <v>-2.2816252205544639E-2</v>
      </c>
      <c r="F1988" s="20">
        <v>47.738876732312185</v>
      </c>
      <c r="G1988" s="20">
        <v>1</v>
      </c>
    </row>
    <row r="1989" spans="1:7" x14ac:dyDescent="0.35">
      <c r="A1989" s="20">
        <v>1965</v>
      </c>
      <c r="B1989" s="20">
        <v>15.731300882071602</v>
      </c>
      <c r="C1989" s="20">
        <v>-13.108500882071603</v>
      </c>
      <c r="D1989" s="20">
        <v>-3.4141226143240888E-2</v>
      </c>
      <c r="F1989" s="20">
        <v>47.763189885728181</v>
      </c>
      <c r="G1989" s="20">
        <v>1</v>
      </c>
    </row>
    <row r="1990" spans="1:7" x14ac:dyDescent="0.35">
      <c r="A1990" s="20">
        <v>1966</v>
      </c>
      <c r="B1990" s="20">
        <v>11.356059621285347</v>
      </c>
      <c r="C1990" s="20">
        <v>-9.2886287212853471</v>
      </c>
      <c r="D1990" s="20">
        <v>-2.4192329587263112E-2</v>
      </c>
      <c r="F1990" s="20">
        <v>47.787503039144184</v>
      </c>
      <c r="G1990" s="20">
        <v>1</v>
      </c>
    </row>
    <row r="1991" spans="1:7" x14ac:dyDescent="0.35">
      <c r="A1991" s="20">
        <v>1967</v>
      </c>
      <c r="B1991" s="20">
        <v>11.356059621285347</v>
      </c>
      <c r="C1991" s="20">
        <v>-7.654759621285347</v>
      </c>
      <c r="D1991" s="20">
        <v>-1.9936900615377662E-2</v>
      </c>
      <c r="F1991" s="20">
        <v>47.81181619256018</v>
      </c>
      <c r="G1991" s="20">
        <v>1</v>
      </c>
    </row>
    <row r="1992" spans="1:7" x14ac:dyDescent="0.35">
      <c r="A1992" s="20">
        <v>1968</v>
      </c>
      <c r="B1992" s="20">
        <v>10.809154463687065</v>
      </c>
      <c r="C1992" s="20">
        <v>-7.959494463687065</v>
      </c>
      <c r="D1992" s="20">
        <v>-2.0730585664626235E-2</v>
      </c>
      <c r="F1992" s="20">
        <v>47.836129345976175</v>
      </c>
      <c r="G1992" s="20">
        <v>1</v>
      </c>
    </row>
    <row r="1993" spans="1:7" x14ac:dyDescent="0.35">
      <c r="A1993" s="20">
        <v>1969</v>
      </c>
      <c r="B1993" s="20">
        <v>11.356059621285347</v>
      </c>
      <c r="C1993" s="20">
        <v>-5.5652596212853469</v>
      </c>
      <c r="D1993" s="20">
        <v>-1.4494776251342231E-2</v>
      </c>
      <c r="F1993" s="20">
        <v>47.860442499392178</v>
      </c>
      <c r="G1993" s="20">
        <v>1</v>
      </c>
    </row>
    <row r="1994" spans="1:7" x14ac:dyDescent="0.35">
      <c r="A1994" s="20">
        <v>1970</v>
      </c>
      <c r="B1994" s="20">
        <v>-5.0510951066631087</v>
      </c>
      <c r="C1994" s="20">
        <v>16.36909510666311</v>
      </c>
      <c r="D1994" s="20">
        <v>4.2633477529162238E-2</v>
      </c>
      <c r="F1994" s="20">
        <v>47.884755652808174</v>
      </c>
      <c r="G1994" s="20">
        <v>1</v>
      </c>
    </row>
    <row r="1995" spans="1:7" x14ac:dyDescent="0.35">
      <c r="A1995" s="20">
        <v>1971</v>
      </c>
      <c r="B1995" s="20">
        <v>10.262249306088783</v>
      </c>
      <c r="C1995" s="20">
        <v>-7.6319721310887836</v>
      </c>
      <c r="D1995" s="20">
        <v>-1.9877550361444219E-2</v>
      </c>
      <c r="F1995" s="20">
        <v>47.90906880622417</v>
      </c>
      <c r="G1995" s="20">
        <v>1</v>
      </c>
    </row>
    <row r="1996" spans="1:7" x14ac:dyDescent="0.35">
      <c r="A1996" s="20">
        <v>1972</v>
      </c>
      <c r="B1996" s="20">
        <v>11.356059621285347</v>
      </c>
      <c r="C1996" s="20">
        <v>-4.6112596212853472</v>
      </c>
      <c r="D1996" s="20">
        <v>-1.2010073383053262E-2</v>
      </c>
      <c r="F1996" s="20">
        <v>47.933381959640172</v>
      </c>
      <c r="G1996" s="20">
        <v>1</v>
      </c>
    </row>
    <row r="1997" spans="1:7" x14ac:dyDescent="0.35">
      <c r="A1997" s="20">
        <v>1973</v>
      </c>
      <c r="B1997" s="20">
        <v>6.4339132029008113</v>
      </c>
      <c r="C1997" s="20">
        <v>-3.8656050715876797</v>
      </c>
      <c r="D1997" s="20">
        <v>-1.0068008395226726E-2</v>
      </c>
      <c r="F1997" s="20">
        <v>47.957695113056168</v>
      </c>
      <c r="G1997" s="20">
        <v>1</v>
      </c>
    </row>
    <row r="1998" spans="1:7" x14ac:dyDescent="0.35">
      <c r="A1998" s="20">
        <v>1974</v>
      </c>
      <c r="B1998" s="20">
        <v>-5.0510951066631087</v>
      </c>
      <c r="C1998" s="20">
        <v>8.8060551066631092</v>
      </c>
      <c r="D1998" s="20">
        <v>2.2935461616180878E-2</v>
      </c>
      <c r="F1998" s="20">
        <v>47.982008266472164</v>
      </c>
      <c r="G1998" s="20">
        <v>1</v>
      </c>
    </row>
    <row r="1999" spans="1:7" x14ac:dyDescent="0.35">
      <c r="A1999" s="20">
        <v>1975</v>
      </c>
      <c r="B1999" s="20">
        <v>11.356059621285347</v>
      </c>
      <c r="C1999" s="20">
        <v>-9.2689758712853472</v>
      </c>
      <c r="D1999" s="20">
        <v>-2.4141143536146704E-2</v>
      </c>
      <c r="F1999" s="20">
        <v>48.006321419888167</v>
      </c>
      <c r="G1999" s="20">
        <v>1</v>
      </c>
    </row>
    <row r="2000" spans="1:7" x14ac:dyDescent="0.35">
      <c r="A2000" s="20">
        <v>1976</v>
      </c>
      <c r="B2000" s="20">
        <v>11.356059621285347</v>
      </c>
      <c r="C2000" s="20">
        <v>-7.8900596212853467</v>
      </c>
      <c r="D2000" s="20">
        <v>-2.0549741899348727E-2</v>
      </c>
      <c r="F2000" s="20">
        <v>48.030634573304162</v>
      </c>
      <c r="G2000" s="20">
        <v>1</v>
      </c>
    </row>
    <row r="2001" spans="1:7" x14ac:dyDescent="0.35">
      <c r="A2001" s="20">
        <v>1977</v>
      </c>
      <c r="B2001" s="20">
        <v>2.6055770997128391</v>
      </c>
      <c r="C2001" s="20">
        <v>1.4177229002871607</v>
      </c>
      <c r="D2001" s="20">
        <v>3.6924739588914735E-3</v>
      </c>
      <c r="F2001" s="20">
        <v>48.054947726720158</v>
      </c>
      <c r="G2001" s="20">
        <v>1</v>
      </c>
    </row>
    <row r="2002" spans="1:7" x14ac:dyDescent="0.35">
      <c r="A2002" s="20">
        <v>1978</v>
      </c>
      <c r="B2002" s="20">
        <v>9.7153441484905017</v>
      </c>
      <c r="C2002" s="20">
        <v>0.55310725150949835</v>
      </c>
      <c r="D2002" s="20">
        <v>1.4405735579633954E-3</v>
      </c>
      <c r="F2002" s="20">
        <v>48.079260880136161</v>
      </c>
      <c r="G2002" s="20">
        <v>1</v>
      </c>
    </row>
    <row r="2003" spans="1:7" x14ac:dyDescent="0.35">
      <c r="A2003" s="20">
        <v>1979</v>
      </c>
      <c r="B2003" s="20">
        <v>7.5277235180973747</v>
      </c>
      <c r="C2003" s="20">
        <v>-6.3787119680973747</v>
      </c>
      <c r="D2003" s="20">
        <v>-1.6613421303061558E-2</v>
      </c>
      <c r="F2003" s="20">
        <v>48.103574033552157</v>
      </c>
      <c r="G2003" s="20">
        <v>1</v>
      </c>
    </row>
    <row r="2004" spans="1:7" x14ac:dyDescent="0.35">
      <c r="A2004" s="20">
        <v>1980</v>
      </c>
      <c r="B2004" s="20">
        <v>5.8870080453025295</v>
      </c>
      <c r="C2004" s="20">
        <v>-2.3387678453025291</v>
      </c>
      <c r="D2004" s="20">
        <v>-6.0913450455819789E-3</v>
      </c>
      <c r="F2004" s="20">
        <v>48.127887186968152</v>
      </c>
      <c r="G2004" s="20">
        <v>1</v>
      </c>
    </row>
    <row r="2005" spans="1:7" x14ac:dyDescent="0.35">
      <c r="A2005" s="20">
        <v>1981</v>
      </c>
      <c r="B2005" s="20">
        <v>11.356059621285347</v>
      </c>
      <c r="C2005" s="20">
        <v>-11.305259621285346</v>
      </c>
      <c r="D2005" s="20">
        <v>-2.9444665626581944E-2</v>
      </c>
      <c r="F2005" s="20">
        <v>48.152200340384155</v>
      </c>
      <c r="G2005" s="20">
        <v>1</v>
      </c>
    </row>
    <row r="2006" spans="1:7" x14ac:dyDescent="0.35">
      <c r="A2006" s="20">
        <v>1982</v>
      </c>
      <c r="B2006" s="20">
        <v>11.356059621285347</v>
      </c>
      <c r="C2006" s="20">
        <v>-11.356059621285347</v>
      </c>
      <c r="D2006" s="20">
        <v>-2.9576974752063161E-2</v>
      </c>
      <c r="F2006" s="20">
        <v>48.176513493800151</v>
      </c>
      <c r="G2006" s="20">
        <v>1</v>
      </c>
    </row>
    <row r="2007" spans="1:7" x14ac:dyDescent="0.35">
      <c r="A2007" s="20">
        <v>1983</v>
      </c>
      <c r="B2007" s="20">
        <v>15.731300882071602</v>
      </c>
      <c r="C2007" s="20">
        <v>-15.688300882071603</v>
      </c>
      <c r="D2007" s="20">
        <v>-4.0860341928997582E-2</v>
      </c>
      <c r="F2007" s="20">
        <v>48.200826647216147</v>
      </c>
      <c r="G2007" s="20">
        <v>1</v>
      </c>
    </row>
    <row r="2008" spans="1:7" x14ac:dyDescent="0.35">
      <c r="A2008" s="20">
        <v>1984</v>
      </c>
      <c r="B2008" s="20">
        <v>-5.0510951066631087</v>
      </c>
      <c r="C2008" s="20">
        <v>5.2625617733297751</v>
      </c>
      <c r="D2008" s="20">
        <v>1.3706396575199561E-2</v>
      </c>
      <c r="F2008" s="20">
        <v>48.225139800632149</v>
      </c>
      <c r="G2008" s="20">
        <v>1</v>
      </c>
    </row>
    <row r="2009" spans="1:7" x14ac:dyDescent="0.35">
      <c r="A2009" s="20">
        <v>1985</v>
      </c>
      <c r="B2009" s="20">
        <v>11.902964778883629</v>
      </c>
      <c r="C2009" s="20">
        <v>-11.871089778883629</v>
      </c>
      <c r="D2009" s="20">
        <v>-3.0918376125060827E-2</v>
      </c>
      <c r="F2009" s="20">
        <v>48.249452954048145</v>
      </c>
      <c r="G2009" s="20">
        <v>1</v>
      </c>
    </row>
    <row r="2010" spans="1:7" x14ac:dyDescent="0.35">
      <c r="A2010" s="20">
        <v>1986</v>
      </c>
      <c r="B2010" s="20">
        <v>11.356059621285347</v>
      </c>
      <c r="C2010" s="20">
        <v>-11.355559621285346</v>
      </c>
      <c r="D2010" s="20">
        <v>-2.9575672496891098E-2</v>
      </c>
      <c r="F2010" s="20">
        <v>48.273766107464141</v>
      </c>
      <c r="G2010" s="20">
        <v>1</v>
      </c>
    </row>
    <row r="2011" spans="1:7" x14ac:dyDescent="0.35">
      <c r="A2011" s="20">
        <v>1987</v>
      </c>
      <c r="B2011" s="20">
        <v>11.356059621285347</v>
      </c>
      <c r="C2011" s="20">
        <v>-10.931332348558074</v>
      </c>
      <c r="D2011" s="20">
        <v>-2.8470768176815774E-2</v>
      </c>
      <c r="F2011" s="20">
        <v>48.298079260880144</v>
      </c>
      <c r="G2011" s="20">
        <v>1</v>
      </c>
    </row>
    <row r="2012" spans="1:7" x14ac:dyDescent="0.35">
      <c r="A2012" s="20">
        <v>1988</v>
      </c>
      <c r="B2012" s="20">
        <v>11.356059621285347</v>
      </c>
      <c r="C2012" s="20">
        <v>-11.35189295461868</v>
      </c>
      <c r="D2012" s="20">
        <v>-2.9566122625629333E-2</v>
      </c>
      <c r="F2012" s="20">
        <v>48.322392414296139</v>
      </c>
      <c r="G2012" s="20">
        <v>1</v>
      </c>
    </row>
    <row r="2013" spans="1:7" x14ac:dyDescent="0.35">
      <c r="A2013" s="20">
        <v>1989</v>
      </c>
      <c r="B2013" s="20">
        <v>11.356059621285347</v>
      </c>
      <c r="C2013" s="20">
        <v>-11.346059621285347</v>
      </c>
      <c r="D2013" s="20">
        <v>-2.9550929648621976E-2</v>
      </c>
      <c r="F2013" s="20">
        <v>48.346705567712135</v>
      </c>
      <c r="G2013" s="20">
        <v>1</v>
      </c>
    </row>
    <row r="2014" spans="1:7" x14ac:dyDescent="0.35">
      <c r="A2014" s="20">
        <v>1990</v>
      </c>
      <c r="B2014" s="20">
        <v>19.559636985259573</v>
      </c>
      <c r="C2014" s="20">
        <v>-19.389970318592905</v>
      </c>
      <c r="D2014" s="20">
        <v>-5.0501378266924302E-2</v>
      </c>
      <c r="F2014" s="20">
        <v>48.371018721128138</v>
      </c>
      <c r="G2014" s="20">
        <v>1</v>
      </c>
    </row>
    <row r="2015" spans="1:7" x14ac:dyDescent="0.35">
      <c r="A2015" s="20">
        <v>1991</v>
      </c>
      <c r="B2015" s="20">
        <v>16.278206039669882</v>
      </c>
      <c r="C2015" s="20">
        <v>-16.208206039669882</v>
      </c>
      <c r="D2015" s="20">
        <v>-4.2214440289922814E-2</v>
      </c>
      <c r="F2015" s="20">
        <v>48.395331874544134</v>
      </c>
      <c r="G2015" s="20">
        <v>1</v>
      </c>
    </row>
    <row r="2016" spans="1:7" x14ac:dyDescent="0.35">
      <c r="A2016" s="20">
        <v>1992</v>
      </c>
      <c r="B2016" s="20">
        <v>11.356059621285347</v>
      </c>
      <c r="C2016" s="20">
        <v>-11.354726287952014</v>
      </c>
      <c r="D2016" s="20">
        <v>-2.9573502071604335E-2</v>
      </c>
      <c r="F2016" s="20">
        <v>48.419645027960129</v>
      </c>
      <c r="G2016" s="20">
        <v>1</v>
      </c>
    </row>
    <row r="2017" spans="1:7" x14ac:dyDescent="0.35">
      <c r="A2017" s="20">
        <v>1993</v>
      </c>
      <c r="B2017" s="20">
        <v>11.356059621285347</v>
      </c>
      <c r="C2017" s="20">
        <v>-11.356059621285347</v>
      </c>
      <c r="D2017" s="20">
        <v>-2.9576974752063161E-2</v>
      </c>
      <c r="F2017" s="20">
        <v>48.443958181376132</v>
      </c>
      <c r="G2017" s="20">
        <v>1</v>
      </c>
    </row>
    <row r="2018" spans="1:7" x14ac:dyDescent="0.35">
      <c r="A2018" s="20">
        <v>1994</v>
      </c>
      <c r="B2018" s="20">
        <v>-5.0510951066631087</v>
      </c>
      <c r="C2018" s="20">
        <v>5.0510951066631087</v>
      </c>
      <c r="D2018" s="20">
        <v>1.3155629454429987E-2</v>
      </c>
      <c r="F2018" s="20">
        <v>48.468271334792128</v>
      </c>
      <c r="G2018" s="20">
        <v>1</v>
      </c>
    </row>
    <row r="2019" spans="1:7" x14ac:dyDescent="0.35">
      <c r="A2019" s="20">
        <v>1995</v>
      </c>
      <c r="B2019" s="20">
        <v>16.825111197268164</v>
      </c>
      <c r="C2019" s="20">
        <v>-16.747111197268165</v>
      </c>
      <c r="D2019" s="20">
        <v>-4.3618024347386306E-2</v>
      </c>
      <c r="F2019" s="20">
        <v>48.492584488208124</v>
      </c>
      <c r="G2019" s="20">
        <v>1</v>
      </c>
    </row>
    <row r="2020" spans="1:7" x14ac:dyDescent="0.35">
      <c r="A2020" s="20">
        <v>1996</v>
      </c>
      <c r="B2020" s="20">
        <v>11.356059621285347</v>
      </c>
      <c r="C2020" s="20">
        <v>-11.356059621285347</v>
      </c>
      <c r="D2020" s="20">
        <v>-2.9576974752063161E-2</v>
      </c>
      <c r="F2020" s="20">
        <v>48.516897641624126</v>
      </c>
      <c r="G2020" s="20">
        <v>1</v>
      </c>
    </row>
    <row r="2021" spans="1:7" x14ac:dyDescent="0.35">
      <c r="A2021" s="20">
        <v>1997</v>
      </c>
      <c r="B2021" s="20">
        <v>11.356059621285347</v>
      </c>
      <c r="C2021" s="20">
        <v>-11.356059621285347</v>
      </c>
      <c r="D2021" s="20">
        <v>-2.9576974752063161E-2</v>
      </c>
      <c r="F2021" s="20">
        <v>48.541210795040122</v>
      </c>
      <c r="G2021" s="20">
        <v>1</v>
      </c>
    </row>
    <row r="2022" spans="1:7" x14ac:dyDescent="0.35">
      <c r="A2022" s="20">
        <v>1998</v>
      </c>
      <c r="B2022" s="20">
        <v>3.1524822573111209</v>
      </c>
      <c r="C2022" s="20">
        <v>-2.8904822573111209</v>
      </c>
      <c r="D2022" s="20">
        <v>-7.5282909386575666E-3</v>
      </c>
      <c r="F2022" s="20">
        <v>48.565523948456118</v>
      </c>
      <c r="G2022" s="20">
        <v>1</v>
      </c>
    </row>
    <row r="2023" spans="1:7" x14ac:dyDescent="0.35">
      <c r="A2023" s="20">
        <v>1999</v>
      </c>
      <c r="B2023" s="20">
        <v>11.356059621285347</v>
      </c>
      <c r="C2023" s="20">
        <v>-11.34844671805954</v>
      </c>
      <c r="D2023" s="20">
        <v>-2.9557146866862775E-2</v>
      </c>
      <c r="F2023" s="20">
        <v>48.589837101872121</v>
      </c>
      <c r="G2023" s="20">
        <v>1</v>
      </c>
    </row>
    <row r="2024" spans="1:7" x14ac:dyDescent="0.35">
      <c r="A2024" s="20">
        <v>2000</v>
      </c>
      <c r="B2024" s="20">
        <v>11.356059621285347</v>
      </c>
      <c r="C2024" s="20">
        <v>-11.231059621285347</v>
      </c>
      <c r="D2024" s="20">
        <v>-2.925141095904836E-2</v>
      </c>
      <c r="F2024" s="20">
        <v>48.614150255288116</v>
      </c>
      <c r="G2024" s="20">
        <v>1</v>
      </c>
    </row>
    <row r="2025" spans="1:7" x14ac:dyDescent="0.35">
      <c r="A2025" s="20">
        <v>2001</v>
      </c>
      <c r="B2025" s="20">
        <v>10.809154463687065</v>
      </c>
      <c r="C2025" s="20">
        <v>-6.9878635545961565</v>
      </c>
      <c r="D2025" s="20">
        <v>-1.8199962911233783E-2</v>
      </c>
      <c r="F2025" s="20">
        <v>48.638463408704112</v>
      </c>
      <c r="G2025" s="20">
        <v>1</v>
      </c>
    </row>
    <row r="2026" spans="1:7" x14ac:dyDescent="0.35">
      <c r="A2026" s="20">
        <v>2002</v>
      </c>
      <c r="B2026" s="20">
        <v>11.356059621285347</v>
      </c>
      <c r="C2026" s="20">
        <v>-9.1881174212853463</v>
      </c>
      <c r="D2026" s="20">
        <v>-2.393054686671232E-2</v>
      </c>
      <c r="F2026" s="20">
        <v>48.662776562120115</v>
      </c>
      <c r="G2026" s="20">
        <v>1</v>
      </c>
    </row>
    <row r="2027" spans="1:7" x14ac:dyDescent="0.35">
      <c r="A2027" s="20">
        <v>2003</v>
      </c>
      <c r="B2027" s="20">
        <v>20.106542142857855</v>
      </c>
      <c r="C2027" s="20">
        <v>-16.986542142857854</v>
      </c>
      <c r="D2027" s="20">
        <v>-4.4241624721876704E-2</v>
      </c>
      <c r="F2027" s="20">
        <v>48.687089715536111</v>
      </c>
      <c r="G2027" s="20">
        <v>1</v>
      </c>
    </row>
    <row r="2028" spans="1:7" x14ac:dyDescent="0.35">
      <c r="A2028" s="20">
        <v>2004</v>
      </c>
      <c r="B2028" s="20">
        <v>11.356059621285347</v>
      </c>
      <c r="C2028" s="20">
        <v>-9.0118548212853469</v>
      </c>
      <c r="D2028" s="20">
        <v>-2.3471469101731115E-2</v>
      </c>
      <c r="F2028" s="20">
        <v>48.711402868952106</v>
      </c>
      <c r="G2028" s="20">
        <v>1</v>
      </c>
    </row>
    <row r="2029" spans="1:7" x14ac:dyDescent="0.35">
      <c r="A2029" s="20">
        <v>2005</v>
      </c>
      <c r="B2029" s="20">
        <v>12.44986993648191</v>
      </c>
      <c r="C2029" s="20">
        <v>-11.21306893648191</v>
      </c>
      <c r="D2029" s="20">
        <v>-2.9204554034380034E-2</v>
      </c>
      <c r="F2029" s="20">
        <v>48.735716022368102</v>
      </c>
      <c r="G2029" s="20">
        <v>1</v>
      </c>
    </row>
    <row r="2030" spans="1:7" x14ac:dyDescent="0.35">
      <c r="A2030" s="20">
        <v>2006</v>
      </c>
      <c r="B2030" s="20">
        <v>8.6215338332939382</v>
      </c>
      <c r="C2030" s="20">
        <v>-6.1431338332939376</v>
      </c>
      <c r="D2030" s="20">
        <v>-1.5999855614117885E-2</v>
      </c>
      <c r="F2030" s="20">
        <v>48.760029175784105</v>
      </c>
      <c r="G2030" s="20">
        <v>1</v>
      </c>
    </row>
    <row r="2031" spans="1:7" x14ac:dyDescent="0.35">
      <c r="A2031" s="20">
        <v>2007</v>
      </c>
      <c r="B2031" s="20">
        <v>-8.8794312098510808</v>
      </c>
      <c r="C2031" s="20">
        <v>10.036523209851081</v>
      </c>
      <c r="D2031" s="20">
        <v>2.6140228519041721E-2</v>
      </c>
      <c r="F2031" s="20">
        <v>48.784342329200101</v>
      </c>
      <c r="G2031" s="20">
        <v>1</v>
      </c>
    </row>
    <row r="2032" spans="1:7" x14ac:dyDescent="0.35">
      <c r="A2032" s="20">
        <v>2008</v>
      </c>
      <c r="B2032" s="20">
        <v>3.6993874149094026</v>
      </c>
      <c r="C2032" s="20">
        <v>-2.5286389380283429</v>
      </c>
      <c r="D2032" s="20">
        <v>-6.5858662706354282E-3</v>
      </c>
      <c r="F2032" s="20">
        <v>48.808655482616096</v>
      </c>
      <c r="G2032" s="20">
        <v>1</v>
      </c>
    </row>
    <row r="2033" spans="1:7" x14ac:dyDescent="0.35">
      <c r="A2033" s="20">
        <v>2009</v>
      </c>
      <c r="B2033" s="20">
        <v>8.0746286756956565</v>
      </c>
      <c r="C2033" s="20">
        <v>-5.0230486756956569</v>
      </c>
      <c r="D2033" s="20">
        <v>-1.3082582234859655E-2</v>
      </c>
      <c r="F2033" s="20">
        <v>48.832968636032099</v>
      </c>
      <c r="G2033" s="20">
        <v>1</v>
      </c>
    </row>
    <row r="2034" spans="1:7" x14ac:dyDescent="0.35">
      <c r="A2034" s="20">
        <v>2010</v>
      </c>
      <c r="B2034" s="20">
        <v>11.356059621285347</v>
      </c>
      <c r="C2034" s="20">
        <v>-8.1555296212853463</v>
      </c>
      <c r="D2034" s="20">
        <v>-2.124116126040184E-2</v>
      </c>
      <c r="F2034" s="20">
        <v>48.857281789448095</v>
      </c>
      <c r="G2034" s="20">
        <v>1</v>
      </c>
    </row>
    <row r="2035" spans="1:7" x14ac:dyDescent="0.35">
      <c r="A2035" s="20">
        <v>2011</v>
      </c>
      <c r="B2035" s="20">
        <v>9.7153441484905017</v>
      </c>
      <c r="C2035" s="20">
        <v>-1.5197041484905025</v>
      </c>
      <c r="D2035" s="20">
        <v>-3.9580851747431844E-3</v>
      </c>
      <c r="F2035" s="20">
        <v>48.881594942864091</v>
      </c>
      <c r="G2035" s="20">
        <v>1</v>
      </c>
    </row>
    <row r="2036" spans="1:7" x14ac:dyDescent="0.35">
      <c r="A2036" s="20">
        <v>2012</v>
      </c>
      <c r="B2036" s="20">
        <v>11.356059621285347</v>
      </c>
      <c r="C2036" s="20">
        <v>-9.0070596212853467</v>
      </c>
      <c r="D2036" s="20">
        <v>-2.3458979953729E-2</v>
      </c>
      <c r="F2036" s="20">
        <v>48.905908096280093</v>
      </c>
      <c r="G2036" s="20">
        <v>1</v>
      </c>
    </row>
    <row r="2037" spans="1:7" x14ac:dyDescent="0.35">
      <c r="A2037" s="20">
        <v>2013</v>
      </c>
      <c r="B2037" s="20">
        <v>-5.0510951066631087</v>
      </c>
      <c r="C2037" s="20">
        <v>10.000232606663108</v>
      </c>
      <c r="D2037" s="20">
        <v>2.6045709267644348E-2</v>
      </c>
      <c r="F2037" s="20">
        <v>48.930221249696089</v>
      </c>
      <c r="G2037" s="20">
        <v>1</v>
      </c>
    </row>
    <row r="2038" spans="1:7" x14ac:dyDescent="0.35">
      <c r="A2038" s="20">
        <v>2014</v>
      </c>
      <c r="B2038" s="20">
        <v>9.1684389908922199</v>
      </c>
      <c r="C2038" s="20">
        <v>68.96938334244112</v>
      </c>
      <c r="D2038" s="20">
        <v>0.17963147234285634</v>
      </c>
      <c r="F2038" s="20">
        <v>48.954534403112085</v>
      </c>
      <c r="G2038" s="20">
        <v>1</v>
      </c>
    </row>
    <row r="2039" spans="1:7" x14ac:dyDescent="0.35">
      <c r="A2039" s="20">
        <v>2015</v>
      </c>
      <c r="B2039" s="20">
        <v>11.356059621285347</v>
      </c>
      <c r="C2039" s="20">
        <v>-10.226058232396458</v>
      </c>
      <c r="D2039" s="20">
        <v>-2.6633874445833872E-2</v>
      </c>
      <c r="F2039" s="20">
        <v>48.978847556528088</v>
      </c>
      <c r="G2039" s="20">
        <v>1</v>
      </c>
    </row>
    <row r="2040" spans="1:7" x14ac:dyDescent="0.35">
      <c r="A2040" s="20">
        <v>2016</v>
      </c>
      <c r="B2040" s="20">
        <v>11.356059621285347</v>
      </c>
      <c r="C2040" s="20">
        <v>-2.1406376212853466</v>
      </c>
      <c r="D2040" s="20">
        <v>-5.5753128276467279E-3</v>
      </c>
      <c r="F2040" s="20">
        <v>49.003160709944083</v>
      </c>
      <c r="G2040" s="20">
        <v>1</v>
      </c>
    </row>
    <row r="2041" spans="1:7" x14ac:dyDescent="0.35">
      <c r="A2041" s="20">
        <v>2017</v>
      </c>
      <c r="B2041" s="20">
        <v>10.809154463687065</v>
      </c>
      <c r="C2041" s="20">
        <v>-9.5581304636870659</v>
      </c>
      <c r="D2041" s="20">
        <v>-2.4894249663106327E-2</v>
      </c>
      <c r="F2041" s="20">
        <v>49.027473863360079</v>
      </c>
      <c r="G2041" s="20">
        <v>1</v>
      </c>
    </row>
    <row r="2042" spans="1:7" x14ac:dyDescent="0.35">
      <c r="A2042" s="20">
        <v>2018</v>
      </c>
      <c r="B2042" s="20">
        <v>11.356059621285347</v>
      </c>
      <c r="C2042" s="20">
        <v>-10.333625313593039</v>
      </c>
      <c r="D2042" s="20">
        <v>-2.6914034021496992E-2</v>
      </c>
      <c r="F2042" s="20">
        <v>49.051787016776082</v>
      </c>
      <c r="G2042" s="20">
        <v>1.0000058823529412</v>
      </c>
    </row>
    <row r="2043" spans="1:7" x14ac:dyDescent="0.35">
      <c r="A2043" s="20">
        <v>2019</v>
      </c>
      <c r="B2043" s="20">
        <v>11.356059621285347</v>
      </c>
      <c r="C2043" s="20">
        <v>-6.5069621212853468</v>
      </c>
      <c r="D2043" s="20">
        <v>-1.6947450153674406E-2</v>
      </c>
      <c r="F2043" s="20">
        <v>49.076100170192078</v>
      </c>
      <c r="G2043" s="20">
        <v>1.0000100000000001</v>
      </c>
    </row>
    <row r="2044" spans="1:7" x14ac:dyDescent="0.35">
      <c r="A2044" s="20">
        <v>2020</v>
      </c>
      <c r="B2044" s="20">
        <v>8.0746286756956565</v>
      </c>
      <c r="C2044" s="20">
        <v>-6.1512953423623227</v>
      </c>
      <c r="D2044" s="20">
        <v>-1.602111234891011E-2</v>
      </c>
      <c r="F2044" s="20">
        <v>49.100413323608073</v>
      </c>
      <c r="G2044" s="20">
        <v>1.0000360000000001</v>
      </c>
    </row>
    <row r="2045" spans="1:7" x14ac:dyDescent="0.35">
      <c r="A2045" s="20">
        <v>2021</v>
      </c>
      <c r="B2045" s="20">
        <v>3.1524822573111209</v>
      </c>
      <c r="C2045" s="20">
        <v>-0.34148225731112092</v>
      </c>
      <c r="D2045" s="20">
        <v>-8.8939407149972146E-4</v>
      </c>
      <c r="F2045" s="20">
        <v>49.124726477024076</v>
      </c>
      <c r="G2045" s="20">
        <v>1.0000828571428571</v>
      </c>
    </row>
    <row r="2046" spans="1:7" x14ac:dyDescent="0.35">
      <c r="A2046" s="20">
        <v>2022</v>
      </c>
      <c r="B2046" s="20">
        <v>11.356059621285347</v>
      </c>
      <c r="C2046" s="20">
        <v>-10.104689621285347</v>
      </c>
      <c r="D2046" s="20">
        <v>-2.6317768642743697E-2</v>
      </c>
      <c r="F2046" s="20">
        <v>49.149039630440072</v>
      </c>
      <c r="G2046" s="20">
        <v>1.0001100000000001</v>
      </c>
    </row>
    <row r="2047" spans="1:7" x14ac:dyDescent="0.35">
      <c r="A2047" s="20">
        <v>2023</v>
      </c>
      <c r="B2047" s="20">
        <v>11.356059621285347</v>
      </c>
      <c r="C2047" s="20">
        <v>-9.7414696212853471</v>
      </c>
      <c r="D2047" s="20">
        <v>-2.5371758395553005E-2</v>
      </c>
      <c r="F2047" s="20">
        <v>49.173352783856068</v>
      </c>
      <c r="G2047" s="20">
        <v>1.0001249999999999</v>
      </c>
    </row>
    <row r="2048" spans="1:7" x14ac:dyDescent="0.35">
      <c r="A2048" s="20">
        <v>2024</v>
      </c>
      <c r="B2048" s="20">
        <v>8.6215338332939382</v>
      </c>
      <c r="C2048" s="20">
        <v>-2.7680338332939378</v>
      </c>
      <c r="D2048" s="20">
        <v>-7.2093727516838154E-3</v>
      </c>
      <c r="F2048" s="20">
        <v>49.19766593727207</v>
      </c>
      <c r="G2048" s="20">
        <v>1.0001249999999999</v>
      </c>
    </row>
    <row r="2049" spans="1:7" x14ac:dyDescent="0.35">
      <c r="A2049" s="20">
        <v>2025</v>
      </c>
      <c r="B2049" s="20">
        <v>11.356059621285347</v>
      </c>
      <c r="C2049" s="20">
        <v>-9.344559621285347</v>
      </c>
      <c r="D2049" s="20">
        <v>-2.4338002194868966E-2</v>
      </c>
      <c r="F2049" s="20">
        <v>49.221979090688066</v>
      </c>
      <c r="G2049" s="20">
        <v>1.0001333333333333</v>
      </c>
    </row>
    <row r="2050" spans="1:7" x14ac:dyDescent="0.35">
      <c r="A2050" s="20">
        <v>2026</v>
      </c>
      <c r="B2050" s="20">
        <v>2.6055770997128391</v>
      </c>
      <c r="C2050" s="20">
        <v>-1.2707462997128394</v>
      </c>
      <c r="D2050" s="20">
        <v>-3.3096718823522925E-3</v>
      </c>
      <c r="F2050" s="20">
        <v>49.246292244104062</v>
      </c>
      <c r="G2050" s="20">
        <v>1.0002</v>
      </c>
    </row>
    <row r="2051" spans="1:7" x14ac:dyDescent="0.35">
      <c r="A2051" s="20">
        <v>2027</v>
      </c>
      <c r="B2051" s="20">
        <v>3.1524822573111209</v>
      </c>
      <c r="C2051" s="20">
        <v>-1.9499922573111208</v>
      </c>
      <c r="D2051" s="20">
        <v>-5.0787750051176361E-3</v>
      </c>
      <c r="F2051" s="20">
        <v>49.270605397520065</v>
      </c>
      <c r="G2051" s="20">
        <v>1.0003299999999999</v>
      </c>
    </row>
    <row r="2052" spans="1:7" x14ac:dyDescent="0.35">
      <c r="A2052" s="20">
        <v>2028</v>
      </c>
      <c r="B2052" s="20">
        <v>7.5277235180973747</v>
      </c>
      <c r="C2052" s="20">
        <v>-6.266056851430708</v>
      </c>
      <c r="D2052" s="20">
        <v>-1.6320009886385357E-2</v>
      </c>
      <c r="F2052" s="20">
        <v>49.29491855093606</v>
      </c>
      <c r="G2052" s="20">
        <v>1.0003599999999999</v>
      </c>
    </row>
    <row r="2053" spans="1:7" x14ac:dyDescent="0.35">
      <c r="A2053" s="20">
        <v>2029</v>
      </c>
      <c r="B2053" s="20">
        <v>11.356059621285347</v>
      </c>
      <c r="C2053" s="20">
        <v>-7.7440596212853468</v>
      </c>
      <c r="D2053" s="20">
        <v>-2.0169483389107439E-2</v>
      </c>
      <c r="F2053" s="20">
        <v>49.319231704352056</v>
      </c>
      <c r="G2053" s="20">
        <v>1.0004</v>
      </c>
    </row>
    <row r="2054" spans="1:7" x14ac:dyDescent="0.35">
      <c r="A2054" s="20">
        <v>2030</v>
      </c>
      <c r="B2054" s="20">
        <v>11.356059621285347</v>
      </c>
      <c r="C2054" s="20">
        <v>-9.0936694845665969</v>
      </c>
      <c r="D2054" s="20">
        <v>-2.3684556238547698E-2</v>
      </c>
      <c r="F2054" s="20">
        <v>49.343544857768059</v>
      </c>
      <c r="G2054" s="20">
        <v>1.0004285714285714</v>
      </c>
    </row>
    <row r="2055" spans="1:7" x14ac:dyDescent="0.35">
      <c r="A2055" s="20">
        <v>2031</v>
      </c>
      <c r="B2055" s="20">
        <v>6.980818360499093</v>
      </c>
      <c r="C2055" s="20">
        <v>-5.777318360499093</v>
      </c>
      <c r="D2055" s="20">
        <v>-1.5047085431185143E-2</v>
      </c>
      <c r="F2055" s="20">
        <v>49.367858011184055</v>
      </c>
      <c r="G2055" s="20">
        <v>1.0004342857142856</v>
      </c>
    </row>
    <row r="2056" spans="1:7" x14ac:dyDescent="0.35">
      <c r="A2056" s="20">
        <v>2032</v>
      </c>
      <c r="B2056" s="20">
        <v>11.356059621285347</v>
      </c>
      <c r="C2056" s="20">
        <v>-8.3141796212853478</v>
      </c>
      <c r="D2056" s="20">
        <v>-2.1654366826496234E-2</v>
      </c>
      <c r="F2056" s="20">
        <v>49.39217116460005</v>
      </c>
      <c r="G2056" s="20">
        <v>1.0004999999999999</v>
      </c>
    </row>
    <row r="2057" spans="1:7" x14ac:dyDescent="0.35">
      <c r="A2057" s="20">
        <v>2033</v>
      </c>
      <c r="B2057" s="20">
        <v>11.356059621285347</v>
      </c>
      <c r="C2057" s="20">
        <v>-9.5692996212853476</v>
      </c>
      <c r="D2057" s="20">
        <v>-2.4923339849606138E-2</v>
      </c>
      <c r="F2057" s="20">
        <v>49.416484318016053</v>
      </c>
      <c r="G2057" s="20">
        <v>1.0004999999999999</v>
      </c>
    </row>
    <row r="2058" spans="1:7" x14ac:dyDescent="0.35">
      <c r="A2058" s="20">
        <v>2034</v>
      </c>
      <c r="B2058" s="20">
        <v>-2.3165693186717</v>
      </c>
      <c r="C2058" s="20">
        <v>6.1847691904665716</v>
      </c>
      <c r="D2058" s="20">
        <v>1.6108295332555075E-2</v>
      </c>
      <c r="F2058" s="20">
        <v>49.440797471432049</v>
      </c>
      <c r="G2058" s="20">
        <v>1.0005066666666667</v>
      </c>
    </row>
    <row r="2059" spans="1:7" x14ac:dyDescent="0.35">
      <c r="A2059" s="20">
        <v>2035</v>
      </c>
      <c r="B2059" s="20">
        <v>2.6055770997128391</v>
      </c>
      <c r="C2059" s="20">
        <v>-0.49521284971283874</v>
      </c>
      <c r="D2059" s="20">
        <v>-1.2897869896174477E-3</v>
      </c>
      <c r="F2059" s="20">
        <v>49.465110624848045</v>
      </c>
      <c r="G2059" s="20">
        <v>1.0005999999999999</v>
      </c>
    </row>
    <row r="2060" spans="1:7" x14ac:dyDescent="0.35">
      <c r="A2060" s="20">
        <v>2036</v>
      </c>
      <c r="B2060" s="20">
        <v>11.356059621285347</v>
      </c>
      <c r="C2060" s="20">
        <v>-10.039376287952013</v>
      </c>
      <c r="D2060" s="20">
        <v>-2.6147659390468175E-2</v>
      </c>
      <c r="F2060" s="20">
        <v>49.489423778264047</v>
      </c>
      <c r="G2060" s="20">
        <v>1.0006666666666666</v>
      </c>
    </row>
    <row r="2061" spans="1:7" x14ac:dyDescent="0.35">
      <c r="A2061" s="20">
        <v>2037</v>
      </c>
      <c r="B2061" s="20">
        <v>-5.0510951066631087</v>
      </c>
      <c r="C2061" s="20">
        <v>8.0558591066631084</v>
      </c>
      <c r="D2061" s="20">
        <v>2.0981568374064619E-2</v>
      </c>
      <c r="F2061" s="20">
        <v>49.513736931680043</v>
      </c>
      <c r="G2061" s="20">
        <v>1.0006666666666666</v>
      </c>
    </row>
    <row r="2062" spans="1:7" x14ac:dyDescent="0.35">
      <c r="A2062" s="20">
        <v>2038</v>
      </c>
      <c r="B2062" s="20">
        <v>10.262249306088783</v>
      </c>
      <c r="C2062" s="20">
        <v>-6.0571243060887836</v>
      </c>
      <c r="D2062" s="20">
        <v>-1.5775842910819328E-2</v>
      </c>
      <c r="F2062" s="20">
        <v>49.538050085096039</v>
      </c>
      <c r="G2062" s="20">
        <v>1.0007272727272727</v>
      </c>
    </row>
    <row r="2063" spans="1:7" x14ac:dyDescent="0.35">
      <c r="A2063" s="20">
        <v>2039</v>
      </c>
      <c r="B2063" s="20">
        <v>11.356059621285347</v>
      </c>
      <c r="C2063" s="20">
        <v>-9.9938916212853464</v>
      </c>
      <c r="D2063" s="20">
        <v>-2.6029194105636064E-2</v>
      </c>
      <c r="F2063" s="20">
        <v>49.562363238512042</v>
      </c>
      <c r="G2063" s="20">
        <v>1.0007692307692309</v>
      </c>
    </row>
    <row r="2064" spans="1:7" x14ac:dyDescent="0.35">
      <c r="A2064" s="20">
        <v>2040</v>
      </c>
      <c r="B2064" s="20">
        <v>19.559636985259573</v>
      </c>
      <c r="C2064" s="20">
        <v>-17.077923651926241</v>
      </c>
      <c r="D2064" s="20">
        <v>-4.4479628807506472E-2</v>
      </c>
      <c r="F2064" s="20">
        <v>49.586676391928037</v>
      </c>
      <c r="G2064" s="20">
        <v>1.0007692307692309</v>
      </c>
    </row>
    <row r="2065" spans="1:7" x14ac:dyDescent="0.35">
      <c r="A2065" s="20">
        <v>2041</v>
      </c>
      <c r="B2065" s="20">
        <v>11.356059621285347</v>
      </c>
      <c r="C2065" s="20">
        <v>-9.5374280423379787</v>
      </c>
      <c r="D2065" s="20">
        <v>-2.4840329992554332E-2</v>
      </c>
      <c r="F2065" s="20">
        <v>49.610989545344033</v>
      </c>
      <c r="G2065" s="20">
        <v>1.0008673425918038</v>
      </c>
    </row>
    <row r="2066" spans="1:7" x14ac:dyDescent="0.35">
      <c r="A2066" s="20">
        <v>2042</v>
      </c>
      <c r="B2066" s="20">
        <v>-5.0510951066631087</v>
      </c>
      <c r="C2066" s="20">
        <v>6.2863951066631092</v>
      </c>
      <c r="D2066" s="20">
        <v>1.6372981082519469E-2</v>
      </c>
      <c r="F2066" s="20">
        <v>49.635302698760036</v>
      </c>
      <c r="G2066" s="20">
        <v>1.00099</v>
      </c>
    </row>
    <row r="2067" spans="1:7" x14ac:dyDescent="0.35">
      <c r="A2067" s="20">
        <v>2043</v>
      </c>
      <c r="B2067" s="20">
        <v>-1.7696641610734183</v>
      </c>
      <c r="C2067" s="20">
        <v>6.8317580238893028</v>
      </c>
      <c r="D2067" s="20">
        <v>1.7793384441733687E-2</v>
      </c>
      <c r="F2067" s="20">
        <v>49.659615852176032</v>
      </c>
      <c r="G2067" s="20">
        <v>1.0009999999999999</v>
      </c>
    </row>
    <row r="2068" spans="1:7" x14ac:dyDescent="0.35">
      <c r="A2068" s="20">
        <v>2044</v>
      </c>
      <c r="B2068" s="20">
        <v>11.356059621285347</v>
      </c>
      <c r="C2068" s="20">
        <v>-10.273926287952014</v>
      </c>
      <c r="D2068" s="20">
        <v>-2.6758547291681152E-2</v>
      </c>
      <c r="F2068" s="20">
        <v>49.683929005592027</v>
      </c>
      <c r="G2068" s="20">
        <v>1.0009999999999999</v>
      </c>
    </row>
    <row r="2069" spans="1:7" x14ac:dyDescent="0.35">
      <c r="A2069" s="20">
        <v>2045</v>
      </c>
      <c r="B2069" s="20">
        <v>11.356059621285347</v>
      </c>
      <c r="C2069" s="20">
        <v>-3.1642208457751426</v>
      </c>
      <c r="D2069" s="20">
        <v>-8.2412459238964866E-3</v>
      </c>
      <c r="F2069" s="20">
        <v>49.70824215900803</v>
      </c>
      <c r="G2069" s="20">
        <v>1.0009999999999999</v>
      </c>
    </row>
    <row r="2070" spans="1:7" x14ac:dyDescent="0.35">
      <c r="A2070" s="20">
        <v>2046</v>
      </c>
      <c r="B2070" s="20">
        <v>11.356059621285347</v>
      </c>
      <c r="C2070" s="20">
        <v>-10.145059621285347</v>
      </c>
      <c r="D2070" s="20">
        <v>-2.6422912725335757E-2</v>
      </c>
      <c r="F2070" s="20">
        <v>49.732555312424026</v>
      </c>
      <c r="G2070" s="20">
        <v>1.0011000000000001</v>
      </c>
    </row>
    <row r="2071" spans="1:7" x14ac:dyDescent="0.35">
      <c r="A2071" s="20">
        <v>2047</v>
      </c>
      <c r="B2071" s="20">
        <v>11.356059621285347</v>
      </c>
      <c r="C2071" s="20">
        <v>-10.326069825366979</v>
      </c>
      <c r="D2071" s="20">
        <v>-2.6894355674257353E-2</v>
      </c>
      <c r="F2071" s="20">
        <v>49.756868465840022</v>
      </c>
      <c r="G2071" s="20">
        <v>1.0011666666666668</v>
      </c>
    </row>
    <row r="2072" spans="1:7" x14ac:dyDescent="0.35">
      <c r="A2072" s="20">
        <v>2048</v>
      </c>
      <c r="B2072" s="20">
        <v>11.356059621285347</v>
      </c>
      <c r="C2072" s="20">
        <v>-9.8727366801088756</v>
      </c>
      <c r="D2072" s="20">
        <v>-2.5713644808100886E-2</v>
      </c>
      <c r="F2072" s="20">
        <v>49.781181619256024</v>
      </c>
      <c r="G2072" s="20">
        <v>1.0012000000000001</v>
      </c>
    </row>
    <row r="2073" spans="1:7" x14ac:dyDescent="0.35">
      <c r="A2073" s="20">
        <v>2049</v>
      </c>
      <c r="B2073" s="20">
        <v>8.6215338332939382</v>
      </c>
      <c r="C2073" s="20">
        <v>-7.4196268332939379</v>
      </c>
      <c r="D2073" s="20">
        <v>-1.9324494836812638E-2</v>
      </c>
      <c r="F2073" s="20">
        <v>49.80549477267202</v>
      </c>
      <c r="G2073" s="20">
        <v>1.0012000000000001</v>
      </c>
    </row>
    <row r="2074" spans="1:7" x14ac:dyDescent="0.35">
      <c r="A2074" s="20">
        <v>2050</v>
      </c>
      <c r="B2074" s="20">
        <v>5.8870080453025295</v>
      </c>
      <c r="C2074" s="20">
        <v>-1.1543080453025292</v>
      </c>
      <c r="D2074" s="20">
        <v>-3.0064072442895478E-3</v>
      </c>
      <c r="F2074" s="20">
        <v>49.829807926088016</v>
      </c>
      <c r="G2074" s="20">
        <v>1.00125</v>
      </c>
    </row>
    <row r="2075" spans="1:7" x14ac:dyDescent="0.35">
      <c r="A2075" s="20">
        <v>2051</v>
      </c>
      <c r="B2075" s="20">
        <v>11.356059621285347</v>
      </c>
      <c r="C2075" s="20">
        <v>-10.052434621285347</v>
      </c>
      <c r="D2075" s="20">
        <v>-2.618166995471179E-2</v>
      </c>
      <c r="F2075" s="20">
        <v>49.854121079504019</v>
      </c>
      <c r="G2075" s="20">
        <v>1.00125</v>
      </c>
    </row>
    <row r="2076" spans="1:7" x14ac:dyDescent="0.35">
      <c r="A2076" s="20">
        <v>2052</v>
      </c>
      <c r="B2076" s="20">
        <v>3.1524822573111209</v>
      </c>
      <c r="C2076" s="20">
        <v>0.37799774268887898</v>
      </c>
      <c r="D2076" s="20">
        <v>9.8449903088659711E-4</v>
      </c>
      <c r="F2076" s="20">
        <v>49.878434232920014</v>
      </c>
      <c r="G2076" s="20">
        <v>1.0012570000000001</v>
      </c>
    </row>
    <row r="2077" spans="1:7" x14ac:dyDescent="0.35">
      <c r="A2077" s="20">
        <v>2053</v>
      </c>
      <c r="B2077" s="20">
        <v>11.356059621285347</v>
      </c>
      <c r="C2077" s="20">
        <v>-10.345859621285348</v>
      </c>
      <c r="D2077" s="20">
        <v>-2.6945898402434738E-2</v>
      </c>
      <c r="F2077" s="20">
        <v>49.90274738633601</v>
      </c>
      <c r="G2077" s="20">
        <v>1.00149</v>
      </c>
    </row>
    <row r="2078" spans="1:7" x14ac:dyDescent="0.35">
      <c r="A2078" s="20">
        <v>2054</v>
      </c>
      <c r="B2078" s="20">
        <v>11.356059621285347</v>
      </c>
      <c r="C2078" s="20">
        <v>-10.220145335571061</v>
      </c>
      <c r="D2078" s="20">
        <v>-2.6618474244888422E-2</v>
      </c>
      <c r="F2078" s="20">
        <v>49.927060539752013</v>
      </c>
      <c r="G2078" s="20">
        <v>1.0015624999999999</v>
      </c>
    </row>
    <row r="2079" spans="1:7" x14ac:dyDescent="0.35">
      <c r="A2079" s="20">
        <v>2055</v>
      </c>
      <c r="B2079" s="20">
        <v>11.356059621285347</v>
      </c>
      <c r="C2079" s="20">
        <v>-9.6818929546186805</v>
      </c>
      <c r="D2079" s="20">
        <v>-2.5216590350951577E-2</v>
      </c>
      <c r="F2079" s="20">
        <v>49.951373693168009</v>
      </c>
      <c r="G2079" s="20">
        <v>1.0016</v>
      </c>
    </row>
    <row r="2080" spans="1:7" x14ac:dyDescent="0.35">
      <c r="A2080" s="20">
        <v>2056</v>
      </c>
      <c r="B2080" s="20">
        <v>11.356059621285347</v>
      </c>
      <c r="C2080" s="20">
        <v>-9.8215396212853463</v>
      </c>
      <c r="D2080" s="20">
        <v>-2.5580301538806565E-2</v>
      </c>
      <c r="F2080" s="20">
        <v>49.975686846584004</v>
      </c>
      <c r="G2080" s="20">
        <v>1.0016666666666667</v>
      </c>
    </row>
    <row r="2081" spans="1:7" x14ac:dyDescent="0.35">
      <c r="A2081" s="20">
        <v>2057</v>
      </c>
      <c r="B2081" s="20">
        <v>11.356059621285347</v>
      </c>
      <c r="C2081" s="20">
        <v>-9.3337376212853478</v>
      </c>
      <c r="D2081" s="20">
        <v>-2.4309816183924918E-2</v>
      </c>
      <c r="F2081" s="20">
        <v>50.000000000000007</v>
      </c>
      <c r="G2081" s="20">
        <v>1.0016666666666667</v>
      </c>
    </row>
    <row r="2082" spans="1:7" x14ac:dyDescent="0.35">
      <c r="A2082" s="20">
        <v>2058</v>
      </c>
      <c r="B2082" s="20">
        <v>6.4339132029008113</v>
      </c>
      <c r="C2082" s="20">
        <v>-4.7511007029008114</v>
      </c>
      <c r="D2082" s="20">
        <v>-1.2374290926653446E-2</v>
      </c>
      <c r="F2082" s="20">
        <v>50.024313153416003</v>
      </c>
      <c r="G2082" s="20">
        <v>1.002</v>
      </c>
    </row>
    <row r="2083" spans="1:7" x14ac:dyDescent="0.35">
      <c r="A2083" s="20">
        <v>2059</v>
      </c>
      <c r="B2083" s="20">
        <v>6.4339132029008113</v>
      </c>
      <c r="C2083" s="20">
        <v>-4.9993465362341443</v>
      </c>
      <c r="D2083" s="20">
        <v>-1.3020849767454408E-2</v>
      </c>
      <c r="F2083" s="20">
        <v>50.048626306831999</v>
      </c>
      <c r="G2083" s="20">
        <v>1.002</v>
      </c>
    </row>
    <row r="2084" spans="1:7" x14ac:dyDescent="0.35">
      <c r="A2084" s="20">
        <v>2060</v>
      </c>
      <c r="B2084" s="20">
        <v>-5.0510951066631087</v>
      </c>
      <c r="C2084" s="20">
        <v>7.0150951066631091</v>
      </c>
      <c r="D2084" s="20">
        <v>1.8270887770278559E-2</v>
      </c>
      <c r="F2084" s="20">
        <v>50.072939460248001</v>
      </c>
      <c r="G2084" s="20">
        <v>1.002</v>
      </c>
    </row>
    <row r="2085" spans="1:7" x14ac:dyDescent="0.35">
      <c r="A2085" s="20">
        <v>2061</v>
      </c>
      <c r="B2085" s="20">
        <v>11.356059621285347</v>
      </c>
      <c r="C2085" s="20">
        <v>-10.276859621285347</v>
      </c>
      <c r="D2085" s="20">
        <v>-2.6766187188690563E-2</v>
      </c>
      <c r="F2085" s="20">
        <v>50.097252613663997</v>
      </c>
      <c r="G2085" s="20">
        <v>1.0024166666666667</v>
      </c>
    </row>
    <row r="2086" spans="1:7" x14ac:dyDescent="0.35">
      <c r="A2086" s="20">
        <v>2062</v>
      </c>
      <c r="B2086" s="20">
        <v>11.356059621285347</v>
      </c>
      <c r="C2086" s="20">
        <v>-10.206289621285347</v>
      </c>
      <c r="D2086" s="20">
        <v>-2.6582386893706129E-2</v>
      </c>
      <c r="F2086" s="20">
        <v>50.121565767079993</v>
      </c>
      <c r="G2086" s="20">
        <v>1.0024444444444445</v>
      </c>
    </row>
    <row r="2087" spans="1:7" x14ac:dyDescent="0.35">
      <c r="A2087" s="20">
        <v>2063</v>
      </c>
      <c r="B2087" s="20">
        <v>9.7153441484905017</v>
      </c>
      <c r="C2087" s="20">
        <v>-8.2348441484905024</v>
      </c>
      <c r="D2087" s="20">
        <v>-2.1447736766946533E-2</v>
      </c>
      <c r="F2087" s="20">
        <v>50.145878920495996</v>
      </c>
      <c r="G2087" s="20">
        <v>1.0024500000000001</v>
      </c>
    </row>
    <row r="2088" spans="1:7" x14ac:dyDescent="0.35">
      <c r="A2088" s="20">
        <v>2064</v>
      </c>
      <c r="B2088" s="20">
        <v>8.0746286756956565</v>
      </c>
      <c r="C2088" s="20">
        <v>-6.1629610674165933</v>
      </c>
      <c r="D2088" s="20">
        <v>-1.6051495850485598E-2</v>
      </c>
      <c r="F2088" s="20">
        <v>50.170192073911991</v>
      </c>
      <c r="G2088" s="20">
        <v>1.0024604569420035</v>
      </c>
    </row>
    <row r="2089" spans="1:7" x14ac:dyDescent="0.35">
      <c r="A2089" s="20">
        <v>2065</v>
      </c>
      <c r="B2089" s="20">
        <v>11.356059621285347</v>
      </c>
      <c r="C2089" s="20">
        <v>-9.3639083712853477</v>
      </c>
      <c r="D2089" s="20">
        <v>-2.4388396214389728E-2</v>
      </c>
      <c r="F2089" s="20">
        <v>50.194505227327987</v>
      </c>
      <c r="G2089" s="20">
        <v>1.0024761904761905</v>
      </c>
    </row>
    <row r="2090" spans="1:7" x14ac:dyDescent="0.35">
      <c r="A2090" s="20">
        <v>2066</v>
      </c>
      <c r="B2090" s="20">
        <v>11.356059621285347</v>
      </c>
      <c r="C2090" s="20">
        <v>-9.1700596212853469</v>
      </c>
      <c r="D2090" s="20">
        <v>-2.3883515139820302E-2</v>
      </c>
      <c r="F2090" s="20">
        <v>50.21881838074399</v>
      </c>
      <c r="G2090" s="20">
        <v>1.0024999999999999</v>
      </c>
    </row>
    <row r="2091" spans="1:7" x14ac:dyDescent="0.35">
      <c r="A2091" s="20">
        <v>2067</v>
      </c>
      <c r="B2091" s="20">
        <v>9.7153441484905017</v>
      </c>
      <c r="C2091" s="20">
        <v>-8.4466572798036328</v>
      </c>
      <c r="D2091" s="20">
        <v>-2.1999406258471695E-2</v>
      </c>
      <c r="F2091" s="20">
        <v>50.243131534159986</v>
      </c>
      <c r="G2091" s="20">
        <v>1.0024999999999999</v>
      </c>
    </row>
    <row r="2092" spans="1:7" x14ac:dyDescent="0.35">
      <c r="A2092" s="20">
        <v>2068</v>
      </c>
      <c r="B2092" s="20">
        <v>11.356059621285347</v>
      </c>
      <c r="C2092" s="20">
        <v>-10.303820821285347</v>
      </c>
      <c r="D2092" s="20">
        <v>-2.6836407912980413E-2</v>
      </c>
      <c r="F2092" s="20">
        <v>50.267444687575981</v>
      </c>
      <c r="G2092" s="20">
        <v>1.0024999999999999</v>
      </c>
    </row>
    <row r="2093" spans="1:7" x14ac:dyDescent="0.35">
      <c r="A2093" s="20">
        <v>2069</v>
      </c>
      <c r="B2093" s="20">
        <v>10.809154463687065</v>
      </c>
      <c r="C2093" s="20">
        <v>-9.5250878636870659</v>
      </c>
      <c r="D2093" s="20">
        <v>-2.4808189869609761E-2</v>
      </c>
      <c r="F2093" s="20">
        <v>50.291757840991984</v>
      </c>
      <c r="G2093" s="20">
        <v>1.0024999999999999</v>
      </c>
    </row>
    <row r="2094" spans="1:7" x14ac:dyDescent="0.35">
      <c r="A2094" s="20">
        <v>2070</v>
      </c>
      <c r="B2094" s="20">
        <v>11.356059621285347</v>
      </c>
      <c r="C2094" s="20">
        <v>-8.1827876212853461</v>
      </c>
      <c r="D2094" s="20">
        <v>-2.1312155003361821E-2</v>
      </c>
      <c r="F2094" s="20">
        <v>50.31607099440798</v>
      </c>
      <c r="G2094" s="20">
        <v>1.0026315789473683</v>
      </c>
    </row>
    <row r="2095" spans="1:7" x14ac:dyDescent="0.35">
      <c r="A2095" s="20">
        <v>2071</v>
      </c>
      <c r="B2095" s="20">
        <v>3.1524822573111209</v>
      </c>
      <c r="C2095" s="20">
        <v>-0.34518225731112073</v>
      </c>
      <c r="D2095" s="20">
        <v>-8.9903075977295905E-4</v>
      </c>
      <c r="F2095" s="20">
        <v>50.340384147823976</v>
      </c>
      <c r="G2095" s="20">
        <v>1.0026489999999999</v>
      </c>
    </row>
    <row r="2096" spans="1:7" x14ac:dyDescent="0.35">
      <c r="A2096" s="20">
        <v>2072</v>
      </c>
      <c r="B2096" s="20">
        <v>11.356059621285347</v>
      </c>
      <c r="C2096" s="20">
        <v>-10.248744935970661</v>
      </c>
      <c r="D2096" s="20">
        <v>-2.6692962199966832E-2</v>
      </c>
      <c r="F2096" s="20">
        <v>50.364697301239978</v>
      </c>
      <c r="G2096" s="20">
        <v>1.0026666666666666</v>
      </c>
    </row>
    <row r="2097" spans="1:7" x14ac:dyDescent="0.35">
      <c r="A2097" s="20">
        <v>2073</v>
      </c>
      <c r="B2097" s="20">
        <v>3.1524822573111209</v>
      </c>
      <c r="C2097" s="20">
        <v>-1.626439257311121</v>
      </c>
      <c r="D2097" s="20">
        <v>-4.2360778697470907E-3</v>
      </c>
      <c r="F2097" s="20">
        <v>50.389010454655974</v>
      </c>
      <c r="G2097" s="20">
        <v>1.0026999999999999</v>
      </c>
    </row>
    <row r="2098" spans="1:7" x14ac:dyDescent="0.35">
      <c r="A2098" s="20">
        <v>2074</v>
      </c>
      <c r="B2098" s="20">
        <v>11.356059621285347</v>
      </c>
      <c r="C2098" s="20">
        <v>-10.331059621285346</v>
      </c>
      <c r="D2098" s="20">
        <v>-2.6907351649341781E-2</v>
      </c>
      <c r="F2098" s="20">
        <v>50.41332360807197</v>
      </c>
      <c r="G2098" s="20">
        <v>1.0027777777777778</v>
      </c>
    </row>
    <row r="2099" spans="1:7" x14ac:dyDescent="0.35">
      <c r="A2099" s="20">
        <v>2075</v>
      </c>
      <c r="B2099" s="20">
        <v>11.356059621285347</v>
      </c>
      <c r="C2099" s="20">
        <v>5.4276787525520369</v>
      </c>
      <c r="D2099" s="20">
        <v>1.4136445455573526E-2</v>
      </c>
      <c r="F2099" s="20">
        <v>50.437636761487973</v>
      </c>
      <c r="G2099" s="20">
        <v>1.0028571428571429</v>
      </c>
    </row>
    <row r="2100" spans="1:7" x14ac:dyDescent="0.35">
      <c r="A2100" s="20">
        <v>2076</v>
      </c>
      <c r="B2100" s="20">
        <v>5.8870080453025295</v>
      </c>
      <c r="C2100" s="20">
        <v>-0.45351648105671938</v>
      </c>
      <c r="D2100" s="20">
        <v>-1.1811883661404098E-3</v>
      </c>
      <c r="F2100" s="20">
        <v>50.461949914903968</v>
      </c>
      <c r="G2100" s="20">
        <v>1.002909090909091</v>
      </c>
    </row>
    <row r="2101" spans="1:7" x14ac:dyDescent="0.35">
      <c r="A2101" s="20">
        <v>2077</v>
      </c>
      <c r="B2101" s="20">
        <v>-3.4103796338682635</v>
      </c>
      <c r="C2101" s="20">
        <v>4.5654596338682634</v>
      </c>
      <c r="D2101" s="20">
        <v>1.1890786842064974E-2</v>
      </c>
      <c r="F2101" s="20">
        <v>50.486263068319964</v>
      </c>
      <c r="G2101" s="20">
        <v>1.0029999999999999</v>
      </c>
    </row>
    <row r="2102" spans="1:7" x14ac:dyDescent="0.35">
      <c r="A2102" s="20">
        <v>2078</v>
      </c>
      <c r="B2102" s="20">
        <v>11.356059621285347</v>
      </c>
      <c r="C2102" s="20">
        <v>-10.044009621285348</v>
      </c>
      <c r="D2102" s="20">
        <v>-2.6159726955062593E-2</v>
      </c>
      <c r="F2102" s="20">
        <v>50.510576221735967</v>
      </c>
      <c r="G2102" s="20">
        <v>1.0031000000000001</v>
      </c>
    </row>
    <row r="2103" spans="1:7" x14ac:dyDescent="0.35">
      <c r="A2103" s="20">
        <v>2079</v>
      </c>
      <c r="B2103" s="20">
        <v>11.356059621285347</v>
      </c>
      <c r="C2103" s="20">
        <v>-8.4743596212853465</v>
      </c>
      <c r="D2103" s="20">
        <v>-2.2071557293417116E-2</v>
      </c>
      <c r="F2103" s="20">
        <v>50.534889375151963</v>
      </c>
      <c r="G2103" s="20">
        <v>1.003125</v>
      </c>
    </row>
    <row r="2104" spans="1:7" x14ac:dyDescent="0.35">
      <c r="A2104" s="20">
        <v>2080</v>
      </c>
      <c r="B2104" s="20">
        <v>11.356059621285347</v>
      </c>
      <c r="C2104" s="20">
        <v>-6.2780596212853466</v>
      </c>
      <c r="D2104" s="20">
        <v>-1.6351271224629836E-2</v>
      </c>
      <c r="F2104" s="20">
        <v>50.559202528567958</v>
      </c>
      <c r="G2104" s="20">
        <v>1.0032000000000001</v>
      </c>
    </row>
    <row r="2105" spans="1:7" x14ac:dyDescent="0.35">
      <c r="A2105" s="20">
        <v>2081</v>
      </c>
      <c r="B2105" s="20">
        <v>5.3401028877042478</v>
      </c>
      <c r="C2105" s="20">
        <v>-4.1943886019899619</v>
      </c>
      <c r="D2105" s="20">
        <v>-1.0924328501135243E-2</v>
      </c>
      <c r="F2105" s="20">
        <v>50.583515681983961</v>
      </c>
      <c r="G2105" s="20">
        <v>1.00325</v>
      </c>
    </row>
    <row r="2106" spans="1:7" x14ac:dyDescent="0.35">
      <c r="A2106" s="20">
        <v>2082</v>
      </c>
      <c r="B2106" s="20">
        <v>-5.0510951066631087</v>
      </c>
      <c r="C2106" s="20">
        <v>6.1584284399964417</v>
      </c>
      <c r="D2106" s="20">
        <v>1.6039690575483781E-2</v>
      </c>
      <c r="F2106" s="20">
        <v>50.607828835399957</v>
      </c>
      <c r="G2106" s="20">
        <v>1.0033333333333334</v>
      </c>
    </row>
    <row r="2107" spans="1:7" x14ac:dyDescent="0.35">
      <c r="A2107" s="20">
        <v>2083</v>
      </c>
      <c r="B2107" s="20">
        <v>11.356059621285347</v>
      </c>
      <c r="C2107" s="20">
        <v>-10.222726287952014</v>
      </c>
      <c r="D2107" s="20">
        <v>-2.662519636206229E-2</v>
      </c>
      <c r="F2107" s="20">
        <v>50.632141988815953</v>
      </c>
      <c r="G2107" s="20">
        <v>1.0033333333333334</v>
      </c>
    </row>
    <row r="2108" spans="1:7" x14ac:dyDescent="0.35">
      <c r="A2108" s="20">
        <v>2084</v>
      </c>
      <c r="B2108" s="20">
        <v>10.262249306088783</v>
      </c>
      <c r="C2108" s="20">
        <v>-9.1789159727554495</v>
      </c>
      <c r="D2108" s="20">
        <v>-2.3906581598835332E-2</v>
      </c>
      <c r="F2108" s="20">
        <v>50.656455142231955</v>
      </c>
      <c r="G2108" s="20">
        <v>1.0033333333333334</v>
      </c>
    </row>
    <row r="2109" spans="1:7" x14ac:dyDescent="0.35">
      <c r="A2109" s="20">
        <v>2085</v>
      </c>
      <c r="B2109" s="20">
        <v>11.356059621285347</v>
      </c>
      <c r="C2109" s="20">
        <v>-10.120726287952014</v>
      </c>
      <c r="D2109" s="20">
        <v>-2.6359536306962209E-2</v>
      </c>
      <c r="F2109" s="20">
        <v>50.680768295647951</v>
      </c>
      <c r="G2109" s="20">
        <v>1.0033493333333334</v>
      </c>
    </row>
    <row r="2110" spans="1:7" x14ac:dyDescent="0.35">
      <c r="A2110" s="20">
        <v>2086</v>
      </c>
      <c r="B2110" s="20">
        <v>10.809154463687065</v>
      </c>
      <c r="C2110" s="20">
        <v>-9.8021544636870654</v>
      </c>
      <c r="D2110" s="20">
        <v>-2.5529812695319478E-2</v>
      </c>
      <c r="F2110" s="20">
        <v>50.705081449063947</v>
      </c>
      <c r="G2110" s="20">
        <v>1.0035000000000001</v>
      </c>
    </row>
    <row r="2111" spans="1:7" x14ac:dyDescent="0.35">
      <c r="A2111" s="20">
        <v>2087</v>
      </c>
      <c r="B2111" s="20">
        <v>11.356059621285347</v>
      </c>
      <c r="C2111" s="20">
        <v>-10.320726287952013</v>
      </c>
      <c r="D2111" s="20">
        <v>-2.6880438375785892E-2</v>
      </c>
      <c r="F2111" s="20">
        <v>50.72939460247995</v>
      </c>
      <c r="G2111" s="20">
        <v>1.0035000000000001</v>
      </c>
    </row>
    <row r="2112" spans="1:7" x14ac:dyDescent="0.35">
      <c r="A2112" s="20">
        <v>2088</v>
      </c>
      <c r="B2112" s="20">
        <v>7.5277235180973747</v>
      </c>
      <c r="C2112" s="20">
        <v>-6.372616851430708</v>
      </c>
      <c r="D2112" s="20">
        <v>-1.6597546508654616E-2</v>
      </c>
      <c r="F2112" s="20">
        <v>50.753707755895945</v>
      </c>
      <c r="G2112" s="20">
        <v>1.0035000000000001</v>
      </c>
    </row>
    <row r="2113" spans="1:7" x14ac:dyDescent="0.35">
      <c r="A2113" s="20">
        <v>2089</v>
      </c>
      <c r="B2113" s="20">
        <v>8.6215338332939382</v>
      </c>
      <c r="C2113" s="20">
        <v>-7.4175298332939379</v>
      </c>
      <c r="D2113" s="20">
        <v>-1.931903317862102E-2</v>
      </c>
      <c r="F2113" s="20">
        <v>50.778020909311941</v>
      </c>
      <c r="G2113" s="20">
        <v>1.0035142857142858</v>
      </c>
    </row>
    <row r="2114" spans="1:7" x14ac:dyDescent="0.35">
      <c r="A2114" s="20">
        <v>2090</v>
      </c>
      <c r="B2114" s="20">
        <v>11.356059621285347</v>
      </c>
      <c r="C2114" s="20">
        <v>-10.205655871285346</v>
      </c>
      <c r="D2114" s="20">
        <v>-2.6580736285275543E-2</v>
      </c>
      <c r="F2114" s="20">
        <v>50.802334062727944</v>
      </c>
      <c r="G2114" s="20">
        <v>1.00352</v>
      </c>
    </row>
    <row r="2115" spans="1:7" x14ac:dyDescent="0.35">
      <c r="A2115" s="20">
        <v>2091</v>
      </c>
      <c r="B2115" s="20">
        <v>1.5117667845162721</v>
      </c>
      <c r="C2115" s="20">
        <v>-0.30708900673849437</v>
      </c>
      <c r="D2115" s="20">
        <v>-7.998164946154589E-4</v>
      </c>
      <c r="F2115" s="20">
        <v>50.82664721614394</v>
      </c>
      <c r="G2115" s="20">
        <v>1.0036639999999999</v>
      </c>
    </row>
    <row r="2116" spans="1:7" x14ac:dyDescent="0.35">
      <c r="A2116" s="20">
        <v>2092</v>
      </c>
      <c r="B2116" s="20">
        <v>-5.0510951066631087</v>
      </c>
      <c r="C2116" s="20">
        <v>6.0639284399964417</v>
      </c>
      <c r="D2116" s="20">
        <v>1.5793564347964591E-2</v>
      </c>
      <c r="F2116" s="20">
        <v>50.850960369559935</v>
      </c>
      <c r="G2116" s="20">
        <v>1.0037894736842106</v>
      </c>
    </row>
    <row r="2117" spans="1:7" x14ac:dyDescent="0.35">
      <c r="A2117" s="20">
        <v>2093</v>
      </c>
      <c r="B2117" s="20">
        <v>-5.0510951066631087</v>
      </c>
      <c r="C2117" s="20">
        <v>6.0757617733297753</v>
      </c>
      <c r="D2117" s="20">
        <v>1.5824384387036657E-2</v>
      </c>
      <c r="F2117" s="20">
        <v>50.875273522975938</v>
      </c>
      <c r="G2117" s="20">
        <v>1.003825</v>
      </c>
    </row>
    <row r="2118" spans="1:7" x14ac:dyDescent="0.35">
      <c r="A2118" s="20">
        <v>2094</v>
      </c>
      <c r="B2118" s="20">
        <v>9.1684389908922199</v>
      </c>
      <c r="C2118" s="20">
        <v>-7.9630104194636484</v>
      </c>
      <c r="D2118" s="20">
        <v>-2.0739743007815808E-2</v>
      </c>
      <c r="F2118" s="20">
        <v>50.899586676391934</v>
      </c>
      <c r="G2118" s="20">
        <v>1.0039275000000001</v>
      </c>
    </row>
    <row r="2119" spans="1:7" x14ac:dyDescent="0.35">
      <c r="A2119" s="20">
        <v>2095</v>
      </c>
      <c r="B2119" s="20">
        <v>-5.0510951066631087</v>
      </c>
      <c r="C2119" s="20">
        <v>6.0510951066631087</v>
      </c>
      <c r="D2119" s="20">
        <v>1.5760139798548404E-2</v>
      </c>
      <c r="F2119" s="20">
        <v>50.92389982980793</v>
      </c>
      <c r="G2119" s="20">
        <v>1.004</v>
      </c>
    </row>
    <row r="2120" spans="1:7" x14ac:dyDescent="0.35">
      <c r="A2120" s="20">
        <v>2096</v>
      </c>
      <c r="B2120" s="20">
        <v>19.012731827661291</v>
      </c>
      <c r="C2120" s="20">
        <v>-17.996065160994625</v>
      </c>
      <c r="D2120" s="20">
        <v>-4.6870937865239569E-2</v>
      </c>
      <c r="F2120" s="20">
        <v>50.948212983223925</v>
      </c>
      <c r="G2120" s="20">
        <v>1.004</v>
      </c>
    </row>
    <row r="2121" spans="1:7" x14ac:dyDescent="0.35">
      <c r="A2121" s="20">
        <v>2097</v>
      </c>
      <c r="B2121" s="20">
        <v>-5.0510951066631087</v>
      </c>
      <c r="C2121" s="20">
        <v>6.0510951066631087</v>
      </c>
      <c r="D2121" s="20">
        <v>1.5760139798548404E-2</v>
      </c>
      <c r="F2121" s="20">
        <v>50.972526136639928</v>
      </c>
      <c r="G2121" s="20">
        <v>1.004</v>
      </c>
    </row>
    <row r="2122" spans="1:7" x14ac:dyDescent="0.35">
      <c r="A2122" s="20">
        <v>2098</v>
      </c>
      <c r="B2122" s="20">
        <v>11.356059621285347</v>
      </c>
      <c r="C2122" s="20">
        <v>-10.352726287952013</v>
      </c>
      <c r="D2122" s="20">
        <v>-2.6963782706797682E-2</v>
      </c>
      <c r="F2122" s="20">
        <v>50.996839290055924</v>
      </c>
      <c r="G2122" s="20">
        <v>1.004</v>
      </c>
    </row>
    <row r="2123" spans="1:7" x14ac:dyDescent="0.35">
      <c r="A2123" s="20">
        <v>2099</v>
      </c>
      <c r="B2123" s="20">
        <v>20.106542142857855</v>
      </c>
      <c r="C2123" s="20">
        <v>-18.782875476191187</v>
      </c>
      <c r="D2123" s="20">
        <v>-4.8920193470028087E-2</v>
      </c>
      <c r="F2123" s="20">
        <v>51.021152443471919</v>
      </c>
      <c r="G2123" s="20">
        <v>1.0041</v>
      </c>
    </row>
    <row r="2124" spans="1:7" x14ac:dyDescent="0.35">
      <c r="A2124" s="20">
        <v>2100</v>
      </c>
      <c r="B2124" s="20">
        <v>19.012731827661291</v>
      </c>
      <c r="C2124" s="20">
        <v>-17.646065160994624</v>
      </c>
      <c r="D2124" s="20">
        <v>-4.5959359244798118E-2</v>
      </c>
      <c r="F2124" s="20">
        <v>51.045465596887922</v>
      </c>
      <c r="G2124" s="20">
        <v>1.0041666666666667</v>
      </c>
    </row>
    <row r="2125" spans="1:7" x14ac:dyDescent="0.35">
      <c r="A2125" s="20">
        <v>2101</v>
      </c>
      <c r="B2125" s="20">
        <v>-5.0510951066631087</v>
      </c>
      <c r="C2125" s="20">
        <v>6.183595106663109</v>
      </c>
      <c r="D2125" s="20">
        <v>1.6105237419144096E-2</v>
      </c>
      <c r="F2125" s="20">
        <v>51.069778750303918</v>
      </c>
      <c r="G2125" s="20">
        <v>1.0043200000000001</v>
      </c>
    </row>
    <row r="2126" spans="1:7" x14ac:dyDescent="0.35">
      <c r="A2126" s="20">
        <v>2102</v>
      </c>
      <c r="B2126" s="20">
        <v>11.356059621285347</v>
      </c>
      <c r="C2126" s="20">
        <v>-9.9960596212853474</v>
      </c>
      <c r="D2126" s="20">
        <v>-2.6034840684062116E-2</v>
      </c>
      <c r="F2126" s="20">
        <v>51.094091903719914</v>
      </c>
      <c r="G2126" s="20">
        <v>1.004375</v>
      </c>
    </row>
    <row r="2127" spans="1:7" x14ac:dyDescent="0.35">
      <c r="A2127" s="20">
        <v>2103</v>
      </c>
      <c r="B2127" s="20">
        <v>11.356059621285347</v>
      </c>
      <c r="C2127" s="20">
        <v>-9.8948277838158862</v>
      </c>
      <c r="D2127" s="20">
        <v>-2.5771181316218788E-2</v>
      </c>
      <c r="F2127" s="20">
        <v>51.118405057135917</v>
      </c>
      <c r="G2127" s="20">
        <v>1.0044440000000001</v>
      </c>
    </row>
    <row r="2128" spans="1:7" x14ac:dyDescent="0.35">
      <c r="A2128" s="20">
        <v>2104</v>
      </c>
      <c r="B2128" s="20">
        <v>10.809154463687065</v>
      </c>
      <c r="C2128" s="20">
        <v>-9.5141544636870652</v>
      </c>
      <c r="D2128" s="20">
        <v>-2.4779713716213372E-2</v>
      </c>
      <c r="F2128" s="20">
        <v>51.142718210551912</v>
      </c>
      <c r="G2128" s="20">
        <v>1.0044999999999999</v>
      </c>
    </row>
    <row r="2129" spans="1:7" x14ac:dyDescent="0.35">
      <c r="A2129" s="20">
        <v>2105</v>
      </c>
      <c r="B2129" s="20">
        <v>20.653447300456136</v>
      </c>
      <c r="C2129" s="20">
        <v>-18.113447300456137</v>
      </c>
      <c r="D2129" s="20">
        <v>-4.7176660861681825E-2</v>
      </c>
      <c r="F2129" s="20">
        <v>51.167031363967908</v>
      </c>
      <c r="G2129" s="20">
        <v>1.0044999999999999</v>
      </c>
    </row>
    <row r="2130" spans="1:7" x14ac:dyDescent="0.35">
      <c r="A2130" s="20">
        <v>2106</v>
      </c>
      <c r="B2130" s="20">
        <v>11.356059621285347</v>
      </c>
      <c r="C2130" s="20">
        <v>-10.285605075830802</v>
      </c>
      <c r="D2130" s="20">
        <v>-2.6788964815518221E-2</v>
      </c>
      <c r="F2130" s="20">
        <v>51.191344517383911</v>
      </c>
      <c r="G2130" s="20">
        <v>1.0045454545454546</v>
      </c>
    </row>
    <row r="2131" spans="1:7" x14ac:dyDescent="0.35">
      <c r="A2131" s="20">
        <v>2107</v>
      </c>
      <c r="B2131" s="20">
        <v>16.278206039669882</v>
      </c>
      <c r="C2131" s="20">
        <v>-15.200876039669883</v>
      </c>
      <c r="D2131" s="20">
        <v>-3.9590838884982008E-2</v>
      </c>
      <c r="F2131" s="20">
        <v>51.215657670799906</v>
      </c>
      <c r="G2131" s="20">
        <v>1.0045454545454546</v>
      </c>
    </row>
    <row r="2132" spans="1:7" x14ac:dyDescent="0.35">
      <c r="A2132" s="20">
        <v>2108</v>
      </c>
      <c r="B2132" s="20">
        <v>12.996775094080192</v>
      </c>
      <c r="C2132" s="20">
        <v>-11.923650094080191</v>
      </c>
      <c r="D2132" s="20">
        <v>-3.1055270009680395E-2</v>
      </c>
      <c r="F2132" s="20">
        <v>51.239970824215902</v>
      </c>
      <c r="G2132" s="20">
        <v>1.0045999999999999</v>
      </c>
    </row>
    <row r="2133" spans="1:7" x14ac:dyDescent="0.35">
      <c r="A2133" s="20">
        <v>2109</v>
      </c>
      <c r="B2133" s="20">
        <v>11.356059621285347</v>
      </c>
      <c r="C2133" s="20">
        <v>-10.290809621285346</v>
      </c>
      <c r="D2133" s="20">
        <v>-2.6802520107991015E-2</v>
      </c>
      <c r="F2133" s="20">
        <v>51.264283977631905</v>
      </c>
      <c r="G2133" s="20">
        <v>1.0046666666666666</v>
      </c>
    </row>
    <row r="2134" spans="1:7" x14ac:dyDescent="0.35">
      <c r="A2134" s="20">
        <v>2110</v>
      </c>
      <c r="B2134" s="20">
        <v>12.44986993648191</v>
      </c>
      <c r="C2134" s="20">
        <v>-11.44636993648191</v>
      </c>
      <c r="D2134" s="20">
        <v>-2.9812188902173204E-2</v>
      </c>
      <c r="F2134" s="20">
        <v>51.288597131047901</v>
      </c>
      <c r="G2134" s="20">
        <v>1.0047368421052632</v>
      </c>
    </row>
    <row r="2135" spans="1:7" x14ac:dyDescent="0.35">
      <c r="A2135" s="20">
        <v>2111</v>
      </c>
      <c r="B2135" s="20">
        <v>-8.8794312098510808</v>
      </c>
      <c r="C2135" s="20">
        <v>9.9444312098510803</v>
      </c>
      <c r="D2135" s="20">
        <v>2.5900373952431166E-2</v>
      </c>
      <c r="F2135" s="20">
        <v>51.312910284463896</v>
      </c>
      <c r="G2135" s="20">
        <v>1.0047999999999999</v>
      </c>
    </row>
    <row r="2136" spans="1:7" x14ac:dyDescent="0.35">
      <c r="A2136" s="20">
        <v>2112</v>
      </c>
      <c r="B2136" s="20">
        <v>20.106542142857855</v>
      </c>
      <c r="C2136" s="20">
        <v>-19.106542142857855</v>
      </c>
      <c r="D2136" s="20">
        <v>-4.9763186651407748E-2</v>
      </c>
      <c r="F2136" s="20">
        <v>51.337223437879899</v>
      </c>
      <c r="G2136" s="20">
        <v>1.0049377777777779</v>
      </c>
    </row>
    <row r="2137" spans="1:7" x14ac:dyDescent="0.35">
      <c r="A2137" s="20">
        <v>2113</v>
      </c>
      <c r="B2137" s="20">
        <v>8.6215338332939382</v>
      </c>
      <c r="C2137" s="20">
        <v>-7.5729624047225101</v>
      </c>
      <c r="D2137" s="20">
        <v>-1.972385891871966E-2</v>
      </c>
      <c r="F2137" s="20">
        <v>51.361536591295895</v>
      </c>
      <c r="G2137" s="20">
        <v>1.0049999999999999</v>
      </c>
    </row>
    <row r="2138" spans="1:7" x14ac:dyDescent="0.35">
      <c r="A2138" s="20">
        <v>2114</v>
      </c>
      <c r="B2138" s="20">
        <v>-6.6918105794579539</v>
      </c>
      <c r="C2138" s="20">
        <v>7.7388105794579536</v>
      </c>
      <c r="D2138" s="20">
        <v>2.0155812205371281E-2</v>
      </c>
      <c r="F2138" s="20">
        <v>51.385849744711891</v>
      </c>
      <c r="G2138" s="20">
        <v>1.0049999999999999</v>
      </c>
    </row>
    <row r="2139" spans="1:7" x14ac:dyDescent="0.35">
      <c r="A2139" s="20">
        <v>2115</v>
      </c>
      <c r="B2139" s="20">
        <v>11.356059621285347</v>
      </c>
      <c r="C2139" s="20">
        <v>-9.0993929546186791</v>
      </c>
      <c r="D2139" s="20">
        <v>-2.3699463075502598E-2</v>
      </c>
      <c r="F2139" s="20">
        <v>51.410162898127894</v>
      </c>
      <c r="G2139" s="20">
        <v>1.0049999999999999</v>
      </c>
    </row>
    <row r="2140" spans="1:7" x14ac:dyDescent="0.35">
      <c r="A2140" s="20">
        <v>2116</v>
      </c>
      <c r="B2140" s="20">
        <v>1.5117667845162721</v>
      </c>
      <c r="C2140" s="20">
        <v>-0.5027251178496055</v>
      </c>
      <c r="D2140" s="20">
        <v>-1.3093527696874478E-3</v>
      </c>
      <c r="F2140" s="20">
        <v>51.434476051543889</v>
      </c>
      <c r="G2140" s="20">
        <v>1.0049999999999999</v>
      </c>
    </row>
    <row r="2141" spans="1:7" x14ac:dyDescent="0.35">
      <c r="A2141" s="20">
        <v>2117</v>
      </c>
      <c r="B2141" s="20">
        <v>20.106542142857855</v>
      </c>
      <c r="C2141" s="20">
        <v>-18.629042142857855</v>
      </c>
      <c r="D2141" s="20">
        <v>-4.8519532962091209E-2</v>
      </c>
      <c r="F2141" s="20">
        <v>51.458789204959885</v>
      </c>
      <c r="G2141" s="20">
        <v>1.0049999999999999</v>
      </c>
    </row>
    <row r="2142" spans="1:7" x14ac:dyDescent="0.35">
      <c r="A2142" s="20">
        <v>2118</v>
      </c>
      <c r="B2142" s="20">
        <v>11.356059621285347</v>
      </c>
      <c r="C2142" s="20">
        <v>-10.009949621285347</v>
      </c>
      <c r="D2142" s="20">
        <v>-2.6071017332741919E-2</v>
      </c>
      <c r="F2142" s="20">
        <v>51.483102358375888</v>
      </c>
      <c r="G2142" s="20">
        <v>1.0049999999999999</v>
      </c>
    </row>
    <row r="2143" spans="1:7" x14ac:dyDescent="0.35">
      <c r="A2143" s="20">
        <v>2119</v>
      </c>
      <c r="B2143" s="20">
        <v>11.356059621285347</v>
      </c>
      <c r="C2143" s="20">
        <v>-10.348559621285347</v>
      </c>
      <c r="D2143" s="20">
        <v>-2.6952930580363854E-2</v>
      </c>
      <c r="F2143" s="20">
        <v>51.507415511791883</v>
      </c>
      <c r="G2143" s="20">
        <v>1.0049999999999999</v>
      </c>
    </row>
    <row r="2144" spans="1:7" x14ac:dyDescent="0.35">
      <c r="A2144" s="20">
        <v>2120</v>
      </c>
      <c r="B2144" s="20">
        <v>0.96486162691799038</v>
      </c>
      <c r="C2144" s="20">
        <v>4.3942123082009621E-2</v>
      </c>
      <c r="D2144" s="20">
        <v>1.1444771410961873E-4</v>
      </c>
      <c r="F2144" s="20">
        <v>51.531728665207879</v>
      </c>
      <c r="G2144" s="20">
        <v>1.00528</v>
      </c>
    </row>
    <row r="2145" spans="1:7" x14ac:dyDescent="0.35">
      <c r="A2145" s="20">
        <v>2121</v>
      </c>
      <c r="B2145" s="20">
        <v>11.356059621285347</v>
      </c>
      <c r="C2145" s="20">
        <v>-11.350379621285347</v>
      </c>
      <c r="D2145" s="20">
        <v>-2.9562181133308569E-2</v>
      </c>
      <c r="F2145" s="20">
        <v>51.556041818623882</v>
      </c>
      <c r="G2145" s="20">
        <v>1.0055555555555555</v>
      </c>
    </row>
    <row r="2146" spans="1:7" x14ac:dyDescent="0.35">
      <c r="A2146" s="20">
        <v>2122</v>
      </c>
      <c r="B2146" s="20">
        <v>11.356059621285347</v>
      </c>
      <c r="C2146" s="20">
        <v>-11.352184621285346</v>
      </c>
      <c r="D2146" s="20">
        <v>-2.9566882274479699E-2</v>
      </c>
      <c r="F2146" s="20">
        <v>51.580354972039878</v>
      </c>
      <c r="G2146" s="20">
        <v>1.0056666666666667</v>
      </c>
    </row>
    <row r="2147" spans="1:7" x14ac:dyDescent="0.35">
      <c r="A2147" s="20">
        <v>2123</v>
      </c>
      <c r="B2147" s="20">
        <v>-1.7696641610734183</v>
      </c>
      <c r="C2147" s="20">
        <v>1.8696641610734184</v>
      </c>
      <c r="D2147" s="20">
        <v>4.8695596475432004E-3</v>
      </c>
      <c r="F2147" s="20">
        <v>51.604668125455873</v>
      </c>
      <c r="G2147" s="20">
        <v>1.0056666666666667</v>
      </c>
    </row>
    <row r="2148" spans="1:7" x14ac:dyDescent="0.35">
      <c r="A2148" s="20">
        <v>2124</v>
      </c>
      <c r="B2148" s="20">
        <v>1.5117667845162721</v>
      </c>
      <c r="C2148" s="20">
        <v>-1.4072213299708176</v>
      </c>
      <c r="D2148" s="20">
        <v>-3.6651225103730709E-3</v>
      </c>
      <c r="F2148" s="20">
        <v>51.628981278871876</v>
      </c>
      <c r="G2148" s="20">
        <v>1.0057142857142858</v>
      </c>
    </row>
    <row r="2149" spans="1:7" x14ac:dyDescent="0.35">
      <c r="A2149" s="20">
        <v>2125</v>
      </c>
      <c r="B2149" s="20">
        <v>11.356059621285347</v>
      </c>
      <c r="C2149" s="20">
        <v>-11.341859621285346</v>
      </c>
      <c r="D2149" s="20">
        <v>-2.9539990705176676E-2</v>
      </c>
      <c r="F2149" s="20">
        <v>51.653294432287872</v>
      </c>
      <c r="G2149" s="20">
        <v>1.0058763157894737</v>
      </c>
    </row>
    <row r="2150" spans="1:7" x14ac:dyDescent="0.35">
      <c r="A2150" s="20">
        <v>2126</v>
      </c>
      <c r="B2150" s="20">
        <v>11.356059621285347</v>
      </c>
      <c r="C2150" s="20">
        <v>-11.355559621285346</v>
      </c>
      <c r="D2150" s="20">
        <v>-2.9575672496891098E-2</v>
      </c>
      <c r="F2150" s="20">
        <v>51.677607585703868</v>
      </c>
      <c r="G2150" s="20">
        <v>1.006</v>
      </c>
    </row>
    <row r="2151" spans="1:7" x14ac:dyDescent="0.35">
      <c r="A2151" s="20">
        <v>2127</v>
      </c>
      <c r="B2151" s="20">
        <v>11.356059621285347</v>
      </c>
      <c r="C2151" s="20">
        <v>-11.067631049856775</v>
      </c>
      <c r="D2151" s="20">
        <v>-2.8825759554238148E-2</v>
      </c>
      <c r="F2151" s="20">
        <v>51.701920739119871</v>
      </c>
      <c r="G2151" s="20">
        <v>1.006</v>
      </c>
    </row>
    <row r="2152" spans="1:7" x14ac:dyDescent="0.35">
      <c r="A2152" s="20">
        <v>2128</v>
      </c>
      <c r="B2152" s="20">
        <v>-5.0510951066631087</v>
      </c>
      <c r="C2152" s="20">
        <v>5.0527617733297756</v>
      </c>
      <c r="D2152" s="20">
        <v>1.3159970305003517E-2</v>
      </c>
      <c r="F2152" s="20">
        <v>51.726233892535866</v>
      </c>
      <c r="G2152" s="20">
        <v>1.0060606060606061</v>
      </c>
    </row>
    <row r="2153" spans="1:7" x14ac:dyDescent="0.35">
      <c r="A2153" s="20">
        <v>2129</v>
      </c>
      <c r="B2153" s="20">
        <v>11.356059621285347</v>
      </c>
      <c r="C2153" s="20">
        <v>-11.238059621285347</v>
      </c>
      <c r="D2153" s="20">
        <v>-2.9269642531457186E-2</v>
      </c>
      <c r="F2153" s="20">
        <v>51.750547045951862</v>
      </c>
      <c r="G2153" s="20">
        <v>1.0060706666666666</v>
      </c>
    </row>
    <row r="2154" spans="1:7" x14ac:dyDescent="0.35">
      <c r="A2154" s="20">
        <v>2130</v>
      </c>
      <c r="B2154" s="20">
        <v>8.6215338332939382</v>
      </c>
      <c r="C2154" s="20">
        <v>-8.619510023770129</v>
      </c>
      <c r="D2154" s="20">
        <v>-2.2449603018141685E-2</v>
      </c>
      <c r="F2154" s="20">
        <v>51.774860199367865</v>
      </c>
      <c r="G2154" s="20">
        <v>1.0061</v>
      </c>
    </row>
    <row r="2155" spans="1:7" x14ac:dyDescent="0.35">
      <c r="A2155" s="20">
        <v>2131</v>
      </c>
      <c r="B2155" s="20">
        <v>11.356059621285347</v>
      </c>
      <c r="C2155" s="20">
        <v>-11.306059621285346</v>
      </c>
      <c r="D2155" s="20">
        <v>-2.9446749234857239E-2</v>
      </c>
      <c r="F2155" s="20">
        <v>51.79917335278386</v>
      </c>
      <c r="G2155" s="20">
        <v>1.0063375000000001</v>
      </c>
    </row>
    <row r="2156" spans="1:7" x14ac:dyDescent="0.35">
      <c r="A2156" s="20">
        <v>2132</v>
      </c>
      <c r="B2156" s="20">
        <v>11.356059621285347</v>
      </c>
      <c r="C2156" s="20">
        <v>-11.334929721285347</v>
      </c>
      <c r="D2156" s="20">
        <v>-2.9521941708942973E-2</v>
      </c>
      <c r="F2156" s="20">
        <v>51.823486506199856</v>
      </c>
      <c r="G2156" s="20">
        <v>1.0063392857142857</v>
      </c>
    </row>
    <row r="2157" spans="1:7" x14ac:dyDescent="0.35">
      <c r="A2157" s="20">
        <v>2133</v>
      </c>
      <c r="B2157" s="20">
        <v>6.980818360499093</v>
      </c>
      <c r="C2157" s="20">
        <v>-6.964818360499093</v>
      </c>
      <c r="D2157" s="20">
        <v>-1.8139941464825764E-2</v>
      </c>
      <c r="F2157" s="20">
        <v>51.847799659615859</v>
      </c>
      <c r="G2157" s="20">
        <v>1.0064</v>
      </c>
    </row>
    <row r="2158" spans="1:7" x14ac:dyDescent="0.35">
      <c r="A2158" s="20">
        <v>2134</v>
      </c>
      <c r="B2158" s="20">
        <v>11.356059621285347</v>
      </c>
      <c r="C2158" s="20">
        <v>-11.338726287952014</v>
      </c>
      <c r="D2158" s="20">
        <v>-2.9531829906098442E-2</v>
      </c>
      <c r="F2158" s="20">
        <v>51.872112813031855</v>
      </c>
      <c r="G2158" s="20">
        <v>1.00644</v>
      </c>
    </row>
    <row r="2159" spans="1:7" x14ac:dyDescent="0.35">
      <c r="A2159" s="20">
        <v>2135</v>
      </c>
      <c r="B2159" s="20">
        <v>11.356059621285347</v>
      </c>
      <c r="C2159" s="20">
        <v>-11.260459621285348</v>
      </c>
      <c r="D2159" s="20">
        <v>-2.9327983563165443E-2</v>
      </c>
      <c r="F2159" s="20">
        <v>51.89642596644785</v>
      </c>
      <c r="G2159" s="20">
        <v>1.0065</v>
      </c>
    </row>
    <row r="2160" spans="1:7" x14ac:dyDescent="0.35">
      <c r="A2160" s="20">
        <v>2136</v>
      </c>
      <c r="B2160" s="20">
        <v>11.356059621285347</v>
      </c>
      <c r="C2160" s="20">
        <v>-11.355463496285347</v>
      </c>
      <c r="D2160" s="20">
        <v>-2.9575422138334275E-2</v>
      </c>
      <c r="F2160" s="20">
        <v>51.920739119863853</v>
      </c>
      <c r="G2160" s="20">
        <v>1.0066250000000001</v>
      </c>
    </row>
    <row r="2161" spans="1:7" x14ac:dyDescent="0.35">
      <c r="A2161" s="20">
        <v>2137</v>
      </c>
      <c r="B2161" s="20">
        <v>11.356059621285347</v>
      </c>
      <c r="C2161" s="20">
        <v>-11.071999621285347</v>
      </c>
      <c r="D2161" s="20">
        <v>-2.8837137543712883E-2</v>
      </c>
      <c r="F2161" s="20">
        <v>51.945052273279849</v>
      </c>
      <c r="G2161" s="20">
        <v>1.0066666666666666</v>
      </c>
    </row>
    <row r="2162" spans="1:7" x14ac:dyDescent="0.35">
      <c r="A2162" s="20">
        <v>2138</v>
      </c>
      <c r="B2162" s="20">
        <v>11.356059621285347</v>
      </c>
      <c r="C2162" s="20">
        <v>-11.228059621285347</v>
      </c>
      <c r="D2162" s="20">
        <v>-2.9243597428016004E-2</v>
      </c>
      <c r="F2162" s="20">
        <v>51.969365426695845</v>
      </c>
      <c r="G2162" s="20">
        <v>1.0066666666666666</v>
      </c>
    </row>
    <row r="2163" spans="1:7" x14ac:dyDescent="0.35">
      <c r="A2163" s="20">
        <v>2139</v>
      </c>
      <c r="B2163" s="20">
        <v>11.356059621285347</v>
      </c>
      <c r="C2163" s="20">
        <v>-11.301859621285347</v>
      </c>
      <c r="D2163" s="20">
        <v>-2.9435810291411943E-2</v>
      </c>
      <c r="F2163" s="20">
        <v>51.993678580111848</v>
      </c>
      <c r="G2163" s="20">
        <v>1.0066666666666666</v>
      </c>
    </row>
    <row r="2164" spans="1:7" x14ac:dyDescent="0.35">
      <c r="A2164" s="20">
        <v>2140</v>
      </c>
      <c r="B2164" s="20">
        <v>11.356059621285347</v>
      </c>
      <c r="C2164" s="20">
        <v>-11.354939621285347</v>
      </c>
      <c r="D2164" s="20">
        <v>-2.9574057700477746E-2</v>
      </c>
      <c r="F2164" s="20">
        <v>52.017991733527843</v>
      </c>
      <c r="G2164" s="20">
        <v>1.0066666666666666</v>
      </c>
    </row>
    <row r="2165" spans="1:7" x14ac:dyDescent="0.35">
      <c r="A2165" s="20">
        <v>2141</v>
      </c>
      <c r="B2165" s="20">
        <v>11.356059621285347</v>
      </c>
      <c r="C2165" s="20">
        <v>-11.356059621285347</v>
      </c>
      <c r="D2165" s="20">
        <v>-2.9576974752063161E-2</v>
      </c>
      <c r="F2165" s="20">
        <v>52.042304886943839</v>
      </c>
      <c r="G2165" s="20">
        <v>1.0067349999999999</v>
      </c>
    </row>
    <row r="2166" spans="1:7" x14ac:dyDescent="0.35">
      <c r="A2166" s="20">
        <v>2142</v>
      </c>
      <c r="B2166" s="20">
        <v>12.44986993648191</v>
      </c>
      <c r="C2166" s="20">
        <v>-12.392631841243816</v>
      </c>
      <c r="D2166" s="20">
        <v>-3.2276737821370784E-2</v>
      </c>
      <c r="F2166" s="20">
        <v>52.066618040359842</v>
      </c>
      <c r="G2166" s="20">
        <v>1.0067894736842105</v>
      </c>
    </row>
    <row r="2167" spans="1:7" x14ac:dyDescent="0.35">
      <c r="A2167" s="20">
        <v>2143</v>
      </c>
      <c r="B2167" s="20">
        <v>1.5117667845162721</v>
      </c>
      <c r="C2167" s="20">
        <v>-1.3992667845162721</v>
      </c>
      <c r="D2167" s="20">
        <v>-3.644404814453947E-3</v>
      </c>
      <c r="F2167" s="20">
        <v>52.090931193775837</v>
      </c>
      <c r="G2167" s="20">
        <v>1.0069333333333335</v>
      </c>
    </row>
    <row r="2168" spans="1:7" x14ac:dyDescent="0.35">
      <c r="A2168" s="20">
        <v>2144</v>
      </c>
      <c r="B2168" s="20">
        <v>10.262249306088783</v>
      </c>
      <c r="C2168" s="20">
        <v>-10.245150714539488</v>
      </c>
      <c r="D2168" s="20">
        <v>-2.6683601013070289E-2</v>
      </c>
      <c r="F2168" s="20">
        <v>52.115244347191833</v>
      </c>
      <c r="G2168" s="20">
        <v>1.0069999999999999</v>
      </c>
    </row>
    <row r="2169" spans="1:7" x14ac:dyDescent="0.35">
      <c r="A2169" s="20">
        <v>2145</v>
      </c>
      <c r="B2169" s="20">
        <v>11.356059621285347</v>
      </c>
      <c r="C2169" s="20">
        <v>-11.051726287952013</v>
      </c>
      <c r="D2169" s="20">
        <v>-2.8784335437336453E-2</v>
      </c>
      <c r="F2169" s="20">
        <v>52.139557500607836</v>
      </c>
      <c r="G2169" s="20">
        <v>1.0070033333333335</v>
      </c>
    </row>
    <row r="2170" spans="1:7" x14ac:dyDescent="0.35">
      <c r="A2170" s="20">
        <v>2146</v>
      </c>
      <c r="B2170" s="20">
        <v>20.106542142857855</v>
      </c>
      <c r="C2170" s="20">
        <v>-20.106342142857855</v>
      </c>
      <c r="D2170" s="20">
        <v>-5.2367176093457347E-2</v>
      </c>
      <c r="F2170" s="20">
        <v>52.163870654023832</v>
      </c>
      <c r="G2170" s="20">
        <v>1.0071379999999999</v>
      </c>
    </row>
    <row r="2171" spans="1:7" x14ac:dyDescent="0.35">
      <c r="A2171" s="20">
        <v>2147</v>
      </c>
      <c r="B2171" s="20">
        <v>10.262249306088783</v>
      </c>
      <c r="C2171" s="20">
        <v>-10.25528520352468</v>
      </c>
      <c r="D2171" s="20">
        <v>-2.6709996394464579E-2</v>
      </c>
      <c r="F2171" s="20">
        <v>52.188183807439827</v>
      </c>
      <c r="G2171" s="20">
        <v>1.0071428571428571</v>
      </c>
    </row>
    <row r="2172" spans="1:7" x14ac:dyDescent="0.35">
      <c r="A2172" s="20">
        <v>2148</v>
      </c>
      <c r="B2172" s="20">
        <v>11.356059621285347</v>
      </c>
      <c r="C2172" s="20">
        <v>-11.336059621285347</v>
      </c>
      <c r="D2172" s="20">
        <v>-2.9524884545180794E-2</v>
      </c>
      <c r="F2172" s="20">
        <v>52.21249696085583</v>
      </c>
      <c r="G2172" s="20">
        <v>1.0071428571428571</v>
      </c>
    </row>
    <row r="2173" spans="1:7" x14ac:dyDescent="0.35">
      <c r="A2173" s="20">
        <v>2149</v>
      </c>
      <c r="B2173" s="20">
        <v>8.6215338332939382</v>
      </c>
      <c r="C2173" s="20">
        <v>-8.6215338332939382</v>
      </c>
      <c r="D2173" s="20">
        <v>-2.2454874050980973E-2</v>
      </c>
      <c r="F2173" s="20">
        <v>52.236810114271826</v>
      </c>
      <c r="G2173" s="20">
        <v>1.007161125319693</v>
      </c>
    </row>
    <row r="2174" spans="1:7" x14ac:dyDescent="0.35">
      <c r="A2174" s="20">
        <v>2150</v>
      </c>
      <c r="B2174" s="20">
        <v>11.356059621285347</v>
      </c>
      <c r="C2174" s="20">
        <v>-11.347959621285346</v>
      </c>
      <c r="D2174" s="20">
        <v>-2.9555878218275801E-2</v>
      </c>
      <c r="F2174" s="20">
        <v>52.261123267687822</v>
      </c>
      <c r="G2174" s="20">
        <v>1.0073333333333334</v>
      </c>
    </row>
    <row r="2175" spans="1:7" x14ac:dyDescent="0.35">
      <c r="A2175" s="20">
        <v>2151</v>
      </c>
      <c r="B2175" s="20">
        <v>11.356059621285347</v>
      </c>
      <c r="C2175" s="20">
        <v>-11.353437399063125</v>
      </c>
      <c r="D2175" s="20">
        <v>-2.9570145147160807E-2</v>
      </c>
      <c r="F2175" s="20">
        <v>52.285436421103825</v>
      </c>
      <c r="G2175" s="20">
        <v>1.0074285714285713</v>
      </c>
    </row>
    <row r="2176" spans="1:7" x14ac:dyDescent="0.35">
      <c r="A2176" s="20">
        <v>2152</v>
      </c>
      <c r="B2176" s="20">
        <v>11.356059621285347</v>
      </c>
      <c r="C2176" s="20">
        <v>-11.35439295461868</v>
      </c>
      <c r="D2176" s="20">
        <v>-2.957263390148963E-2</v>
      </c>
      <c r="F2176" s="20">
        <v>52.30974957451982</v>
      </c>
      <c r="G2176" s="20">
        <v>1.0075000000000001</v>
      </c>
    </row>
    <row r="2177" spans="1:7" x14ac:dyDescent="0.35">
      <c r="A2177" s="20">
        <v>2153</v>
      </c>
      <c r="B2177" s="20">
        <v>5.8870080453025295</v>
      </c>
      <c r="C2177" s="20">
        <v>-5.8869168007537205</v>
      </c>
      <c r="D2177" s="20">
        <v>-1.5332535702527563E-2</v>
      </c>
      <c r="F2177" s="20">
        <v>52.334062727935816</v>
      </c>
      <c r="G2177" s="20">
        <v>1.0075000000000001</v>
      </c>
    </row>
    <row r="2178" spans="1:7" x14ac:dyDescent="0.35">
      <c r="A2178" s="20">
        <v>2154</v>
      </c>
      <c r="B2178" s="20">
        <v>16.825111197268164</v>
      </c>
      <c r="C2178" s="20">
        <v>-16.817111197268165</v>
      </c>
      <c r="D2178" s="20">
        <v>-4.3800340071474597E-2</v>
      </c>
      <c r="F2178" s="20">
        <v>52.358375881351819</v>
      </c>
      <c r="G2178" s="20">
        <v>1.0075000000000001</v>
      </c>
    </row>
    <row r="2179" spans="1:7" x14ac:dyDescent="0.35">
      <c r="A2179" s="20">
        <v>2155</v>
      </c>
      <c r="B2179" s="20">
        <v>11.356059621285347</v>
      </c>
      <c r="C2179" s="20">
        <v>-11.333059621285347</v>
      </c>
      <c r="D2179" s="20">
        <v>-2.9517071014148438E-2</v>
      </c>
      <c r="F2179" s="20">
        <v>52.382689034767814</v>
      </c>
      <c r="G2179" s="20">
        <v>1.0075000000000001</v>
      </c>
    </row>
    <row r="2180" spans="1:7" x14ac:dyDescent="0.35">
      <c r="A2180" s="20">
        <v>2156</v>
      </c>
      <c r="B2180" s="20">
        <v>3.1524822573111209</v>
      </c>
      <c r="C2180" s="20">
        <v>-3.1258215430254066</v>
      </c>
      <c r="D2180" s="20">
        <v>-8.1412345426778634E-3</v>
      </c>
      <c r="F2180" s="20">
        <v>52.40700218818381</v>
      </c>
      <c r="G2180" s="20">
        <v>1.0075000000000001</v>
      </c>
    </row>
    <row r="2181" spans="1:7" x14ac:dyDescent="0.35">
      <c r="A2181" s="20">
        <v>2157</v>
      </c>
      <c r="B2181" s="20">
        <v>9.7153441484905017</v>
      </c>
      <c r="C2181" s="20">
        <v>-9.4334241484905021</v>
      </c>
      <c r="D2181" s="20">
        <v>-2.4569450775199984E-2</v>
      </c>
      <c r="F2181" s="20">
        <v>52.431315341599813</v>
      </c>
      <c r="G2181" s="20">
        <v>1.0078754285714286</v>
      </c>
    </row>
    <row r="2182" spans="1:7" x14ac:dyDescent="0.35">
      <c r="A2182" s="20">
        <v>2158</v>
      </c>
      <c r="B2182" s="20">
        <v>3.1524822573111209</v>
      </c>
      <c r="C2182" s="20">
        <v>-3.086581890644454</v>
      </c>
      <c r="D2182" s="20">
        <v>-8.0390344621520619E-3</v>
      </c>
      <c r="F2182" s="20">
        <v>52.455628495015809</v>
      </c>
      <c r="G2182" s="20">
        <v>1.0078823529411765</v>
      </c>
    </row>
    <row r="2183" spans="1:7" x14ac:dyDescent="0.35">
      <c r="A2183" s="20">
        <v>2159</v>
      </c>
      <c r="B2183" s="20">
        <v>11.356059621285347</v>
      </c>
      <c r="C2183" s="20">
        <v>-11.348837399063125</v>
      </c>
      <c r="D2183" s="20">
        <v>-2.9558164399577862E-2</v>
      </c>
      <c r="F2183" s="20">
        <v>52.479941648431804</v>
      </c>
      <c r="G2183" s="20">
        <v>1.0079166666666666</v>
      </c>
    </row>
    <row r="2184" spans="1:7" x14ac:dyDescent="0.35">
      <c r="A2184" s="20">
        <v>2160</v>
      </c>
      <c r="B2184" s="20">
        <v>11.356059621285347</v>
      </c>
      <c r="C2184" s="20">
        <v>-11.347559621285347</v>
      </c>
      <c r="D2184" s="20">
        <v>-2.9554836414138155E-2</v>
      </c>
      <c r="F2184" s="20">
        <v>52.504254801847807</v>
      </c>
      <c r="G2184" s="20">
        <v>1.008</v>
      </c>
    </row>
    <row r="2185" spans="1:7" x14ac:dyDescent="0.35">
      <c r="A2185" s="20">
        <v>2161</v>
      </c>
      <c r="B2185" s="20">
        <v>11.356059621285347</v>
      </c>
      <c r="C2185" s="20">
        <v>-10.198559621285346</v>
      </c>
      <c r="D2185" s="20">
        <v>-2.6562254028746093E-2</v>
      </c>
      <c r="F2185" s="20">
        <v>52.528567955263803</v>
      </c>
      <c r="G2185" s="20">
        <v>1.008</v>
      </c>
    </row>
    <row r="2186" spans="1:7" x14ac:dyDescent="0.35">
      <c r="A2186" s="20">
        <v>2162</v>
      </c>
      <c r="B2186" s="20">
        <v>10.809154463687065</v>
      </c>
      <c r="C2186" s="20">
        <v>-9.6864877970203977</v>
      </c>
      <c r="D2186" s="20">
        <v>-2.5228557665516446E-2</v>
      </c>
      <c r="F2186" s="20">
        <v>52.552881108679799</v>
      </c>
      <c r="G2186" s="20">
        <v>1.008</v>
      </c>
    </row>
    <row r="2187" spans="1:7" x14ac:dyDescent="0.35">
      <c r="A2187" s="20">
        <v>2163</v>
      </c>
      <c r="B2187" s="20">
        <v>-0.67585384587685482</v>
      </c>
      <c r="C2187" s="20">
        <v>1.9978538458768549</v>
      </c>
      <c r="D2187" s="20">
        <v>5.2034310076230304E-3</v>
      </c>
      <c r="F2187" s="20">
        <v>52.577194262095801</v>
      </c>
      <c r="G2187" s="20">
        <v>1.0080333333333333</v>
      </c>
    </row>
    <row r="2188" spans="1:7" x14ac:dyDescent="0.35">
      <c r="A2188" s="20">
        <v>2164</v>
      </c>
      <c r="B2188" s="20">
        <v>10.809154463687065</v>
      </c>
      <c r="C2188" s="20">
        <v>-9.7827908273234279</v>
      </c>
      <c r="D2188" s="20">
        <v>-2.5479379904110637E-2</v>
      </c>
      <c r="F2188" s="20">
        <v>52.601507415511797</v>
      </c>
      <c r="G2188" s="20">
        <v>1.0082</v>
      </c>
    </row>
    <row r="2189" spans="1:7" x14ac:dyDescent="0.35">
      <c r="A2189" s="20">
        <v>2165</v>
      </c>
      <c r="B2189" s="20">
        <v>11.356059621285347</v>
      </c>
      <c r="C2189" s="20">
        <v>-9.9696596212853468</v>
      </c>
      <c r="D2189" s="20">
        <v>-2.5966081610977389E-2</v>
      </c>
      <c r="F2189" s="20">
        <v>52.625820568927793</v>
      </c>
      <c r="G2189" s="20">
        <v>1.00824</v>
      </c>
    </row>
    <row r="2190" spans="1:7" x14ac:dyDescent="0.35">
      <c r="A2190" s="20">
        <v>2166</v>
      </c>
      <c r="B2190" s="20">
        <v>3.1524822573111209</v>
      </c>
      <c r="C2190" s="20">
        <v>-1.6864822573111209</v>
      </c>
      <c r="D2190" s="20">
        <v>-4.3924604843389925E-3</v>
      </c>
      <c r="F2190" s="20">
        <v>52.650133722343796</v>
      </c>
      <c r="G2190" s="20">
        <v>1.0084</v>
      </c>
    </row>
    <row r="2191" spans="1:7" x14ac:dyDescent="0.35">
      <c r="A2191" s="20">
        <v>2167</v>
      </c>
      <c r="B2191" s="20">
        <v>20.106542142857855</v>
      </c>
      <c r="C2191" s="20">
        <v>-18.906542142857855</v>
      </c>
      <c r="D2191" s="20">
        <v>-4.9242284582584069E-2</v>
      </c>
      <c r="F2191" s="20">
        <v>52.674446875759791</v>
      </c>
      <c r="G2191" s="20">
        <v>1.0084571428571429</v>
      </c>
    </row>
    <row r="2192" spans="1:7" x14ac:dyDescent="0.35">
      <c r="A2192" s="20">
        <v>2168</v>
      </c>
      <c r="B2192" s="20">
        <v>10.809154463687065</v>
      </c>
      <c r="C2192" s="20">
        <v>-9.5933383525759535</v>
      </c>
      <c r="D2192" s="20">
        <v>-2.4985948973912007E-2</v>
      </c>
      <c r="F2192" s="20">
        <v>52.698760029175787</v>
      </c>
      <c r="G2192" s="20">
        <v>1.0084615384615385</v>
      </c>
    </row>
    <row r="2193" spans="1:7" x14ac:dyDescent="0.35">
      <c r="A2193" s="20">
        <v>2169</v>
      </c>
      <c r="B2193" s="20">
        <v>26.122498876438957</v>
      </c>
      <c r="C2193" s="20">
        <v>-25.122498876438957</v>
      </c>
      <c r="D2193" s="20">
        <v>-6.5431808193788576E-2</v>
      </c>
      <c r="F2193" s="20">
        <v>52.72307318259179</v>
      </c>
      <c r="G2193" s="20">
        <v>1.0085</v>
      </c>
    </row>
    <row r="2194" spans="1:7" x14ac:dyDescent="0.35">
      <c r="A2194" s="20">
        <v>2170</v>
      </c>
      <c r="B2194" s="20">
        <v>5.8870080453025295</v>
      </c>
      <c r="C2194" s="20">
        <v>-4.0784366167311008</v>
      </c>
      <c r="D2194" s="20">
        <v>-1.0622330356107473E-2</v>
      </c>
      <c r="F2194" s="20">
        <v>52.747386336007786</v>
      </c>
      <c r="G2194" s="20">
        <v>1.0085533333333332</v>
      </c>
    </row>
    <row r="2195" spans="1:7" x14ac:dyDescent="0.35">
      <c r="A2195" s="20">
        <v>2171</v>
      </c>
      <c r="B2195" s="20">
        <v>8.0746286756956565</v>
      </c>
      <c r="C2195" s="20">
        <v>-7.0138786756956559</v>
      </c>
      <c r="D2195" s="20">
        <v>-1.8267719563240921E-2</v>
      </c>
      <c r="F2195" s="20">
        <v>52.771699489423781</v>
      </c>
      <c r="G2195" s="20">
        <v>1.0085714285714287</v>
      </c>
    </row>
    <row r="2196" spans="1:7" x14ac:dyDescent="0.35">
      <c r="A2196" s="20">
        <v>2172</v>
      </c>
      <c r="B2196" s="20">
        <v>11.356059621285347</v>
      </c>
      <c r="C2196" s="20">
        <v>-10.356059621285347</v>
      </c>
      <c r="D2196" s="20">
        <v>-2.6972464407944742E-2</v>
      </c>
      <c r="F2196" s="20">
        <v>52.796012642839784</v>
      </c>
      <c r="G2196" s="20">
        <v>1.0086153846153847</v>
      </c>
    </row>
    <row r="2197" spans="1:7" x14ac:dyDescent="0.35">
      <c r="A2197" s="20">
        <v>2173</v>
      </c>
      <c r="B2197" s="20">
        <v>10.262249306088783</v>
      </c>
      <c r="C2197" s="20">
        <v>-8.9929635918030684</v>
      </c>
      <c r="D2197" s="20">
        <v>-2.3422266699131406E-2</v>
      </c>
      <c r="F2197" s="20">
        <v>52.82032579625578</v>
      </c>
      <c r="G2197" s="20">
        <v>1.00875</v>
      </c>
    </row>
    <row r="2198" spans="1:7" x14ac:dyDescent="0.35">
      <c r="A2198" s="20">
        <v>2174</v>
      </c>
      <c r="B2198" s="20">
        <v>11.356059621285347</v>
      </c>
      <c r="C2198" s="20">
        <v>-10.326309621285347</v>
      </c>
      <c r="D2198" s="20">
        <v>-2.689498022520722E-2</v>
      </c>
      <c r="F2198" s="20">
        <v>52.844638949671776</v>
      </c>
      <c r="G2198" s="20">
        <v>1.0087999999999999</v>
      </c>
    </row>
    <row r="2199" spans="1:7" x14ac:dyDescent="0.35">
      <c r="A2199" s="20">
        <v>2175</v>
      </c>
      <c r="B2199" s="20">
        <v>23.93487824604583</v>
      </c>
      <c r="C2199" s="20">
        <v>-21.43487824604583</v>
      </c>
      <c r="D2199" s="20">
        <v>-5.5827362116745202E-2</v>
      </c>
      <c r="F2199" s="20">
        <v>52.868952103087778</v>
      </c>
      <c r="G2199" s="20">
        <v>1.00880375</v>
      </c>
    </row>
    <row r="2200" spans="1:7" x14ac:dyDescent="0.35">
      <c r="A2200" s="20">
        <v>2176</v>
      </c>
      <c r="B2200" s="20">
        <v>11.356059621285347</v>
      </c>
      <c r="C2200" s="20">
        <v>-10.095859621285348</v>
      </c>
      <c r="D2200" s="20">
        <v>-2.6294770816405133E-2</v>
      </c>
      <c r="F2200" s="20">
        <v>52.893265256503774</v>
      </c>
      <c r="G2200" s="20">
        <v>1.0088571428571429</v>
      </c>
    </row>
    <row r="2201" spans="1:7" x14ac:dyDescent="0.35">
      <c r="A2201" s="20">
        <v>2177</v>
      </c>
      <c r="B2201" s="20">
        <v>14.090585409276756</v>
      </c>
      <c r="C2201" s="20">
        <v>-13.089385409276755</v>
      </c>
      <c r="D2201" s="20">
        <v>-3.409143969661399E-2</v>
      </c>
      <c r="F2201" s="20">
        <v>52.91757840991977</v>
      </c>
      <c r="G2201" s="20">
        <v>1.0088571428571429</v>
      </c>
    </row>
    <row r="2202" spans="1:7" x14ac:dyDescent="0.35">
      <c r="A2202" s="20">
        <v>2178</v>
      </c>
      <c r="B2202" s="20">
        <v>11.356059621285347</v>
      </c>
      <c r="C2202" s="20">
        <v>-9.9696596212853468</v>
      </c>
      <c r="D2202" s="20">
        <v>-2.5966081610977389E-2</v>
      </c>
      <c r="F2202" s="20">
        <v>52.941891563335773</v>
      </c>
      <c r="G2202" s="20">
        <v>1.008955223880597</v>
      </c>
    </row>
    <row r="2203" spans="1:7" x14ac:dyDescent="0.35">
      <c r="A2203" s="20">
        <v>2179</v>
      </c>
      <c r="B2203" s="20">
        <v>11.356059621285347</v>
      </c>
      <c r="C2203" s="20">
        <v>-9.7420596212853461</v>
      </c>
      <c r="D2203" s="20">
        <v>-2.5373295056656035E-2</v>
      </c>
      <c r="F2203" s="20">
        <v>52.966204716751768</v>
      </c>
      <c r="G2203" s="20">
        <v>1.009027027027027</v>
      </c>
    </row>
    <row r="2204" spans="1:7" x14ac:dyDescent="0.35">
      <c r="A2204" s="20">
        <v>2180</v>
      </c>
      <c r="B2204" s="20">
        <v>4.7931977301059661</v>
      </c>
      <c r="C2204" s="20">
        <v>-3.7213557301059659</v>
      </c>
      <c r="D2204" s="20">
        <v>-9.6923094932053321E-3</v>
      </c>
      <c r="F2204" s="20">
        <v>52.990517870167764</v>
      </c>
      <c r="G2204" s="20">
        <v>1.0090416666666666</v>
      </c>
    </row>
    <row r="2205" spans="1:7" x14ac:dyDescent="0.35">
      <c r="A2205" s="20">
        <v>2181</v>
      </c>
      <c r="B2205" s="20">
        <v>20.106542142857855</v>
      </c>
      <c r="C2205" s="20">
        <v>-18.575542142857856</v>
      </c>
      <c r="D2205" s="20">
        <v>-4.8380191658680877E-2</v>
      </c>
      <c r="F2205" s="20">
        <v>53.014831023583767</v>
      </c>
      <c r="G2205" s="20">
        <v>1.0092000000000001</v>
      </c>
    </row>
    <row r="2206" spans="1:7" x14ac:dyDescent="0.35">
      <c r="A2206" s="20">
        <v>2182</v>
      </c>
      <c r="B2206" s="20">
        <v>8.6215338332939382</v>
      </c>
      <c r="C2206" s="20">
        <v>-3.3798671666272719</v>
      </c>
      <c r="D2206" s="20">
        <v>-8.8028989972269364E-3</v>
      </c>
      <c r="F2206" s="20">
        <v>53.039144176999763</v>
      </c>
      <c r="G2206" s="20">
        <v>1.00925</v>
      </c>
    </row>
    <row r="2207" spans="1:7" x14ac:dyDescent="0.35">
      <c r="A2207" s="20">
        <v>2183</v>
      </c>
      <c r="B2207" s="20">
        <v>11.356059621285347</v>
      </c>
      <c r="C2207" s="20">
        <v>-6.463281843507569</v>
      </c>
      <c r="D2207" s="20">
        <v>-1.6833684418368217E-2</v>
      </c>
      <c r="F2207" s="20">
        <v>53.063457330415758</v>
      </c>
      <c r="G2207" s="20">
        <v>1.009304</v>
      </c>
    </row>
    <row r="2208" spans="1:7" x14ac:dyDescent="0.35">
      <c r="A2208" s="20">
        <v>2184</v>
      </c>
      <c r="B2208" s="20">
        <v>20.106542142857855</v>
      </c>
      <c r="C2208" s="20">
        <v>-17.259142142857854</v>
      </c>
      <c r="D2208" s="20">
        <v>-4.4951614241683382E-2</v>
      </c>
      <c r="F2208" s="20">
        <v>53.087770483831754</v>
      </c>
      <c r="G2208" s="20">
        <v>1.0093333333333334</v>
      </c>
    </row>
    <row r="2209" spans="1:7" x14ac:dyDescent="0.35">
      <c r="A2209" s="20">
        <v>2185</v>
      </c>
      <c r="B2209" s="20">
        <v>5.8870080453025295</v>
      </c>
      <c r="C2209" s="20">
        <v>12.682691954697471</v>
      </c>
      <c r="D2209" s="20">
        <v>3.3032202387276992E-2</v>
      </c>
      <c r="F2209" s="20">
        <v>53.112083637247757</v>
      </c>
      <c r="G2209" s="20">
        <v>1.0095190476190474</v>
      </c>
    </row>
    <row r="2210" spans="1:7" x14ac:dyDescent="0.35">
      <c r="A2210" s="20">
        <v>2186</v>
      </c>
      <c r="B2210" s="20">
        <v>7.5277235180973747</v>
      </c>
      <c r="C2210" s="20">
        <v>-6.4309735180973746</v>
      </c>
      <c r="D2210" s="20">
        <v>-1.6749537050636223E-2</v>
      </c>
      <c r="F2210" s="20">
        <v>53.136396790663753</v>
      </c>
      <c r="G2210" s="20">
        <v>1.01</v>
      </c>
    </row>
    <row r="2211" spans="1:7" x14ac:dyDescent="0.35">
      <c r="A2211" s="20">
        <v>2187</v>
      </c>
      <c r="B2211" s="20">
        <v>11.902964778883629</v>
      </c>
      <c r="C2211" s="20">
        <v>-1.7565397788836279</v>
      </c>
      <c r="D2211" s="20">
        <v>-4.574926023957886E-3</v>
      </c>
      <c r="F2211" s="20">
        <v>53.160709944079748</v>
      </c>
      <c r="G2211" s="20">
        <v>1.01</v>
      </c>
    </row>
    <row r="2212" spans="1:7" x14ac:dyDescent="0.35">
      <c r="A2212" s="20">
        <v>2188</v>
      </c>
      <c r="B2212" s="20">
        <v>8.6215338332939382</v>
      </c>
      <c r="C2212" s="20">
        <v>-4.4997646305272836</v>
      </c>
      <c r="D2212" s="20">
        <v>-1.1719683526306498E-2</v>
      </c>
      <c r="F2212" s="20">
        <v>53.185023097495751</v>
      </c>
      <c r="G2212" s="20">
        <v>1.01</v>
      </c>
    </row>
    <row r="2213" spans="1:7" x14ac:dyDescent="0.35">
      <c r="A2213" s="20">
        <v>2189</v>
      </c>
      <c r="B2213" s="20">
        <v>20.106542142857855</v>
      </c>
      <c r="C2213" s="20">
        <v>-15.074042142857856</v>
      </c>
      <c r="D2213" s="20">
        <v>-3.9260498688750235E-2</v>
      </c>
      <c r="F2213" s="20">
        <v>53.209336250911747</v>
      </c>
      <c r="G2213" s="20">
        <v>1.01</v>
      </c>
    </row>
    <row r="2214" spans="1:7" x14ac:dyDescent="0.35">
      <c r="A2214" s="20">
        <v>2190</v>
      </c>
      <c r="B2214" s="20">
        <v>8.6215338332939382</v>
      </c>
      <c r="C2214" s="20">
        <v>-6.775428570136043</v>
      </c>
      <c r="D2214" s="20">
        <v>-1.7646673796754782E-2</v>
      </c>
      <c r="F2214" s="20">
        <v>53.233649404327743</v>
      </c>
      <c r="G2214" s="20">
        <v>1.01</v>
      </c>
    </row>
    <row r="2215" spans="1:7" x14ac:dyDescent="0.35">
      <c r="A2215" s="20">
        <v>2191</v>
      </c>
      <c r="B2215" s="20">
        <v>21.200352458054418</v>
      </c>
      <c r="C2215" s="20">
        <v>-20.003019124721085</v>
      </c>
      <c r="D2215" s="20">
        <v>-5.2098070223934596E-2</v>
      </c>
      <c r="F2215" s="20">
        <v>53.257962557743745</v>
      </c>
      <c r="G2215" s="20">
        <v>1.01</v>
      </c>
    </row>
    <row r="2216" spans="1:7" x14ac:dyDescent="0.35">
      <c r="A2216" s="20">
        <v>2192</v>
      </c>
      <c r="B2216" s="20">
        <v>12.44986993648191</v>
      </c>
      <c r="C2216" s="20">
        <v>-1.6374682698152423</v>
      </c>
      <c r="D2216" s="20">
        <v>-4.2648030468994862E-3</v>
      </c>
      <c r="F2216" s="20">
        <v>53.282275711159741</v>
      </c>
      <c r="G2216" s="20">
        <v>1.01</v>
      </c>
    </row>
    <row r="2217" spans="1:7" x14ac:dyDescent="0.35">
      <c r="A2217" s="20">
        <v>2193</v>
      </c>
      <c r="B2217" s="20">
        <v>10.809154463687065</v>
      </c>
      <c r="C2217" s="20">
        <v>-6.2854211303537317</v>
      </c>
      <c r="D2217" s="20">
        <v>-1.6370444351146769E-2</v>
      </c>
      <c r="F2217" s="20">
        <v>53.306588864575737</v>
      </c>
      <c r="G2217" s="20">
        <v>1.01</v>
      </c>
    </row>
    <row r="2218" spans="1:7" x14ac:dyDescent="0.35">
      <c r="A2218" s="20">
        <v>2194</v>
      </c>
      <c r="B2218" s="20">
        <v>11.356059621285347</v>
      </c>
      <c r="C2218" s="20">
        <v>-5.9823596212853465</v>
      </c>
      <c r="D2218" s="20">
        <v>-1.5581117515874021E-2</v>
      </c>
      <c r="F2218" s="20">
        <v>53.33090201799174</v>
      </c>
      <c r="G2218" s="20">
        <v>1.01</v>
      </c>
    </row>
    <row r="2219" spans="1:7" x14ac:dyDescent="0.35">
      <c r="A2219" s="20">
        <v>2195</v>
      </c>
      <c r="B2219" s="20">
        <v>11.356059621285347</v>
      </c>
      <c r="C2219" s="20">
        <v>-10.15279875172013</v>
      </c>
      <c r="D2219" s="20">
        <v>-2.6443069370607634E-2</v>
      </c>
      <c r="F2219" s="20">
        <v>53.355215171407735</v>
      </c>
      <c r="G2219" s="20">
        <v>1.01</v>
      </c>
    </row>
    <row r="2220" spans="1:7" x14ac:dyDescent="0.35">
      <c r="A2220" s="20">
        <v>2196</v>
      </c>
      <c r="B2220" s="20">
        <v>10.809154463687065</v>
      </c>
      <c r="C2220" s="20">
        <v>-9.6707973208299229</v>
      </c>
      <c r="D2220" s="20">
        <v>-2.5187691657974208E-2</v>
      </c>
      <c r="F2220" s="20">
        <v>53.379528324823731</v>
      </c>
      <c r="G2220" s="20">
        <v>1.01</v>
      </c>
    </row>
    <row r="2221" spans="1:7" x14ac:dyDescent="0.35">
      <c r="A2221" s="20">
        <v>2197</v>
      </c>
      <c r="B2221" s="20">
        <v>11.356059621285347</v>
      </c>
      <c r="C2221" s="20">
        <v>-1.8457486212853471</v>
      </c>
      <c r="D2221" s="20">
        <v>-4.8072713767799936E-3</v>
      </c>
      <c r="F2221" s="20">
        <v>53.403841478239734</v>
      </c>
      <c r="G2221" s="20">
        <v>1.01004125</v>
      </c>
    </row>
    <row r="2222" spans="1:7" x14ac:dyDescent="0.35">
      <c r="A2222" s="20">
        <v>2198</v>
      </c>
      <c r="B2222" s="20">
        <v>11.356059621285347</v>
      </c>
      <c r="C2222" s="20">
        <v>-10.027134621285347</v>
      </c>
      <c r="D2222" s="20">
        <v>-2.6115775843005593E-2</v>
      </c>
      <c r="F2222" s="20">
        <v>53.42815463165573</v>
      </c>
      <c r="G2222" s="20">
        <v>1.0100533333333332</v>
      </c>
    </row>
    <row r="2223" spans="1:7" x14ac:dyDescent="0.35">
      <c r="A2223" s="20">
        <v>2199</v>
      </c>
      <c r="B2223" s="20">
        <v>11.356059621285347</v>
      </c>
      <c r="C2223" s="20">
        <v>-9.8862818435075681</v>
      </c>
      <c r="D2223" s="20">
        <v>-2.5748923326285558E-2</v>
      </c>
      <c r="F2223" s="20">
        <v>53.452467785071725</v>
      </c>
      <c r="G2223" s="20">
        <v>1.0101333333333333</v>
      </c>
    </row>
    <row r="2224" spans="1:7" x14ac:dyDescent="0.35">
      <c r="A2224" s="20">
        <v>2200</v>
      </c>
      <c r="B2224" s="20">
        <v>12.44986993648191</v>
      </c>
      <c r="C2224" s="20">
        <v>-7.0283699364819103</v>
      </c>
      <c r="D2224" s="20">
        <v>-1.8305462201858039E-2</v>
      </c>
      <c r="F2224" s="20">
        <v>53.476780938487728</v>
      </c>
      <c r="G2224" s="20">
        <v>1.010154</v>
      </c>
    </row>
    <row r="2225" spans="1:7" x14ac:dyDescent="0.35">
      <c r="A2225" s="20">
        <v>2201</v>
      </c>
      <c r="B2225" s="20">
        <v>20.106542142857855</v>
      </c>
      <c r="C2225" s="20">
        <v>-16.279360324676038</v>
      </c>
      <c r="D2225" s="20">
        <v>-4.2399762361249697E-2</v>
      </c>
      <c r="F2225" s="20">
        <v>53.501094091903724</v>
      </c>
      <c r="G2225" s="20">
        <v>1.0102</v>
      </c>
    </row>
    <row r="2226" spans="1:7" x14ac:dyDescent="0.35">
      <c r="A2226" s="20">
        <v>2202</v>
      </c>
      <c r="B2226" s="20">
        <v>11.356059621285347</v>
      </c>
      <c r="C2226" s="20">
        <v>-4.314247121285347</v>
      </c>
      <c r="D2226" s="20">
        <v>-1.1236501254470789E-2</v>
      </c>
      <c r="F2226" s="20">
        <v>53.52540724531972</v>
      </c>
      <c r="G2226" s="20">
        <v>1.0103500000000001</v>
      </c>
    </row>
    <row r="2227" spans="1:7" x14ac:dyDescent="0.35">
      <c r="A2227" s="20">
        <v>2203</v>
      </c>
      <c r="B2227" s="20">
        <v>11.356059621285347</v>
      </c>
      <c r="C2227" s="20">
        <v>-10.260559621285347</v>
      </c>
      <c r="D2227" s="20">
        <v>-2.6723733670081438E-2</v>
      </c>
      <c r="F2227" s="20">
        <v>53.549720398735722</v>
      </c>
      <c r="G2227" s="20">
        <v>1.0105</v>
      </c>
    </row>
    <row r="2228" spans="1:7" x14ac:dyDescent="0.35">
      <c r="A2228" s="20">
        <v>2204</v>
      </c>
      <c r="B2228" s="20">
        <v>11.356059621285347</v>
      </c>
      <c r="C2228" s="20">
        <v>-10.02739295461868</v>
      </c>
      <c r="D2228" s="20">
        <v>-2.611644867484449E-2</v>
      </c>
      <c r="F2228" s="20">
        <v>53.574033552151718</v>
      </c>
      <c r="G2228" s="20">
        <v>1.0105</v>
      </c>
    </row>
    <row r="2229" spans="1:7" x14ac:dyDescent="0.35">
      <c r="A2229" s="20">
        <v>2205</v>
      </c>
      <c r="B2229" s="20">
        <v>11.356059621285347</v>
      </c>
      <c r="C2229" s="20">
        <v>-9.8360596212853473</v>
      </c>
      <c r="D2229" s="20">
        <v>-2.5618119029003166E-2</v>
      </c>
      <c r="F2229" s="20">
        <v>53.598346705567714</v>
      </c>
      <c r="G2229" s="20">
        <v>1.0106666666666666</v>
      </c>
    </row>
    <row r="2230" spans="1:7" x14ac:dyDescent="0.35">
      <c r="A2230" s="20">
        <v>2206</v>
      </c>
      <c r="B2230" s="20">
        <v>17.918921512464728</v>
      </c>
      <c r="C2230" s="20">
        <v>-16.891648785192</v>
      </c>
      <c r="D2230" s="20">
        <v>-4.3994473990247862E-2</v>
      </c>
      <c r="F2230" s="20">
        <v>53.622659858983717</v>
      </c>
      <c r="G2230" s="20">
        <v>1.0109999999999999</v>
      </c>
    </row>
    <row r="2231" spans="1:7" x14ac:dyDescent="0.35">
      <c r="A2231" s="20">
        <v>2207</v>
      </c>
      <c r="B2231" s="20">
        <v>11.356059621285347</v>
      </c>
      <c r="C2231" s="20">
        <v>-10.356059621285347</v>
      </c>
      <c r="D2231" s="20">
        <v>-2.6972464407944742E-2</v>
      </c>
      <c r="F2231" s="20">
        <v>53.646973012399712</v>
      </c>
      <c r="G2231" s="20">
        <v>1.0109999999999999</v>
      </c>
    </row>
    <row r="2232" spans="1:7" x14ac:dyDescent="0.35">
      <c r="A2232" s="20">
        <v>2208</v>
      </c>
      <c r="B2232" s="20">
        <v>-5.0510951066631087</v>
      </c>
      <c r="C2232" s="20">
        <v>6.0670951066631087</v>
      </c>
      <c r="D2232" s="20">
        <v>1.5801811964054297E-2</v>
      </c>
      <c r="F2232" s="20">
        <v>53.671286165815708</v>
      </c>
      <c r="G2232" s="20">
        <v>1.0111111111111111</v>
      </c>
    </row>
    <row r="2233" spans="1:7" x14ac:dyDescent="0.35">
      <c r="A2233" s="20">
        <v>2209</v>
      </c>
      <c r="B2233" s="20">
        <v>21.747257615652703</v>
      </c>
      <c r="C2233" s="20">
        <v>-20.239257615652704</v>
      </c>
      <c r="D2233" s="20">
        <v>-5.2713355817244921E-2</v>
      </c>
      <c r="F2233" s="20">
        <v>53.695599319231711</v>
      </c>
      <c r="G2233" s="20">
        <v>1.0113333333333334</v>
      </c>
    </row>
    <row r="2234" spans="1:7" x14ac:dyDescent="0.35">
      <c r="A2234" s="20">
        <v>2210</v>
      </c>
      <c r="B2234" s="20">
        <v>-3.4103796338682635</v>
      </c>
      <c r="C2234" s="20">
        <v>4.5246296338682637</v>
      </c>
      <c r="D2234" s="20">
        <v>1.178444468471462E-2</v>
      </c>
      <c r="F2234" s="20">
        <v>53.719912472647707</v>
      </c>
      <c r="G2234" s="20">
        <v>1.0114285714285713</v>
      </c>
    </row>
    <row r="2235" spans="1:7" x14ac:dyDescent="0.35">
      <c r="A2235" s="20">
        <v>2211</v>
      </c>
      <c r="B2235" s="20">
        <v>15.184395724473321</v>
      </c>
      <c r="C2235" s="20">
        <v>-13.228395724473321</v>
      </c>
      <c r="D2235" s="20">
        <v>-3.4453493500482608E-2</v>
      </c>
      <c r="F2235" s="20">
        <v>53.744225626063702</v>
      </c>
      <c r="G2235" s="20">
        <v>1.0114333333333334</v>
      </c>
    </row>
    <row r="2236" spans="1:7" x14ac:dyDescent="0.35">
      <c r="A2236" s="20">
        <v>2212</v>
      </c>
      <c r="B2236" s="20">
        <v>9.1684389908922199</v>
      </c>
      <c r="C2236" s="20">
        <v>-8.0246056575588867</v>
      </c>
      <c r="D2236" s="20">
        <v>-2.0900168442583293E-2</v>
      </c>
      <c r="F2236" s="20">
        <v>53.768538779479705</v>
      </c>
      <c r="G2236" s="20">
        <v>1.0115000000000001</v>
      </c>
    </row>
    <row r="2237" spans="1:7" x14ac:dyDescent="0.35">
      <c r="A2237" s="20">
        <v>2213</v>
      </c>
      <c r="B2237" s="20">
        <v>11.356059621285347</v>
      </c>
      <c r="C2237" s="20">
        <v>-9.3560596212853469</v>
      </c>
      <c r="D2237" s="20">
        <v>-2.4367954063826327E-2</v>
      </c>
      <c r="F2237" s="20">
        <v>53.792851932895701</v>
      </c>
      <c r="G2237" s="20">
        <v>1.0115151515151515</v>
      </c>
    </row>
    <row r="2238" spans="1:7" x14ac:dyDescent="0.35">
      <c r="A2238" s="20">
        <v>2214</v>
      </c>
      <c r="B2238" s="20">
        <v>11.356059621285347</v>
      </c>
      <c r="C2238" s="20">
        <v>-8.4310429546186807</v>
      </c>
      <c r="D2238" s="20">
        <v>-2.1958738587011056E-2</v>
      </c>
      <c r="F2238" s="20">
        <v>53.817165086311697</v>
      </c>
      <c r="G2238" s="20">
        <v>1.0116666666666667</v>
      </c>
    </row>
    <row r="2239" spans="1:7" x14ac:dyDescent="0.35">
      <c r="A2239" s="20">
        <v>2215</v>
      </c>
      <c r="B2239" s="20">
        <v>15.184395724473321</v>
      </c>
      <c r="C2239" s="20">
        <v>-13.620759360836956</v>
      </c>
      <c r="D2239" s="20">
        <v>-3.5475408650047613E-2</v>
      </c>
      <c r="F2239" s="20">
        <v>53.841478239727699</v>
      </c>
      <c r="G2239" s="20">
        <v>1.0116666666666667</v>
      </c>
    </row>
    <row r="2240" spans="1:7" x14ac:dyDescent="0.35">
      <c r="A2240" s="20">
        <v>2216</v>
      </c>
      <c r="B2240" s="20">
        <v>20.106542142857855</v>
      </c>
      <c r="C2240" s="20">
        <v>-19.04987547619119</v>
      </c>
      <c r="D2240" s="20">
        <v>-4.9615597731907712E-2</v>
      </c>
      <c r="F2240" s="20">
        <v>53.865791393143695</v>
      </c>
      <c r="G2240" s="20">
        <v>1.0116666666666667</v>
      </c>
    </row>
    <row r="2241" spans="1:7" x14ac:dyDescent="0.35">
      <c r="A2241" s="20">
        <v>2217</v>
      </c>
      <c r="B2241" s="20">
        <v>21.747257615652703</v>
      </c>
      <c r="C2241" s="20">
        <v>-20.735352853747941</v>
      </c>
      <c r="D2241" s="20">
        <v>-5.4005440996531852E-2</v>
      </c>
      <c r="F2241" s="20">
        <v>53.890104546559691</v>
      </c>
      <c r="G2241" s="20">
        <v>1.0116833333333335</v>
      </c>
    </row>
    <row r="2242" spans="1:7" x14ac:dyDescent="0.35">
      <c r="A2242" s="20">
        <v>2218</v>
      </c>
      <c r="B2242" s="20">
        <v>15.184395724473321</v>
      </c>
      <c r="C2242" s="20">
        <v>-13.956065724473321</v>
      </c>
      <c r="D2242" s="20">
        <v>-3.6348717542587256E-2</v>
      </c>
      <c r="F2242" s="20">
        <v>53.914417699975694</v>
      </c>
      <c r="G2242" s="20">
        <v>1.0118750000000001</v>
      </c>
    </row>
    <row r="2243" spans="1:7" x14ac:dyDescent="0.35">
      <c r="A2243" s="20">
        <v>2219</v>
      </c>
      <c r="B2243" s="20">
        <v>11.356059621285347</v>
      </c>
      <c r="C2243" s="20">
        <v>-10.341059621285346</v>
      </c>
      <c r="D2243" s="20">
        <v>-2.6933396752782966E-2</v>
      </c>
      <c r="F2243" s="20">
        <v>53.938730853391689</v>
      </c>
      <c r="G2243" s="20">
        <v>1.0118888888888888</v>
      </c>
    </row>
    <row r="2244" spans="1:7" x14ac:dyDescent="0.35">
      <c r="A2244" s="20">
        <v>2220</v>
      </c>
      <c r="B2244" s="20">
        <v>11.356059621285347</v>
      </c>
      <c r="C2244" s="20">
        <v>-10.344631049856776</v>
      </c>
      <c r="D2244" s="20">
        <v>-2.6942698575440537E-2</v>
      </c>
      <c r="F2244" s="20">
        <v>53.963044006807685</v>
      </c>
      <c r="G2244" s="20">
        <v>1.0119</v>
      </c>
    </row>
    <row r="2245" spans="1:7" x14ac:dyDescent="0.35">
      <c r="A2245" s="20">
        <v>2221</v>
      </c>
      <c r="B2245" s="20">
        <v>10.809154463687065</v>
      </c>
      <c r="C2245" s="20">
        <v>-9.7279544636870661</v>
      </c>
      <c r="D2245" s="20">
        <v>-2.5336558027785894E-2</v>
      </c>
      <c r="F2245" s="20">
        <v>53.987357160223688</v>
      </c>
      <c r="G2245" s="20">
        <v>1.0119047619047619</v>
      </c>
    </row>
    <row r="2246" spans="1:7" x14ac:dyDescent="0.35">
      <c r="A2246" s="20">
        <v>2222</v>
      </c>
      <c r="B2246" s="20">
        <v>11.356059621285347</v>
      </c>
      <c r="C2246" s="20">
        <v>-9.7300596212853474</v>
      </c>
      <c r="D2246" s="20">
        <v>-2.5342040932526615E-2</v>
      </c>
      <c r="F2246" s="20">
        <v>54.011670313639684</v>
      </c>
      <c r="G2246" s="20">
        <v>1.012</v>
      </c>
    </row>
    <row r="2247" spans="1:7" x14ac:dyDescent="0.35">
      <c r="A2247" s="20">
        <v>2223</v>
      </c>
      <c r="B2247" s="20">
        <v>11.356059621285347</v>
      </c>
      <c r="C2247" s="20">
        <v>-10.298059621285347</v>
      </c>
      <c r="D2247" s="20">
        <v>-2.6821402807985877E-2</v>
      </c>
      <c r="F2247" s="20">
        <v>54.035983467055679</v>
      </c>
      <c r="G2247" s="20">
        <v>1.0122222222222221</v>
      </c>
    </row>
    <row r="2248" spans="1:7" x14ac:dyDescent="0.35">
      <c r="A2248" s="20">
        <v>2224</v>
      </c>
      <c r="B2248" s="20">
        <v>12.44986993648191</v>
      </c>
      <c r="C2248" s="20">
        <v>-10.018369936481911</v>
      </c>
      <c r="D2248" s="20">
        <v>-2.6092948130772106E-2</v>
      </c>
      <c r="F2248" s="20">
        <v>54.060296620471682</v>
      </c>
      <c r="G2248" s="20">
        <v>1.0122777777777778</v>
      </c>
    </row>
    <row r="2249" spans="1:7" x14ac:dyDescent="0.35">
      <c r="A2249" s="20">
        <v>2225</v>
      </c>
      <c r="B2249" s="20">
        <v>11.356059621285347</v>
      </c>
      <c r="C2249" s="20">
        <v>-1.9077258117615372</v>
      </c>
      <c r="D2249" s="20">
        <v>-4.9686916104746282E-3</v>
      </c>
      <c r="F2249" s="20">
        <v>54.084609773887678</v>
      </c>
      <c r="G2249" s="20">
        <v>1.0123076923076924</v>
      </c>
    </row>
    <row r="2250" spans="1:7" x14ac:dyDescent="0.35">
      <c r="A2250" s="20">
        <v>2226</v>
      </c>
      <c r="B2250" s="20">
        <v>10.809154463687065</v>
      </c>
      <c r="C2250" s="20">
        <v>-9.7245261303537323</v>
      </c>
      <c r="D2250" s="20">
        <v>-2.5327628898156138E-2</v>
      </c>
      <c r="F2250" s="20">
        <v>54.108922927303674</v>
      </c>
      <c r="G2250" s="20">
        <v>1.012446</v>
      </c>
    </row>
    <row r="2251" spans="1:7" x14ac:dyDescent="0.35">
      <c r="A2251" s="20">
        <v>2227</v>
      </c>
      <c r="B2251" s="20">
        <v>11.356059621285347</v>
      </c>
      <c r="C2251" s="20">
        <v>-9.7822903905161169</v>
      </c>
      <c r="D2251" s="20">
        <v>-2.5478076511269418E-2</v>
      </c>
      <c r="F2251" s="20">
        <v>54.133236080719676</v>
      </c>
      <c r="G2251" s="20">
        <v>1.01248</v>
      </c>
    </row>
    <row r="2252" spans="1:7" x14ac:dyDescent="0.35">
      <c r="A2252" s="20">
        <v>2228</v>
      </c>
      <c r="B2252" s="20">
        <v>11.356059621285347</v>
      </c>
      <c r="C2252" s="20">
        <v>0.3888403787146526</v>
      </c>
      <c r="D2252" s="20">
        <v>1.0127387885732356E-3</v>
      </c>
      <c r="F2252" s="20">
        <v>54.157549234135672</v>
      </c>
      <c r="G2252" s="20">
        <v>1.0125</v>
      </c>
    </row>
    <row r="2253" spans="1:7" x14ac:dyDescent="0.35">
      <c r="A2253" s="20">
        <v>2229</v>
      </c>
      <c r="B2253" s="20">
        <v>8.0746286756956565</v>
      </c>
      <c r="C2253" s="20">
        <v>-6.3641531390006989</v>
      </c>
      <c r="D2253" s="20">
        <v>-1.6575502682081016E-2</v>
      </c>
      <c r="F2253" s="20">
        <v>54.181862387551668</v>
      </c>
      <c r="G2253" s="20">
        <v>1.0125</v>
      </c>
    </row>
    <row r="2254" spans="1:7" x14ac:dyDescent="0.35">
      <c r="A2254" s="20">
        <v>2230</v>
      </c>
      <c r="B2254" s="20">
        <v>11.356059621285347</v>
      </c>
      <c r="C2254" s="20">
        <v>-10.09653020952064</v>
      </c>
      <c r="D2254" s="20">
        <v>-2.6296517370400598E-2</v>
      </c>
      <c r="F2254" s="20">
        <v>54.206175540967671</v>
      </c>
      <c r="G2254" s="20">
        <v>1.0125</v>
      </c>
    </row>
    <row r="2255" spans="1:7" x14ac:dyDescent="0.35">
      <c r="A2255" s="20">
        <v>2231</v>
      </c>
      <c r="B2255" s="20">
        <v>12.996775094080192</v>
      </c>
      <c r="C2255" s="20">
        <v>-0.87547909408019109</v>
      </c>
      <c r="D2255" s="20">
        <v>-2.2801943565912788E-3</v>
      </c>
      <c r="F2255" s="20">
        <v>54.230488694383666</v>
      </c>
      <c r="G2255" s="20">
        <v>1.0125</v>
      </c>
    </row>
    <row r="2256" spans="1:7" x14ac:dyDescent="0.35">
      <c r="A2256" s="20">
        <v>2232</v>
      </c>
      <c r="B2256" s="20">
        <v>9.7153441484905017</v>
      </c>
      <c r="C2256" s="20">
        <v>-4.7573441484905015</v>
      </c>
      <c r="D2256" s="20">
        <v>-1.2390552045274734E-2</v>
      </c>
      <c r="F2256" s="20">
        <v>54.254801847799662</v>
      </c>
      <c r="G2256" s="20">
        <v>1.0125</v>
      </c>
    </row>
    <row r="2257" spans="1:7" x14ac:dyDescent="0.35">
      <c r="A2257" s="20">
        <v>2233</v>
      </c>
      <c r="B2257" s="20">
        <v>16.278206039669882</v>
      </c>
      <c r="C2257" s="20">
        <v>-12.957806039669883</v>
      </c>
      <c r="D2257" s="20">
        <v>-3.3748739867400311E-2</v>
      </c>
      <c r="F2257" s="20">
        <v>54.279115001215665</v>
      </c>
      <c r="G2257" s="20">
        <v>1.0125</v>
      </c>
    </row>
    <row r="2258" spans="1:7" x14ac:dyDescent="0.35">
      <c r="A2258" s="20">
        <v>2234</v>
      </c>
      <c r="B2258" s="20">
        <v>11.356059621285347</v>
      </c>
      <c r="C2258" s="20">
        <v>0.29394037871465351</v>
      </c>
      <c r="D2258" s="20">
        <v>7.6557075691640003E-4</v>
      </c>
      <c r="F2258" s="20">
        <v>54.303428154631661</v>
      </c>
      <c r="G2258" s="20">
        <v>1.0125</v>
      </c>
    </row>
    <row r="2259" spans="1:7" x14ac:dyDescent="0.35">
      <c r="A2259" s="20">
        <v>2235</v>
      </c>
      <c r="B2259" s="20">
        <v>11.902964778883629</v>
      </c>
      <c r="C2259" s="20">
        <v>-10.369810932729782</v>
      </c>
      <c r="D2259" s="20">
        <v>-2.7008279840846972E-2</v>
      </c>
      <c r="F2259" s="20">
        <v>54.327741308047656</v>
      </c>
      <c r="G2259" s="20">
        <v>1.012576923076923</v>
      </c>
    </row>
    <row r="2260" spans="1:7" x14ac:dyDescent="0.35">
      <c r="A2260" s="20">
        <v>2236</v>
      </c>
      <c r="B2260" s="20">
        <v>11.356059621285347</v>
      </c>
      <c r="C2260" s="20">
        <v>-5.9849881927139181</v>
      </c>
      <c r="D2260" s="20">
        <v>-1.558796365734999E-2</v>
      </c>
      <c r="F2260" s="20">
        <v>54.352054461463659</v>
      </c>
      <c r="G2260" s="20">
        <v>1.0126500000000001</v>
      </c>
    </row>
    <row r="2261" spans="1:7" x14ac:dyDescent="0.35">
      <c r="A2261" s="20">
        <v>2237</v>
      </c>
      <c r="B2261" s="20">
        <v>5.8870080453025295</v>
      </c>
      <c r="C2261" s="20">
        <v>-2.3577302675247518</v>
      </c>
      <c r="D2261" s="20">
        <v>-6.1407328704092988E-3</v>
      </c>
      <c r="F2261" s="20">
        <v>54.376367614879655</v>
      </c>
      <c r="G2261" s="20">
        <v>1.0128333333333333</v>
      </c>
    </row>
    <row r="2262" spans="1:7" x14ac:dyDescent="0.35">
      <c r="A2262" s="20">
        <v>2238</v>
      </c>
      <c r="B2262" s="20">
        <v>11.356059621285347</v>
      </c>
      <c r="C2262" s="20">
        <v>-9.9820596212853463</v>
      </c>
      <c r="D2262" s="20">
        <v>-2.5998377539244454E-2</v>
      </c>
      <c r="F2262" s="20">
        <v>54.400680768295651</v>
      </c>
      <c r="G2262" s="20">
        <v>1.0129975</v>
      </c>
    </row>
    <row r="2263" spans="1:7" x14ac:dyDescent="0.35">
      <c r="A2263" s="20">
        <v>2239</v>
      </c>
      <c r="B2263" s="20">
        <v>7.5277235180973747</v>
      </c>
      <c r="C2263" s="20">
        <v>-6.247456718097375</v>
      </c>
      <c r="D2263" s="20">
        <v>-1.627156564671671E-2</v>
      </c>
      <c r="F2263" s="20">
        <v>54.424993921711653</v>
      </c>
      <c r="G2263" s="20">
        <v>1.0130622</v>
      </c>
    </row>
    <row r="2264" spans="1:7" x14ac:dyDescent="0.35">
      <c r="A2264" s="20">
        <v>2240</v>
      </c>
      <c r="B2264" s="20">
        <v>11.356059621285347</v>
      </c>
      <c r="C2264" s="20">
        <v>-8.6492596212853474</v>
      </c>
      <c r="D2264" s="20">
        <v>-2.2527086152603432E-2</v>
      </c>
      <c r="F2264" s="20">
        <v>54.449307075127649</v>
      </c>
      <c r="G2264" s="20">
        <v>1.013157894736842</v>
      </c>
    </row>
    <row r="2265" spans="1:7" x14ac:dyDescent="0.35">
      <c r="A2265" s="20">
        <v>2241</v>
      </c>
      <c r="B2265" s="20">
        <v>11.356059621285347</v>
      </c>
      <c r="C2265" s="20">
        <v>-3.2920596212853468</v>
      </c>
      <c r="D2265" s="20">
        <v>-8.5742033370922455E-3</v>
      </c>
      <c r="F2265" s="20">
        <v>54.473620228543645</v>
      </c>
      <c r="G2265" s="20">
        <v>1.0131677953348381</v>
      </c>
    </row>
    <row r="2266" spans="1:7" x14ac:dyDescent="0.35">
      <c r="A2266" s="20">
        <v>2242</v>
      </c>
      <c r="B2266" s="20">
        <v>8.0746286756956565</v>
      </c>
      <c r="C2266" s="20">
        <v>5.5263473243043446</v>
      </c>
      <c r="D2266" s="20">
        <v>1.4393428771341803E-2</v>
      </c>
      <c r="F2266" s="20">
        <v>54.497933381959648</v>
      </c>
      <c r="G2266" s="20">
        <v>1.0132000000000001</v>
      </c>
    </row>
    <row r="2267" spans="1:7" x14ac:dyDescent="0.35">
      <c r="A2267" s="20">
        <v>2243</v>
      </c>
      <c r="B2267" s="20">
        <v>23.93487824604583</v>
      </c>
      <c r="C2267" s="20">
        <v>9278.5651217539544</v>
      </c>
      <c r="D2267" s="20">
        <v>24.166118838184534</v>
      </c>
      <c r="F2267" s="20">
        <v>54.522246535375643</v>
      </c>
      <c r="G2267" s="20">
        <v>1.0132258064516129</v>
      </c>
    </row>
    <row r="2268" spans="1:7" x14ac:dyDescent="0.35">
      <c r="A2268" s="20">
        <v>2244</v>
      </c>
      <c r="B2268" s="20">
        <v>21.200352458054418</v>
      </c>
      <c r="C2268" s="20">
        <v>-17.430152458054419</v>
      </c>
      <c r="D2268" s="20">
        <v>-4.5397012376563788E-2</v>
      </c>
      <c r="F2268" s="20">
        <v>54.546559688791639</v>
      </c>
      <c r="G2268" s="20">
        <v>1.0133000000000001</v>
      </c>
    </row>
    <row r="2269" spans="1:7" x14ac:dyDescent="0.35">
      <c r="A2269" s="20">
        <v>2245</v>
      </c>
      <c r="B2269" s="20">
        <v>10.809154463687065</v>
      </c>
      <c r="C2269" s="20">
        <v>15.661095536312935</v>
      </c>
      <c r="D2269" s="20">
        <v>4.0789485324553808E-2</v>
      </c>
      <c r="F2269" s="20">
        <v>54.570872842207642</v>
      </c>
      <c r="G2269" s="20">
        <v>1.0133294117647058</v>
      </c>
    </row>
    <row r="2270" spans="1:7" x14ac:dyDescent="0.35">
      <c r="A2270" s="20">
        <v>2246</v>
      </c>
      <c r="B2270" s="20">
        <v>11.356059621285347</v>
      </c>
      <c r="C2270" s="20">
        <v>-10.354859621285346</v>
      </c>
      <c r="D2270" s="20">
        <v>-2.6969338995531798E-2</v>
      </c>
      <c r="F2270" s="20">
        <v>54.595185995623638</v>
      </c>
      <c r="G2270" s="20">
        <v>1.0133333333333334</v>
      </c>
    </row>
    <row r="2271" spans="1:7" x14ac:dyDescent="0.35">
      <c r="A2271" s="20">
        <v>2247</v>
      </c>
      <c r="B2271" s="20">
        <v>20.106542142857855</v>
      </c>
      <c r="C2271" s="20">
        <v>-19.062001602317313</v>
      </c>
      <c r="D2271" s="20">
        <v>-4.9647180352837286E-2</v>
      </c>
      <c r="F2271" s="20">
        <v>54.619499149039633</v>
      </c>
      <c r="G2271" s="20">
        <v>1.0133333333333334</v>
      </c>
    </row>
    <row r="2272" spans="1:7" x14ac:dyDescent="0.35">
      <c r="A2272" s="20">
        <v>2248</v>
      </c>
      <c r="B2272" s="20">
        <v>11.356059621285347</v>
      </c>
      <c r="C2272" s="20">
        <v>-10.283916764142489</v>
      </c>
      <c r="D2272" s="20">
        <v>-2.6784567590261914E-2</v>
      </c>
      <c r="F2272" s="20">
        <v>54.643812302455636</v>
      </c>
      <c r="G2272" s="20">
        <v>1.0135000000000001</v>
      </c>
    </row>
    <row r="2273" spans="1:7" x14ac:dyDescent="0.35">
      <c r="A2273" s="20">
        <v>2249</v>
      </c>
      <c r="B2273" s="20">
        <v>11.356059621285347</v>
      </c>
      <c r="C2273" s="20">
        <v>-9.6683453355710611</v>
      </c>
      <c r="D2273" s="20">
        <v>-2.5181305437003879E-2</v>
      </c>
      <c r="F2273" s="20">
        <v>54.668125455871632</v>
      </c>
      <c r="G2273" s="20">
        <v>1.0135000000000001</v>
      </c>
    </row>
    <row r="2274" spans="1:7" x14ac:dyDescent="0.35">
      <c r="A2274" s="20">
        <v>2250</v>
      </c>
      <c r="B2274" s="20">
        <v>11.356059621285347</v>
      </c>
      <c r="C2274" s="20">
        <v>-1.6049396212853466</v>
      </c>
      <c r="D2274" s="20">
        <v>-4.1800818453231799E-3</v>
      </c>
      <c r="F2274" s="20">
        <v>54.692438609287628</v>
      </c>
      <c r="G2274" s="20">
        <v>1.0135000000000001</v>
      </c>
    </row>
    <row r="2275" spans="1:7" x14ac:dyDescent="0.35">
      <c r="A2275" s="20">
        <v>2251</v>
      </c>
      <c r="B2275" s="20">
        <v>16.278206039669882</v>
      </c>
      <c r="C2275" s="20">
        <v>-14.933713098493412</v>
      </c>
      <c r="D2275" s="20">
        <v>-3.8895010241122789E-2</v>
      </c>
      <c r="F2275" s="20">
        <v>54.71675176270363</v>
      </c>
      <c r="G2275" s="20">
        <v>1.0137499999999999</v>
      </c>
    </row>
    <row r="2276" spans="1:7" x14ac:dyDescent="0.35">
      <c r="A2276" s="20">
        <v>2252</v>
      </c>
      <c r="B2276" s="20">
        <v>19.559636985259573</v>
      </c>
      <c r="C2276" s="20">
        <v>-16.836859207481794</v>
      </c>
      <c r="D2276" s="20">
        <v>-4.385177396835175E-2</v>
      </c>
      <c r="F2276" s="20">
        <v>54.741064916119626</v>
      </c>
      <c r="G2276" s="20">
        <v>1.0137499999999999</v>
      </c>
    </row>
    <row r="2277" spans="1:7" x14ac:dyDescent="0.35">
      <c r="A2277" s="20">
        <v>2253</v>
      </c>
      <c r="B2277" s="20">
        <v>11.356059621285347</v>
      </c>
      <c r="C2277" s="20">
        <v>-10.229184621285347</v>
      </c>
      <c r="D2277" s="20">
        <v>-2.6642017158034718E-2</v>
      </c>
      <c r="F2277" s="20">
        <v>54.765378069535622</v>
      </c>
      <c r="G2277" s="20">
        <v>1.0137499999999999</v>
      </c>
    </row>
    <row r="2278" spans="1:7" x14ac:dyDescent="0.35">
      <c r="A2278" s="20">
        <v>2254</v>
      </c>
      <c r="B2278" s="20">
        <v>23.93487824604583</v>
      </c>
      <c r="C2278" s="20">
        <v>-19.336878246045831</v>
      </c>
      <c r="D2278" s="20">
        <v>-5.0363099414784764E-2</v>
      </c>
      <c r="F2278" s="20">
        <v>54.789691222951625</v>
      </c>
      <c r="G2278" s="20">
        <v>1.0137777777777779</v>
      </c>
    </row>
    <row r="2279" spans="1:7" x14ac:dyDescent="0.35">
      <c r="A2279" s="20">
        <v>2255</v>
      </c>
      <c r="B2279" s="20">
        <v>11.356059621285347</v>
      </c>
      <c r="C2279" s="20">
        <v>-8.4894773428043351</v>
      </c>
      <c r="D2279" s="20">
        <v>-2.2110931555492826E-2</v>
      </c>
      <c r="F2279" s="20">
        <v>54.81400437636762</v>
      </c>
      <c r="G2279" s="20">
        <v>1.0138461538461538</v>
      </c>
    </row>
    <row r="2280" spans="1:7" x14ac:dyDescent="0.35">
      <c r="A2280" s="20">
        <v>2256</v>
      </c>
      <c r="B2280" s="20">
        <v>20.106542142857855</v>
      </c>
      <c r="C2280" s="20">
        <v>-17.879458809524522</v>
      </c>
      <c r="D2280" s="20">
        <v>-4.6567235416645779E-2</v>
      </c>
      <c r="F2280" s="20">
        <v>54.838317529783616</v>
      </c>
      <c r="G2280" s="20">
        <v>1.014</v>
      </c>
    </row>
    <row r="2281" spans="1:7" x14ac:dyDescent="0.35">
      <c r="A2281" s="20">
        <v>2257</v>
      </c>
      <c r="B2281" s="20">
        <v>8.6215338332939382</v>
      </c>
      <c r="C2281" s="20">
        <v>-2.2601338332939385</v>
      </c>
      <c r="D2281" s="20">
        <v>-5.8865419479060726E-3</v>
      </c>
      <c r="F2281" s="20">
        <v>54.862630683199619</v>
      </c>
      <c r="G2281" s="20">
        <v>1.014</v>
      </c>
    </row>
    <row r="2282" spans="1:7" x14ac:dyDescent="0.35">
      <c r="A2282" s="20">
        <v>2258</v>
      </c>
      <c r="B2282" s="20">
        <v>11.356059621285347</v>
      </c>
      <c r="C2282" s="20">
        <v>-9.891059621285347</v>
      </c>
      <c r="D2282" s="20">
        <v>-2.5761367097929679E-2</v>
      </c>
      <c r="F2282" s="20">
        <v>54.886943836615615</v>
      </c>
      <c r="G2282" s="20">
        <v>1.014</v>
      </c>
    </row>
    <row r="2283" spans="1:7" x14ac:dyDescent="0.35">
      <c r="A2283" s="20">
        <v>2259</v>
      </c>
      <c r="B2283" s="20">
        <v>22.294162773250985</v>
      </c>
      <c r="C2283" s="20">
        <v>-3.6231627732509857</v>
      </c>
      <c r="D2283" s="20">
        <v>-9.4365649213569627E-3</v>
      </c>
      <c r="F2283" s="20">
        <v>54.91125699003161</v>
      </c>
      <c r="G2283" s="20">
        <v>1.014</v>
      </c>
    </row>
    <row r="2284" spans="1:7" x14ac:dyDescent="0.35">
      <c r="A2284" s="20">
        <v>2260</v>
      </c>
      <c r="B2284" s="20">
        <v>11.902964778883629</v>
      </c>
      <c r="C2284" s="20">
        <v>-8.6337647788836289</v>
      </c>
      <c r="D2284" s="20">
        <v>-2.248672967528767E-2</v>
      </c>
      <c r="F2284" s="20">
        <v>54.935570143447613</v>
      </c>
      <c r="G2284" s="20">
        <v>1.014</v>
      </c>
    </row>
    <row r="2285" spans="1:7" x14ac:dyDescent="0.35">
      <c r="A2285" s="20">
        <v>2261</v>
      </c>
      <c r="B2285" s="20">
        <v>16.278206039669882</v>
      </c>
      <c r="C2285" s="20">
        <v>-8.4832060396698825</v>
      </c>
      <c r="D2285" s="20">
        <v>-2.2094597881608041E-2</v>
      </c>
      <c r="F2285" s="20">
        <v>54.959883296863609</v>
      </c>
      <c r="G2285" s="20">
        <v>1.014</v>
      </c>
    </row>
    <row r="2286" spans="1:7" x14ac:dyDescent="0.35">
      <c r="A2286" s="20">
        <v>2262</v>
      </c>
      <c r="B2286" s="20">
        <v>8.6215338332939382</v>
      </c>
      <c r="C2286" s="20">
        <v>-7.0800186817787871</v>
      </c>
      <c r="D2286" s="20">
        <v>-1.843998189324449E-2</v>
      </c>
      <c r="F2286" s="20">
        <v>54.984196450279605</v>
      </c>
      <c r="G2286" s="20">
        <v>1.0141935483870967</v>
      </c>
    </row>
    <row r="2287" spans="1:7" x14ac:dyDescent="0.35">
      <c r="A2287" s="20">
        <v>2263</v>
      </c>
      <c r="B2287" s="20">
        <v>16.278206039669882</v>
      </c>
      <c r="C2287" s="20">
        <v>-15.122739373003215</v>
      </c>
      <c r="D2287" s="20">
        <v>-3.9387331128393738E-2</v>
      </c>
      <c r="F2287" s="20">
        <v>55.008509603695607</v>
      </c>
      <c r="G2287" s="20">
        <v>1.0142212307692309</v>
      </c>
    </row>
    <row r="2288" spans="1:7" x14ac:dyDescent="0.35">
      <c r="A2288" s="20">
        <v>2264</v>
      </c>
      <c r="B2288" s="20">
        <v>18.465826670063009</v>
      </c>
      <c r="C2288" s="20">
        <v>-16.665493336729675</v>
      </c>
      <c r="D2288" s="20">
        <v>-4.3405449785348993E-2</v>
      </c>
      <c r="F2288" s="20">
        <v>55.032822757111603</v>
      </c>
      <c r="G2288" s="20">
        <v>1.0142500000000001</v>
      </c>
    </row>
    <row r="2289" spans="1:7" x14ac:dyDescent="0.35">
      <c r="A2289" s="20">
        <v>2265</v>
      </c>
      <c r="B2289" s="20">
        <v>23.93487824604583</v>
      </c>
      <c r="C2289" s="20">
        <v>-20.949878246045831</v>
      </c>
      <c r="D2289" s="20">
        <v>-5.4564174599847769E-2</v>
      </c>
      <c r="F2289" s="20">
        <v>55.057135910527599</v>
      </c>
      <c r="G2289" s="20">
        <v>1.0142857142857142</v>
      </c>
    </row>
    <row r="2290" spans="1:7" x14ac:dyDescent="0.35">
      <c r="A2290" s="20">
        <v>2266</v>
      </c>
      <c r="B2290" s="20">
        <v>17.918921512464728</v>
      </c>
      <c r="C2290" s="20">
        <v>-14.716254845798062</v>
      </c>
      <c r="D2290" s="20">
        <v>-3.8328637972563834E-2</v>
      </c>
      <c r="F2290" s="20">
        <v>55.081449063943602</v>
      </c>
      <c r="G2290" s="20">
        <v>1.0143766666666667</v>
      </c>
    </row>
    <row r="2291" spans="1:7" x14ac:dyDescent="0.35">
      <c r="A2291" s="20">
        <v>2267</v>
      </c>
      <c r="B2291" s="20">
        <v>13.543680251678474</v>
      </c>
      <c r="C2291" s="20">
        <v>-9.7384302516784729</v>
      </c>
      <c r="D2291" s="20">
        <v>-2.5363842325972302E-2</v>
      </c>
      <c r="F2291" s="20">
        <v>55.105762217359597</v>
      </c>
      <c r="G2291" s="20">
        <v>1.0144444444444445</v>
      </c>
    </row>
    <row r="2292" spans="1:7" x14ac:dyDescent="0.35">
      <c r="A2292" s="20">
        <v>2268</v>
      </c>
      <c r="B2292" s="20">
        <v>11.356059621285347</v>
      </c>
      <c r="C2292" s="20">
        <v>-10.330059621285347</v>
      </c>
      <c r="D2292" s="20">
        <v>-2.6904747138997664E-2</v>
      </c>
      <c r="F2292" s="20">
        <v>55.130075370775593</v>
      </c>
      <c r="G2292" s="20">
        <v>1.0144545454545455</v>
      </c>
    </row>
    <row r="2293" spans="1:7" x14ac:dyDescent="0.35">
      <c r="A2293" s="20">
        <v>2269</v>
      </c>
      <c r="B2293" s="20">
        <v>14.090585409276756</v>
      </c>
      <c r="C2293" s="20">
        <v>3.9258145907232453</v>
      </c>
      <c r="D2293" s="20">
        <v>1.0224824710629703E-2</v>
      </c>
      <c r="F2293" s="20">
        <v>55.154388524191596</v>
      </c>
      <c r="G2293" s="20">
        <v>1.0145454545454546</v>
      </c>
    </row>
    <row r="2294" spans="1:7" x14ac:dyDescent="0.35">
      <c r="A2294" s="20">
        <v>2270</v>
      </c>
      <c r="B2294" s="20">
        <v>16.825111197268164</v>
      </c>
      <c r="C2294" s="20">
        <v>-9.6226311972681629</v>
      </c>
      <c r="D2294" s="20">
        <v>-2.5062242490921521E-2</v>
      </c>
      <c r="F2294" s="20">
        <v>55.178701677607592</v>
      </c>
      <c r="G2294" s="20">
        <v>1.0148571428571429</v>
      </c>
    </row>
    <row r="2295" spans="1:7" x14ac:dyDescent="0.35">
      <c r="A2295" s="20">
        <v>2271</v>
      </c>
      <c r="B2295" s="20">
        <v>11.356059621285347</v>
      </c>
      <c r="C2295" s="20">
        <v>-8.5251596212853471</v>
      </c>
      <c r="D2295" s="20">
        <v>-2.2203866418898335E-2</v>
      </c>
      <c r="F2295" s="20">
        <v>55.203014831023587</v>
      </c>
      <c r="G2295" s="20">
        <v>1.0149999999999999</v>
      </c>
    </row>
    <row r="2296" spans="1:7" x14ac:dyDescent="0.35">
      <c r="A2296" s="20">
        <v>2272</v>
      </c>
      <c r="B2296" s="20">
        <v>11.356059621285347</v>
      </c>
      <c r="C2296" s="20">
        <v>2.2099403787146539</v>
      </c>
      <c r="D2296" s="20">
        <v>5.7558125762472885E-3</v>
      </c>
      <c r="F2296" s="20">
        <v>55.227327984439583</v>
      </c>
      <c r="G2296" s="20">
        <v>1.0149999999999999</v>
      </c>
    </row>
    <row r="2297" spans="1:7" x14ac:dyDescent="0.35">
      <c r="A2297" s="20">
        <v>2273</v>
      </c>
      <c r="B2297" s="20">
        <v>14.090585409276756</v>
      </c>
      <c r="C2297" s="20">
        <v>-11.886985409276756</v>
      </c>
      <c r="D2297" s="20">
        <v>-3.0959776458846008E-2</v>
      </c>
      <c r="F2297" s="20">
        <v>55.251641137855586</v>
      </c>
      <c r="G2297" s="20">
        <v>1.0149999999999999</v>
      </c>
    </row>
    <row r="2298" spans="1:7" x14ac:dyDescent="0.35">
      <c r="A2298" s="20">
        <v>2274</v>
      </c>
      <c r="B2298" s="20">
        <v>11.356059621285347</v>
      </c>
      <c r="C2298" s="20">
        <v>-10.160059621285347</v>
      </c>
      <c r="D2298" s="20">
        <v>-2.6461980380497536E-2</v>
      </c>
      <c r="F2298" s="20">
        <v>55.275954291271582</v>
      </c>
      <c r="G2298" s="20">
        <v>1.0149999999999999</v>
      </c>
    </row>
    <row r="2299" spans="1:7" x14ac:dyDescent="0.35">
      <c r="A2299" s="20">
        <v>2275</v>
      </c>
      <c r="B2299" s="20">
        <v>11.356059621285347</v>
      </c>
      <c r="C2299" s="20">
        <v>-7.2783673135930389</v>
      </c>
      <c r="D2299" s="20">
        <v>-1.8956582956546446E-2</v>
      </c>
      <c r="F2299" s="20">
        <v>55.300267444687577</v>
      </c>
      <c r="G2299" s="20">
        <v>1.0149999999999999</v>
      </c>
    </row>
    <row r="2300" spans="1:7" x14ac:dyDescent="0.35">
      <c r="A2300" s="20">
        <v>2276</v>
      </c>
      <c r="B2300" s="20">
        <v>11.356059621285347</v>
      </c>
      <c r="C2300" s="20">
        <v>-10.297877010694805</v>
      </c>
      <c r="D2300" s="20">
        <v>-2.6820927196813862E-2</v>
      </c>
      <c r="F2300" s="20">
        <v>55.32458059810358</v>
      </c>
      <c r="G2300" s="20">
        <v>1.0150693333333334</v>
      </c>
    </row>
    <row r="2301" spans="1:7" x14ac:dyDescent="0.35">
      <c r="A2301" s="20">
        <v>2277</v>
      </c>
      <c r="B2301" s="20">
        <v>11.356059621285347</v>
      </c>
      <c r="C2301" s="20">
        <v>-9.945236091873582</v>
      </c>
      <c r="D2301" s="20">
        <v>-2.5902470275984565E-2</v>
      </c>
      <c r="F2301" s="20">
        <v>55.348893751519576</v>
      </c>
      <c r="G2301" s="20">
        <v>1.0151515151515151</v>
      </c>
    </row>
    <row r="2302" spans="1:7" x14ac:dyDescent="0.35">
      <c r="A2302" s="20">
        <v>2278</v>
      </c>
      <c r="B2302" s="20">
        <v>9.1684389908922199</v>
      </c>
      <c r="C2302" s="20">
        <v>-6.4614389908922201</v>
      </c>
      <c r="D2302" s="20">
        <v>-1.6828884689668856E-2</v>
      </c>
      <c r="F2302" s="20">
        <v>55.373206904935572</v>
      </c>
      <c r="G2302" s="20">
        <v>1.0152222222222222</v>
      </c>
    </row>
    <row r="2303" spans="1:7" x14ac:dyDescent="0.35">
      <c r="A2303" s="20">
        <v>2279</v>
      </c>
      <c r="B2303" s="20">
        <v>17.372016354866446</v>
      </c>
      <c r="C2303" s="20">
        <v>-15.834016354866446</v>
      </c>
      <c r="D2303" s="20">
        <v>-4.1239859385189849E-2</v>
      </c>
      <c r="F2303" s="20">
        <v>55.397520058351574</v>
      </c>
      <c r="G2303" s="20">
        <v>1.0153333333333334</v>
      </c>
    </row>
    <row r="2304" spans="1:7" x14ac:dyDescent="0.35">
      <c r="A2304" s="20">
        <v>2280</v>
      </c>
      <c r="B2304" s="20">
        <v>11.356059621285347</v>
      </c>
      <c r="C2304" s="20">
        <v>-7.3202943151628981</v>
      </c>
      <c r="D2304" s="20">
        <v>-1.9065782265833012E-2</v>
      </c>
      <c r="F2304" s="20">
        <v>55.42183321176757</v>
      </c>
      <c r="G2304" s="20">
        <v>1.0153333333333334</v>
      </c>
    </row>
    <row r="2305" spans="1:7" x14ac:dyDescent="0.35">
      <c r="A2305" s="20">
        <v>2281</v>
      </c>
      <c r="B2305" s="20">
        <v>-6.1449054218596721</v>
      </c>
      <c r="C2305" s="20">
        <v>7.9949054218596718</v>
      </c>
      <c r="D2305" s="20">
        <v>2.0822813871481934E-2</v>
      </c>
      <c r="F2305" s="20">
        <v>55.446146365183566</v>
      </c>
      <c r="G2305" s="20">
        <v>1.0153333333333334</v>
      </c>
    </row>
    <row r="2306" spans="1:7" x14ac:dyDescent="0.35">
      <c r="A2306" s="20">
        <v>2282</v>
      </c>
      <c r="B2306" s="20">
        <v>-5.0510951066631087</v>
      </c>
      <c r="C2306" s="20">
        <v>6.9044284399964422</v>
      </c>
      <c r="D2306" s="20">
        <v>1.7982655292196118E-2</v>
      </c>
      <c r="F2306" s="20">
        <v>55.470459518599569</v>
      </c>
      <c r="G2306" s="20">
        <v>1.0153353333333335</v>
      </c>
    </row>
    <row r="2307" spans="1:7" x14ac:dyDescent="0.35">
      <c r="A2307" s="20">
        <v>2283</v>
      </c>
      <c r="B2307" s="20">
        <v>-5.0510951066631087</v>
      </c>
      <c r="C2307" s="20">
        <v>6.0596484399964421</v>
      </c>
      <c r="D2307" s="20">
        <v>1.5782417043691762E-2</v>
      </c>
      <c r="F2307" s="20">
        <v>55.494772672015564</v>
      </c>
      <c r="G2307" s="20">
        <v>1.0155000000000001</v>
      </c>
    </row>
    <row r="2308" spans="1:7" x14ac:dyDescent="0.35">
      <c r="A2308" s="20">
        <v>2284</v>
      </c>
      <c r="B2308" s="20">
        <v>11.902964778883629</v>
      </c>
      <c r="C2308" s="20">
        <v>-10.840753112216962</v>
      </c>
      <c r="D2308" s="20">
        <v>-2.8234853618803003E-2</v>
      </c>
      <c r="F2308" s="20">
        <v>55.51908582543156</v>
      </c>
      <c r="G2308" s="20">
        <v>1.01552</v>
      </c>
    </row>
    <row r="2309" spans="1:7" x14ac:dyDescent="0.35">
      <c r="A2309" s="20">
        <v>2285</v>
      </c>
      <c r="B2309" s="20">
        <v>11.356059621285347</v>
      </c>
      <c r="C2309" s="20">
        <v>-10.14239295461868</v>
      </c>
      <c r="D2309" s="20">
        <v>-2.6415967364418109E-2</v>
      </c>
      <c r="F2309" s="20">
        <v>55.543398978847563</v>
      </c>
      <c r="G2309" s="20">
        <v>1.0156000000000001</v>
      </c>
    </row>
    <row r="2310" spans="1:7" x14ac:dyDescent="0.35">
      <c r="A2310" s="20">
        <v>2286</v>
      </c>
      <c r="B2310" s="20">
        <v>11.902964778883629</v>
      </c>
      <c r="C2310" s="20">
        <v>-10.902298112216961</v>
      </c>
      <c r="D2310" s="20">
        <v>-2.8395148207931768E-2</v>
      </c>
      <c r="F2310" s="20">
        <v>55.567712132263559</v>
      </c>
      <c r="G2310" s="20">
        <v>1.016</v>
      </c>
    </row>
    <row r="2311" spans="1:7" x14ac:dyDescent="0.35">
      <c r="A2311" s="20">
        <v>2287</v>
      </c>
      <c r="B2311" s="20">
        <v>16.278206039669882</v>
      </c>
      <c r="C2311" s="20">
        <v>-15.078430484114326</v>
      </c>
      <c r="D2311" s="20">
        <v>-3.9271928168946237E-2</v>
      </c>
      <c r="F2311" s="20">
        <v>55.592025285679554</v>
      </c>
      <c r="G2311" s="20">
        <v>1.016</v>
      </c>
    </row>
    <row r="2312" spans="1:7" x14ac:dyDescent="0.35">
      <c r="A2312" s="20">
        <v>2288</v>
      </c>
      <c r="B2312" s="20">
        <v>17.372016354866446</v>
      </c>
      <c r="C2312" s="20">
        <v>-16.371016354866445</v>
      </c>
      <c r="D2312" s="20">
        <v>-4.2638481439981439E-2</v>
      </c>
      <c r="F2312" s="20">
        <v>55.616338439095557</v>
      </c>
      <c r="G2312" s="20">
        <v>1.016</v>
      </c>
    </row>
    <row r="2313" spans="1:7" x14ac:dyDescent="0.35">
      <c r="A2313" s="20">
        <v>2289</v>
      </c>
      <c r="B2313" s="20">
        <v>4.2462925725076843</v>
      </c>
      <c r="C2313" s="20">
        <v>-3.1722925725076845</v>
      </c>
      <c r="D2313" s="20">
        <v>-8.2622688196662877E-3</v>
      </c>
      <c r="F2313" s="20">
        <v>55.640651592511553</v>
      </c>
      <c r="G2313" s="20">
        <v>1.016</v>
      </c>
    </row>
    <row r="2314" spans="1:7" x14ac:dyDescent="0.35">
      <c r="A2314" s="20">
        <v>2290</v>
      </c>
      <c r="B2314" s="20">
        <v>-14.89538794343218</v>
      </c>
      <c r="C2314" s="20">
        <v>15.936054610098846</v>
      </c>
      <c r="D2314" s="20">
        <v>4.1505619076438433E-2</v>
      </c>
      <c r="F2314" s="20">
        <v>55.664964745927549</v>
      </c>
      <c r="G2314" s="20">
        <v>1.01606</v>
      </c>
    </row>
    <row r="2315" spans="1:7" x14ac:dyDescent="0.35">
      <c r="A2315" s="20">
        <v>2291</v>
      </c>
      <c r="B2315" s="20">
        <v>8.6215338332939382</v>
      </c>
      <c r="C2315" s="20">
        <v>-6.8935338332939384</v>
      </c>
      <c r="D2315" s="20">
        <v>-1.7954280176344348E-2</v>
      </c>
      <c r="F2315" s="20">
        <v>55.689277899343551</v>
      </c>
      <c r="G2315" s="20">
        <v>1.0162500000000001</v>
      </c>
    </row>
    <row r="2316" spans="1:7" x14ac:dyDescent="0.35">
      <c r="A2316" s="20">
        <v>2292</v>
      </c>
      <c r="B2316" s="20">
        <v>11.356059621285347</v>
      </c>
      <c r="C2316" s="20">
        <v>-10.283554621285347</v>
      </c>
      <c r="D2316" s="20">
        <v>-2.6783624385444439E-2</v>
      </c>
      <c r="F2316" s="20">
        <v>55.713591052759547</v>
      </c>
      <c r="G2316" s="20">
        <v>1.0165</v>
      </c>
    </row>
    <row r="2317" spans="1:7" x14ac:dyDescent="0.35">
      <c r="A2317" s="20">
        <v>2293</v>
      </c>
      <c r="B2317" s="20">
        <v>13.543680251678474</v>
      </c>
      <c r="C2317" s="20">
        <v>-12.461327310502003</v>
      </c>
      <c r="D2317" s="20">
        <v>-3.2455655881647803E-2</v>
      </c>
      <c r="F2317" s="20">
        <v>55.737904206175543</v>
      </c>
      <c r="G2317" s="20">
        <v>1.0166666666666666</v>
      </c>
    </row>
    <row r="2318" spans="1:7" x14ac:dyDescent="0.35">
      <c r="A2318" s="20">
        <v>2294</v>
      </c>
      <c r="B2318" s="20">
        <v>11.356059621285347</v>
      </c>
      <c r="C2318" s="20">
        <v>-9.8952516212853467</v>
      </c>
      <c r="D2318" s="20">
        <v>-2.5772285205292223E-2</v>
      </c>
      <c r="F2318" s="20">
        <v>55.762217359591546</v>
      </c>
      <c r="G2318" s="20">
        <v>1.0166666666666666</v>
      </c>
    </row>
    <row r="2319" spans="1:7" x14ac:dyDescent="0.35">
      <c r="A2319" s="20">
        <v>2295</v>
      </c>
      <c r="B2319" s="20">
        <v>11.356059621285347</v>
      </c>
      <c r="C2319" s="20">
        <v>-10.103559621285347</v>
      </c>
      <c r="D2319" s="20">
        <v>-2.6314825546054844E-2</v>
      </c>
      <c r="F2319" s="20">
        <v>55.786530513007541</v>
      </c>
      <c r="G2319" s="20">
        <v>1.0166666666666666</v>
      </c>
    </row>
    <row r="2320" spans="1:7" x14ac:dyDescent="0.35">
      <c r="A2320" s="20">
        <v>2296</v>
      </c>
      <c r="B2320" s="20">
        <v>8.6215338332939382</v>
      </c>
      <c r="C2320" s="20">
        <v>-7.1308195475796525</v>
      </c>
      <c r="D2320" s="20">
        <v>-1.8572293273713018E-2</v>
      </c>
      <c r="F2320" s="20">
        <v>55.810843666423537</v>
      </c>
      <c r="G2320" s="20">
        <v>1.0166666666666666</v>
      </c>
    </row>
    <row r="2321" spans="1:7" x14ac:dyDescent="0.35">
      <c r="A2321" s="20">
        <v>2297</v>
      </c>
      <c r="B2321" s="20">
        <v>9.1684389908922199</v>
      </c>
      <c r="C2321" s="20">
        <v>-8.1624389908922197</v>
      </c>
      <c r="D2321" s="20">
        <v>-2.1259156785014281E-2</v>
      </c>
      <c r="F2321" s="20">
        <v>55.83515681983954</v>
      </c>
      <c r="G2321" s="20">
        <v>1.0166666666666666</v>
      </c>
    </row>
    <row r="2322" spans="1:7" x14ac:dyDescent="0.35">
      <c r="A2322" s="20">
        <v>2298</v>
      </c>
      <c r="B2322" s="20">
        <v>11.356059621285347</v>
      </c>
      <c r="C2322" s="20">
        <v>-10.305326287952013</v>
      </c>
      <c r="D2322" s="20">
        <v>-2.684032891648647E-2</v>
      </c>
      <c r="F2322" s="20">
        <v>55.859469973255536</v>
      </c>
      <c r="G2322" s="20">
        <v>1.0171957671957672</v>
      </c>
    </row>
    <row r="2323" spans="1:7" x14ac:dyDescent="0.35">
      <c r="A2323" s="20">
        <v>2299</v>
      </c>
      <c r="B2323" s="20">
        <v>19.559636985259573</v>
      </c>
      <c r="C2323" s="20">
        <v>-16.057970318592908</v>
      </c>
      <c r="D2323" s="20">
        <v>-4.1823149800321743E-2</v>
      </c>
      <c r="F2323" s="20">
        <v>55.883783126671531</v>
      </c>
      <c r="G2323" s="20">
        <v>1.0172264</v>
      </c>
    </row>
    <row r="2324" spans="1:7" x14ac:dyDescent="0.35">
      <c r="A2324" s="20">
        <v>2300</v>
      </c>
      <c r="B2324" s="20">
        <v>20.106542142857855</v>
      </c>
      <c r="C2324" s="20">
        <v>-19.094042142857855</v>
      </c>
      <c r="D2324" s="20">
        <v>-4.9730630272106273E-2</v>
      </c>
      <c r="F2324" s="20">
        <v>55.908096280087534</v>
      </c>
      <c r="G2324" s="20">
        <v>1.0172463768115942</v>
      </c>
    </row>
    <row r="2325" spans="1:7" x14ac:dyDescent="0.35">
      <c r="A2325" s="20">
        <v>2301</v>
      </c>
      <c r="B2325" s="20">
        <v>11.356059621285347</v>
      </c>
      <c r="C2325" s="20">
        <v>-10.020015621285348</v>
      </c>
      <c r="D2325" s="20">
        <v>-2.6097234333865817E-2</v>
      </c>
      <c r="F2325" s="20">
        <v>55.93240943350353</v>
      </c>
      <c r="G2325" s="20">
        <v>1.0172910662824208</v>
      </c>
    </row>
    <row r="2326" spans="1:7" x14ac:dyDescent="0.35">
      <c r="A2326" s="20">
        <v>2302</v>
      </c>
      <c r="B2326" s="20">
        <v>9.1684389908922199</v>
      </c>
      <c r="C2326" s="20">
        <v>-7.4619172517617853</v>
      </c>
      <c r="D2326" s="20">
        <v>-1.943464066916924E-2</v>
      </c>
      <c r="F2326" s="20">
        <v>55.956722586919525</v>
      </c>
      <c r="G2326" s="20">
        <v>1.0173000000000001</v>
      </c>
    </row>
    <row r="2327" spans="1:7" x14ac:dyDescent="0.35">
      <c r="A2327" s="20">
        <v>2303</v>
      </c>
      <c r="B2327" s="20">
        <v>5.8870080453025295</v>
      </c>
      <c r="C2327" s="20">
        <v>-4.793425099566095</v>
      </c>
      <c r="D2327" s="20">
        <v>-1.2484525255576749E-2</v>
      </c>
      <c r="F2327" s="20">
        <v>55.981035740335528</v>
      </c>
      <c r="G2327" s="20">
        <v>1.0175000000000001</v>
      </c>
    </row>
    <row r="2328" spans="1:7" x14ac:dyDescent="0.35">
      <c r="A2328" s="20">
        <v>2304</v>
      </c>
      <c r="B2328" s="20">
        <v>4.7931977301059661</v>
      </c>
      <c r="C2328" s="20">
        <v>-3.7861943967726326</v>
      </c>
      <c r="D2328" s="20">
        <v>-9.8611824712375121E-3</v>
      </c>
      <c r="F2328" s="20">
        <v>56.005348893751524</v>
      </c>
      <c r="G2328" s="20">
        <v>1.0175000000000001</v>
      </c>
    </row>
    <row r="2329" spans="1:7" x14ac:dyDescent="0.35">
      <c r="A2329" s="20">
        <v>2305</v>
      </c>
      <c r="B2329" s="20">
        <v>14.090585409276756</v>
      </c>
      <c r="C2329" s="20">
        <v>-13.078307631498978</v>
      </c>
      <c r="D2329" s="20">
        <v>-3.4062587509801928E-2</v>
      </c>
      <c r="F2329" s="20">
        <v>56.02966204716752</v>
      </c>
      <c r="G2329" s="20">
        <v>1.0176666666666667</v>
      </c>
    </row>
    <row r="2330" spans="1:7" x14ac:dyDescent="0.35">
      <c r="A2330" s="20">
        <v>2306</v>
      </c>
      <c r="B2330" s="20">
        <v>11.356059621285347</v>
      </c>
      <c r="C2330" s="20">
        <v>-10.288473906999632</v>
      </c>
      <c r="D2330" s="20">
        <v>-2.6796436715972968E-2</v>
      </c>
      <c r="F2330" s="20">
        <v>56.053975200583523</v>
      </c>
      <c r="G2330" s="20">
        <v>1.018</v>
      </c>
    </row>
    <row r="2331" spans="1:7" x14ac:dyDescent="0.35">
      <c r="A2331" s="20">
        <v>2307</v>
      </c>
      <c r="B2331" s="20">
        <v>11.356059621285347</v>
      </c>
      <c r="C2331" s="20">
        <v>-10.289481867489158</v>
      </c>
      <c r="D2331" s="20">
        <v>-2.67990619594944E-2</v>
      </c>
      <c r="F2331" s="20">
        <v>56.078288353999518</v>
      </c>
      <c r="G2331" s="20">
        <v>1.018</v>
      </c>
    </row>
    <row r="2332" spans="1:7" x14ac:dyDescent="0.35">
      <c r="A2332" s="20">
        <v>2308</v>
      </c>
      <c r="B2332" s="20">
        <v>11.902964778883629</v>
      </c>
      <c r="C2332" s="20">
        <v>-10.889902578883628</v>
      </c>
      <c r="D2332" s="20">
        <v>-2.8362863913144236E-2</v>
      </c>
      <c r="F2332" s="20">
        <v>56.102601507415514</v>
      </c>
      <c r="G2332" s="20">
        <v>1.018</v>
      </c>
    </row>
    <row r="2333" spans="1:7" x14ac:dyDescent="0.35">
      <c r="A2333" s="20">
        <v>2309</v>
      </c>
      <c r="B2333" s="20">
        <v>8.6215338332939382</v>
      </c>
      <c r="C2333" s="20">
        <v>-7.5547888332939381</v>
      </c>
      <c r="D2333" s="20">
        <v>-1.9676525663944368E-2</v>
      </c>
      <c r="F2333" s="20">
        <v>56.126914660831517</v>
      </c>
      <c r="G2333" s="20">
        <v>1.0181818181818181</v>
      </c>
    </row>
    <row r="2334" spans="1:7" x14ac:dyDescent="0.35">
      <c r="A2334" s="20">
        <v>2310</v>
      </c>
      <c r="B2334" s="20">
        <v>11.356059621285347</v>
      </c>
      <c r="C2334" s="20">
        <v>-7.0676617834475088</v>
      </c>
      <c r="D2334" s="20">
        <v>-1.8407798223719456E-2</v>
      </c>
      <c r="F2334" s="20">
        <v>56.151227814247513</v>
      </c>
      <c r="G2334" s="20">
        <v>1.0182500000000001</v>
      </c>
    </row>
    <row r="2335" spans="1:7" x14ac:dyDescent="0.35">
      <c r="A2335" s="20">
        <v>2311</v>
      </c>
      <c r="B2335" s="20">
        <v>11.356059621285347</v>
      </c>
      <c r="C2335" s="20">
        <v>-10.314948510174236</v>
      </c>
      <c r="D2335" s="20">
        <v>-2.6865390093797657E-2</v>
      </c>
      <c r="F2335" s="20">
        <v>56.175540967663508</v>
      </c>
      <c r="G2335" s="20">
        <v>1.0182500000000001</v>
      </c>
    </row>
    <row r="2336" spans="1:7" x14ac:dyDescent="0.35">
      <c r="A2336" s="20">
        <v>2312</v>
      </c>
      <c r="B2336" s="20">
        <v>10.809154463687065</v>
      </c>
      <c r="C2336" s="20">
        <v>-9.7304877970203982</v>
      </c>
      <c r="D2336" s="20">
        <v>-2.5343156120657656E-2</v>
      </c>
      <c r="F2336" s="20">
        <v>56.199854121079511</v>
      </c>
      <c r="G2336" s="20">
        <v>1.0182857142857142</v>
      </c>
    </row>
    <row r="2337" spans="1:7" x14ac:dyDescent="0.35">
      <c r="A2337" s="20">
        <v>2313</v>
      </c>
      <c r="B2337" s="20">
        <v>11.356059621285347</v>
      </c>
      <c r="C2337" s="20">
        <v>-9.5976556212853463</v>
      </c>
      <c r="D2337" s="20">
        <v>-2.4997193344923958E-2</v>
      </c>
      <c r="F2337" s="20">
        <v>56.224167274495507</v>
      </c>
      <c r="G2337" s="20">
        <v>1.0183333333333333</v>
      </c>
    </row>
    <row r="2338" spans="1:7" x14ac:dyDescent="0.35">
      <c r="A2338" s="20">
        <v>2314</v>
      </c>
      <c r="B2338" s="20">
        <v>11.356059621285347</v>
      </c>
      <c r="C2338" s="20">
        <v>-9.7863596212853459</v>
      </c>
      <c r="D2338" s="20">
        <v>-2.548867486490048E-2</v>
      </c>
      <c r="F2338" s="20">
        <v>56.248480427911502</v>
      </c>
      <c r="G2338" s="20">
        <v>1.0183333333333333</v>
      </c>
    </row>
    <row r="2339" spans="1:7" x14ac:dyDescent="0.35">
      <c r="A2339" s="20">
        <v>2315</v>
      </c>
      <c r="B2339" s="20">
        <v>11.356059621285347</v>
      </c>
      <c r="C2339" s="20">
        <v>-10.330059621285347</v>
      </c>
      <c r="D2339" s="20">
        <v>-2.6904747138997664E-2</v>
      </c>
      <c r="F2339" s="20">
        <v>56.272793581327505</v>
      </c>
      <c r="G2339" s="20">
        <v>1.0185</v>
      </c>
    </row>
    <row r="2340" spans="1:7" x14ac:dyDescent="0.35">
      <c r="A2340" s="20">
        <v>2316</v>
      </c>
      <c r="B2340" s="20">
        <v>-14.348482785833898</v>
      </c>
      <c r="C2340" s="20">
        <v>15.388909452500565</v>
      </c>
      <c r="D2340" s="20">
        <v>4.0080573853739407E-2</v>
      </c>
      <c r="F2340" s="20">
        <v>56.297106734743501</v>
      </c>
      <c r="G2340" s="20">
        <v>1.0186206896551724</v>
      </c>
    </row>
    <row r="2341" spans="1:7" x14ac:dyDescent="0.35">
      <c r="A2341" s="20">
        <v>2317</v>
      </c>
      <c r="B2341" s="20">
        <v>10.262249306088783</v>
      </c>
      <c r="C2341" s="20">
        <v>-9.2222493060887842</v>
      </c>
      <c r="D2341" s="20">
        <v>-2.4019443713747132E-2</v>
      </c>
      <c r="F2341" s="20">
        <v>56.321419888159497</v>
      </c>
      <c r="G2341" s="20">
        <v>1.018723404255319</v>
      </c>
    </row>
    <row r="2342" spans="1:7" x14ac:dyDescent="0.35">
      <c r="A2342" s="20">
        <v>2318</v>
      </c>
      <c r="B2342" s="20">
        <v>10.262249306088783</v>
      </c>
      <c r="C2342" s="20">
        <v>-9.0516493060887839</v>
      </c>
      <c r="D2342" s="20">
        <v>-2.3575114249040529E-2</v>
      </c>
      <c r="F2342" s="20">
        <v>56.3457330415755</v>
      </c>
      <c r="G2342" s="20">
        <v>1.01875</v>
      </c>
    </row>
    <row r="2343" spans="1:7" x14ac:dyDescent="0.35">
      <c r="A2343" s="20">
        <v>2319</v>
      </c>
      <c r="B2343" s="20">
        <v>11.356059621285347</v>
      </c>
      <c r="C2343" s="20">
        <v>-10.279059621285347</v>
      </c>
      <c r="D2343" s="20">
        <v>-2.6771917111447625E-2</v>
      </c>
      <c r="F2343" s="20">
        <v>56.370046194991495</v>
      </c>
      <c r="G2343" s="20">
        <v>1.0189999999999999</v>
      </c>
    </row>
    <row r="2344" spans="1:7" x14ac:dyDescent="0.35">
      <c r="A2344" s="20">
        <v>2320</v>
      </c>
      <c r="B2344" s="20">
        <v>8.6215338332939382</v>
      </c>
      <c r="C2344" s="20">
        <v>-7.5349338332939384</v>
      </c>
      <c r="D2344" s="20">
        <v>-1.9624813111061901E-2</v>
      </c>
      <c r="F2344" s="20">
        <v>56.394359348407491</v>
      </c>
      <c r="G2344" s="20">
        <v>1.019047619047619</v>
      </c>
    </row>
    <row r="2345" spans="1:7" x14ac:dyDescent="0.35">
      <c r="A2345" s="20">
        <v>2321</v>
      </c>
      <c r="B2345" s="20">
        <v>11.356059621285347</v>
      </c>
      <c r="C2345" s="20">
        <v>-10.964849997339151</v>
      </c>
      <c r="D2345" s="20">
        <v>-2.8558065239776616E-2</v>
      </c>
      <c r="F2345" s="20">
        <v>56.418672501823494</v>
      </c>
      <c r="G2345" s="20">
        <v>1.0190760000000001</v>
      </c>
    </row>
    <row r="2346" spans="1:7" x14ac:dyDescent="0.35">
      <c r="A2346" s="20">
        <v>2322</v>
      </c>
      <c r="B2346" s="20">
        <v>11.356059621285347</v>
      </c>
      <c r="C2346" s="20">
        <v>-11.324578139803865</v>
      </c>
      <c r="D2346" s="20">
        <v>-2.949498090789647E-2</v>
      </c>
      <c r="F2346" s="20">
        <v>56.44298565523949</v>
      </c>
      <c r="G2346" s="20">
        <v>1.0190833333333333</v>
      </c>
    </row>
    <row r="2347" spans="1:7" x14ac:dyDescent="0.35">
      <c r="A2347" s="20">
        <v>2323</v>
      </c>
      <c r="B2347" s="20">
        <v>23.93487824604583</v>
      </c>
      <c r="C2347" s="20">
        <v>-23.45487824604583</v>
      </c>
      <c r="D2347" s="20">
        <v>-6.1088473011864403E-2</v>
      </c>
      <c r="F2347" s="20">
        <v>56.467298808655485</v>
      </c>
      <c r="G2347" s="20">
        <v>1.0192000000000001</v>
      </c>
    </row>
    <row r="2348" spans="1:7" x14ac:dyDescent="0.35">
      <c r="A2348" s="20">
        <v>2324</v>
      </c>
      <c r="B2348" s="20">
        <v>11.356059621285347</v>
      </c>
      <c r="C2348" s="20">
        <v>-11.148726287952014</v>
      </c>
      <c r="D2348" s="20">
        <v>-2.9036972940715944E-2</v>
      </c>
      <c r="F2348" s="20">
        <v>56.491611962071488</v>
      </c>
      <c r="G2348" s="20">
        <v>1.0193333333333334</v>
      </c>
    </row>
    <row r="2349" spans="1:7" x14ac:dyDescent="0.35">
      <c r="A2349" s="20">
        <v>2325</v>
      </c>
      <c r="B2349" s="20">
        <v>11.902964778883629</v>
      </c>
      <c r="C2349" s="20">
        <v>-11.822964778883629</v>
      </c>
      <c r="D2349" s="20">
        <v>-3.0793034064750126E-2</v>
      </c>
      <c r="F2349" s="20">
        <v>56.515925115487484</v>
      </c>
      <c r="G2349" s="20">
        <v>1.0195000000000001</v>
      </c>
    </row>
    <row r="2350" spans="1:7" x14ac:dyDescent="0.35">
      <c r="A2350" s="20">
        <v>2326</v>
      </c>
      <c r="B2350" s="20">
        <v>-0.12894868827857309</v>
      </c>
      <c r="C2350" s="20">
        <v>0.1361486882785731</v>
      </c>
      <c r="D2350" s="20">
        <v>3.5460066695969754E-4</v>
      </c>
      <c r="F2350" s="20">
        <v>56.540238268903479</v>
      </c>
      <c r="G2350" s="20">
        <v>1.0196000000000001</v>
      </c>
    </row>
    <row r="2351" spans="1:7" x14ac:dyDescent="0.35">
      <c r="A2351" s="20">
        <v>2327</v>
      </c>
      <c r="B2351" s="20">
        <v>8.6215338332939382</v>
      </c>
      <c r="C2351" s="20">
        <v>-3.360590690436795</v>
      </c>
      <c r="D2351" s="20">
        <v>-8.7526932155906866E-3</v>
      </c>
      <c r="F2351" s="20">
        <v>56.564551422319482</v>
      </c>
      <c r="G2351" s="20">
        <v>1.02</v>
      </c>
    </row>
    <row r="2352" spans="1:7" x14ac:dyDescent="0.35">
      <c r="A2352" s="20">
        <v>2328</v>
      </c>
      <c r="B2352" s="20">
        <v>11.356059621285347</v>
      </c>
      <c r="C2352" s="20">
        <v>-8.8115596212853475</v>
      </c>
      <c r="D2352" s="20">
        <v>-2.2949798181453849E-2</v>
      </c>
      <c r="F2352" s="20">
        <v>56.588864575735478</v>
      </c>
      <c r="G2352" s="20">
        <v>1.02</v>
      </c>
    </row>
    <row r="2353" spans="1:7" x14ac:dyDescent="0.35">
      <c r="A2353" s="20">
        <v>2329</v>
      </c>
      <c r="B2353" s="20">
        <v>11.356059621285347</v>
      </c>
      <c r="C2353" s="20">
        <v>-10.296859621285346</v>
      </c>
      <c r="D2353" s="20">
        <v>-2.6818277395572934E-2</v>
      </c>
      <c r="F2353" s="20">
        <v>56.613177729151474</v>
      </c>
      <c r="G2353" s="20">
        <v>1.02</v>
      </c>
    </row>
    <row r="2354" spans="1:7" x14ac:dyDescent="0.35">
      <c r="A2354" s="20">
        <v>2330</v>
      </c>
      <c r="B2354" s="20">
        <v>10.809154463687065</v>
      </c>
      <c r="C2354" s="20">
        <v>-9.7849258922584941</v>
      </c>
      <c r="D2354" s="20">
        <v>-2.548494070281938E-2</v>
      </c>
      <c r="F2354" s="20">
        <v>56.637490882567477</v>
      </c>
      <c r="G2354" s="20">
        <v>1.02</v>
      </c>
    </row>
    <row r="2355" spans="1:7" x14ac:dyDescent="0.35">
      <c r="A2355" s="20">
        <v>2331</v>
      </c>
      <c r="B2355" s="20">
        <v>11.356059621285347</v>
      </c>
      <c r="C2355" s="20">
        <v>-9.9129221212853462</v>
      </c>
      <c r="D2355" s="20">
        <v>-2.5818308205327968E-2</v>
      </c>
      <c r="F2355" s="20">
        <v>56.661804035983472</v>
      </c>
      <c r="G2355" s="20">
        <v>1.02</v>
      </c>
    </row>
    <row r="2356" spans="1:7" x14ac:dyDescent="0.35">
      <c r="A2356" s="20">
        <v>2332</v>
      </c>
      <c r="B2356" s="20">
        <v>11.356059621285347</v>
      </c>
      <c r="C2356" s="20">
        <v>-10.292979621285347</v>
      </c>
      <c r="D2356" s="20">
        <v>-2.6808171895437754E-2</v>
      </c>
      <c r="F2356" s="20">
        <v>56.686117189399468</v>
      </c>
      <c r="G2356" s="20">
        <v>1.0202500000000001</v>
      </c>
    </row>
    <row r="2357" spans="1:7" x14ac:dyDescent="0.35">
      <c r="A2357" s="20">
        <v>2333</v>
      </c>
      <c r="B2357" s="20">
        <v>16.278206039669882</v>
      </c>
      <c r="C2357" s="20">
        <v>-14.156539373003216</v>
      </c>
      <c r="D2357" s="20">
        <v>-3.6870853233906528E-2</v>
      </c>
      <c r="F2357" s="20">
        <v>56.710430342815471</v>
      </c>
      <c r="G2357" s="20">
        <v>1.0202863333333334</v>
      </c>
    </row>
    <row r="2358" spans="1:7" x14ac:dyDescent="0.35">
      <c r="A2358" s="20">
        <v>2334</v>
      </c>
      <c r="B2358" s="20">
        <v>11.356059621285347</v>
      </c>
      <c r="C2358" s="20">
        <v>-10.336559621285346</v>
      </c>
      <c r="D2358" s="20">
        <v>-2.6921676456234434E-2</v>
      </c>
      <c r="F2358" s="20">
        <v>56.734743496231467</v>
      </c>
      <c r="G2358" s="20">
        <v>1.0203333333333333</v>
      </c>
    </row>
    <row r="2359" spans="1:7" x14ac:dyDescent="0.35">
      <c r="A2359" s="20">
        <v>2335</v>
      </c>
      <c r="B2359" s="20">
        <v>11.356059621285347</v>
      </c>
      <c r="C2359" s="20">
        <v>-10.333339621285347</v>
      </c>
      <c r="D2359" s="20">
        <v>-2.6913289932926375E-2</v>
      </c>
      <c r="F2359" s="20">
        <v>56.759056649647462</v>
      </c>
      <c r="G2359" s="20">
        <v>1.0203333333333333</v>
      </c>
    </row>
    <row r="2360" spans="1:7" x14ac:dyDescent="0.35">
      <c r="A2360" s="20">
        <v>2336</v>
      </c>
      <c r="B2360" s="20">
        <v>5.8870080453025295</v>
      </c>
      <c r="C2360" s="20">
        <v>-0.67968254530252992</v>
      </c>
      <c r="D2360" s="20">
        <v>-1.770240219957174E-3</v>
      </c>
      <c r="F2360" s="20">
        <v>56.783369803063465</v>
      </c>
      <c r="G2360" s="20">
        <v>1.0204444444444445</v>
      </c>
    </row>
    <row r="2361" spans="1:7" x14ac:dyDescent="0.35">
      <c r="A2361" s="20">
        <v>2337</v>
      </c>
      <c r="B2361" s="20">
        <v>11.356059621285347</v>
      </c>
      <c r="C2361" s="20">
        <v>-10.249476287952014</v>
      </c>
      <c r="D2361" s="20">
        <v>-2.6694867013767457E-2</v>
      </c>
      <c r="F2361" s="20">
        <v>56.807682956479461</v>
      </c>
      <c r="G2361" s="20">
        <v>1.0205</v>
      </c>
    </row>
    <row r="2362" spans="1:7" x14ac:dyDescent="0.35">
      <c r="A2362" s="20">
        <v>2338</v>
      </c>
      <c r="B2362" s="20">
        <v>11.356059621285347</v>
      </c>
      <c r="C2362" s="20">
        <v>-10.344626287952014</v>
      </c>
      <c r="D2362" s="20">
        <v>-2.6942686173010325E-2</v>
      </c>
      <c r="F2362" s="20">
        <v>56.831996109895456</v>
      </c>
      <c r="G2362" s="20">
        <v>1.0206</v>
      </c>
    </row>
    <row r="2363" spans="1:7" x14ac:dyDescent="0.35">
      <c r="A2363" s="20">
        <v>2339</v>
      </c>
      <c r="B2363" s="20">
        <v>10.809154463687065</v>
      </c>
      <c r="C2363" s="20">
        <v>-7.8670744636870653</v>
      </c>
      <c r="D2363" s="20">
        <v>-2.0489876818622809E-2</v>
      </c>
      <c r="F2363" s="20">
        <v>56.856309263311459</v>
      </c>
      <c r="G2363" s="20">
        <v>1.02069375</v>
      </c>
    </row>
    <row r="2364" spans="1:7" x14ac:dyDescent="0.35">
      <c r="A2364" s="20">
        <v>2340</v>
      </c>
      <c r="B2364" s="20">
        <v>11.356059621285347</v>
      </c>
      <c r="C2364" s="20">
        <v>-10.298284621285347</v>
      </c>
      <c r="D2364" s="20">
        <v>-2.6821988822813305E-2</v>
      </c>
      <c r="F2364" s="20">
        <v>56.880622416727455</v>
      </c>
      <c r="G2364" s="20">
        <v>1.0208333333333333</v>
      </c>
    </row>
    <row r="2365" spans="1:7" x14ac:dyDescent="0.35">
      <c r="A2365" s="20">
        <v>2341</v>
      </c>
      <c r="B2365" s="20">
        <v>11.356059621285347</v>
      </c>
      <c r="C2365" s="20">
        <v>-11.356059621285347</v>
      </c>
      <c r="D2365" s="20">
        <v>-2.9576974752063161E-2</v>
      </c>
      <c r="F2365" s="20">
        <v>56.904935570143451</v>
      </c>
      <c r="G2365" s="20">
        <v>1.0208358208955224</v>
      </c>
    </row>
    <row r="2366" spans="1:7" x14ac:dyDescent="0.35">
      <c r="A2366" s="20">
        <v>2342</v>
      </c>
      <c r="B2366" s="20">
        <v>16.278206039669882</v>
      </c>
      <c r="C2366" s="20">
        <v>-16.278206039669882</v>
      </c>
      <c r="D2366" s="20">
        <v>-4.2396756014011105E-2</v>
      </c>
      <c r="F2366" s="20">
        <v>56.929248723559454</v>
      </c>
      <c r="G2366" s="20">
        <v>1.0209523809523811</v>
      </c>
    </row>
    <row r="2367" spans="1:7" x14ac:dyDescent="0.35">
      <c r="A2367" s="20">
        <v>2343</v>
      </c>
      <c r="B2367" s="20">
        <v>0.41795646931970865</v>
      </c>
      <c r="C2367" s="20">
        <v>-0.38795646931970862</v>
      </c>
      <c r="D2367" s="20">
        <v>-1.0104366374108404E-3</v>
      </c>
      <c r="F2367" s="20">
        <v>56.953561876975449</v>
      </c>
      <c r="G2367" s="20">
        <v>1.0209999999999999</v>
      </c>
    </row>
    <row r="2368" spans="1:7" x14ac:dyDescent="0.35">
      <c r="A2368" s="20">
        <v>2344</v>
      </c>
      <c r="B2368" s="20">
        <v>11.356059621285347</v>
      </c>
      <c r="C2368" s="20">
        <v>-11.355059621285347</v>
      </c>
      <c r="D2368" s="20">
        <v>-2.9574370241719043E-2</v>
      </c>
      <c r="F2368" s="20">
        <v>56.977875030391445</v>
      </c>
      <c r="G2368" s="20">
        <v>1.0209999999999999</v>
      </c>
    </row>
    <row r="2369" spans="1:7" x14ac:dyDescent="0.35">
      <c r="A2369" s="20">
        <v>2345</v>
      </c>
      <c r="B2369" s="20">
        <v>9.1684389908922199</v>
      </c>
      <c r="C2369" s="20">
        <v>-9.1684389908922199</v>
      </c>
      <c r="D2369" s="20">
        <v>-2.3879294191197407E-2</v>
      </c>
      <c r="F2369" s="20">
        <v>57.002188183807448</v>
      </c>
      <c r="G2369" s="20">
        <v>1.0209999999999999</v>
      </c>
    </row>
    <row r="2370" spans="1:7" x14ac:dyDescent="0.35">
      <c r="A2370" s="20">
        <v>2346</v>
      </c>
      <c r="B2370" s="20">
        <v>3.1524822573111209</v>
      </c>
      <c r="C2370" s="20">
        <v>-3.151832257311121</v>
      </c>
      <c r="D2370" s="20">
        <v>-8.2089797170929162E-3</v>
      </c>
      <c r="F2370" s="20">
        <v>57.026501337223443</v>
      </c>
      <c r="G2370" s="20">
        <v>1.0209999999999999</v>
      </c>
    </row>
    <row r="2371" spans="1:7" x14ac:dyDescent="0.35">
      <c r="A2371" s="20">
        <v>2347</v>
      </c>
      <c r="B2371" s="20">
        <v>11.356059621285347</v>
      </c>
      <c r="C2371" s="20">
        <v>-11.341059621285346</v>
      </c>
      <c r="D2371" s="20">
        <v>-2.9537907096901381E-2</v>
      </c>
      <c r="F2371" s="20">
        <v>57.050814490639439</v>
      </c>
      <c r="G2371" s="20">
        <v>1.0209999999999999</v>
      </c>
    </row>
    <row r="2372" spans="1:7" x14ac:dyDescent="0.35">
      <c r="A2372" s="20">
        <v>2348</v>
      </c>
      <c r="B2372" s="20">
        <v>-5.0510951066631087</v>
      </c>
      <c r="C2372" s="20">
        <v>5.0549522495202517</v>
      </c>
      <c r="D2372" s="20">
        <v>1.3165675422900158E-2</v>
      </c>
      <c r="F2372" s="20">
        <v>57.075127644055442</v>
      </c>
      <c r="G2372" s="20">
        <v>1.0212366666666666</v>
      </c>
    </row>
    <row r="2373" spans="1:7" x14ac:dyDescent="0.35">
      <c r="A2373" s="20">
        <v>2349</v>
      </c>
      <c r="B2373" s="20">
        <v>11.902964778883629</v>
      </c>
      <c r="C2373" s="20">
        <v>-11.902964778883629</v>
      </c>
      <c r="D2373" s="20">
        <v>-3.1001394892279599E-2</v>
      </c>
      <c r="F2373" s="20">
        <v>57.099440797471438</v>
      </c>
      <c r="G2373" s="20">
        <v>1.02125</v>
      </c>
    </row>
    <row r="2374" spans="1:7" x14ac:dyDescent="0.35">
      <c r="A2374" s="20">
        <v>2350</v>
      </c>
      <c r="B2374" s="20">
        <v>11.356059621285347</v>
      </c>
      <c r="C2374" s="20">
        <v>-11.356059621285347</v>
      </c>
      <c r="D2374" s="20">
        <v>-2.9576974752063161E-2</v>
      </c>
      <c r="F2374" s="20">
        <v>57.123753950887433</v>
      </c>
      <c r="G2374" s="20">
        <v>1.0213333333333334</v>
      </c>
    </row>
    <row r="2375" spans="1:7" x14ac:dyDescent="0.35">
      <c r="A2375" s="20">
        <v>2351</v>
      </c>
      <c r="B2375" s="20">
        <v>11.356059621285347</v>
      </c>
      <c r="C2375" s="20">
        <v>-11.350345335571062</v>
      </c>
      <c r="D2375" s="20">
        <v>-2.9562091835811058E-2</v>
      </c>
      <c r="F2375" s="20">
        <v>57.148067104303436</v>
      </c>
      <c r="G2375" s="20">
        <v>1.0214714285714286</v>
      </c>
    </row>
    <row r="2376" spans="1:7" x14ac:dyDescent="0.35">
      <c r="A2376" s="20">
        <v>2352</v>
      </c>
      <c r="B2376" s="20">
        <v>-5.0510951066631087</v>
      </c>
      <c r="C2376" s="20">
        <v>5.0510951066631087</v>
      </c>
      <c r="D2376" s="20">
        <v>1.3155629454429987E-2</v>
      </c>
      <c r="F2376" s="20">
        <v>57.172380257719432</v>
      </c>
      <c r="G2376" s="20">
        <v>1.0218</v>
      </c>
    </row>
    <row r="2377" spans="1:7" x14ac:dyDescent="0.35">
      <c r="A2377" s="20">
        <v>2353</v>
      </c>
      <c r="B2377" s="20">
        <v>21.200352458054418</v>
      </c>
      <c r="C2377" s="20">
        <v>-21.200352458054418</v>
      </c>
      <c r="D2377" s="20">
        <v>-5.5216537275959043E-2</v>
      </c>
      <c r="F2377" s="20">
        <v>57.196693411135428</v>
      </c>
      <c r="G2377" s="20">
        <v>1.0218750000000001</v>
      </c>
    </row>
    <row r="2378" spans="1:7" x14ac:dyDescent="0.35">
      <c r="A2378" s="20">
        <v>2354</v>
      </c>
      <c r="B2378" s="20">
        <v>-5.0510951066631087</v>
      </c>
      <c r="C2378" s="20">
        <v>5.0518093923773941</v>
      </c>
      <c r="D2378" s="20">
        <v>1.3157489818961499E-2</v>
      </c>
      <c r="F2378" s="20">
        <v>57.221006564551431</v>
      </c>
      <c r="G2378" s="20">
        <v>1.022</v>
      </c>
    </row>
    <row r="2379" spans="1:7" x14ac:dyDescent="0.35">
      <c r="A2379" s="20">
        <v>2355</v>
      </c>
      <c r="B2379" s="20">
        <v>11.356059621285347</v>
      </c>
      <c r="C2379" s="20">
        <v>-11.349184621285346</v>
      </c>
      <c r="D2379" s="20">
        <v>-2.9559068743447346E-2</v>
      </c>
      <c r="F2379" s="20">
        <v>57.245319717967426</v>
      </c>
      <c r="G2379" s="20">
        <v>1.0223076923076924</v>
      </c>
    </row>
    <row r="2380" spans="1:7" x14ac:dyDescent="0.35">
      <c r="A2380" s="20">
        <v>2356</v>
      </c>
      <c r="B2380" s="20">
        <v>11.356059621285347</v>
      </c>
      <c r="C2380" s="20">
        <v>-11.356059621285347</v>
      </c>
      <c r="D2380" s="20">
        <v>-2.9576974752063161E-2</v>
      </c>
      <c r="F2380" s="20">
        <v>57.269632871383422</v>
      </c>
      <c r="G2380" s="20">
        <v>1.0223333333333333</v>
      </c>
    </row>
    <row r="2381" spans="1:7" x14ac:dyDescent="0.35">
      <c r="A2381" s="20">
        <v>2357</v>
      </c>
      <c r="B2381" s="20">
        <v>11.356059621285347</v>
      </c>
      <c r="C2381" s="20">
        <v>-11.356059621285347</v>
      </c>
      <c r="D2381" s="20">
        <v>-2.9576974752063161E-2</v>
      </c>
      <c r="F2381" s="20">
        <v>57.293946024799425</v>
      </c>
      <c r="G2381" s="20">
        <v>1.0223636363636364</v>
      </c>
    </row>
    <row r="2382" spans="1:7" x14ac:dyDescent="0.35">
      <c r="A2382" s="20">
        <v>2358</v>
      </c>
      <c r="B2382" s="20">
        <v>-3.4103796338682635</v>
      </c>
      <c r="C2382" s="20">
        <v>3.4103796338682635</v>
      </c>
      <c r="D2382" s="20">
        <v>8.882369033780672E-3</v>
      </c>
      <c r="F2382" s="20">
        <v>57.31825917821542</v>
      </c>
      <c r="G2382" s="20">
        <v>1.0224133333333334</v>
      </c>
    </row>
    <row r="2383" spans="1:7" x14ac:dyDescent="0.35">
      <c r="A2383" s="20">
        <v>2359</v>
      </c>
      <c r="B2383" s="20">
        <v>-5.0510951066631087</v>
      </c>
      <c r="C2383" s="20">
        <v>5.1978951066631085</v>
      </c>
      <c r="D2383" s="20">
        <v>1.353797157294657E-2</v>
      </c>
      <c r="F2383" s="20">
        <v>57.342572331631416</v>
      </c>
      <c r="G2383" s="20">
        <v>1.0224343076923077</v>
      </c>
    </row>
    <row r="2384" spans="1:7" x14ac:dyDescent="0.35">
      <c r="A2384" s="20">
        <v>2360</v>
      </c>
      <c r="B2384" s="20">
        <v>11.356059621285347</v>
      </c>
      <c r="C2384" s="20">
        <v>-11.355659621285346</v>
      </c>
      <c r="D2384" s="20">
        <v>-2.9575932947925512E-2</v>
      </c>
      <c r="F2384" s="20">
        <v>57.366885485047419</v>
      </c>
      <c r="G2384" s="20">
        <v>1.0225</v>
      </c>
    </row>
    <row r="2385" spans="1:7" x14ac:dyDescent="0.35">
      <c r="A2385" s="20">
        <v>2361</v>
      </c>
      <c r="B2385" s="20">
        <v>14.637490566875037</v>
      </c>
      <c r="C2385" s="20">
        <v>-14.637490566875037</v>
      </c>
      <c r="D2385" s="20">
        <v>-3.8123495593361791E-2</v>
      </c>
      <c r="F2385" s="20">
        <v>57.391198638463415</v>
      </c>
      <c r="G2385" s="20">
        <v>1.0225</v>
      </c>
    </row>
    <row r="2386" spans="1:7" x14ac:dyDescent="0.35">
      <c r="A2386" s="20">
        <v>2362</v>
      </c>
      <c r="B2386" s="20">
        <v>11.356059621285347</v>
      </c>
      <c r="C2386" s="20">
        <v>-11.07034533557106</v>
      </c>
      <c r="D2386" s="20">
        <v>-2.8832828939457898E-2</v>
      </c>
      <c r="F2386" s="20">
        <v>57.41551179187941</v>
      </c>
      <c r="G2386" s="20">
        <v>1.0226</v>
      </c>
    </row>
    <row r="2387" spans="1:7" x14ac:dyDescent="0.35">
      <c r="A2387" s="20">
        <v>2363</v>
      </c>
      <c r="B2387" s="20">
        <v>3.1524822573111209</v>
      </c>
      <c r="C2387" s="20">
        <v>-3.1524822573111209</v>
      </c>
      <c r="D2387" s="20">
        <v>-8.2106726488165912E-3</v>
      </c>
      <c r="F2387" s="20">
        <v>57.439824945295406</v>
      </c>
      <c r="G2387" s="20">
        <v>1.0227200000000001</v>
      </c>
    </row>
    <row r="2388" spans="1:7" x14ac:dyDescent="0.35">
      <c r="A2388" s="20">
        <v>2364</v>
      </c>
      <c r="B2388" s="20">
        <v>-2.3165693186717</v>
      </c>
      <c r="C2388" s="20">
        <v>2.3165693186717</v>
      </c>
      <c r="D2388" s="20">
        <v>6.0335287533477963E-3</v>
      </c>
      <c r="F2388" s="20">
        <v>57.464138098711409</v>
      </c>
      <c r="G2388" s="20">
        <v>1.0227272727272727</v>
      </c>
    </row>
    <row r="2389" spans="1:7" x14ac:dyDescent="0.35">
      <c r="A2389" s="20">
        <v>2365</v>
      </c>
      <c r="B2389" s="20">
        <v>5.8870080453025295</v>
      </c>
      <c r="C2389" s="20">
        <v>-5.8870080453025295</v>
      </c>
      <c r="D2389" s="20">
        <v>-1.5332773349898781E-2</v>
      </c>
      <c r="F2389" s="20">
        <v>57.488451252127405</v>
      </c>
      <c r="G2389" s="20">
        <v>1.02298</v>
      </c>
    </row>
    <row r="2390" spans="1:7" x14ac:dyDescent="0.35">
      <c r="A2390" s="20">
        <v>2366</v>
      </c>
      <c r="B2390" s="20">
        <v>11.356059621285347</v>
      </c>
      <c r="C2390" s="20">
        <v>-11.250859621285347</v>
      </c>
      <c r="D2390" s="20">
        <v>-2.9302980263861904E-2</v>
      </c>
      <c r="F2390" s="20">
        <v>57.5127644055434</v>
      </c>
      <c r="G2390" s="20">
        <v>1.0230434782608695</v>
      </c>
    </row>
    <row r="2391" spans="1:7" x14ac:dyDescent="0.35">
      <c r="A2391" s="20">
        <v>2367</v>
      </c>
      <c r="B2391" s="20">
        <v>-5.0510951066631087</v>
      </c>
      <c r="C2391" s="20">
        <v>5.0644951066631085</v>
      </c>
      <c r="D2391" s="20">
        <v>1.3190529893041173E-2</v>
      </c>
      <c r="F2391" s="20">
        <v>57.537077558959403</v>
      </c>
      <c r="G2391" s="20">
        <v>1.0232000000000001</v>
      </c>
    </row>
    <row r="2392" spans="1:7" x14ac:dyDescent="0.35">
      <c r="A2392" s="20">
        <v>2368</v>
      </c>
      <c r="B2392" s="20">
        <v>3.1524822573111209</v>
      </c>
      <c r="C2392" s="20">
        <v>-3.1499822573111209</v>
      </c>
      <c r="D2392" s="20">
        <v>-8.2041613729562958E-3</v>
      </c>
      <c r="F2392" s="20">
        <v>57.561390712375399</v>
      </c>
      <c r="G2392" s="20">
        <v>1.023236</v>
      </c>
    </row>
    <row r="2393" spans="1:7" x14ac:dyDescent="0.35">
      <c r="A2393" s="20">
        <v>2369</v>
      </c>
      <c r="B2393" s="20">
        <v>11.356059621285347</v>
      </c>
      <c r="C2393" s="20">
        <v>-11.356059621285347</v>
      </c>
      <c r="D2393" s="20">
        <v>-2.9576974752063161E-2</v>
      </c>
      <c r="F2393" s="20">
        <v>57.585703865791395</v>
      </c>
      <c r="G2393" s="20">
        <v>1.0233333333333334</v>
      </c>
    </row>
    <row r="2394" spans="1:7" x14ac:dyDescent="0.35">
      <c r="A2394" s="20">
        <v>2370</v>
      </c>
      <c r="B2394" s="20">
        <v>11.356059621285347</v>
      </c>
      <c r="C2394" s="20">
        <v>-11.352779621285347</v>
      </c>
      <c r="D2394" s="20">
        <v>-2.9568431958134453E-2</v>
      </c>
      <c r="F2394" s="20">
        <v>57.610017019207397</v>
      </c>
      <c r="G2394" s="20">
        <v>1.0234285714285714</v>
      </c>
    </row>
    <row r="2395" spans="1:7" x14ac:dyDescent="0.35">
      <c r="A2395" s="20">
        <v>2371</v>
      </c>
      <c r="B2395" s="20">
        <v>11.356059621285347</v>
      </c>
      <c r="C2395" s="20">
        <v>-11.356059621285347</v>
      </c>
      <c r="D2395" s="20">
        <v>-2.9576974752063161E-2</v>
      </c>
      <c r="F2395" s="20">
        <v>57.634330172623393</v>
      </c>
      <c r="G2395" s="20">
        <v>1.0235000000000001</v>
      </c>
    </row>
    <row r="2396" spans="1:7" x14ac:dyDescent="0.35">
      <c r="A2396" s="20">
        <v>2372</v>
      </c>
      <c r="B2396" s="20">
        <v>11.356059621285347</v>
      </c>
      <c r="C2396" s="20">
        <v>-11.323332348558074</v>
      </c>
      <c r="D2396" s="20">
        <v>-2.9491736231710194E-2</v>
      </c>
      <c r="F2396" s="20">
        <v>57.658643326039389</v>
      </c>
      <c r="G2396" s="20">
        <v>1.0235000000000001</v>
      </c>
    </row>
    <row r="2397" spans="1:7" x14ac:dyDescent="0.35">
      <c r="A2397" s="20">
        <v>2373</v>
      </c>
      <c r="B2397" s="20">
        <v>11.356059621285347</v>
      </c>
      <c r="C2397" s="20">
        <v>-11.356000797755936</v>
      </c>
      <c r="D2397" s="20">
        <v>-2.9576821545572334E-2</v>
      </c>
      <c r="F2397" s="20">
        <v>57.682956479455392</v>
      </c>
      <c r="G2397" s="20">
        <v>1.0235000000000001</v>
      </c>
    </row>
    <row r="2398" spans="1:7" x14ac:dyDescent="0.35">
      <c r="A2398" s="20">
        <v>2374</v>
      </c>
      <c r="B2398" s="20">
        <v>11.356059621285347</v>
      </c>
      <c r="C2398" s="20">
        <v>-11.355605075830802</v>
      </c>
      <c r="D2398" s="20">
        <v>-2.9575790883724928E-2</v>
      </c>
      <c r="F2398" s="20">
        <v>57.707269632871387</v>
      </c>
      <c r="G2398" s="20">
        <v>1.0236842105263158</v>
      </c>
    </row>
    <row r="2399" spans="1:7" x14ac:dyDescent="0.35">
      <c r="A2399" s="20">
        <v>2375</v>
      </c>
      <c r="B2399" s="20">
        <v>11.356059621285347</v>
      </c>
      <c r="C2399" s="20">
        <v>-11.356059621285347</v>
      </c>
      <c r="D2399" s="20">
        <v>-2.9576974752063161E-2</v>
      </c>
      <c r="F2399" s="20">
        <v>57.731582786287383</v>
      </c>
      <c r="G2399" s="20">
        <v>1.024</v>
      </c>
    </row>
    <row r="2400" spans="1:7" x14ac:dyDescent="0.35">
      <c r="A2400" s="20">
        <v>2376</v>
      </c>
      <c r="B2400" s="20">
        <v>11.356059621285347</v>
      </c>
      <c r="C2400" s="20">
        <v>-11.247282954618679</v>
      </c>
      <c r="D2400" s="20">
        <v>-2.9293664798531103E-2</v>
      </c>
      <c r="F2400" s="20">
        <v>57.755895939703386</v>
      </c>
      <c r="G2400" s="20">
        <v>1.024</v>
      </c>
    </row>
    <row r="2401" spans="1:7" x14ac:dyDescent="0.35">
      <c r="A2401" s="20">
        <v>2377</v>
      </c>
      <c r="B2401" s="20">
        <v>11.356059621285347</v>
      </c>
      <c r="C2401" s="20">
        <v>-11.356059621285347</v>
      </c>
      <c r="D2401" s="20">
        <v>-2.9576974752063161E-2</v>
      </c>
      <c r="F2401" s="20">
        <v>57.780209093119382</v>
      </c>
      <c r="G2401" s="20">
        <v>1.024</v>
      </c>
    </row>
    <row r="2402" spans="1:7" x14ac:dyDescent="0.35">
      <c r="A2402" s="20">
        <v>2378</v>
      </c>
      <c r="B2402" s="20">
        <v>11.902964778883629</v>
      </c>
      <c r="C2402" s="20">
        <v>-11.902964778883629</v>
      </c>
      <c r="D2402" s="20">
        <v>-3.1001394892279599E-2</v>
      </c>
      <c r="F2402" s="20">
        <v>57.804522246535377</v>
      </c>
      <c r="G2402" s="20">
        <v>1.0242285714285715</v>
      </c>
    </row>
    <row r="2403" spans="1:7" x14ac:dyDescent="0.35">
      <c r="A2403" s="20">
        <v>2379</v>
      </c>
      <c r="B2403" s="20">
        <v>3.1524822573111209</v>
      </c>
      <c r="C2403" s="20">
        <v>-3.1524822573111209</v>
      </c>
      <c r="D2403" s="20">
        <v>-8.2106726488165912E-3</v>
      </c>
      <c r="F2403" s="20">
        <v>57.82883539995138</v>
      </c>
      <c r="G2403" s="20">
        <v>1.0242424242424242</v>
      </c>
    </row>
    <row r="2404" spans="1:7" x14ac:dyDescent="0.35">
      <c r="A2404" s="20">
        <v>2380</v>
      </c>
      <c r="B2404" s="20">
        <v>11.356059621285347</v>
      </c>
      <c r="C2404" s="20">
        <v>-11.352392954618681</v>
      </c>
      <c r="D2404" s="20">
        <v>-2.9567424880801395E-2</v>
      </c>
      <c r="F2404" s="20">
        <v>57.853148553367376</v>
      </c>
      <c r="G2404" s="20">
        <v>1.0243783333333334</v>
      </c>
    </row>
    <row r="2405" spans="1:7" x14ac:dyDescent="0.35">
      <c r="A2405" s="20">
        <v>2381</v>
      </c>
      <c r="B2405" s="20">
        <v>11.356059621285347</v>
      </c>
      <c r="C2405" s="20">
        <v>-11.337866222327616</v>
      </c>
      <c r="D2405" s="20">
        <v>-2.9529589856283078E-2</v>
      </c>
      <c r="F2405" s="20">
        <v>57.877461706783372</v>
      </c>
      <c r="G2405" s="20">
        <v>1.0244597777777777</v>
      </c>
    </row>
    <row r="2406" spans="1:7" x14ac:dyDescent="0.35">
      <c r="A2406" s="20">
        <v>2382</v>
      </c>
      <c r="B2406" s="20">
        <v>14.090585409276756</v>
      </c>
      <c r="C2406" s="20">
        <v>-14.065585409276755</v>
      </c>
      <c r="D2406" s="20">
        <v>-3.6633962694542388E-2</v>
      </c>
      <c r="F2406" s="20">
        <v>57.901774860199374</v>
      </c>
      <c r="G2406" s="20">
        <v>1.0245398773006136</v>
      </c>
    </row>
    <row r="2407" spans="1:7" x14ac:dyDescent="0.35">
      <c r="A2407" s="20">
        <v>2383</v>
      </c>
      <c r="B2407" s="20">
        <v>11.356059621285347</v>
      </c>
      <c r="C2407" s="20">
        <v>-11.312559621285347</v>
      </c>
      <c r="D2407" s="20">
        <v>-2.9463678552094009E-2</v>
      </c>
      <c r="F2407" s="20">
        <v>57.92608801361537</v>
      </c>
      <c r="G2407" s="20">
        <v>1.0245669291338582</v>
      </c>
    </row>
    <row r="2408" spans="1:7" x14ac:dyDescent="0.35">
      <c r="A2408" s="20">
        <v>2384</v>
      </c>
      <c r="B2408" s="20">
        <v>11.356059621285347</v>
      </c>
      <c r="C2408" s="20">
        <v>-11.348059621285348</v>
      </c>
      <c r="D2408" s="20">
        <v>-2.9556138669310218E-2</v>
      </c>
      <c r="F2408" s="20">
        <v>57.950401167031366</v>
      </c>
      <c r="G2408" s="20">
        <v>1.0246666666666666</v>
      </c>
    </row>
    <row r="2409" spans="1:7" x14ac:dyDescent="0.35">
      <c r="A2409" s="20">
        <v>2385</v>
      </c>
      <c r="B2409" s="20">
        <v>11.356059621285347</v>
      </c>
      <c r="C2409" s="20">
        <v>-11.34393654436227</v>
      </c>
      <c r="D2409" s="20">
        <v>-2.9545400072814466E-2</v>
      </c>
      <c r="F2409" s="20">
        <v>57.974714320447369</v>
      </c>
      <c r="G2409" s="20">
        <v>1.0246666666666666</v>
      </c>
    </row>
    <row r="2410" spans="1:7" x14ac:dyDescent="0.35">
      <c r="A2410" s="20">
        <v>2386</v>
      </c>
      <c r="B2410" s="20">
        <v>-5.0510951066631087</v>
      </c>
      <c r="C2410" s="20">
        <v>5.0510951066631087</v>
      </c>
      <c r="D2410" s="20">
        <v>1.3155629454429987E-2</v>
      </c>
      <c r="F2410" s="20">
        <v>57.999027473863364</v>
      </c>
      <c r="G2410" s="20">
        <v>1.0249999999999999</v>
      </c>
    </row>
    <row r="2411" spans="1:7" x14ac:dyDescent="0.35">
      <c r="A2411" s="20">
        <v>2387</v>
      </c>
      <c r="B2411" s="20">
        <v>3.1524822573111209</v>
      </c>
      <c r="C2411" s="20">
        <v>-3.1456422573111209</v>
      </c>
      <c r="D2411" s="20">
        <v>-8.192857798062822E-3</v>
      </c>
      <c r="F2411" s="20">
        <v>58.02334062727936</v>
      </c>
      <c r="G2411" s="20">
        <v>1.0249999999999999</v>
      </c>
    </row>
    <row r="2412" spans="1:7" x14ac:dyDescent="0.35">
      <c r="A2412" s="20">
        <v>2388</v>
      </c>
      <c r="B2412" s="20">
        <v>11.356059621285347</v>
      </c>
      <c r="C2412" s="20">
        <v>-11.343546107771834</v>
      </c>
      <c r="D2412" s="20">
        <v>-2.9544383176675952E-2</v>
      </c>
      <c r="F2412" s="20">
        <v>58.047653780695363</v>
      </c>
      <c r="G2412" s="20">
        <v>1.0249999999999999</v>
      </c>
    </row>
    <row r="2413" spans="1:7" x14ac:dyDescent="0.35">
      <c r="A2413" s="20">
        <v>2389</v>
      </c>
      <c r="B2413" s="20">
        <v>10.809154463687065</v>
      </c>
      <c r="C2413" s="20">
        <v>-10.807279463687065</v>
      </c>
      <c r="D2413" s="20">
        <v>-2.8147671154951502E-2</v>
      </c>
      <c r="F2413" s="20">
        <v>58.071966934111359</v>
      </c>
      <c r="G2413" s="20">
        <v>1.0249999999999999</v>
      </c>
    </row>
    <row r="2414" spans="1:7" x14ac:dyDescent="0.35">
      <c r="A2414" s="20">
        <v>2390</v>
      </c>
      <c r="B2414" s="20">
        <v>5.8870080453025295</v>
      </c>
      <c r="C2414" s="20">
        <v>-5.8870080453025295</v>
      </c>
      <c r="D2414" s="20">
        <v>-1.5332773349898781E-2</v>
      </c>
      <c r="F2414" s="20">
        <v>58.096280087527354</v>
      </c>
      <c r="G2414" s="20">
        <v>1.0249999999999999</v>
      </c>
    </row>
    <row r="2415" spans="1:7" x14ac:dyDescent="0.35">
      <c r="A2415" s="20">
        <v>2391</v>
      </c>
      <c r="B2415" s="20">
        <v>11.356059621285347</v>
      </c>
      <c r="C2415" s="20">
        <v>-11.354809621285346</v>
      </c>
      <c r="D2415" s="20">
        <v>-2.957371911413301E-2</v>
      </c>
      <c r="F2415" s="20">
        <v>58.120593240943357</v>
      </c>
      <c r="G2415" s="20">
        <v>1.0249999999999999</v>
      </c>
    </row>
    <row r="2416" spans="1:7" x14ac:dyDescent="0.35">
      <c r="A2416" s="20">
        <v>2392</v>
      </c>
      <c r="B2416" s="20">
        <v>11.356059621285347</v>
      </c>
      <c r="C2416" s="20">
        <v>-11.356059621285347</v>
      </c>
      <c r="D2416" s="20">
        <v>-2.9576974752063161E-2</v>
      </c>
      <c r="F2416" s="20">
        <v>58.144906394359353</v>
      </c>
      <c r="G2416" s="20">
        <v>1.0249999999999999</v>
      </c>
    </row>
    <row r="2417" spans="1:7" x14ac:dyDescent="0.35">
      <c r="A2417" s="20">
        <v>2393</v>
      </c>
      <c r="B2417" s="20">
        <v>11.356059621285347</v>
      </c>
      <c r="C2417" s="20">
        <v>-11.355559621285346</v>
      </c>
      <c r="D2417" s="20">
        <v>-2.9575672496891098E-2</v>
      </c>
      <c r="F2417" s="20">
        <v>58.169219547775349</v>
      </c>
      <c r="G2417" s="20">
        <v>1.0250632911392406</v>
      </c>
    </row>
    <row r="2418" spans="1:7" x14ac:dyDescent="0.35">
      <c r="A2418" s="20">
        <v>2394</v>
      </c>
      <c r="B2418" s="20">
        <v>11.356059621285347</v>
      </c>
      <c r="C2418" s="20">
        <v>-11.355459621285346</v>
      </c>
      <c r="D2418" s="20">
        <v>-2.9575412045856689E-2</v>
      </c>
      <c r="F2418" s="20">
        <v>58.193532701191351</v>
      </c>
      <c r="G2418" s="20">
        <v>1.0254767441860466</v>
      </c>
    </row>
    <row r="2419" spans="1:7" x14ac:dyDescent="0.35">
      <c r="A2419" s="20">
        <v>2395</v>
      </c>
      <c r="B2419" s="20">
        <v>12.44986993648191</v>
      </c>
      <c r="C2419" s="20">
        <v>-12.44986993648191</v>
      </c>
      <c r="D2419" s="20">
        <v>-3.2425815032496037E-2</v>
      </c>
      <c r="F2419" s="20">
        <v>58.217845854607347</v>
      </c>
      <c r="G2419" s="20">
        <v>1.0257142857142858</v>
      </c>
    </row>
    <row r="2420" spans="1:7" x14ac:dyDescent="0.35">
      <c r="A2420" s="20">
        <v>2396</v>
      </c>
      <c r="B2420" s="20">
        <v>11.356059621285347</v>
      </c>
      <c r="C2420" s="20">
        <v>-11.354059621285346</v>
      </c>
      <c r="D2420" s="20">
        <v>-2.9571765731374922E-2</v>
      </c>
      <c r="F2420" s="20">
        <v>58.242159008023343</v>
      </c>
      <c r="G2420" s="20">
        <v>1.0257499999999999</v>
      </c>
    </row>
    <row r="2421" spans="1:7" x14ac:dyDescent="0.35">
      <c r="A2421" s="20">
        <v>2397</v>
      </c>
      <c r="B2421" s="20">
        <v>11.356059621285347</v>
      </c>
      <c r="C2421" s="20">
        <v>-11.356059621285347</v>
      </c>
      <c r="D2421" s="20">
        <v>-2.9576974752063161E-2</v>
      </c>
      <c r="F2421" s="20">
        <v>58.266472161439346</v>
      </c>
      <c r="G2421" s="20">
        <v>1.0258775877587758</v>
      </c>
    </row>
    <row r="2422" spans="1:7" x14ac:dyDescent="0.35">
      <c r="A2422" s="20">
        <v>2398</v>
      </c>
      <c r="B2422" s="20">
        <v>11.356059621285347</v>
      </c>
      <c r="C2422" s="20">
        <v>-11.356059621285347</v>
      </c>
      <c r="D2422" s="20">
        <v>-2.9576974752063161E-2</v>
      </c>
      <c r="F2422" s="20">
        <v>58.290785314855341</v>
      </c>
      <c r="G2422" s="20">
        <v>1.0259199999999999</v>
      </c>
    </row>
    <row r="2423" spans="1:7" x14ac:dyDescent="0.35">
      <c r="A2423" s="20">
        <v>2399</v>
      </c>
      <c r="B2423" s="20">
        <v>8.6215338332939382</v>
      </c>
      <c r="C2423" s="20">
        <v>-8.6215338332939382</v>
      </c>
      <c r="D2423" s="20">
        <v>-2.2454874050980973E-2</v>
      </c>
      <c r="F2423" s="20">
        <v>58.315098468271337</v>
      </c>
      <c r="G2423" s="20">
        <v>1.026</v>
      </c>
    </row>
    <row r="2424" spans="1:7" x14ac:dyDescent="0.35">
      <c r="A2424" s="20">
        <v>2400</v>
      </c>
      <c r="B2424" s="20">
        <v>11.356059621285347</v>
      </c>
      <c r="C2424" s="20">
        <v>-11.356059621285347</v>
      </c>
      <c r="D2424" s="20">
        <v>-2.9576974752063161E-2</v>
      </c>
      <c r="F2424" s="20">
        <v>58.33941162168734</v>
      </c>
      <c r="G2424" s="20">
        <v>1.026</v>
      </c>
    </row>
    <row r="2425" spans="1:7" x14ac:dyDescent="0.35">
      <c r="A2425" s="20">
        <v>2401</v>
      </c>
      <c r="B2425" s="20">
        <v>-5.0510951066631087</v>
      </c>
      <c r="C2425" s="20">
        <v>5.0582736780916804</v>
      </c>
      <c r="D2425" s="20">
        <v>1.3174326117971695E-2</v>
      </c>
      <c r="F2425" s="20">
        <v>58.363724775103336</v>
      </c>
      <c r="G2425" s="20">
        <v>1.026</v>
      </c>
    </row>
    <row r="2426" spans="1:7" x14ac:dyDescent="0.35">
      <c r="A2426" s="20">
        <v>2402</v>
      </c>
      <c r="B2426" s="20">
        <v>11.356059621285347</v>
      </c>
      <c r="C2426" s="20">
        <v>-11.351726287952014</v>
      </c>
      <c r="D2426" s="20">
        <v>-2.9565688540571983E-2</v>
      </c>
      <c r="F2426" s="20">
        <v>58.388037928519331</v>
      </c>
      <c r="G2426" s="20">
        <v>1.026</v>
      </c>
    </row>
    <row r="2427" spans="1:7" x14ac:dyDescent="0.35">
      <c r="A2427" s="20">
        <v>2403</v>
      </c>
      <c r="B2427" s="20">
        <v>-5.0510951066631087</v>
      </c>
      <c r="C2427" s="20">
        <v>5.2194284399964417</v>
      </c>
      <c r="D2427" s="20">
        <v>1.3594055362356586E-2</v>
      </c>
      <c r="F2427" s="20">
        <v>58.412351081935334</v>
      </c>
      <c r="G2427" s="20">
        <v>1.026</v>
      </c>
    </row>
    <row r="2428" spans="1:7" x14ac:dyDescent="0.35">
      <c r="A2428" s="20">
        <v>2404</v>
      </c>
      <c r="B2428" s="20">
        <v>11.356059621285347</v>
      </c>
      <c r="C2428" s="20">
        <v>-11.356059621285347</v>
      </c>
      <c r="D2428" s="20">
        <v>-2.9576974752063161E-2</v>
      </c>
      <c r="F2428" s="20">
        <v>58.43666423535133</v>
      </c>
      <c r="G2428" s="20">
        <v>1.026</v>
      </c>
    </row>
    <row r="2429" spans="1:7" x14ac:dyDescent="0.35">
      <c r="A2429" s="20">
        <v>2405</v>
      </c>
      <c r="B2429" s="20">
        <v>16.278206039669882</v>
      </c>
      <c r="C2429" s="20">
        <v>-16.053006039669881</v>
      </c>
      <c r="D2429" s="20">
        <v>-4.1810220284515635E-2</v>
      </c>
      <c r="F2429" s="20">
        <v>58.460977388767326</v>
      </c>
      <c r="G2429" s="20">
        <v>1.0261176470588236</v>
      </c>
    </row>
    <row r="2430" spans="1:7" x14ac:dyDescent="0.35">
      <c r="A2430" s="20">
        <v>2406</v>
      </c>
      <c r="B2430" s="20">
        <v>5.8870080453025295</v>
      </c>
      <c r="C2430" s="20">
        <v>-5.4731618914563755</v>
      </c>
      <c r="D2430" s="20">
        <v>-1.4254906761332852E-2</v>
      </c>
      <c r="F2430" s="20">
        <v>58.485290542183328</v>
      </c>
      <c r="G2430" s="20">
        <v>1.0262857142857142</v>
      </c>
    </row>
    <row r="2431" spans="1:7" x14ac:dyDescent="0.35">
      <c r="A2431" s="20">
        <v>2407</v>
      </c>
      <c r="B2431" s="20">
        <v>15.184395724473321</v>
      </c>
      <c r="C2431" s="20">
        <v>-14.931804815382412</v>
      </c>
      <c r="D2431" s="20">
        <v>-3.8890040098020683E-2</v>
      </c>
      <c r="F2431" s="20">
        <v>58.509603695599324</v>
      </c>
      <c r="G2431" s="20">
        <v>1.0263636363636364</v>
      </c>
    </row>
    <row r="2432" spans="1:7" x14ac:dyDescent="0.35">
      <c r="A2432" s="20">
        <v>2408</v>
      </c>
      <c r="B2432" s="20">
        <v>11.356059621285347</v>
      </c>
      <c r="C2432" s="20">
        <v>-11.354059621285346</v>
      </c>
      <c r="D2432" s="20">
        <v>-2.9571765731374922E-2</v>
      </c>
      <c r="F2432" s="20">
        <v>58.53391684901532</v>
      </c>
      <c r="G2432" s="20">
        <v>1.026375</v>
      </c>
    </row>
    <row r="2433" spans="1:7" x14ac:dyDescent="0.35">
      <c r="A2433" s="20">
        <v>2409</v>
      </c>
      <c r="B2433" s="20">
        <v>11.356059621285347</v>
      </c>
      <c r="C2433" s="20">
        <v>-11.337659621285347</v>
      </c>
      <c r="D2433" s="20">
        <v>-2.9529051761731383E-2</v>
      </c>
      <c r="F2433" s="20">
        <v>58.558230002431323</v>
      </c>
      <c r="G2433" s="20">
        <v>1.026375</v>
      </c>
    </row>
    <row r="2434" spans="1:7" x14ac:dyDescent="0.35">
      <c r="A2434" s="20">
        <v>2410</v>
      </c>
      <c r="B2434" s="20">
        <v>11.356059621285347</v>
      </c>
      <c r="C2434" s="20">
        <v>-11.356059621285347</v>
      </c>
      <c r="D2434" s="20">
        <v>-2.9576974752063161E-2</v>
      </c>
      <c r="F2434" s="20">
        <v>58.582543155847318</v>
      </c>
      <c r="G2434" s="20">
        <v>1.02645125</v>
      </c>
    </row>
    <row r="2435" spans="1:7" x14ac:dyDescent="0.35">
      <c r="A2435" s="20">
        <v>2411</v>
      </c>
      <c r="B2435" s="20">
        <v>11.356059621285347</v>
      </c>
      <c r="C2435" s="20">
        <v>-11.350019621285346</v>
      </c>
      <c r="D2435" s="20">
        <v>-2.9561243509584684E-2</v>
      </c>
      <c r="F2435" s="20">
        <v>58.606856309263314</v>
      </c>
      <c r="G2435" s="20">
        <v>1.026467741935484</v>
      </c>
    </row>
    <row r="2436" spans="1:7" x14ac:dyDescent="0.35">
      <c r="A2436" s="20">
        <v>2412</v>
      </c>
      <c r="B2436" s="20">
        <v>3.1524822573111209</v>
      </c>
      <c r="C2436" s="20">
        <v>-3.1524822573111209</v>
      </c>
      <c r="D2436" s="20">
        <v>-8.2106726488165912E-3</v>
      </c>
      <c r="F2436" s="20">
        <v>58.631169462679317</v>
      </c>
      <c r="G2436" s="20">
        <v>1.0265010000000001</v>
      </c>
    </row>
    <row r="2437" spans="1:7" x14ac:dyDescent="0.35">
      <c r="A2437" s="20">
        <v>2413</v>
      </c>
      <c r="B2437" s="20">
        <v>11.356059621285347</v>
      </c>
      <c r="C2437" s="20">
        <v>-11.347726287952014</v>
      </c>
      <c r="D2437" s="20">
        <v>-2.9555270499195509E-2</v>
      </c>
      <c r="F2437" s="20">
        <v>58.655482616095313</v>
      </c>
      <c r="G2437" s="20">
        <v>1.0266285714285714</v>
      </c>
    </row>
    <row r="2438" spans="1:7" x14ac:dyDescent="0.35">
      <c r="A2438" s="20">
        <v>2414</v>
      </c>
      <c r="B2438" s="20">
        <v>5.8870080453025295</v>
      </c>
      <c r="C2438" s="20">
        <v>-5.8563413786358627</v>
      </c>
      <c r="D2438" s="20">
        <v>-1.5252901699345817E-2</v>
      </c>
      <c r="F2438" s="20">
        <v>58.679795769511308</v>
      </c>
      <c r="G2438" s="20">
        <v>1.0266666666666666</v>
      </c>
    </row>
    <row r="2439" spans="1:7" x14ac:dyDescent="0.35">
      <c r="A2439" s="20">
        <v>2415</v>
      </c>
      <c r="B2439" s="20">
        <v>11.356059621285347</v>
      </c>
      <c r="C2439" s="20">
        <v>-11.350476287952013</v>
      </c>
      <c r="D2439" s="20">
        <v>-2.9562432902641832E-2</v>
      </c>
      <c r="F2439" s="20">
        <v>58.704108922927311</v>
      </c>
      <c r="G2439" s="20">
        <v>1.0266666666666666</v>
      </c>
    </row>
    <row r="2440" spans="1:7" x14ac:dyDescent="0.35">
      <c r="A2440" s="20">
        <v>2416</v>
      </c>
      <c r="B2440" s="20">
        <v>-3.9572847914665452</v>
      </c>
      <c r="C2440" s="20">
        <v>3.9575347914665451</v>
      </c>
      <c r="D2440" s="20">
        <v>1.030744030158314E-2</v>
      </c>
      <c r="F2440" s="20">
        <v>58.728422076343307</v>
      </c>
      <c r="G2440" s="20">
        <v>1.0269239999999999</v>
      </c>
    </row>
    <row r="2441" spans="1:7" x14ac:dyDescent="0.35">
      <c r="A2441" s="20">
        <v>2417</v>
      </c>
      <c r="B2441" s="20">
        <v>11.356059621285347</v>
      </c>
      <c r="C2441" s="20">
        <v>-11.356059621285347</v>
      </c>
      <c r="D2441" s="20">
        <v>-2.9576974752063161E-2</v>
      </c>
      <c r="F2441" s="20">
        <v>58.752735229759303</v>
      </c>
      <c r="G2441" s="20">
        <v>1.0269999999999999</v>
      </c>
    </row>
    <row r="2442" spans="1:7" x14ac:dyDescent="0.35">
      <c r="A2442" s="20">
        <v>2418</v>
      </c>
      <c r="B2442" s="20">
        <v>-5.0510951066631087</v>
      </c>
      <c r="C2442" s="20">
        <v>5.0512951066631091</v>
      </c>
      <c r="D2442" s="20">
        <v>1.3156150356498812E-2</v>
      </c>
      <c r="F2442" s="20">
        <v>58.777048383175305</v>
      </c>
      <c r="G2442" s="20">
        <v>1.0272727272727273</v>
      </c>
    </row>
    <row r="2443" spans="1:7" x14ac:dyDescent="0.35">
      <c r="A2443" s="20">
        <v>2419</v>
      </c>
      <c r="B2443" s="20">
        <v>-5.0510951066631087</v>
      </c>
      <c r="C2443" s="20">
        <v>5.0510951066631087</v>
      </c>
      <c r="D2443" s="20">
        <v>1.3155629454429987E-2</v>
      </c>
      <c r="F2443" s="20">
        <v>58.801361536591301</v>
      </c>
      <c r="G2443" s="20">
        <v>1.0273469387755103</v>
      </c>
    </row>
    <row r="2444" spans="1:7" x14ac:dyDescent="0.35">
      <c r="A2444" s="20">
        <v>2420</v>
      </c>
      <c r="B2444" s="20">
        <v>-5.0510951066631087</v>
      </c>
      <c r="C2444" s="20">
        <v>5.1993464403916212</v>
      </c>
      <c r="D2444" s="20">
        <v>1.3541751586655248E-2</v>
      </c>
      <c r="F2444" s="20">
        <v>58.825674690007297</v>
      </c>
      <c r="G2444" s="20">
        <v>1.0275000000000001</v>
      </c>
    </row>
    <row r="2445" spans="1:7" x14ac:dyDescent="0.35">
      <c r="A2445" s="20">
        <v>2421</v>
      </c>
      <c r="B2445" s="20">
        <v>11.356059621285347</v>
      </c>
      <c r="C2445" s="20">
        <v>-11.35589295461868</v>
      </c>
      <c r="D2445" s="20">
        <v>-2.9576540667005807E-2</v>
      </c>
      <c r="F2445" s="20">
        <v>58.8499878434233</v>
      </c>
      <c r="G2445" s="20">
        <v>1.0275000000000001</v>
      </c>
    </row>
    <row r="2446" spans="1:7" x14ac:dyDescent="0.35">
      <c r="A2446" s="20">
        <v>2422</v>
      </c>
      <c r="B2446" s="20">
        <v>11.356059621285347</v>
      </c>
      <c r="C2446" s="20">
        <v>-11.354059621285346</v>
      </c>
      <c r="D2446" s="20">
        <v>-2.9571765731374922E-2</v>
      </c>
      <c r="F2446" s="20">
        <v>58.874300996839295</v>
      </c>
      <c r="G2446" s="20">
        <v>1.0276000000000001</v>
      </c>
    </row>
    <row r="2447" spans="1:7" x14ac:dyDescent="0.35">
      <c r="A2447" s="20">
        <v>2423</v>
      </c>
      <c r="B2447" s="20">
        <v>11.356059621285347</v>
      </c>
      <c r="C2447" s="20">
        <v>-11.355926287952013</v>
      </c>
      <c r="D2447" s="20">
        <v>-2.9576627484017275E-2</v>
      </c>
      <c r="F2447" s="20">
        <v>58.898614150255291</v>
      </c>
      <c r="G2447" s="20">
        <v>1.0276470588235294</v>
      </c>
    </row>
    <row r="2448" spans="1:7" x14ac:dyDescent="0.35">
      <c r="A2448" s="20">
        <v>2424</v>
      </c>
      <c r="B2448" s="20">
        <v>11.356059621285347</v>
      </c>
      <c r="C2448" s="20">
        <v>-11.343659621285347</v>
      </c>
      <c r="D2448" s="20">
        <v>-2.9544678823796095E-2</v>
      </c>
      <c r="F2448" s="20">
        <v>58.922927303671294</v>
      </c>
      <c r="G2448" s="20">
        <v>1.0277927272727272</v>
      </c>
    </row>
    <row r="2449" spans="1:7" x14ac:dyDescent="0.35">
      <c r="A2449" s="20">
        <v>2425</v>
      </c>
      <c r="B2449" s="20">
        <v>19.559636985259573</v>
      </c>
      <c r="C2449" s="20">
        <v>-19.55935127097386</v>
      </c>
      <c r="D2449" s="20">
        <v>-5.0942532709497126E-2</v>
      </c>
      <c r="F2449" s="20">
        <v>58.94724045708729</v>
      </c>
      <c r="G2449" s="20">
        <v>1.028</v>
      </c>
    </row>
    <row r="2450" spans="1:7" x14ac:dyDescent="0.35">
      <c r="A2450" s="20">
        <v>2426</v>
      </c>
      <c r="B2450" s="20">
        <v>-5.0510951066631087</v>
      </c>
      <c r="C2450" s="20">
        <v>5.0510951066631087</v>
      </c>
      <c r="D2450" s="20">
        <v>1.3155629454429987E-2</v>
      </c>
      <c r="F2450" s="20">
        <v>58.971553610503285</v>
      </c>
      <c r="G2450" s="20">
        <v>1.0280254777070064</v>
      </c>
    </row>
    <row r="2451" spans="1:7" x14ac:dyDescent="0.35">
      <c r="A2451" s="20">
        <v>2427</v>
      </c>
      <c r="B2451" s="20">
        <v>5.8870080453025295</v>
      </c>
      <c r="C2451" s="20">
        <v>-5.8869880453025294</v>
      </c>
      <c r="D2451" s="20">
        <v>-1.5332721259691899E-2</v>
      </c>
      <c r="F2451" s="20">
        <v>58.995866763919288</v>
      </c>
      <c r="G2451" s="20">
        <v>1.0282909090909091</v>
      </c>
    </row>
    <row r="2452" spans="1:7" x14ac:dyDescent="0.35">
      <c r="A2452" s="20">
        <v>2428</v>
      </c>
      <c r="B2452" s="20">
        <v>11.356059621285347</v>
      </c>
      <c r="C2452" s="20">
        <v>-11.356031049856776</v>
      </c>
      <c r="D2452" s="20">
        <v>-2.9576900337481903E-2</v>
      </c>
      <c r="F2452" s="20">
        <v>59.020179917335284</v>
      </c>
      <c r="G2452" s="20">
        <v>1.028375</v>
      </c>
    </row>
    <row r="2453" spans="1:7" x14ac:dyDescent="0.35">
      <c r="A2453" s="20">
        <v>2429</v>
      </c>
      <c r="B2453" s="20">
        <v>7.5277235180973747</v>
      </c>
      <c r="C2453" s="20">
        <v>-7.5134020895259459</v>
      </c>
      <c r="D2453" s="20">
        <v>-1.9568733461691256E-2</v>
      </c>
      <c r="F2453" s="20">
        <v>59.04449307075128</v>
      </c>
      <c r="G2453" s="20">
        <v>1.0285405405405406</v>
      </c>
    </row>
    <row r="2454" spans="1:7" x14ac:dyDescent="0.35">
      <c r="A2454" s="20">
        <v>2430</v>
      </c>
      <c r="B2454" s="20">
        <v>11.356059621285347</v>
      </c>
      <c r="C2454" s="20">
        <v>-11.349059621285347</v>
      </c>
      <c r="D2454" s="20">
        <v>-2.9558743179654332E-2</v>
      </c>
      <c r="F2454" s="20">
        <v>59.068806224167282</v>
      </c>
      <c r="G2454" s="20">
        <v>1.0285714285714285</v>
      </c>
    </row>
    <row r="2455" spans="1:7" x14ac:dyDescent="0.35">
      <c r="A2455" s="20">
        <v>2431</v>
      </c>
      <c r="B2455" s="20">
        <v>-5.0510951066631087</v>
      </c>
      <c r="C2455" s="20">
        <v>5.0511151066631088</v>
      </c>
      <c r="D2455" s="20">
        <v>1.3155681544636869E-2</v>
      </c>
      <c r="F2455" s="20">
        <v>59.093119377583278</v>
      </c>
      <c r="G2455" s="20">
        <v>1.0285714285714285</v>
      </c>
    </row>
    <row r="2456" spans="1:7" x14ac:dyDescent="0.35">
      <c r="A2456" s="20">
        <v>2432</v>
      </c>
      <c r="B2456" s="20">
        <v>11.356059621285347</v>
      </c>
      <c r="C2456" s="20">
        <v>-11.35591676414249</v>
      </c>
      <c r="D2456" s="20">
        <v>-2.957660267915686E-2</v>
      </c>
      <c r="F2456" s="20">
        <v>59.117432530999274</v>
      </c>
      <c r="G2456" s="20">
        <v>1.0285857142857142</v>
      </c>
    </row>
    <row r="2457" spans="1:7" x14ac:dyDescent="0.35">
      <c r="A2457" s="20">
        <v>2433</v>
      </c>
      <c r="B2457" s="20">
        <v>11.356059621285347</v>
      </c>
      <c r="C2457" s="20">
        <v>-11.356059621285347</v>
      </c>
      <c r="D2457" s="20">
        <v>-2.9576974752063161E-2</v>
      </c>
      <c r="F2457" s="20">
        <v>59.141745684415277</v>
      </c>
      <c r="G2457" s="20">
        <v>1.0286144578313252</v>
      </c>
    </row>
    <row r="2458" spans="1:7" x14ac:dyDescent="0.35">
      <c r="A2458" s="20">
        <v>2434</v>
      </c>
      <c r="B2458" s="20">
        <v>5.8870080453025295</v>
      </c>
      <c r="C2458" s="20">
        <v>-5.8857080453025299</v>
      </c>
      <c r="D2458" s="20">
        <v>-1.5329387486451429E-2</v>
      </c>
      <c r="F2458" s="20">
        <v>59.166058837831272</v>
      </c>
      <c r="G2458" s="20">
        <v>1.0287500000000001</v>
      </c>
    </row>
    <row r="2459" spans="1:7" x14ac:dyDescent="0.35">
      <c r="A2459" s="20">
        <v>2435</v>
      </c>
      <c r="B2459" s="20">
        <v>11.356059621285347</v>
      </c>
      <c r="C2459" s="20">
        <v>-11.351163621285346</v>
      </c>
      <c r="D2459" s="20">
        <v>-2.9564223069418357E-2</v>
      </c>
      <c r="F2459" s="20">
        <v>59.190371991247268</v>
      </c>
      <c r="G2459" s="20">
        <v>1.0289999999999999</v>
      </c>
    </row>
    <row r="2460" spans="1:7" x14ac:dyDescent="0.35">
      <c r="A2460" s="20">
        <v>2436</v>
      </c>
      <c r="B2460" s="20">
        <v>-5.0510951066631087</v>
      </c>
      <c r="C2460" s="20">
        <v>5.0514797220477243</v>
      </c>
      <c r="D2460" s="20">
        <v>1.3156631189177724E-2</v>
      </c>
      <c r="F2460" s="20">
        <v>59.214685144663271</v>
      </c>
      <c r="G2460" s="20">
        <v>1.0289999999999999</v>
      </c>
    </row>
    <row r="2461" spans="1:7" x14ac:dyDescent="0.35">
      <c r="A2461" s="20">
        <v>2437</v>
      </c>
      <c r="B2461" s="20">
        <v>0.96486162691799038</v>
      </c>
      <c r="C2461" s="20">
        <v>-0.96486162691799038</v>
      </c>
      <c r="D2461" s="20">
        <v>-2.512992087950831E-3</v>
      </c>
      <c r="F2461" s="20">
        <v>59.238998298079267</v>
      </c>
      <c r="G2461" s="20">
        <v>1.0290416666666666</v>
      </c>
    </row>
    <row r="2462" spans="1:7" x14ac:dyDescent="0.35">
      <c r="A2462" s="20">
        <v>2438</v>
      </c>
      <c r="B2462" s="20">
        <v>-5.0510951066631087</v>
      </c>
      <c r="C2462" s="20">
        <v>5.0544284399964416</v>
      </c>
      <c r="D2462" s="20">
        <v>1.3164311155577047E-2</v>
      </c>
      <c r="F2462" s="20">
        <v>59.263311451495262</v>
      </c>
      <c r="G2462" s="20">
        <v>1.0290999999999999</v>
      </c>
    </row>
    <row r="2463" spans="1:7" x14ac:dyDescent="0.35">
      <c r="A2463" s="20">
        <v>2439</v>
      </c>
      <c r="B2463" s="20">
        <v>11.356059621285347</v>
      </c>
      <c r="C2463" s="20">
        <v>-11.356059621285347</v>
      </c>
      <c r="D2463" s="20">
        <v>-2.9576974752063161E-2</v>
      </c>
      <c r="F2463" s="20">
        <v>59.287624604911265</v>
      </c>
      <c r="G2463" s="20">
        <v>1.0293749999999999</v>
      </c>
    </row>
    <row r="2464" spans="1:7" x14ac:dyDescent="0.35">
      <c r="A2464" s="20">
        <v>2440</v>
      </c>
      <c r="B2464" s="20">
        <v>11.356059621285347</v>
      </c>
      <c r="C2464" s="20">
        <v>-11.354059621285346</v>
      </c>
      <c r="D2464" s="20">
        <v>-2.9571765731374922E-2</v>
      </c>
      <c r="F2464" s="20">
        <v>59.311937758327261</v>
      </c>
      <c r="G2464" s="20">
        <v>1.0294615384615384</v>
      </c>
    </row>
    <row r="2465" spans="1:7" x14ac:dyDescent="0.35">
      <c r="A2465" s="20">
        <v>2441</v>
      </c>
      <c r="B2465" s="20">
        <v>16.278206039669882</v>
      </c>
      <c r="C2465" s="20">
        <v>-15.199406039669883</v>
      </c>
      <c r="D2465" s="20">
        <v>-3.9587010254776157E-2</v>
      </c>
      <c r="F2465" s="20">
        <v>59.336250911743257</v>
      </c>
      <c r="G2465" s="20">
        <v>1.0297033333333332</v>
      </c>
    </row>
    <row r="2466" spans="1:7" x14ac:dyDescent="0.35">
      <c r="A2466" s="20">
        <v>2442</v>
      </c>
      <c r="B2466" s="20">
        <v>11.356059621285347</v>
      </c>
      <c r="C2466" s="20">
        <v>-10.09664295461868</v>
      </c>
      <c r="D2466" s="20">
        <v>-2.629681101617469E-2</v>
      </c>
      <c r="F2466" s="20">
        <v>59.360564065159259</v>
      </c>
      <c r="G2466" s="20">
        <v>1.0297499999999999</v>
      </c>
    </row>
    <row r="2467" spans="1:7" x14ac:dyDescent="0.35">
      <c r="A2467" s="20">
        <v>2443</v>
      </c>
      <c r="B2467" s="20">
        <v>11.356059621285347</v>
      </c>
      <c r="C2467" s="20">
        <v>-9.3309101212853474</v>
      </c>
      <c r="D2467" s="20">
        <v>-2.4302451930926922E-2</v>
      </c>
      <c r="F2467" s="20">
        <v>59.384877218575255</v>
      </c>
      <c r="G2467" s="20">
        <v>1.0299</v>
      </c>
    </row>
    <row r="2468" spans="1:7" x14ac:dyDescent="0.35">
      <c r="A2468" s="20">
        <v>2444</v>
      </c>
      <c r="B2468" s="20">
        <v>11.356059621285347</v>
      </c>
      <c r="C2468" s="20">
        <v>-10.270059621285347</v>
      </c>
      <c r="D2468" s="20">
        <v>-2.6748476518350561E-2</v>
      </c>
      <c r="F2468" s="20">
        <v>59.409190371991251</v>
      </c>
      <c r="G2468" s="20">
        <v>1.0299897959183673</v>
      </c>
    </row>
    <row r="2469" spans="1:7" x14ac:dyDescent="0.35">
      <c r="A2469" s="20">
        <v>2445</v>
      </c>
      <c r="B2469" s="20">
        <v>11.356059621285347</v>
      </c>
      <c r="C2469" s="20">
        <v>-9.6280596212853471</v>
      </c>
      <c r="D2469" s="20">
        <v>-2.5076380877426536E-2</v>
      </c>
      <c r="F2469" s="20">
        <v>59.433503525407254</v>
      </c>
      <c r="G2469" s="20">
        <v>1.03</v>
      </c>
    </row>
    <row r="2470" spans="1:7" x14ac:dyDescent="0.35">
      <c r="A2470" s="20">
        <v>2446</v>
      </c>
      <c r="B2470" s="20">
        <v>11.356059621285347</v>
      </c>
      <c r="C2470" s="20">
        <v>-9.6762596212853467</v>
      </c>
      <c r="D2470" s="20">
        <v>-2.5201918276013043E-2</v>
      </c>
      <c r="F2470" s="20">
        <v>59.457816678823249</v>
      </c>
      <c r="G2470" s="20">
        <v>1.03</v>
      </c>
    </row>
    <row r="2471" spans="1:7" x14ac:dyDescent="0.35">
      <c r="A2471" s="20">
        <v>2447</v>
      </c>
      <c r="B2471" s="20">
        <v>10.262249306088783</v>
      </c>
      <c r="C2471" s="20">
        <v>-5.9902493060887831</v>
      </c>
      <c r="D2471" s="20">
        <v>-1.5601666281556407E-2</v>
      </c>
      <c r="F2471" s="20">
        <v>59.482129832239245</v>
      </c>
      <c r="G2471" s="20">
        <v>1.03</v>
      </c>
    </row>
    <row r="2472" spans="1:7" x14ac:dyDescent="0.35">
      <c r="A2472" s="20">
        <v>2448</v>
      </c>
      <c r="B2472" s="20">
        <v>24.481783403644112</v>
      </c>
      <c r="C2472" s="20">
        <v>-23.406783403644113</v>
      </c>
      <c r="D2472" s="20">
        <v>-6.0963209497330383E-2</v>
      </c>
      <c r="F2472" s="20">
        <v>59.506442985655248</v>
      </c>
      <c r="G2472" s="20">
        <v>1.03</v>
      </c>
    </row>
    <row r="2473" spans="1:7" x14ac:dyDescent="0.35">
      <c r="A2473" s="20">
        <v>2449</v>
      </c>
      <c r="B2473" s="20">
        <v>11.356059621285347</v>
      </c>
      <c r="C2473" s="20">
        <v>-10.276059621285347</v>
      </c>
      <c r="D2473" s="20">
        <v>-2.6764103580415269E-2</v>
      </c>
      <c r="F2473" s="20">
        <v>59.530756139071244</v>
      </c>
      <c r="G2473" s="20">
        <v>1.03</v>
      </c>
    </row>
    <row r="2474" spans="1:7" x14ac:dyDescent="0.35">
      <c r="A2474" s="20">
        <v>2450</v>
      </c>
      <c r="B2474" s="20">
        <v>6.980818360499093</v>
      </c>
      <c r="C2474" s="20">
        <v>-5.9654830271657593</v>
      </c>
      <c r="D2474" s="20">
        <v>-1.5537162251916068E-2</v>
      </c>
      <c r="F2474" s="20">
        <v>59.555069292487239</v>
      </c>
      <c r="G2474" s="20">
        <v>1.03</v>
      </c>
    </row>
    <row r="2475" spans="1:7" x14ac:dyDescent="0.35">
      <c r="A2475" s="20">
        <v>2451</v>
      </c>
      <c r="B2475" s="20">
        <v>16.825111197268164</v>
      </c>
      <c r="C2475" s="20">
        <v>-15.670611197268164</v>
      </c>
      <c r="D2475" s="20">
        <v>-4.0814268961942825E-2</v>
      </c>
      <c r="F2475" s="20">
        <v>59.579382445903235</v>
      </c>
      <c r="G2475" s="20">
        <v>1.03</v>
      </c>
    </row>
    <row r="2476" spans="1:7" x14ac:dyDescent="0.35">
      <c r="A2476" s="20">
        <v>2452</v>
      </c>
      <c r="B2476" s="20">
        <v>11.902964778883629</v>
      </c>
      <c r="C2476" s="20">
        <v>-10.567964778883628</v>
      </c>
      <c r="D2476" s="20">
        <v>-2.7524373582881508E-2</v>
      </c>
      <c r="F2476" s="20">
        <v>59.603695599319238</v>
      </c>
      <c r="G2476" s="20">
        <v>1.030125</v>
      </c>
    </row>
    <row r="2477" spans="1:7" x14ac:dyDescent="0.35">
      <c r="A2477" s="20">
        <v>2453</v>
      </c>
      <c r="B2477" s="20">
        <v>11.356059621285347</v>
      </c>
      <c r="C2477" s="20">
        <v>-9.8090596212853463</v>
      </c>
      <c r="D2477" s="20">
        <v>-2.5547797249711967E-2</v>
      </c>
      <c r="F2477" s="20">
        <v>59.628008752735234</v>
      </c>
      <c r="G2477" s="20">
        <v>1.0302899999999999</v>
      </c>
    </row>
    <row r="2478" spans="1:7" x14ac:dyDescent="0.35">
      <c r="A2478" s="20">
        <v>2454</v>
      </c>
      <c r="B2478" s="20">
        <v>8.6215338332939382</v>
      </c>
      <c r="C2478" s="20">
        <v>-7.6130766904367952</v>
      </c>
      <c r="D2478" s="20">
        <v>-1.9828336990809436E-2</v>
      </c>
      <c r="F2478" s="20">
        <v>59.652321906151229</v>
      </c>
      <c r="G2478" s="20">
        <v>1.0304098360655738</v>
      </c>
    </row>
    <row r="2479" spans="1:7" x14ac:dyDescent="0.35">
      <c r="A2479" s="20">
        <v>2455</v>
      </c>
      <c r="B2479" s="20">
        <v>12.44986993648191</v>
      </c>
      <c r="C2479" s="20">
        <v>-10.62986993648191</v>
      </c>
      <c r="D2479" s="20">
        <v>-2.7685606206200516E-2</v>
      </c>
      <c r="F2479" s="20">
        <v>59.676635059567232</v>
      </c>
      <c r="G2479" s="20">
        <v>1.03088</v>
      </c>
    </row>
    <row r="2480" spans="1:7" x14ac:dyDescent="0.35">
      <c r="A2480" s="20">
        <v>2456</v>
      </c>
      <c r="B2480" s="20">
        <v>11.356059621285347</v>
      </c>
      <c r="C2480" s="20">
        <v>-9.5473929546186795</v>
      </c>
      <c r="D2480" s="20">
        <v>-2.4866283709667647E-2</v>
      </c>
      <c r="F2480" s="20">
        <v>59.700948212983228</v>
      </c>
      <c r="G2480" s="20">
        <v>1.0309142857142857</v>
      </c>
    </row>
    <row r="2481" spans="1:7" x14ac:dyDescent="0.35">
      <c r="A2481" s="20">
        <v>2457</v>
      </c>
      <c r="B2481" s="20">
        <v>11.356059621285347</v>
      </c>
      <c r="C2481" s="20">
        <v>-10.333016143024476</v>
      </c>
      <c r="D2481" s="20">
        <v>-2.6912447430449838E-2</v>
      </c>
      <c r="F2481" s="20">
        <v>59.725261366399224</v>
      </c>
      <c r="G2481" s="20">
        <v>1.0309292094387414</v>
      </c>
    </row>
    <row r="2482" spans="1:7" x14ac:dyDescent="0.35">
      <c r="A2482" s="20">
        <v>2458</v>
      </c>
      <c r="B2482" s="20">
        <v>8.6215338332939382</v>
      </c>
      <c r="C2482" s="20">
        <v>-7.5197338332939383</v>
      </c>
      <c r="D2482" s="20">
        <v>-1.9585224553831299E-2</v>
      </c>
      <c r="F2482" s="20">
        <v>59.749574519815226</v>
      </c>
      <c r="G2482" s="20">
        <v>1.031372549019608</v>
      </c>
    </row>
    <row r="2483" spans="1:7" x14ac:dyDescent="0.35">
      <c r="A2483" s="20">
        <v>2459</v>
      </c>
      <c r="B2483" s="20">
        <v>3.1524822573111209</v>
      </c>
      <c r="C2483" s="20">
        <v>-2.1299822573111209</v>
      </c>
      <c r="D2483" s="20">
        <v>-5.5475608219555106E-3</v>
      </c>
      <c r="F2483" s="20">
        <v>59.773887673231222</v>
      </c>
      <c r="G2483" s="20">
        <v>1.0315000000000001</v>
      </c>
    </row>
    <row r="2484" spans="1:7" x14ac:dyDescent="0.35">
      <c r="A2484" s="20">
        <v>2460</v>
      </c>
      <c r="B2484" s="20">
        <v>9.1684389908922199</v>
      </c>
      <c r="C2484" s="20">
        <v>-8.1605566379510428</v>
      </c>
      <c r="D2484" s="20">
        <v>-2.1254254177307703E-2</v>
      </c>
      <c r="F2484" s="20">
        <v>59.798200826647218</v>
      </c>
      <c r="G2484" s="20">
        <v>1.0316400000000001</v>
      </c>
    </row>
    <row r="2485" spans="1:7" x14ac:dyDescent="0.35">
      <c r="A2485" s="20">
        <v>2461</v>
      </c>
      <c r="B2485" s="20">
        <v>9.7153441484905017</v>
      </c>
      <c r="C2485" s="20">
        <v>-8.6773441484905014</v>
      </c>
      <c r="D2485" s="20">
        <v>-2.2600232594218929E-2</v>
      </c>
      <c r="F2485" s="20">
        <v>59.822513980063221</v>
      </c>
      <c r="G2485" s="20">
        <v>1.0317033333333334</v>
      </c>
    </row>
    <row r="2486" spans="1:7" x14ac:dyDescent="0.35">
      <c r="A2486" s="20">
        <v>2462</v>
      </c>
      <c r="B2486" s="20">
        <v>16.825111197268164</v>
      </c>
      <c r="C2486" s="20">
        <v>-15.718027863934831</v>
      </c>
      <c r="D2486" s="20">
        <v>-4.0937766160759774E-2</v>
      </c>
      <c r="F2486" s="20">
        <v>59.846827133479216</v>
      </c>
      <c r="G2486" s="20">
        <v>1.0317647058823529</v>
      </c>
    </row>
    <row r="2487" spans="1:7" x14ac:dyDescent="0.35">
      <c r="A2487" s="20">
        <v>2463</v>
      </c>
      <c r="B2487" s="20">
        <v>6.4339132029008113</v>
      </c>
      <c r="C2487" s="20">
        <v>-5.2714132029008116</v>
      </c>
      <c r="D2487" s="20">
        <v>-1.3729450215077561E-2</v>
      </c>
      <c r="F2487" s="20">
        <v>59.871140286895212</v>
      </c>
      <c r="G2487" s="20">
        <v>1.032</v>
      </c>
    </row>
    <row r="2488" spans="1:7" x14ac:dyDescent="0.35">
      <c r="A2488" s="20">
        <v>2464</v>
      </c>
      <c r="B2488" s="20">
        <v>11.902964778883629</v>
      </c>
      <c r="C2488" s="20">
        <v>-10.791964778883628</v>
      </c>
      <c r="D2488" s="20">
        <v>-2.8107783899964035E-2</v>
      </c>
      <c r="F2488" s="20">
        <v>59.895453440311215</v>
      </c>
      <c r="G2488" s="20">
        <v>1.032</v>
      </c>
    </row>
    <row r="2489" spans="1:7" x14ac:dyDescent="0.35">
      <c r="A2489" s="20">
        <v>2465</v>
      </c>
      <c r="B2489" s="20">
        <v>11.356059621285347</v>
      </c>
      <c r="C2489" s="20">
        <v>-9.5546310498567752</v>
      </c>
      <c r="D2489" s="20">
        <v>-2.4885135403586982E-2</v>
      </c>
      <c r="F2489" s="20">
        <v>59.919766593727211</v>
      </c>
      <c r="G2489" s="20">
        <v>1.0320666666666667</v>
      </c>
    </row>
    <row r="2490" spans="1:7" x14ac:dyDescent="0.35">
      <c r="A2490" s="20">
        <v>2466</v>
      </c>
      <c r="B2490" s="20">
        <v>11.356059621285347</v>
      </c>
      <c r="C2490" s="20">
        <v>-10.356059621285347</v>
      </c>
      <c r="D2490" s="20">
        <v>-2.6972464407944742E-2</v>
      </c>
      <c r="F2490" s="20">
        <v>59.944079747143206</v>
      </c>
      <c r="G2490" s="20">
        <v>1.0321061999999999</v>
      </c>
    </row>
    <row r="2491" spans="1:7" x14ac:dyDescent="0.35">
      <c r="A2491" s="20">
        <v>2467</v>
      </c>
      <c r="B2491" s="20">
        <v>20.106542142857855</v>
      </c>
      <c r="C2491" s="20">
        <v>-18.921542142857856</v>
      </c>
      <c r="D2491" s="20">
        <v>-4.9281352237745844E-2</v>
      </c>
      <c r="F2491" s="20">
        <v>59.968392900559209</v>
      </c>
      <c r="G2491" s="20">
        <v>1.0325</v>
      </c>
    </row>
    <row r="2492" spans="1:7" x14ac:dyDescent="0.35">
      <c r="A2492" s="20">
        <v>2468</v>
      </c>
      <c r="B2492" s="20">
        <v>8.0746286756956565</v>
      </c>
      <c r="C2492" s="20">
        <v>-7.0024586756956566</v>
      </c>
      <c r="D2492" s="20">
        <v>-1.8237976055111089E-2</v>
      </c>
      <c r="F2492" s="20">
        <v>59.992706053975205</v>
      </c>
      <c r="G2492" s="20">
        <v>1.0329411764705883</v>
      </c>
    </row>
    <row r="2493" spans="1:7" x14ac:dyDescent="0.35">
      <c r="A2493" s="20">
        <v>2469</v>
      </c>
      <c r="B2493" s="20">
        <v>14.090585409276756</v>
      </c>
      <c r="C2493" s="20">
        <v>-12.953918742610089</v>
      </c>
      <c r="D2493" s="20">
        <v>-3.3738615361997418E-2</v>
      </c>
      <c r="F2493" s="20">
        <v>60.017019207391201</v>
      </c>
      <c r="G2493" s="20">
        <v>1.0329622222222221</v>
      </c>
    </row>
    <row r="2494" spans="1:7" x14ac:dyDescent="0.35">
      <c r="A2494" s="20">
        <v>2470</v>
      </c>
      <c r="B2494" s="20">
        <v>11.356059621285347</v>
      </c>
      <c r="C2494" s="20">
        <v>-10.324419621285347</v>
      </c>
      <c r="D2494" s="20">
        <v>-2.689005770065684E-2</v>
      </c>
      <c r="F2494" s="20">
        <v>60.041332360807203</v>
      </c>
      <c r="G2494" s="20">
        <v>1.0333333333333334</v>
      </c>
    </row>
    <row r="2495" spans="1:7" x14ac:dyDescent="0.35">
      <c r="A2495" s="20">
        <v>2471</v>
      </c>
      <c r="B2495" s="20">
        <v>5.8870080453025295</v>
      </c>
      <c r="C2495" s="20">
        <v>-4.6070080453025293</v>
      </c>
      <c r="D2495" s="20">
        <v>-1.1999000109427206E-2</v>
      </c>
      <c r="F2495" s="20">
        <v>60.065645514223199</v>
      </c>
      <c r="G2495" s="20">
        <v>1.0333333333333334</v>
      </c>
    </row>
    <row r="2496" spans="1:7" x14ac:dyDescent="0.35">
      <c r="A2496" s="20">
        <v>2472</v>
      </c>
      <c r="B2496" s="20">
        <v>-11.067051840244208</v>
      </c>
      <c r="C2496" s="20">
        <v>12.424654506910874</v>
      </c>
      <c r="D2496" s="20">
        <v>3.2360141185346886E-2</v>
      </c>
      <c r="F2496" s="20">
        <v>60.089958667639195</v>
      </c>
      <c r="G2496" s="20">
        <v>1.0333333333333334</v>
      </c>
    </row>
    <row r="2497" spans="1:7" x14ac:dyDescent="0.35">
      <c r="A2497" s="20">
        <v>2473</v>
      </c>
      <c r="B2497" s="20">
        <v>11.356059621285347</v>
      </c>
      <c r="C2497" s="20">
        <v>-10.356059621285347</v>
      </c>
      <c r="D2497" s="20">
        <v>-2.6972464407944742E-2</v>
      </c>
      <c r="F2497" s="20">
        <v>60.114271821055198</v>
      </c>
      <c r="G2497" s="20">
        <v>1.0333333333333334</v>
      </c>
    </row>
    <row r="2498" spans="1:7" x14ac:dyDescent="0.35">
      <c r="A2498" s="20">
        <v>2474</v>
      </c>
      <c r="B2498" s="20">
        <v>3.1524822573111209</v>
      </c>
      <c r="C2498" s="20">
        <v>-2.1524462573111207</v>
      </c>
      <c r="D2498" s="20">
        <v>-5.6060685423257864E-3</v>
      </c>
      <c r="F2498" s="20">
        <v>60.138584974471193</v>
      </c>
      <c r="G2498" s="20">
        <v>1.0333333333333334</v>
      </c>
    </row>
    <row r="2499" spans="1:7" x14ac:dyDescent="0.35">
      <c r="A2499" s="20">
        <v>2475</v>
      </c>
      <c r="B2499" s="20">
        <v>-4.5041899490648269</v>
      </c>
      <c r="C2499" s="20">
        <v>5.5513899490648271</v>
      </c>
      <c r="D2499" s="20">
        <v>1.4458652546574356E-2</v>
      </c>
      <c r="F2499" s="20">
        <v>60.162898127887189</v>
      </c>
      <c r="G2499" s="20">
        <v>1.0334000000000001</v>
      </c>
    </row>
    <row r="2500" spans="1:7" x14ac:dyDescent="0.35">
      <c r="A2500" s="20">
        <v>2476</v>
      </c>
      <c r="B2500" s="20">
        <v>9.7153441484905017</v>
      </c>
      <c r="C2500" s="20">
        <v>-8.6651191484905024</v>
      </c>
      <c r="D2500" s="20">
        <v>-2.2568392455262085E-2</v>
      </c>
      <c r="F2500" s="20">
        <v>60.187211281303192</v>
      </c>
      <c r="G2500" s="20">
        <v>1.033501</v>
      </c>
    </row>
    <row r="2501" spans="1:7" x14ac:dyDescent="0.35">
      <c r="A2501" s="20">
        <v>2477</v>
      </c>
      <c r="B2501" s="20">
        <v>3.1524822573111209</v>
      </c>
      <c r="C2501" s="20">
        <v>-1.4391489239777875</v>
      </c>
      <c r="D2501" s="20">
        <v>-3.7482782592270373E-3</v>
      </c>
      <c r="F2501" s="20">
        <v>60.211524434719188</v>
      </c>
      <c r="G2501" s="20">
        <v>1.033638888888889</v>
      </c>
    </row>
    <row r="2502" spans="1:7" x14ac:dyDescent="0.35">
      <c r="A2502" s="20">
        <v>2478</v>
      </c>
      <c r="B2502" s="20">
        <v>11.356059621285347</v>
      </c>
      <c r="C2502" s="20">
        <v>-10.081059621285346</v>
      </c>
      <c r="D2502" s="20">
        <v>-2.6256224063312177E-2</v>
      </c>
      <c r="F2502" s="20">
        <v>60.235837588135183</v>
      </c>
      <c r="G2502" s="20">
        <v>1.0338000000000001</v>
      </c>
    </row>
    <row r="2503" spans="1:7" x14ac:dyDescent="0.35">
      <c r="A2503" s="20">
        <v>2479</v>
      </c>
      <c r="B2503" s="20">
        <v>21.747257615652703</v>
      </c>
      <c r="C2503" s="20">
        <v>-20.41282428231937</v>
      </c>
      <c r="D2503" s="20">
        <v>-5.3165411995972404E-2</v>
      </c>
      <c r="F2503" s="20">
        <v>60.260150741551186</v>
      </c>
      <c r="G2503" s="20">
        <v>1.0339285714285715</v>
      </c>
    </row>
    <row r="2504" spans="1:7" x14ac:dyDescent="0.35">
      <c r="A2504" s="20">
        <v>2480</v>
      </c>
      <c r="B2504" s="20">
        <v>-5.0510951066631087</v>
      </c>
      <c r="C2504" s="20">
        <v>6.0510951066631087</v>
      </c>
      <c r="D2504" s="20">
        <v>1.5760139798548404E-2</v>
      </c>
      <c r="F2504" s="20">
        <v>60.284463894967182</v>
      </c>
      <c r="G2504" s="20">
        <v>1.034</v>
      </c>
    </row>
    <row r="2505" spans="1:7" x14ac:dyDescent="0.35">
      <c r="A2505" s="20">
        <v>2481</v>
      </c>
      <c r="B2505" s="20">
        <v>11.356059621285347</v>
      </c>
      <c r="C2505" s="20">
        <v>-10.226949621285346</v>
      </c>
      <c r="D2505" s="20">
        <v>-2.6636196077415613E-2</v>
      </c>
      <c r="F2505" s="20">
        <v>60.308777048383178</v>
      </c>
      <c r="G2505" s="20">
        <v>1.034</v>
      </c>
    </row>
    <row r="2506" spans="1:7" x14ac:dyDescent="0.35">
      <c r="A2506" s="20">
        <v>2482</v>
      </c>
      <c r="B2506" s="20">
        <v>3.1524822573111209</v>
      </c>
      <c r="C2506" s="20">
        <v>-2.151482257311121</v>
      </c>
      <c r="D2506" s="20">
        <v>-5.6035577943540568E-3</v>
      </c>
      <c r="F2506" s="20">
        <v>60.33309020179918</v>
      </c>
      <c r="G2506" s="20">
        <v>1.0342499999999999</v>
      </c>
    </row>
    <row r="2507" spans="1:7" x14ac:dyDescent="0.35">
      <c r="A2507" s="20">
        <v>2483</v>
      </c>
      <c r="B2507" s="20">
        <v>-5.0510951066631087</v>
      </c>
      <c r="C2507" s="20">
        <v>6.1883678339358354</v>
      </c>
      <c r="D2507" s="20">
        <v>1.6117668036695568E-2</v>
      </c>
      <c r="F2507" s="20">
        <v>60.357403355215176</v>
      </c>
      <c r="G2507" s="20">
        <v>1.0342857142857143</v>
      </c>
    </row>
    <row r="2508" spans="1:7" x14ac:dyDescent="0.35">
      <c r="A2508" s="20">
        <v>2484</v>
      </c>
      <c r="B2508" s="20">
        <v>11.356059621285347</v>
      </c>
      <c r="C2508" s="20">
        <v>-10.162885335571062</v>
      </c>
      <c r="D2508" s="20">
        <v>-2.6469339982584203E-2</v>
      </c>
      <c r="F2508" s="20">
        <v>60.381716508631172</v>
      </c>
      <c r="G2508" s="20">
        <v>1.0344827586206897</v>
      </c>
    </row>
    <row r="2509" spans="1:7" x14ac:dyDescent="0.35">
      <c r="A2509" s="20">
        <v>2485</v>
      </c>
      <c r="B2509" s="20">
        <v>8.6215338332939382</v>
      </c>
      <c r="C2509" s="20">
        <v>-7.5890338332939384</v>
      </c>
      <c r="D2509" s="20">
        <v>-1.9765717120678705E-2</v>
      </c>
      <c r="F2509" s="20">
        <v>60.406029662047175</v>
      </c>
      <c r="G2509" s="20">
        <v>1.0346657233816767</v>
      </c>
    </row>
    <row r="2510" spans="1:7" x14ac:dyDescent="0.35">
      <c r="A2510" s="20">
        <v>2486</v>
      </c>
      <c r="B2510" s="20">
        <v>11.356059621285347</v>
      </c>
      <c r="C2510" s="20">
        <v>-8.6993929546186806</v>
      </c>
      <c r="D2510" s="20">
        <v>-2.2657658937855235E-2</v>
      </c>
      <c r="F2510" s="20">
        <v>60.43034281546317</v>
      </c>
      <c r="G2510" s="20">
        <v>1.0347222222222223</v>
      </c>
    </row>
    <row r="2511" spans="1:7" x14ac:dyDescent="0.35">
      <c r="A2511" s="20">
        <v>2487</v>
      </c>
      <c r="B2511" s="20">
        <v>11.356059621285347</v>
      </c>
      <c r="C2511" s="20">
        <v>-10.35555295461868</v>
      </c>
      <c r="D2511" s="20">
        <v>-2.6971144789370391E-2</v>
      </c>
      <c r="F2511" s="20">
        <v>60.454655968879166</v>
      </c>
      <c r="G2511" s="20">
        <v>1.0349999999999999</v>
      </c>
    </row>
    <row r="2512" spans="1:7" x14ac:dyDescent="0.35">
      <c r="A2512" s="20">
        <v>2488</v>
      </c>
      <c r="B2512" s="20">
        <v>11.356059621285347</v>
      </c>
      <c r="C2512" s="20">
        <v>-10.289059621285347</v>
      </c>
      <c r="D2512" s="20">
        <v>-2.679796221488881E-2</v>
      </c>
      <c r="F2512" s="20">
        <v>60.478969122295169</v>
      </c>
      <c r="G2512" s="20">
        <v>1.0349999999999999</v>
      </c>
    </row>
    <row r="2513" spans="1:7" x14ac:dyDescent="0.35">
      <c r="A2513" s="20">
        <v>2489</v>
      </c>
      <c r="B2513" s="20">
        <v>11.356059621285347</v>
      </c>
      <c r="C2513" s="20">
        <v>-10.01934533557106</v>
      </c>
      <c r="D2513" s="20">
        <v>-2.609548856778944E-2</v>
      </c>
      <c r="F2513" s="20">
        <v>60.503282275711165</v>
      </c>
      <c r="G2513" s="20">
        <v>1.0349999999999999</v>
      </c>
    </row>
    <row r="2514" spans="1:7" x14ac:dyDescent="0.35">
      <c r="A2514" s="20">
        <v>2490</v>
      </c>
      <c r="B2514" s="20">
        <v>-5.0510951066631087</v>
      </c>
      <c r="C2514" s="20">
        <v>6.2650951066631091</v>
      </c>
      <c r="D2514" s="20">
        <v>1.6317505012189745E-2</v>
      </c>
      <c r="F2514" s="20">
        <v>60.52759542912716</v>
      </c>
      <c r="G2514" s="20">
        <v>1.0349999999999999</v>
      </c>
    </row>
    <row r="2515" spans="1:7" x14ac:dyDescent="0.35">
      <c r="A2515" s="20">
        <v>2491</v>
      </c>
      <c r="B2515" s="20">
        <v>18.465826670063009</v>
      </c>
      <c r="C2515" s="20">
        <v>-17.433826670063009</v>
      </c>
      <c r="D2515" s="20">
        <v>-4.5406581899746647E-2</v>
      </c>
      <c r="F2515" s="20">
        <v>60.551908582543163</v>
      </c>
      <c r="G2515" s="20">
        <v>1.0349999999999999</v>
      </c>
    </row>
    <row r="2516" spans="1:7" x14ac:dyDescent="0.35">
      <c r="A2516" s="20">
        <v>2492</v>
      </c>
      <c r="B2516" s="20">
        <v>-0.67585384587685482</v>
      </c>
      <c r="C2516" s="20">
        <v>1.9258538458768548</v>
      </c>
      <c r="D2516" s="20">
        <v>5.0159062628465046E-3</v>
      </c>
      <c r="F2516" s="20">
        <v>60.576221735959159</v>
      </c>
      <c r="G2516" s="20">
        <v>1.0349999999999999</v>
      </c>
    </row>
    <row r="2517" spans="1:7" x14ac:dyDescent="0.35">
      <c r="A2517" s="20">
        <v>2493</v>
      </c>
      <c r="B2517" s="20">
        <v>3.1524822573111209</v>
      </c>
      <c r="C2517" s="20">
        <v>-1.8654822573111209</v>
      </c>
      <c r="D2517" s="20">
        <v>-4.8586678359361889E-3</v>
      </c>
      <c r="F2517" s="20">
        <v>60.600534889375155</v>
      </c>
      <c r="G2517" s="20">
        <v>1.0351999999999999</v>
      </c>
    </row>
    <row r="2518" spans="1:7" x14ac:dyDescent="0.35">
      <c r="A2518" s="20">
        <v>2494</v>
      </c>
      <c r="B2518" s="20">
        <v>11.356059621285347</v>
      </c>
      <c r="C2518" s="20">
        <v>-10.346006287952013</v>
      </c>
      <c r="D2518" s="20">
        <v>-2.6946280397285208E-2</v>
      </c>
      <c r="F2518" s="20">
        <v>60.624848042791157</v>
      </c>
      <c r="G2518" s="20">
        <v>1.0353333333333334</v>
      </c>
    </row>
    <row r="2519" spans="1:7" x14ac:dyDescent="0.35">
      <c r="A2519" s="20">
        <v>2495</v>
      </c>
      <c r="B2519" s="20">
        <v>11.356059621285347</v>
      </c>
      <c r="C2519" s="20">
        <v>-10.08069295461868</v>
      </c>
      <c r="D2519" s="20">
        <v>-2.6255269076186003E-2</v>
      </c>
      <c r="F2519" s="20">
        <v>60.649161196207153</v>
      </c>
      <c r="G2519" s="20">
        <v>1.0355555555555556</v>
      </c>
    </row>
    <row r="2520" spans="1:7" x14ac:dyDescent="0.35">
      <c r="A2520" s="20">
        <v>2496</v>
      </c>
      <c r="B2520" s="20">
        <v>8.6215338332939382</v>
      </c>
      <c r="C2520" s="20">
        <v>-7.6215338332939382</v>
      </c>
      <c r="D2520" s="20">
        <v>-1.9850363706862554E-2</v>
      </c>
      <c r="F2520" s="20">
        <v>60.673474349623149</v>
      </c>
      <c r="G2520" s="20">
        <v>1.0356666666666667</v>
      </c>
    </row>
    <row r="2521" spans="1:7" x14ac:dyDescent="0.35">
      <c r="A2521" s="20">
        <v>2497</v>
      </c>
      <c r="B2521" s="20">
        <v>11.356059621285347</v>
      </c>
      <c r="C2521" s="20">
        <v>-10.228344621285347</v>
      </c>
      <c r="D2521" s="20">
        <v>-2.6639829369345659E-2</v>
      </c>
      <c r="F2521" s="20">
        <v>60.697787503039152</v>
      </c>
      <c r="G2521" s="20">
        <v>1.0357142857142858</v>
      </c>
    </row>
    <row r="2522" spans="1:7" x14ac:dyDescent="0.35">
      <c r="A2522" s="20">
        <v>2498</v>
      </c>
      <c r="B2522" s="20">
        <v>20.106542142857855</v>
      </c>
      <c r="C2522" s="20">
        <v>-19.050542142857854</v>
      </c>
      <c r="D2522" s="20">
        <v>-4.9617334072137115E-2</v>
      </c>
      <c r="F2522" s="20">
        <v>60.722100656455147</v>
      </c>
      <c r="G2522" s="20">
        <v>1.0358125</v>
      </c>
    </row>
    <row r="2523" spans="1:7" x14ac:dyDescent="0.35">
      <c r="A2523" s="20">
        <v>2499</v>
      </c>
      <c r="B2523" s="20">
        <v>1.5117667845162721</v>
      </c>
      <c r="C2523" s="20">
        <v>0.514483215483728</v>
      </c>
      <c r="D2523" s="20">
        <v>1.3399768566026741E-3</v>
      </c>
      <c r="F2523" s="20">
        <v>60.746413809871143</v>
      </c>
      <c r="G2523" s="20">
        <v>1.0358333333333334</v>
      </c>
    </row>
    <row r="2524" spans="1:7" x14ac:dyDescent="0.35">
      <c r="A2524" s="20">
        <v>2500</v>
      </c>
      <c r="B2524" s="20">
        <v>11.356059621285347</v>
      </c>
      <c r="C2524" s="20">
        <v>-10.222726287952014</v>
      </c>
      <c r="D2524" s="20">
        <v>-2.662519636206229E-2</v>
      </c>
      <c r="F2524" s="20">
        <v>60.770726963287146</v>
      </c>
      <c r="G2524" s="20">
        <v>1.0358333333333334</v>
      </c>
    </row>
    <row r="2525" spans="1:7" x14ac:dyDescent="0.35">
      <c r="A2525" s="20">
        <v>2501</v>
      </c>
      <c r="B2525" s="20">
        <v>11.356059621285347</v>
      </c>
      <c r="C2525" s="20">
        <v>-11.330514166739892</v>
      </c>
      <c r="D2525" s="20">
        <v>-2.9510441351454315E-2</v>
      </c>
      <c r="F2525" s="20">
        <v>60.795040116703142</v>
      </c>
      <c r="G2525" s="20">
        <v>1.036144</v>
      </c>
    </row>
    <row r="2526" spans="1:7" x14ac:dyDescent="0.35">
      <c r="A2526" s="20">
        <v>2502</v>
      </c>
      <c r="B2526" s="20">
        <v>3.1524822573111209</v>
      </c>
      <c r="C2526" s="20">
        <v>-3.1517004391293026</v>
      </c>
      <c r="D2526" s="20">
        <v>-8.2086363952748268E-3</v>
      </c>
      <c r="F2526" s="20">
        <v>60.819353270119137</v>
      </c>
      <c r="G2526" s="20">
        <v>1.0365</v>
      </c>
    </row>
    <row r="2527" spans="1:7" x14ac:dyDescent="0.35">
      <c r="A2527" s="20">
        <v>2503</v>
      </c>
      <c r="B2527" s="20">
        <v>11.356059621285347</v>
      </c>
      <c r="C2527" s="20">
        <v>-11.356059621285347</v>
      </c>
      <c r="D2527" s="20">
        <v>-2.9576974752063161E-2</v>
      </c>
      <c r="F2527" s="20">
        <v>60.84366642353514</v>
      </c>
      <c r="G2527" s="20">
        <v>1.0366666666666666</v>
      </c>
    </row>
    <row r="2528" spans="1:7" x14ac:dyDescent="0.35">
      <c r="A2528" s="20">
        <v>2504</v>
      </c>
      <c r="B2528" s="20">
        <v>11.356059621285347</v>
      </c>
      <c r="C2528" s="20">
        <v>-11.356059621285347</v>
      </c>
      <c r="D2528" s="20">
        <v>-2.9576974752063161E-2</v>
      </c>
      <c r="F2528" s="20">
        <v>60.867979576951136</v>
      </c>
      <c r="G2528" s="20">
        <v>1.0366666666666666</v>
      </c>
    </row>
    <row r="2529" spans="1:7" x14ac:dyDescent="0.35">
      <c r="A2529" s="20">
        <v>2505</v>
      </c>
      <c r="B2529" s="20">
        <v>11.356059621285347</v>
      </c>
      <c r="C2529" s="20">
        <v>-11.356059621285347</v>
      </c>
      <c r="D2529" s="20">
        <v>-2.9576974752063161E-2</v>
      </c>
      <c r="F2529" s="20">
        <v>60.892292730367132</v>
      </c>
      <c r="G2529" s="20">
        <v>1.0371999999999999</v>
      </c>
    </row>
    <row r="2530" spans="1:7" x14ac:dyDescent="0.35">
      <c r="A2530" s="20">
        <v>2506</v>
      </c>
      <c r="B2530" s="20">
        <v>15.731300882071602</v>
      </c>
      <c r="C2530" s="20">
        <v>-15.725300882071602</v>
      </c>
      <c r="D2530" s="20">
        <v>-4.0956708811729955E-2</v>
      </c>
      <c r="F2530" s="20">
        <v>60.916605883783134</v>
      </c>
      <c r="G2530" s="20">
        <v>1.0373000000000001</v>
      </c>
    </row>
    <row r="2531" spans="1:7" x14ac:dyDescent="0.35">
      <c r="A2531" s="20">
        <v>2507</v>
      </c>
      <c r="B2531" s="20">
        <v>11.356059621285347</v>
      </c>
      <c r="C2531" s="20">
        <v>-11.356059621285347</v>
      </c>
      <c r="D2531" s="20">
        <v>-2.9576974752063161E-2</v>
      </c>
      <c r="F2531" s="20">
        <v>60.94091903719913</v>
      </c>
      <c r="G2531" s="20">
        <v>1.0375000000000001</v>
      </c>
    </row>
    <row r="2532" spans="1:7" x14ac:dyDescent="0.35">
      <c r="A2532" s="20">
        <v>2508</v>
      </c>
      <c r="B2532" s="20">
        <v>11.356059621285347</v>
      </c>
      <c r="C2532" s="20">
        <v>-11.356059621285347</v>
      </c>
      <c r="D2532" s="20">
        <v>-2.9576974752063161E-2</v>
      </c>
      <c r="F2532" s="20">
        <v>60.965232190615126</v>
      </c>
      <c r="G2532" s="20">
        <v>1.0375000000000001</v>
      </c>
    </row>
    <row r="2533" spans="1:7" x14ac:dyDescent="0.35">
      <c r="A2533" s="20">
        <v>2509</v>
      </c>
      <c r="B2533" s="20">
        <v>-2.8634744762699817</v>
      </c>
      <c r="C2533" s="20">
        <v>2.8740007920594555</v>
      </c>
      <c r="D2533" s="20">
        <v>7.4853647919233763E-3</v>
      </c>
      <c r="F2533" s="20">
        <v>60.989545344031129</v>
      </c>
      <c r="G2533" s="20">
        <v>1.0375000000000001</v>
      </c>
    </row>
    <row r="2534" spans="1:7" x14ac:dyDescent="0.35">
      <c r="A2534" s="20">
        <v>2510</v>
      </c>
      <c r="B2534" s="20">
        <v>-5.0510951066631087</v>
      </c>
      <c r="C2534" s="20">
        <v>5.0525951066631087</v>
      </c>
      <c r="D2534" s="20">
        <v>1.3159536219946163E-2</v>
      </c>
      <c r="F2534" s="20">
        <v>61.013858497447124</v>
      </c>
      <c r="G2534" s="20">
        <v>1.0376000000000001</v>
      </c>
    </row>
    <row r="2535" spans="1:7" x14ac:dyDescent="0.35">
      <c r="A2535" s="20">
        <v>2511</v>
      </c>
      <c r="B2535" s="20">
        <v>11.356059621285347</v>
      </c>
      <c r="C2535" s="20">
        <v>-11.356059621285347</v>
      </c>
      <c r="D2535" s="20">
        <v>-2.9576974752063161E-2</v>
      </c>
      <c r="F2535" s="20">
        <v>61.03817165086312</v>
      </c>
      <c r="G2535" s="20">
        <v>1.0376666666666667</v>
      </c>
    </row>
    <row r="2536" spans="1:7" x14ac:dyDescent="0.35">
      <c r="A2536" s="20">
        <v>2512</v>
      </c>
      <c r="B2536" s="20">
        <v>19.559636985259573</v>
      </c>
      <c r="C2536" s="20">
        <v>-19.559636985259573</v>
      </c>
      <c r="D2536" s="20">
        <v>-5.0943276855309728E-2</v>
      </c>
      <c r="F2536" s="20">
        <v>61.062484804279123</v>
      </c>
      <c r="G2536" s="20">
        <v>1.03775</v>
      </c>
    </row>
    <row r="2537" spans="1:7" x14ac:dyDescent="0.35">
      <c r="A2537" s="20">
        <v>2513</v>
      </c>
      <c r="B2537" s="20">
        <v>-5.0510951066631087</v>
      </c>
      <c r="C2537" s="20">
        <v>5.0510951066631087</v>
      </c>
      <c r="D2537" s="20">
        <v>1.3155629454429987E-2</v>
      </c>
      <c r="F2537" s="20">
        <v>61.086797957695119</v>
      </c>
      <c r="G2537" s="20">
        <v>1.03775</v>
      </c>
    </row>
    <row r="2538" spans="1:7" x14ac:dyDescent="0.35">
      <c r="A2538" s="20">
        <v>2514</v>
      </c>
      <c r="B2538" s="20">
        <v>18.465826670063009</v>
      </c>
      <c r="C2538" s="20">
        <v>-18.448326670063011</v>
      </c>
      <c r="D2538" s="20">
        <v>-4.8048857643854789E-2</v>
      </c>
      <c r="F2538" s="20">
        <v>61.111111111111114</v>
      </c>
      <c r="G2538" s="20">
        <v>1.038</v>
      </c>
    </row>
    <row r="2539" spans="1:7" x14ac:dyDescent="0.35">
      <c r="A2539" s="20">
        <v>2515</v>
      </c>
      <c r="B2539" s="20">
        <v>11.356059621285347</v>
      </c>
      <c r="C2539" s="20">
        <v>-11.170059621285347</v>
      </c>
      <c r="D2539" s="20">
        <v>-2.9092535828057136E-2</v>
      </c>
      <c r="F2539" s="20">
        <v>61.135424264527117</v>
      </c>
      <c r="G2539" s="20">
        <v>1.038</v>
      </c>
    </row>
    <row r="2540" spans="1:7" x14ac:dyDescent="0.35">
      <c r="A2540" s="20">
        <v>2516</v>
      </c>
      <c r="B2540" s="20">
        <v>11.356059621285347</v>
      </c>
      <c r="C2540" s="20">
        <v>-11.356059621285347</v>
      </c>
      <c r="D2540" s="20">
        <v>-2.9576974752063161E-2</v>
      </c>
      <c r="F2540" s="20">
        <v>61.159737417943113</v>
      </c>
      <c r="G2540" s="20">
        <v>1.038</v>
      </c>
    </row>
    <row r="2541" spans="1:7" x14ac:dyDescent="0.35">
      <c r="A2541" s="20">
        <v>2517</v>
      </c>
      <c r="B2541" s="20">
        <v>11.356059621285347</v>
      </c>
      <c r="C2541" s="20">
        <v>-11.257892954618681</v>
      </c>
      <c r="D2541" s="20">
        <v>-2.9321298653282205E-2</v>
      </c>
      <c r="F2541" s="20">
        <v>61.184050571359109</v>
      </c>
      <c r="G2541" s="20">
        <v>1.038</v>
      </c>
    </row>
    <row r="2542" spans="1:7" x14ac:dyDescent="0.35">
      <c r="A2542" s="20">
        <v>2518</v>
      </c>
      <c r="B2542" s="20">
        <v>11.356059621285347</v>
      </c>
      <c r="C2542" s="20">
        <v>-11.356059621285347</v>
      </c>
      <c r="D2542" s="20">
        <v>-2.9576974752063161E-2</v>
      </c>
      <c r="F2542" s="20">
        <v>61.208363724775111</v>
      </c>
      <c r="G2542" s="20">
        <v>1.0381199999999999</v>
      </c>
    </row>
    <row r="2543" spans="1:7" x14ac:dyDescent="0.35">
      <c r="A2543" s="20">
        <v>2519</v>
      </c>
      <c r="B2543" s="20">
        <v>11.356059621285347</v>
      </c>
      <c r="C2543" s="20">
        <v>-11.355626287952013</v>
      </c>
      <c r="D2543" s="20">
        <v>-2.9575846130914043E-2</v>
      </c>
      <c r="F2543" s="20">
        <v>61.232676878191107</v>
      </c>
      <c r="G2543" s="20">
        <v>1.03840625</v>
      </c>
    </row>
    <row r="2544" spans="1:7" x14ac:dyDescent="0.35">
      <c r="A2544" s="20">
        <v>2520</v>
      </c>
      <c r="B2544" s="20">
        <v>2.6055770997128391</v>
      </c>
      <c r="C2544" s="20">
        <v>-2.6055770997128391</v>
      </c>
      <c r="D2544" s="20">
        <v>-6.7862525086001537E-3</v>
      </c>
      <c r="F2544" s="20">
        <v>61.256990031607103</v>
      </c>
      <c r="G2544" s="20">
        <v>1.0386666666666666</v>
      </c>
    </row>
    <row r="2545" spans="1:7" x14ac:dyDescent="0.35">
      <c r="A2545" s="20">
        <v>2521</v>
      </c>
      <c r="B2545" s="20">
        <v>16.278206039669882</v>
      </c>
      <c r="C2545" s="20">
        <v>-15.183326839669883</v>
      </c>
      <c r="D2545" s="20">
        <v>-3.9545131812051007E-2</v>
      </c>
      <c r="F2545" s="20">
        <v>61.281303185023106</v>
      </c>
      <c r="G2545" s="20">
        <v>1.0389999999999999</v>
      </c>
    </row>
    <row r="2546" spans="1:7" x14ac:dyDescent="0.35">
      <c r="A2546" s="20">
        <v>2522</v>
      </c>
      <c r="B2546" s="20">
        <v>15.731300882071602</v>
      </c>
      <c r="C2546" s="20">
        <v>-14.731300882071602</v>
      </c>
      <c r="D2546" s="20">
        <v>-3.8367825529676249E-2</v>
      </c>
      <c r="F2546" s="20">
        <v>61.305616338439101</v>
      </c>
      <c r="G2546" s="20">
        <v>1.0389999999999999</v>
      </c>
    </row>
    <row r="2547" spans="1:7" x14ac:dyDescent="0.35">
      <c r="A2547" s="20">
        <v>2523</v>
      </c>
      <c r="B2547" s="20">
        <v>10.809154463687065</v>
      </c>
      <c r="C2547" s="20">
        <v>-9.2447100192426213</v>
      </c>
      <c r="D2547" s="20">
        <v>-2.4077942873492578E-2</v>
      </c>
      <c r="F2547" s="20">
        <v>61.329929491855097</v>
      </c>
      <c r="G2547" s="20">
        <v>1.0390027322404372</v>
      </c>
    </row>
    <row r="2548" spans="1:7" x14ac:dyDescent="0.35">
      <c r="A2548" s="20">
        <v>2524</v>
      </c>
      <c r="B2548" s="20">
        <v>9.7153441484905017</v>
      </c>
      <c r="C2548" s="20">
        <v>-8.6993441484905016</v>
      </c>
      <c r="D2548" s="20">
        <v>-2.2657531821789534E-2</v>
      </c>
      <c r="F2548" s="20">
        <v>61.3542426452711</v>
      </c>
      <c r="G2548" s="20">
        <v>1.0394285714285714</v>
      </c>
    </row>
    <row r="2549" spans="1:7" x14ac:dyDescent="0.35">
      <c r="A2549" s="20">
        <v>2525</v>
      </c>
      <c r="B2549" s="20">
        <v>11.356059621285347</v>
      </c>
      <c r="C2549" s="20">
        <v>-10.352809621285347</v>
      </c>
      <c r="D2549" s="20">
        <v>-2.696399974932636E-2</v>
      </c>
      <c r="F2549" s="20">
        <v>61.378555798687096</v>
      </c>
      <c r="G2549" s="20">
        <v>1.0395714285714286</v>
      </c>
    </row>
    <row r="2550" spans="1:7" x14ac:dyDescent="0.35">
      <c r="A2550" s="20">
        <v>2526</v>
      </c>
      <c r="B2550" s="20">
        <v>12.44986993648191</v>
      </c>
      <c r="C2550" s="20">
        <v>-11.32036993648191</v>
      </c>
      <c r="D2550" s="20">
        <v>-2.9484020598814283E-2</v>
      </c>
      <c r="F2550" s="20">
        <v>61.402868952103091</v>
      </c>
      <c r="G2550" s="20">
        <v>1.0397333333333334</v>
      </c>
    </row>
    <row r="2551" spans="1:7" x14ac:dyDescent="0.35">
      <c r="A2551" s="20">
        <v>2527</v>
      </c>
      <c r="B2551" s="20">
        <v>17.372016354866446</v>
      </c>
      <c r="C2551" s="20">
        <v>-16.350766354866447</v>
      </c>
      <c r="D2551" s="20">
        <v>-4.2585740105513047E-2</v>
      </c>
      <c r="F2551" s="20">
        <v>61.427182105519094</v>
      </c>
      <c r="G2551" s="20">
        <v>1.0398000000000001</v>
      </c>
    </row>
    <row r="2552" spans="1:7" x14ac:dyDescent="0.35">
      <c r="A2552" s="20">
        <v>2528</v>
      </c>
      <c r="B2552" s="20">
        <v>17.372016354866446</v>
      </c>
      <c r="C2552" s="20">
        <v>-16.299518854866445</v>
      </c>
      <c r="D2552" s="20">
        <v>-4.2452265461652837E-2</v>
      </c>
      <c r="F2552" s="20">
        <v>61.45149525893509</v>
      </c>
      <c r="G2552" s="20">
        <v>1.04</v>
      </c>
    </row>
    <row r="2553" spans="1:7" x14ac:dyDescent="0.35">
      <c r="A2553" s="20">
        <v>2529</v>
      </c>
      <c r="B2553" s="20">
        <v>3.1524822573111209</v>
      </c>
      <c r="C2553" s="20">
        <v>-2.1096489239777876</v>
      </c>
      <c r="D2553" s="20">
        <v>-5.4946024449584359E-3</v>
      </c>
      <c r="F2553" s="20">
        <v>61.475808412351086</v>
      </c>
      <c r="G2553" s="20">
        <v>1.04</v>
      </c>
    </row>
    <row r="2554" spans="1:7" x14ac:dyDescent="0.35">
      <c r="A2554" s="20">
        <v>2530</v>
      </c>
      <c r="B2554" s="20">
        <v>9.7153441484905017</v>
      </c>
      <c r="C2554" s="20">
        <v>-8.7153441484905017</v>
      </c>
      <c r="D2554" s="20">
        <v>-2.2699203987295431E-2</v>
      </c>
      <c r="F2554" s="20">
        <v>61.500121565767088</v>
      </c>
      <c r="G2554" s="20">
        <v>1.04</v>
      </c>
    </row>
    <row r="2555" spans="1:7" x14ac:dyDescent="0.35">
      <c r="A2555" s="20">
        <v>2531</v>
      </c>
      <c r="B2555" s="20">
        <v>15.184395724473321</v>
      </c>
      <c r="C2555" s="20">
        <v>-14.180395724473321</v>
      </c>
      <c r="D2555" s="20">
        <v>-3.693298734808334E-2</v>
      </c>
      <c r="F2555" s="20">
        <v>61.524434719183084</v>
      </c>
      <c r="G2555" s="20">
        <v>1.04</v>
      </c>
    </row>
    <row r="2556" spans="1:7" x14ac:dyDescent="0.35">
      <c r="A2556" s="20">
        <v>2532</v>
      </c>
      <c r="B2556" s="20">
        <v>11.356059621285347</v>
      </c>
      <c r="C2556" s="20">
        <v>-10.094809621285346</v>
      </c>
      <c r="D2556" s="20">
        <v>-2.6292036080543806E-2</v>
      </c>
      <c r="F2556" s="20">
        <v>61.54874787259908</v>
      </c>
      <c r="G2556" s="20">
        <v>1.04</v>
      </c>
    </row>
    <row r="2557" spans="1:7" x14ac:dyDescent="0.35">
      <c r="A2557" s="20">
        <v>2533</v>
      </c>
      <c r="B2557" s="20">
        <v>11.356059621285347</v>
      </c>
      <c r="C2557" s="20">
        <v>-10.249392954618679</v>
      </c>
      <c r="D2557" s="20">
        <v>-2.6694649971238778E-2</v>
      </c>
      <c r="F2557" s="20">
        <v>61.573061026015083</v>
      </c>
      <c r="G2557" s="20">
        <v>1.04</v>
      </c>
    </row>
    <row r="2558" spans="1:7" x14ac:dyDescent="0.35">
      <c r="A2558" s="20">
        <v>2534</v>
      </c>
      <c r="B2558" s="20">
        <v>-0.67585384587685482</v>
      </c>
      <c r="C2558" s="20">
        <v>1.7258538458768549</v>
      </c>
      <c r="D2558" s="20">
        <v>4.4950041940228207E-3</v>
      </c>
      <c r="F2558" s="20">
        <v>61.597374179431078</v>
      </c>
      <c r="G2558" s="20">
        <v>1.04</v>
      </c>
    </row>
    <row r="2559" spans="1:7" x14ac:dyDescent="0.35">
      <c r="A2559" s="20">
        <v>2535</v>
      </c>
      <c r="B2559" s="20">
        <v>10.809154463687065</v>
      </c>
      <c r="C2559" s="20">
        <v>-9.7714044636870661</v>
      </c>
      <c r="D2559" s="20">
        <v>-2.5449724002237838E-2</v>
      </c>
      <c r="F2559" s="20">
        <v>61.621687332847074</v>
      </c>
      <c r="G2559" s="20">
        <v>1.04</v>
      </c>
    </row>
    <row r="2560" spans="1:7" x14ac:dyDescent="0.35">
      <c r="A2560" s="20">
        <v>2536</v>
      </c>
      <c r="B2560" s="20">
        <v>16.278206039669882</v>
      </c>
      <c r="C2560" s="20">
        <v>-15.118206039669882</v>
      </c>
      <c r="D2560" s="20">
        <v>-3.937552401483374E-2</v>
      </c>
      <c r="F2560" s="20">
        <v>61.646000486263077</v>
      </c>
      <c r="G2560" s="20">
        <v>1.04</v>
      </c>
    </row>
    <row r="2561" spans="1:7" x14ac:dyDescent="0.35">
      <c r="A2561" s="20">
        <v>2537</v>
      </c>
      <c r="B2561" s="20">
        <v>-5.0510951066631087</v>
      </c>
      <c r="C2561" s="20">
        <v>6.1510951066631083</v>
      </c>
      <c r="D2561" s="20">
        <v>1.6020590832960244E-2</v>
      </c>
      <c r="F2561" s="20">
        <v>61.670313639679073</v>
      </c>
      <c r="G2561" s="20">
        <v>1.04</v>
      </c>
    </row>
    <row r="2562" spans="1:7" x14ac:dyDescent="0.35">
      <c r="A2562" s="20">
        <v>2538</v>
      </c>
      <c r="B2562" s="20">
        <v>10.809154463687065</v>
      </c>
      <c r="C2562" s="20">
        <v>-9.6789783525759532</v>
      </c>
      <c r="D2562" s="20">
        <v>-2.5208999239782308E-2</v>
      </c>
      <c r="F2562" s="20">
        <v>61.694626793095068</v>
      </c>
      <c r="G2562" s="20">
        <v>1.04</v>
      </c>
    </row>
    <row r="2563" spans="1:7" x14ac:dyDescent="0.35">
      <c r="A2563" s="20">
        <v>2539</v>
      </c>
      <c r="B2563" s="20">
        <v>-5.0510951066631087</v>
      </c>
      <c r="C2563" s="20">
        <v>6.0535951066631082</v>
      </c>
      <c r="D2563" s="20">
        <v>1.5766651074408698E-2</v>
      </c>
      <c r="F2563" s="20">
        <v>61.718939946511064</v>
      </c>
      <c r="G2563" s="20">
        <v>1.04</v>
      </c>
    </row>
    <row r="2564" spans="1:7" x14ac:dyDescent="0.35">
      <c r="A2564" s="20">
        <v>2540</v>
      </c>
      <c r="B2564" s="20">
        <v>-5.0510951066631087</v>
      </c>
      <c r="C2564" s="20">
        <v>6.0850951066631085</v>
      </c>
      <c r="D2564" s="20">
        <v>1.5848693150248429E-2</v>
      </c>
      <c r="F2564" s="20">
        <v>61.743253099927067</v>
      </c>
      <c r="G2564" s="20">
        <v>1.04</v>
      </c>
    </row>
    <row r="2565" spans="1:7" x14ac:dyDescent="0.35">
      <c r="A2565" s="20">
        <v>2541</v>
      </c>
      <c r="B2565" s="20">
        <v>-5.0510951066631087</v>
      </c>
      <c r="C2565" s="20">
        <v>6.121380820948823</v>
      </c>
      <c r="D2565" s="20">
        <v>1.5943199668449298E-2</v>
      </c>
      <c r="F2565" s="20">
        <v>61.767566253343062</v>
      </c>
      <c r="G2565" s="20">
        <v>1.04</v>
      </c>
    </row>
    <row r="2566" spans="1:7" x14ac:dyDescent="0.35">
      <c r="A2566" s="20">
        <v>2542</v>
      </c>
      <c r="B2566" s="20">
        <v>6.4339132029008113</v>
      </c>
      <c r="C2566" s="20">
        <v>-5.3981989171865257</v>
      </c>
      <c r="D2566" s="20">
        <v>-1.4059664919421145E-2</v>
      </c>
      <c r="F2566" s="20">
        <v>61.791879406759058</v>
      </c>
      <c r="G2566" s="20">
        <v>1.04</v>
      </c>
    </row>
    <row r="2567" spans="1:7" x14ac:dyDescent="0.35">
      <c r="A2567" s="20">
        <v>2543</v>
      </c>
      <c r="B2567" s="20">
        <v>10.809154463687065</v>
      </c>
      <c r="C2567" s="20">
        <v>-9.2451544636870651</v>
      </c>
      <c r="D2567" s="20">
        <v>-2.4079100433645518E-2</v>
      </c>
      <c r="F2567" s="20">
        <v>61.816192560175061</v>
      </c>
      <c r="G2567" s="20">
        <v>1.04</v>
      </c>
    </row>
    <row r="2568" spans="1:7" x14ac:dyDescent="0.35">
      <c r="A2568" s="20">
        <v>2544</v>
      </c>
      <c r="B2568" s="20">
        <v>11.356059621285347</v>
      </c>
      <c r="C2568" s="20">
        <v>-10.347859621285346</v>
      </c>
      <c r="D2568" s="20">
        <v>-2.6951107423122973E-2</v>
      </c>
      <c r="F2568" s="20">
        <v>61.840505713591057</v>
      </c>
      <c r="G2568" s="20">
        <v>1.0404266666666666</v>
      </c>
    </row>
    <row r="2569" spans="1:7" x14ac:dyDescent="0.35">
      <c r="A2569" s="20">
        <v>2545</v>
      </c>
      <c r="B2569" s="20">
        <v>8.6215338332939382</v>
      </c>
      <c r="C2569" s="20">
        <v>-6.6685338332939379</v>
      </c>
      <c r="D2569" s="20">
        <v>-1.7368265348917701E-2</v>
      </c>
      <c r="F2569" s="20">
        <v>61.864818867007052</v>
      </c>
      <c r="G2569" s="20">
        <v>1.0405</v>
      </c>
    </row>
    <row r="2570" spans="1:7" x14ac:dyDescent="0.35">
      <c r="A2570" s="20">
        <v>2546</v>
      </c>
      <c r="B2570" s="20">
        <v>12.44986993648191</v>
      </c>
      <c r="C2570" s="20">
        <v>-11.332727079339053</v>
      </c>
      <c r="D2570" s="20">
        <v>-2.951620490520946E-2</v>
      </c>
      <c r="F2570" s="20">
        <v>61.889132020423055</v>
      </c>
      <c r="G2570" s="20">
        <v>1.0406666666666666</v>
      </c>
    </row>
    <row r="2571" spans="1:7" x14ac:dyDescent="0.35">
      <c r="A2571" s="20">
        <v>2547</v>
      </c>
      <c r="B2571" s="20">
        <v>11.356059621285347</v>
      </c>
      <c r="C2571" s="20">
        <v>-10.157514166739892</v>
      </c>
      <c r="D2571" s="20">
        <v>-2.6455350717803413E-2</v>
      </c>
      <c r="F2571" s="20">
        <v>61.913445173839051</v>
      </c>
      <c r="G2571" s="20">
        <v>1.0410165</v>
      </c>
    </row>
    <row r="2572" spans="1:7" x14ac:dyDescent="0.35">
      <c r="A2572" s="20">
        <v>2548</v>
      </c>
      <c r="B2572" s="20">
        <v>14.090585409276756</v>
      </c>
      <c r="C2572" s="20">
        <v>-13.072085409276756</v>
      </c>
      <c r="D2572" s="20">
        <v>-3.4046381667660747E-2</v>
      </c>
      <c r="F2572" s="20">
        <v>61.937758327255047</v>
      </c>
      <c r="G2572" s="20">
        <v>1.0411111111111111</v>
      </c>
    </row>
    <row r="2573" spans="1:7" x14ac:dyDescent="0.35">
      <c r="A2573" s="20">
        <v>2549</v>
      </c>
      <c r="B2573" s="20">
        <v>8.6215338332939382</v>
      </c>
      <c r="C2573" s="20">
        <v>-7.5935083555869323</v>
      </c>
      <c r="D2573" s="20">
        <v>-1.9777371060275797E-2</v>
      </c>
      <c r="F2573" s="20">
        <v>61.96207148067105</v>
      </c>
      <c r="G2573" s="20">
        <v>1.04112</v>
      </c>
    </row>
    <row r="2574" spans="1:7" x14ac:dyDescent="0.35">
      <c r="A2574" s="20">
        <v>2550</v>
      </c>
      <c r="B2574" s="20">
        <v>-3.4103796338682635</v>
      </c>
      <c r="C2574" s="20">
        <v>4.4188411723298024</v>
      </c>
      <c r="D2574" s="20">
        <v>1.1508917542349324E-2</v>
      </c>
      <c r="F2574" s="20">
        <v>61.986384634087045</v>
      </c>
      <c r="G2574" s="20">
        <v>1.0412571428571429</v>
      </c>
    </row>
    <row r="2575" spans="1:7" x14ac:dyDescent="0.35">
      <c r="A2575" s="20">
        <v>2551</v>
      </c>
      <c r="B2575" s="20">
        <v>12.44986993648191</v>
      </c>
      <c r="C2575" s="20">
        <v>-11.4225229977064</v>
      </c>
      <c r="D2575" s="20">
        <v>-2.9750079303456831E-2</v>
      </c>
      <c r="F2575" s="20">
        <v>62.010697787503041</v>
      </c>
      <c r="G2575" s="20">
        <v>1.04129</v>
      </c>
    </row>
    <row r="2576" spans="1:7" x14ac:dyDescent="0.35">
      <c r="A2576" s="20">
        <v>2552</v>
      </c>
      <c r="B2576" s="20">
        <v>11.356059621285347</v>
      </c>
      <c r="C2576" s="20">
        <v>-10.291059621285347</v>
      </c>
      <c r="D2576" s="20">
        <v>-2.6803171235577048E-2</v>
      </c>
      <c r="F2576" s="20">
        <v>62.035010940919044</v>
      </c>
      <c r="G2576" s="20">
        <v>1.0416666666666667</v>
      </c>
    </row>
    <row r="2577" spans="1:7" x14ac:dyDescent="0.35">
      <c r="A2577" s="20">
        <v>2553</v>
      </c>
      <c r="B2577" s="20">
        <v>-5.0510951066631087</v>
      </c>
      <c r="C2577" s="20">
        <v>6.6064284399964421</v>
      </c>
      <c r="D2577" s="20">
        <v>1.720651120964883E-2</v>
      </c>
      <c r="F2577" s="20">
        <v>62.059324094335039</v>
      </c>
      <c r="G2577" s="20">
        <v>1.0416666666666667</v>
      </c>
    </row>
    <row r="2578" spans="1:7" x14ac:dyDescent="0.35">
      <c r="A2578" s="20">
        <v>2554</v>
      </c>
      <c r="B2578" s="20">
        <v>10.809154463687065</v>
      </c>
      <c r="C2578" s="20">
        <v>-9.5811544636870654</v>
      </c>
      <c r="D2578" s="20">
        <v>-2.4954215909269307E-2</v>
      </c>
      <c r="F2578" s="20">
        <v>62.083637247751035</v>
      </c>
      <c r="G2578" s="20">
        <v>1.0416766467065868</v>
      </c>
    </row>
    <row r="2579" spans="1:7" x14ac:dyDescent="0.35">
      <c r="A2579" s="20">
        <v>2555</v>
      </c>
      <c r="B2579" s="20">
        <v>10.809154463687065</v>
      </c>
      <c r="C2579" s="20">
        <v>-9.7356544636870659</v>
      </c>
      <c r="D2579" s="20">
        <v>-2.5356612757435604E-2</v>
      </c>
      <c r="F2579" s="20">
        <v>62.107950401167038</v>
      </c>
      <c r="G2579" s="20">
        <v>1.042</v>
      </c>
    </row>
    <row r="2580" spans="1:7" x14ac:dyDescent="0.35">
      <c r="A2580" s="20">
        <v>2556</v>
      </c>
      <c r="B2580" s="20">
        <v>3.1524822573111209</v>
      </c>
      <c r="C2580" s="20">
        <v>-2.0974487002641409</v>
      </c>
      <c r="D2580" s="20">
        <v>-5.4628268360956845E-3</v>
      </c>
      <c r="F2580" s="20">
        <v>62.132263554583034</v>
      </c>
      <c r="G2580" s="20">
        <v>1.042</v>
      </c>
    </row>
    <row r="2581" spans="1:7" x14ac:dyDescent="0.35">
      <c r="A2581" s="20">
        <v>2557</v>
      </c>
      <c r="B2581" s="20">
        <v>11.356059621285347</v>
      </c>
      <c r="C2581" s="20">
        <v>-10.171615176840902</v>
      </c>
      <c r="D2581" s="20">
        <v>-2.6492076944474013E-2</v>
      </c>
      <c r="F2581" s="20">
        <v>62.156576707999029</v>
      </c>
      <c r="G2581" s="20">
        <v>1.0421799999999999</v>
      </c>
    </row>
    <row r="2582" spans="1:7" x14ac:dyDescent="0.35">
      <c r="A2582" s="20">
        <v>2558</v>
      </c>
      <c r="B2582" s="20">
        <v>10.262249306088783</v>
      </c>
      <c r="C2582" s="20">
        <v>-9.1734493060887843</v>
      </c>
      <c r="D2582" s="20">
        <v>-2.3892343608954154E-2</v>
      </c>
      <c r="F2582" s="20">
        <v>62.180889861415032</v>
      </c>
      <c r="G2582" s="20">
        <v>1.0424</v>
      </c>
    </row>
    <row r="2583" spans="1:7" x14ac:dyDescent="0.35">
      <c r="A2583" s="20">
        <v>2559</v>
      </c>
      <c r="B2583" s="20">
        <v>9.7153441484905017</v>
      </c>
      <c r="C2583" s="20">
        <v>-8.6028441484905009</v>
      </c>
      <c r="D2583" s="20">
        <v>-2.2406196573582105E-2</v>
      </c>
      <c r="F2583" s="20">
        <v>62.205203014831028</v>
      </c>
      <c r="G2583" s="20">
        <v>1.0428333333333333</v>
      </c>
    </row>
    <row r="2584" spans="1:7" x14ac:dyDescent="0.35">
      <c r="A2584" s="20">
        <v>2560</v>
      </c>
      <c r="B2584" s="20">
        <v>11.356059621285347</v>
      </c>
      <c r="C2584" s="20">
        <v>-10.355059621285347</v>
      </c>
      <c r="D2584" s="20">
        <v>-2.6969859897600628E-2</v>
      </c>
      <c r="F2584" s="20">
        <v>62.229516168247024</v>
      </c>
      <c r="G2584" s="20">
        <v>1.0428571428571429</v>
      </c>
    </row>
    <row r="2585" spans="1:7" x14ac:dyDescent="0.35">
      <c r="A2585" s="20">
        <v>2561</v>
      </c>
      <c r="B2585" s="20">
        <v>11.356059621285347</v>
      </c>
      <c r="C2585" s="20">
        <v>-11.356059621285347</v>
      </c>
      <c r="D2585" s="20">
        <v>-2.9576974752063161E-2</v>
      </c>
      <c r="F2585" s="20">
        <v>62.253829321663027</v>
      </c>
      <c r="G2585" s="20">
        <v>1.0430333333333333</v>
      </c>
    </row>
    <row r="2586" spans="1:7" x14ac:dyDescent="0.35">
      <c r="A2586" s="20">
        <v>2562</v>
      </c>
      <c r="B2586" s="20">
        <v>-5.0510951066631087</v>
      </c>
      <c r="C2586" s="20">
        <v>5.058595106663109</v>
      </c>
      <c r="D2586" s="20">
        <v>1.3175163282010875E-2</v>
      </c>
      <c r="F2586" s="20">
        <v>62.278142475079022</v>
      </c>
      <c r="G2586" s="20">
        <v>1.043047619047619</v>
      </c>
    </row>
    <row r="2587" spans="1:7" x14ac:dyDescent="0.35">
      <c r="A2587" s="20">
        <v>2563</v>
      </c>
      <c r="B2587" s="20">
        <v>-5.0510951066631087</v>
      </c>
      <c r="C2587" s="20">
        <v>5.0510951066631087</v>
      </c>
      <c r="D2587" s="20">
        <v>1.3155629454429987E-2</v>
      </c>
      <c r="F2587" s="20">
        <v>62.302455628495018</v>
      </c>
      <c r="G2587" s="20">
        <v>1.0431999999999999</v>
      </c>
    </row>
    <row r="2588" spans="1:7" x14ac:dyDescent="0.35">
      <c r="A2588" s="20">
        <v>2564</v>
      </c>
      <c r="B2588" s="20">
        <v>11.356059621285347</v>
      </c>
      <c r="C2588" s="20">
        <v>-11.356059621285347</v>
      </c>
      <c r="D2588" s="20">
        <v>-2.9576974752063161E-2</v>
      </c>
      <c r="F2588" s="20">
        <v>62.326768781911021</v>
      </c>
      <c r="G2588" s="20">
        <v>1.0433333333333332</v>
      </c>
    </row>
    <row r="2589" spans="1:7" x14ac:dyDescent="0.35">
      <c r="A2589" s="20">
        <v>2565</v>
      </c>
      <c r="B2589" s="20">
        <v>-4.5041899490648269</v>
      </c>
      <c r="C2589" s="20">
        <v>4.5141899490648267</v>
      </c>
      <c r="D2589" s="20">
        <v>1.1757254417654732E-2</v>
      </c>
      <c r="F2589" s="20">
        <v>62.351081935327016</v>
      </c>
      <c r="G2589" s="20">
        <v>1.0435000000000001</v>
      </c>
    </row>
    <row r="2590" spans="1:7" x14ac:dyDescent="0.35">
      <c r="A2590" s="20">
        <v>2566</v>
      </c>
      <c r="B2590" s="20">
        <v>11.356059621285347</v>
      </c>
      <c r="C2590" s="20">
        <v>-11.356059621285347</v>
      </c>
      <c r="D2590" s="20">
        <v>-2.9576974752063161E-2</v>
      </c>
      <c r="F2590" s="20">
        <v>62.375395088743012</v>
      </c>
      <c r="G2590" s="20">
        <v>1.0435000000000001</v>
      </c>
    </row>
    <row r="2591" spans="1:7" x14ac:dyDescent="0.35">
      <c r="A2591" s="20">
        <v>2567</v>
      </c>
      <c r="B2591" s="20">
        <v>11.356059621285347</v>
      </c>
      <c r="C2591" s="20">
        <v>-11.35339295461868</v>
      </c>
      <c r="D2591" s="20">
        <v>-2.9570029391145513E-2</v>
      </c>
      <c r="F2591" s="20">
        <v>62.399708242159015</v>
      </c>
      <c r="G2591" s="20">
        <v>1.043625</v>
      </c>
    </row>
    <row r="2592" spans="1:7" x14ac:dyDescent="0.35">
      <c r="A2592" s="20">
        <v>2568</v>
      </c>
      <c r="B2592" s="20">
        <v>11.356059621285347</v>
      </c>
      <c r="C2592" s="20">
        <v>-11.351059621285346</v>
      </c>
      <c r="D2592" s="20">
        <v>-2.9563952200342566E-2</v>
      </c>
      <c r="F2592" s="20">
        <v>62.424021395575011</v>
      </c>
      <c r="G2592" s="20">
        <v>1.04396</v>
      </c>
    </row>
    <row r="2593" spans="1:7" x14ac:dyDescent="0.35">
      <c r="A2593" s="20">
        <v>2569</v>
      </c>
      <c r="B2593" s="20">
        <v>11.356059621285347</v>
      </c>
      <c r="C2593" s="20">
        <v>-11.333751928977655</v>
      </c>
      <c r="D2593" s="20">
        <v>-2.9518874136694368E-2</v>
      </c>
      <c r="F2593" s="20">
        <v>62.448334548991006</v>
      </c>
      <c r="G2593" s="20">
        <v>1.044</v>
      </c>
    </row>
    <row r="2594" spans="1:7" x14ac:dyDescent="0.35">
      <c r="A2594" s="20">
        <v>2570</v>
      </c>
      <c r="B2594" s="20">
        <v>11.356059621285347</v>
      </c>
      <c r="C2594" s="20">
        <v>-11.347631049856776</v>
      </c>
      <c r="D2594" s="20">
        <v>-2.9555022450591308E-2</v>
      </c>
      <c r="F2594" s="20">
        <v>62.472647702407009</v>
      </c>
      <c r="G2594" s="20">
        <v>1.0442100000000001</v>
      </c>
    </row>
    <row r="2595" spans="1:7" x14ac:dyDescent="0.35">
      <c r="A2595" s="20">
        <v>2571</v>
      </c>
      <c r="B2595" s="20">
        <v>-5.0510951066631087</v>
      </c>
      <c r="C2595" s="20">
        <v>5.0535951066631091</v>
      </c>
      <c r="D2595" s="20">
        <v>1.3162140730290284E-2</v>
      </c>
      <c r="F2595" s="20">
        <v>62.496960855823005</v>
      </c>
      <c r="G2595" s="20">
        <v>1.0442857142857143</v>
      </c>
    </row>
    <row r="2596" spans="1:7" x14ac:dyDescent="0.35">
      <c r="A2596" s="20">
        <v>2572</v>
      </c>
      <c r="B2596" s="20">
        <v>11.356059621285347</v>
      </c>
      <c r="C2596" s="20">
        <v>-11.356059621285347</v>
      </c>
      <c r="D2596" s="20">
        <v>-2.9576974752063161E-2</v>
      </c>
      <c r="F2596" s="20">
        <v>62.521274009239001</v>
      </c>
      <c r="G2596" s="20">
        <v>1.0443333333333333</v>
      </c>
    </row>
    <row r="2597" spans="1:7" x14ac:dyDescent="0.35">
      <c r="A2597" s="20">
        <v>2573</v>
      </c>
      <c r="B2597" s="20">
        <v>3.1524822573111209</v>
      </c>
      <c r="C2597" s="20">
        <v>-3.1524822573111209</v>
      </c>
      <c r="D2597" s="20">
        <v>-8.2106726488165912E-3</v>
      </c>
      <c r="F2597" s="20">
        <v>62.545587162655004</v>
      </c>
      <c r="G2597" s="20">
        <v>1.0443750000000001</v>
      </c>
    </row>
    <row r="2598" spans="1:7" x14ac:dyDescent="0.35">
      <c r="A2598" s="20">
        <v>2574</v>
      </c>
      <c r="B2598" s="20">
        <v>16.278206039669882</v>
      </c>
      <c r="C2598" s="20">
        <v>-16.278206039669882</v>
      </c>
      <c r="D2598" s="20">
        <v>-4.2396756014011105E-2</v>
      </c>
      <c r="F2598" s="20">
        <v>62.569900316070999</v>
      </c>
      <c r="G2598" s="20">
        <v>1.0444</v>
      </c>
    </row>
    <row r="2599" spans="1:7" x14ac:dyDescent="0.35">
      <c r="A2599" s="20">
        <v>2575</v>
      </c>
      <c r="B2599" s="20">
        <v>11.356059621285347</v>
      </c>
      <c r="C2599" s="20">
        <v>-11.356059621285347</v>
      </c>
      <c r="D2599" s="20">
        <v>-2.9576974752063161E-2</v>
      </c>
      <c r="F2599" s="20">
        <v>62.594213469486995</v>
      </c>
      <c r="G2599" s="20">
        <v>1.0444</v>
      </c>
    </row>
    <row r="2600" spans="1:7" x14ac:dyDescent="0.35">
      <c r="A2600" s="20">
        <v>2576</v>
      </c>
      <c r="B2600" s="20">
        <v>3.6993874149094026</v>
      </c>
      <c r="C2600" s="20">
        <v>-3.6993874149094026</v>
      </c>
      <c r="D2600" s="20">
        <v>-9.6350927890330295E-3</v>
      </c>
      <c r="F2600" s="20">
        <v>62.618526622902998</v>
      </c>
      <c r="G2600" s="20">
        <v>1.0445405405405406</v>
      </c>
    </row>
    <row r="2601" spans="1:7" x14ac:dyDescent="0.35">
      <c r="A2601" s="20">
        <v>2577</v>
      </c>
      <c r="B2601" s="20">
        <v>14.090585409276756</v>
      </c>
      <c r="C2601" s="20">
        <v>-14.090585409276756</v>
      </c>
      <c r="D2601" s="20">
        <v>-3.6699075453145352E-2</v>
      </c>
      <c r="F2601" s="20">
        <v>62.642839776318993</v>
      </c>
      <c r="G2601" s="20">
        <v>1.0446206037108834</v>
      </c>
    </row>
    <row r="2602" spans="1:7" x14ac:dyDescent="0.35">
      <c r="A2602" s="20">
        <v>2578</v>
      </c>
      <c r="B2602" s="20">
        <v>1.5117667845162721</v>
      </c>
      <c r="C2602" s="20">
        <v>-1.5117667845162721</v>
      </c>
      <c r="D2602" s="20">
        <v>-3.9374122281672693E-3</v>
      </c>
      <c r="F2602" s="20">
        <v>62.667152929734989</v>
      </c>
      <c r="G2602" s="20">
        <v>1.0449999999999999</v>
      </c>
    </row>
    <row r="2603" spans="1:7" x14ac:dyDescent="0.35">
      <c r="A2603" s="20">
        <v>2579</v>
      </c>
      <c r="B2603" s="20">
        <v>-5.0510951066631087</v>
      </c>
      <c r="C2603" s="20">
        <v>5.0524801066631086</v>
      </c>
      <c r="D2603" s="20">
        <v>1.315923670125659E-2</v>
      </c>
      <c r="F2603" s="20">
        <v>62.691466083150992</v>
      </c>
      <c r="G2603" s="20">
        <v>1.0451515151515152</v>
      </c>
    </row>
    <row r="2604" spans="1:7" x14ac:dyDescent="0.35">
      <c r="A2604" s="20">
        <v>2580</v>
      </c>
      <c r="B2604" s="20">
        <v>11.356059621285347</v>
      </c>
      <c r="C2604" s="20">
        <v>-11.350059621285347</v>
      </c>
      <c r="D2604" s="20">
        <v>-2.9561347689998449E-2</v>
      </c>
      <c r="F2604" s="20">
        <v>62.715779236566988</v>
      </c>
      <c r="G2604" s="20">
        <v>1.0451666666666666</v>
      </c>
    </row>
    <row r="2605" spans="1:7" x14ac:dyDescent="0.35">
      <c r="A2605" s="20">
        <v>2581</v>
      </c>
      <c r="B2605" s="20">
        <v>11.356059621285347</v>
      </c>
      <c r="C2605" s="20">
        <v>-11.250059621285347</v>
      </c>
      <c r="D2605" s="20">
        <v>-2.9300896655586609E-2</v>
      </c>
      <c r="F2605" s="20">
        <v>62.740092389982983</v>
      </c>
      <c r="G2605" s="20">
        <v>1.0451999999999999</v>
      </c>
    </row>
    <row r="2606" spans="1:7" x14ac:dyDescent="0.35">
      <c r="A2606" s="20">
        <v>2582</v>
      </c>
      <c r="B2606" s="20">
        <v>11.356059621285347</v>
      </c>
      <c r="C2606" s="20">
        <v>-11.356048510174237</v>
      </c>
      <c r="D2606" s="20">
        <v>-2.9576945813059339E-2</v>
      </c>
      <c r="F2606" s="20">
        <v>62.764405543398986</v>
      </c>
      <c r="G2606" s="20">
        <v>1.0454285714285714</v>
      </c>
    </row>
    <row r="2607" spans="1:7" x14ac:dyDescent="0.35">
      <c r="A2607" s="20">
        <v>2583</v>
      </c>
      <c r="B2607" s="20">
        <v>-5.0510951066631087</v>
      </c>
      <c r="C2607" s="20">
        <v>5.0560951066631086</v>
      </c>
      <c r="D2607" s="20">
        <v>1.3168652006150578E-2</v>
      </c>
      <c r="F2607" s="20">
        <v>62.788718696814982</v>
      </c>
      <c r="G2607" s="20">
        <v>1.0455692307692308</v>
      </c>
    </row>
    <row r="2608" spans="1:7" x14ac:dyDescent="0.35">
      <c r="A2608" s="20">
        <v>2584</v>
      </c>
      <c r="B2608" s="20">
        <v>11.356059621285347</v>
      </c>
      <c r="C2608" s="20">
        <v>-11.356059621285347</v>
      </c>
      <c r="D2608" s="20">
        <v>-2.9576974752063161E-2</v>
      </c>
      <c r="F2608" s="20">
        <v>62.813031850230978</v>
      </c>
      <c r="G2608" s="20">
        <v>1.0457142857142858</v>
      </c>
    </row>
    <row r="2609" spans="1:7" x14ac:dyDescent="0.35">
      <c r="A2609" s="20">
        <v>2585</v>
      </c>
      <c r="B2609" s="20">
        <v>11.356059621285347</v>
      </c>
      <c r="C2609" s="20">
        <v>-11.35439295461868</v>
      </c>
      <c r="D2609" s="20">
        <v>-2.957263390148963E-2</v>
      </c>
      <c r="F2609" s="20">
        <v>62.837345003646981</v>
      </c>
      <c r="G2609" s="20">
        <v>1.0459624999999999</v>
      </c>
    </row>
    <row r="2610" spans="1:7" x14ac:dyDescent="0.35">
      <c r="A2610" s="20">
        <v>2586</v>
      </c>
      <c r="B2610" s="20">
        <v>11.356059621285347</v>
      </c>
      <c r="C2610" s="20">
        <v>-11.35439295461868</v>
      </c>
      <c r="D2610" s="20">
        <v>-2.957263390148963E-2</v>
      </c>
      <c r="F2610" s="20">
        <v>62.861658157062976</v>
      </c>
      <c r="G2610" s="20">
        <v>1.046</v>
      </c>
    </row>
    <row r="2611" spans="1:7" x14ac:dyDescent="0.35">
      <c r="A2611" s="20">
        <v>2587</v>
      </c>
      <c r="B2611" s="20">
        <v>11.356059621285347</v>
      </c>
      <c r="C2611" s="20">
        <v>-11.331719621285346</v>
      </c>
      <c r="D2611" s="20">
        <v>-2.9513580970287317E-2</v>
      </c>
      <c r="F2611" s="20">
        <v>62.885971310478972</v>
      </c>
      <c r="G2611" s="20">
        <v>1.046</v>
      </c>
    </row>
    <row r="2612" spans="1:7" x14ac:dyDescent="0.35">
      <c r="A2612" s="20">
        <v>2588</v>
      </c>
      <c r="B2612" s="20">
        <v>-0.67585384587685482</v>
      </c>
      <c r="C2612" s="20">
        <v>0.71468717921018809</v>
      </c>
      <c r="D2612" s="20">
        <v>1.8614101510617479E-3</v>
      </c>
      <c r="F2612" s="20">
        <v>62.910284463894975</v>
      </c>
      <c r="G2612" s="20">
        <v>1.0462615</v>
      </c>
    </row>
    <row r="2613" spans="1:7" x14ac:dyDescent="0.35">
      <c r="A2613" s="20">
        <v>2589</v>
      </c>
      <c r="B2613" s="20">
        <v>11.356059621285347</v>
      </c>
      <c r="C2613" s="20">
        <v>-11.355959621285347</v>
      </c>
      <c r="D2613" s="20">
        <v>-2.9576714301028751E-2</v>
      </c>
      <c r="F2613" s="20">
        <v>62.93459761731097</v>
      </c>
      <c r="G2613" s="20">
        <v>1.0464</v>
      </c>
    </row>
    <row r="2614" spans="1:7" x14ac:dyDescent="0.35">
      <c r="A2614" s="20">
        <v>2590</v>
      </c>
      <c r="B2614" s="20">
        <v>23.93487824604583</v>
      </c>
      <c r="C2614" s="20">
        <v>-23.93487824604583</v>
      </c>
      <c r="D2614" s="20">
        <v>-6.2338637977041242E-2</v>
      </c>
      <c r="F2614" s="20">
        <v>62.958910770726966</v>
      </c>
      <c r="G2614" s="20">
        <v>1.0465</v>
      </c>
    </row>
    <row r="2615" spans="1:7" x14ac:dyDescent="0.35">
      <c r="A2615" s="20">
        <v>2591</v>
      </c>
      <c r="B2615" s="20">
        <v>-5.0510951066631087</v>
      </c>
      <c r="C2615" s="20">
        <v>5.0684284399964419</v>
      </c>
      <c r="D2615" s="20">
        <v>1.3200774300394706E-2</v>
      </c>
      <c r="F2615" s="20">
        <v>62.983223924142969</v>
      </c>
      <c r="G2615" s="20">
        <v>1.0466666666666666</v>
      </c>
    </row>
    <row r="2616" spans="1:7" x14ac:dyDescent="0.35">
      <c r="A2616" s="20">
        <v>2592</v>
      </c>
      <c r="B2616" s="20">
        <v>11.356059621285347</v>
      </c>
      <c r="C2616" s="20">
        <v>-11.35439295461868</v>
      </c>
      <c r="D2616" s="20">
        <v>-2.957263390148963E-2</v>
      </c>
      <c r="F2616" s="20">
        <v>63.007537077558965</v>
      </c>
      <c r="G2616" s="20">
        <v>1.0466666666666666</v>
      </c>
    </row>
    <row r="2617" spans="1:7" x14ac:dyDescent="0.35">
      <c r="A2617" s="20">
        <v>2593</v>
      </c>
      <c r="B2617" s="20">
        <v>11.356059621285347</v>
      </c>
      <c r="C2617" s="20">
        <v>-11.356059621285347</v>
      </c>
      <c r="D2617" s="20">
        <v>-2.9576974752063161E-2</v>
      </c>
      <c r="F2617" s="20">
        <v>63.03185023097496</v>
      </c>
      <c r="G2617" s="20">
        <v>1.0466666666666666</v>
      </c>
    </row>
    <row r="2618" spans="1:7" x14ac:dyDescent="0.35">
      <c r="A2618" s="20">
        <v>2594</v>
      </c>
      <c r="B2618" s="20">
        <v>11.356059621285347</v>
      </c>
      <c r="C2618" s="20">
        <v>-11.356047121285346</v>
      </c>
      <c r="D2618" s="20">
        <v>-2.957694219568386E-2</v>
      </c>
      <c r="F2618" s="20">
        <v>63.056163384390963</v>
      </c>
      <c r="G2618" s="20">
        <v>1.0467500000000001</v>
      </c>
    </row>
    <row r="2619" spans="1:7" x14ac:dyDescent="0.35">
      <c r="A2619" s="20">
        <v>2595</v>
      </c>
      <c r="B2619" s="20">
        <v>11.356059621285347</v>
      </c>
      <c r="C2619" s="20">
        <v>-11.234392954618681</v>
      </c>
      <c r="D2619" s="20">
        <v>-2.9260092660195421E-2</v>
      </c>
      <c r="F2619" s="20">
        <v>63.080476537806959</v>
      </c>
      <c r="G2619" s="20">
        <v>1.0468</v>
      </c>
    </row>
    <row r="2620" spans="1:7" x14ac:dyDescent="0.35">
      <c r="A2620" s="20">
        <v>2596</v>
      </c>
      <c r="B2620" s="20">
        <v>11.356059621285347</v>
      </c>
      <c r="C2620" s="20">
        <v>-11.120173906999632</v>
      </c>
      <c r="D2620" s="20">
        <v>-2.8962607969176254E-2</v>
      </c>
      <c r="F2620" s="20">
        <v>63.104789691222955</v>
      </c>
      <c r="G2620" s="20">
        <v>1.0468</v>
      </c>
    </row>
    <row r="2621" spans="1:7" x14ac:dyDescent="0.35">
      <c r="A2621" s="20">
        <v>2597</v>
      </c>
      <c r="B2621" s="20">
        <v>11.356059621285347</v>
      </c>
      <c r="C2621" s="20">
        <v>-11.29939295461868</v>
      </c>
      <c r="D2621" s="20">
        <v>-2.9429385832563118E-2</v>
      </c>
      <c r="F2621" s="20">
        <v>63.129102844638957</v>
      </c>
      <c r="G2621" s="20">
        <v>1.0469999999999999</v>
      </c>
    </row>
    <row r="2622" spans="1:7" x14ac:dyDescent="0.35">
      <c r="A2622" s="20">
        <v>2598</v>
      </c>
      <c r="B2622" s="20">
        <v>11.356059621285347</v>
      </c>
      <c r="C2622" s="20">
        <v>-10.966059621285346</v>
      </c>
      <c r="D2622" s="20">
        <v>-2.8561215717856976E-2</v>
      </c>
      <c r="F2622" s="20">
        <v>63.153415998054953</v>
      </c>
      <c r="G2622" s="20">
        <v>1.0471999999999999</v>
      </c>
    </row>
    <row r="2623" spans="1:7" x14ac:dyDescent="0.35">
      <c r="A2623" s="20">
        <v>2599</v>
      </c>
      <c r="B2623" s="20">
        <v>3.1524822573111209</v>
      </c>
      <c r="C2623" s="20">
        <v>-3.1425276062769432</v>
      </c>
      <c r="D2623" s="20">
        <v>-8.1847456572259874E-3</v>
      </c>
      <c r="F2623" s="20">
        <v>63.177729151470949</v>
      </c>
      <c r="G2623" s="20">
        <v>1.0471999999999999</v>
      </c>
    </row>
    <row r="2624" spans="1:7" x14ac:dyDescent="0.35">
      <c r="A2624" s="20">
        <v>2600</v>
      </c>
      <c r="B2624" s="20">
        <v>-5.0510951066631087</v>
      </c>
      <c r="C2624" s="20">
        <v>5.120415106663109</v>
      </c>
      <c r="D2624" s="20">
        <v>1.3336174111484276E-2</v>
      </c>
      <c r="F2624" s="20">
        <v>63.202042304886952</v>
      </c>
      <c r="G2624" s="20">
        <v>1.0472999999999999</v>
      </c>
    </row>
    <row r="2625" spans="1:7" x14ac:dyDescent="0.35">
      <c r="A2625" s="20">
        <v>2601</v>
      </c>
      <c r="B2625" s="20">
        <v>19.559636985259573</v>
      </c>
      <c r="C2625" s="20">
        <v>-12.945636985259572</v>
      </c>
      <c r="D2625" s="20">
        <v>-3.371704543931052E-2</v>
      </c>
      <c r="F2625" s="20">
        <v>63.226355458302947</v>
      </c>
      <c r="G2625" s="20">
        <v>1.0473529411764706</v>
      </c>
    </row>
    <row r="2626" spans="1:7" x14ac:dyDescent="0.35">
      <c r="A2626" s="20">
        <v>2602</v>
      </c>
      <c r="B2626" s="20">
        <v>5.8870080453025295</v>
      </c>
      <c r="C2626" s="20">
        <v>-2.6260913786358628</v>
      </c>
      <c r="D2626" s="20">
        <v>-6.8396821602572993E-3</v>
      </c>
      <c r="F2626" s="20">
        <v>63.250668611718943</v>
      </c>
      <c r="G2626" s="20">
        <v>1.0475000000000001</v>
      </c>
    </row>
    <row r="2627" spans="1:7" x14ac:dyDescent="0.35">
      <c r="A2627" s="20">
        <v>2603</v>
      </c>
      <c r="B2627" s="20">
        <v>20.106542142857855</v>
      </c>
      <c r="C2627" s="20">
        <v>-19.091685000000712</v>
      </c>
      <c r="D2627" s="20">
        <v>-4.9724491069152277E-2</v>
      </c>
      <c r="F2627" s="20">
        <v>63.274981765134946</v>
      </c>
      <c r="G2627" s="20">
        <v>1.0475000000000001</v>
      </c>
    </row>
    <row r="2628" spans="1:7" x14ac:dyDescent="0.35">
      <c r="A2628" s="20">
        <v>2604</v>
      </c>
      <c r="B2628" s="20">
        <v>11.356059621285347</v>
      </c>
      <c r="C2628" s="20">
        <v>-10.313879621285347</v>
      </c>
      <c r="D2628" s="20">
        <v>-2.6862606161629828E-2</v>
      </c>
      <c r="F2628" s="20">
        <v>63.299294918550942</v>
      </c>
      <c r="G2628" s="20">
        <v>1.048</v>
      </c>
    </row>
    <row r="2629" spans="1:7" x14ac:dyDescent="0.35">
      <c r="A2629" s="20">
        <v>2605</v>
      </c>
      <c r="B2629" s="20">
        <v>11.356059621285347</v>
      </c>
      <c r="C2629" s="20">
        <v>-10.281843921285347</v>
      </c>
      <c r="D2629" s="20">
        <v>-2.6779168849598755E-2</v>
      </c>
      <c r="F2629" s="20">
        <v>63.323608071966937</v>
      </c>
      <c r="G2629" s="20">
        <v>1.048</v>
      </c>
    </row>
    <row r="2630" spans="1:7" x14ac:dyDescent="0.35">
      <c r="A2630" s="20">
        <v>2606</v>
      </c>
      <c r="B2630" s="20">
        <v>10.262249306088783</v>
      </c>
      <c r="C2630" s="20">
        <v>-9.1617038515433293</v>
      </c>
      <c r="D2630" s="20">
        <v>-2.3861752451094145E-2</v>
      </c>
      <c r="F2630" s="20">
        <v>63.34792122538294</v>
      </c>
      <c r="G2630" s="20">
        <v>1.0480480480480481</v>
      </c>
    </row>
    <row r="2631" spans="1:7" x14ac:dyDescent="0.35">
      <c r="A2631" s="20">
        <v>2607</v>
      </c>
      <c r="B2631" s="20">
        <v>3.6993874149094026</v>
      </c>
      <c r="C2631" s="20">
        <v>0.37761258509059736</v>
      </c>
      <c r="D2631" s="20">
        <v>9.8349588393775679E-4</v>
      </c>
      <c r="F2631" s="20">
        <v>63.372234378798936</v>
      </c>
      <c r="G2631" s="20">
        <v>1.0482</v>
      </c>
    </row>
    <row r="2632" spans="1:7" x14ac:dyDescent="0.35">
      <c r="A2632" s="20">
        <v>2608</v>
      </c>
      <c r="B2632" s="20">
        <v>4.7931977301059661</v>
      </c>
      <c r="C2632" s="20">
        <v>-2.5539477301059659</v>
      </c>
      <c r="D2632" s="20">
        <v>-6.6517832813987399E-3</v>
      </c>
      <c r="F2632" s="20">
        <v>63.396547532214932</v>
      </c>
      <c r="G2632" s="20">
        <v>1.0485537190082646</v>
      </c>
    </row>
    <row r="2633" spans="1:7" x14ac:dyDescent="0.35">
      <c r="A2633" s="20">
        <v>2609</v>
      </c>
      <c r="B2633" s="20">
        <v>11.356059621285347</v>
      </c>
      <c r="C2633" s="20">
        <v>-8.3180484784282029</v>
      </c>
      <c r="D2633" s="20">
        <v>-2.1664443304944714E-2</v>
      </c>
      <c r="F2633" s="20">
        <v>63.420860685630934</v>
      </c>
      <c r="G2633" s="20">
        <v>1.0485714285714285</v>
      </c>
    </row>
    <row r="2634" spans="1:7" x14ac:dyDescent="0.35">
      <c r="A2634" s="20">
        <v>2610</v>
      </c>
      <c r="B2634" s="20">
        <v>5.8870080453025295</v>
      </c>
      <c r="C2634" s="20">
        <v>-4.4737570020343549</v>
      </c>
      <c r="D2634" s="20">
        <v>-1.1651946388870677E-2</v>
      </c>
      <c r="F2634" s="20">
        <v>63.44517383904693</v>
      </c>
      <c r="G2634" s="20">
        <v>1.0492727272727274</v>
      </c>
    </row>
    <row r="2635" spans="1:7" x14ac:dyDescent="0.35">
      <c r="A2635" s="20">
        <v>2611</v>
      </c>
      <c r="B2635" s="20">
        <v>9.7153441484905017</v>
      </c>
      <c r="C2635" s="20">
        <v>18.191019487873135</v>
      </c>
      <c r="D2635" s="20">
        <v>4.7378698426225288E-2</v>
      </c>
      <c r="F2635" s="20">
        <v>63.469486992462926</v>
      </c>
      <c r="G2635" s="20">
        <v>1.0493333333333332</v>
      </c>
    </row>
    <row r="2636" spans="1:7" x14ac:dyDescent="0.35">
      <c r="A2636" s="20">
        <v>2612</v>
      </c>
      <c r="B2636" s="20">
        <v>10.809154463687065</v>
      </c>
      <c r="C2636" s="20">
        <v>-9.0915414636870651</v>
      </c>
      <c r="D2636" s="20">
        <v>-2.3679013786154456E-2</v>
      </c>
      <c r="F2636" s="20">
        <v>63.493800145878929</v>
      </c>
      <c r="G2636" s="20">
        <v>1.0493380000000001</v>
      </c>
    </row>
    <row r="2637" spans="1:7" x14ac:dyDescent="0.35">
      <c r="A2637" s="20">
        <v>2613</v>
      </c>
      <c r="B2637" s="20">
        <v>11.356059621285347</v>
      </c>
      <c r="C2637" s="20">
        <v>-10.345926287952013</v>
      </c>
      <c r="D2637" s="20">
        <v>-2.6946072036457675E-2</v>
      </c>
      <c r="F2637" s="20">
        <v>63.518113299294924</v>
      </c>
      <c r="G2637" s="20">
        <v>1.0493636363636363</v>
      </c>
    </row>
    <row r="2638" spans="1:7" x14ac:dyDescent="0.35">
      <c r="A2638" s="20">
        <v>2614</v>
      </c>
      <c r="B2638" s="20">
        <v>11.902964778883629</v>
      </c>
      <c r="C2638" s="20">
        <v>-10.882964778883629</v>
      </c>
      <c r="D2638" s="20">
        <v>-2.8344794341278814E-2</v>
      </c>
      <c r="F2638" s="20">
        <v>63.54242645271092</v>
      </c>
      <c r="G2638" s="20">
        <v>1.0495555555555556</v>
      </c>
    </row>
    <row r="2639" spans="1:7" x14ac:dyDescent="0.35">
      <c r="A2639" s="20">
        <v>2615</v>
      </c>
      <c r="B2639" s="20">
        <v>7.5277235180973747</v>
      </c>
      <c r="C2639" s="20">
        <v>-5.8300723436845807</v>
      </c>
      <c r="D2639" s="20">
        <v>-1.5184483726085194E-2</v>
      </c>
      <c r="F2639" s="20">
        <v>63.566739606126923</v>
      </c>
      <c r="G2639" s="20">
        <v>1.0496000000000001</v>
      </c>
    </row>
    <row r="2640" spans="1:7" x14ac:dyDescent="0.35">
      <c r="A2640" s="20">
        <v>2616</v>
      </c>
      <c r="B2640" s="20">
        <v>11.356059621285347</v>
      </c>
      <c r="C2640" s="20">
        <v>-10.210719621285346</v>
      </c>
      <c r="D2640" s="20">
        <v>-2.6593924874530571E-2</v>
      </c>
      <c r="F2640" s="20">
        <v>63.591052759542919</v>
      </c>
      <c r="G2640" s="20">
        <v>1.0497142857142858</v>
      </c>
    </row>
    <row r="2641" spans="1:7" x14ac:dyDescent="0.35">
      <c r="A2641" s="20">
        <v>2617</v>
      </c>
      <c r="B2641" s="20">
        <v>11.356059621285347</v>
      </c>
      <c r="C2641" s="20">
        <v>-2.580059621285347</v>
      </c>
      <c r="D2641" s="20">
        <v>-6.7197919720799323E-3</v>
      </c>
      <c r="F2641" s="20">
        <v>63.615365912958914</v>
      </c>
      <c r="G2641" s="20">
        <v>1.05</v>
      </c>
    </row>
    <row r="2642" spans="1:7" x14ac:dyDescent="0.35">
      <c r="A2642" s="20">
        <v>2618</v>
      </c>
      <c r="B2642" s="20">
        <v>-5.0510951066631087</v>
      </c>
      <c r="C2642" s="20">
        <v>6.1049617733297756</v>
      </c>
      <c r="D2642" s="20">
        <v>1.5900436089084917E-2</v>
      </c>
      <c r="F2642" s="20">
        <v>63.639679066374917</v>
      </c>
      <c r="G2642" s="20">
        <v>1.05</v>
      </c>
    </row>
    <row r="2643" spans="1:7" x14ac:dyDescent="0.35">
      <c r="A2643" s="20">
        <v>2619</v>
      </c>
      <c r="B2643" s="20">
        <v>12.996775094080192</v>
      </c>
      <c r="C2643" s="20">
        <v>-11.112775094080192</v>
      </c>
      <c r="D2643" s="20">
        <v>-2.8943337684393375E-2</v>
      </c>
      <c r="F2643" s="20">
        <v>63.663992219790913</v>
      </c>
      <c r="G2643" s="20">
        <v>1.05</v>
      </c>
    </row>
    <row r="2644" spans="1:7" x14ac:dyDescent="0.35">
      <c r="A2644" s="20">
        <v>2620</v>
      </c>
      <c r="B2644" s="20">
        <v>7.5277235180973747</v>
      </c>
      <c r="C2644" s="20">
        <v>-6.0912004411742977</v>
      </c>
      <c r="D2644" s="20">
        <v>-1.5864594557137124E-2</v>
      </c>
      <c r="F2644" s="20">
        <v>63.688305373206909</v>
      </c>
      <c r="G2644" s="20">
        <v>1.05</v>
      </c>
    </row>
    <row r="2645" spans="1:7" x14ac:dyDescent="0.35">
      <c r="A2645" s="20">
        <v>2621</v>
      </c>
      <c r="B2645" s="20">
        <v>11.356059621285347</v>
      </c>
      <c r="C2645" s="20">
        <v>-9.8972596212853468</v>
      </c>
      <c r="D2645" s="20">
        <v>-2.5777515062063213E-2</v>
      </c>
      <c r="F2645" s="20">
        <v>63.712618526622911</v>
      </c>
      <c r="G2645" s="20">
        <v>1.05</v>
      </c>
    </row>
    <row r="2646" spans="1:7" x14ac:dyDescent="0.35">
      <c r="A2646" s="20">
        <v>2622</v>
      </c>
      <c r="B2646" s="20">
        <v>3.1524822573111209</v>
      </c>
      <c r="C2646" s="20">
        <v>-1.840642257311121</v>
      </c>
      <c r="D2646" s="20">
        <v>-4.793971798988288E-3</v>
      </c>
      <c r="F2646" s="20">
        <v>63.736931680038907</v>
      </c>
      <c r="G2646" s="20">
        <v>1.05</v>
      </c>
    </row>
    <row r="2647" spans="1:7" x14ac:dyDescent="0.35">
      <c r="A2647" s="20">
        <v>2623</v>
      </c>
      <c r="B2647" s="20">
        <v>20.106542142857855</v>
      </c>
      <c r="C2647" s="20">
        <v>-18.966542142857854</v>
      </c>
      <c r="D2647" s="20">
        <v>-4.9398555203231172E-2</v>
      </c>
      <c r="F2647" s="20">
        <v>63.761244833454903</v>
      </c>
      <c r="G2647" s="20">
        <v>1.05</v>
      </c>
    </row>
    <row r="2648" spans="1:7" x14ac:dyDescent="0.35">
      <c r="A2648" s="20">
        <v>2624</v>
      </c>
      <c r="B2648" s="20">
        <v>16.278206039669882</v>
      </c>
      <c r="C2648" s="20">
        <v>-2.483999789669884</v>
      </c>
      <c r="D2648" s="20">
        <v>-6.4696031469831852E-3</v>
      </c>
      <c r="F2648" s="20">
        <v>63.785557986870906</v>
      </c>
      <c r="G2648" s="20">
        <v>1.05</v>
      </c>
    </row>
    <row r="2649" spans="1:7" x14ac:dyDescent="0.35">
      <c r="A2649" s="20">
        <v>2625</v>
      </c>
      <c r="B2649" s="20">
        <v>14.090585409276756</v>
      </c>
      <c r="C2649" s="20">
        <v>-4.530585409276755</v>
      </c>
      <c r="D2649" s="20">
        <v>-1.1799956563373281E-2</v>
      </c>
      <c r="F2649" s="20">
        <v>63.809871140286901</v>
      </c>
      <c r="G2649" s="20">
        <v>1.0501</v>
      </c>
    </row>
    <row r="2650" spans="1:7" x14ac:dyDescent="0.35">
      <c r="A2650" s="20">
        <v>2626</v>
      </c>
      <c r="B2650" s="20">
        <v>11.356059621285347</v>
      </c>
      <c r="C2650" s="20">
        <v>-10.236059621285346</v>
      </c>
      <c r="D2650" s="20">
        <v>-2.6659923166650532E-2</v>
      </c>
      <c r="F2650" s="20">
        <v>63.834184293702897</v>
      </c>
      <c r="G2650" s="20">
        <v>1.050225</v>
      </c>
    </row>
    <row r="2651" spans="1:7" x14ac:dyDescent="0.35">
      <c r="A2651" s="20">
        <v>2627</v>
      </c>
      <c r="B2651" s="20">
        <v>11.356059621285347</v>
      </c>
      <c r="C2651" s="20">
        <v>-4.8893929546186801</v>
      </c>
      <c r="D2651" s="20">
        <v>-1.2734474526764062E-2</v>
      </c>
      <c r="F2651" s="20">
        <v>63.8584974471189</v>
      </c>
      <c r="G2651" s="20">
        <v>1.0504166666666668</v>
      </c>
    </row>
    <row r="2652" spans="1:7" x14ac:dyDescent="0.35">
      <c r="A2652" s="20">
        <v>2628</v>
      </c>
      <c r="B2652" s="20">
        <v>16.825111197268164</v>
      </c>
      <c r="C2652" s="20">
        <v>-15.72141632241715</v>
      </c>
      <c r="D2652" s="20">
        <v>-4.094659143592759E-2</v>
      </c>
      <c r="F2652" s="20">
        <v>63.882810600534896</v>
      </c>
      <c r="G2652" s="20">
        <v>1.0505</v>
      </c>
    </row>
    <row r="2653" spans="1:7" x14ac:dyDescent="0.35">
      <c r="A2653" s="20">
        <v>2629</v>
      </c>
      <c r="B2653" s="20">
        <v>11.356059621285347</v>
      </c>
      <c r="C2653" s="20">
        <v>-10.078659621285347</v>
      </c>
      <c r="D2653" s="20">
        <v>-2.6249973238486296E-2</v>
      </c>
      <c r="F2653" s="20">
        <v>63.907123753950891</v>
      </c>
      <c r="G2653" s="20">
        <v>1.0506666666666666</v>
      </c>
    </row>
    <row r="2654" spans="1:7" x14ac:dyDescent="0.35">
      <c r="A2654" s="20">
        <v>2630</v>
      </c>
      <c r="B2654" s="20">
        <v>12.996775094080192</v>
      </c>
      <c r="C2654" s="20">
        <v>-11.417775094080191</v>
      </c>
      <c r="D2654" s="20">
        <v>-2.9737713339349492E-2</v>
      </c>
      <c r="F2654" s="20">
        <v>63.931436907366887</v>
      </c>
      <c r="G2654" s="20">
        <v>1.0507333333333333</v>
      </c>
    </row>
    <row r="2655" spans="1:7" x14ac:dyDescent="0.35">
      <c r="A2655" s="20">
        <v>2631</v>
      </c>
      <c r="B2655" s="20">
        <v>12.44986993648191</v>
      </c>
      <c r="C2655" s="20">
        <v>-11.30321743648191</v>
      </c>
      <c r="D2655" s="20">
        <v>-2.9439346735136793E-2</v>
      </c>
      <c r="F2655" s="20">
        <v>63.95575006078289</v>
      </c>
      <c r="G2655" s="20">
        <v>1.0508593749999999</v>
      </c>
    </row>
    <row r="2656" spans="1:7" x14ac:dyDescent="0.35">
      <c r="A2656" s="20">
        <v>2632</v>
      </c>
      <c r="B2656" s="20">
        <v>14.090585409276756</v>
      </c>
      <c r="C2656" s="20">
        <v>-12.72049195133283</v>
      </c>
      <c r="D2656" s="20">
        <v>-3.3130652869521424E-2</v>
      </c>
      <c r="F2656" s="20">
        <v>63.980063214198886</v>
      </c>
      <c r="G2656" s="20">
        <v>1.0509677419354839</v>
      </c>
    </row>
    <row r="2657" spans="1:7" x14ac:dyDescent="0.35">
      <c r="A2657" s="20">
        <v>2633</v>
      </c>
      <c r="B2657" s="20">
        <v>11.356059621285347</v>
      </c>
      <c r="C2657" s="20">
        <v>-7.8098596212853471</v>
      </c>
      <c r="D2657" s="20">
        <v>-2.0340860169750431E-2</v>
      </c>
      <c r="F2657" s="20">
        <v>64.004376367614881</v>
      </c>
      <c r="G2657" s="20">
        <v>1.0509999999999999</v>
      </c>
    </row>
    <row r="2658" spans="1:7" x14ac:dyDescent="0.35">
      <c r="A2658" s="20">
        <v>2634</v>
      </c>
      <c r="B2658" s="20">
        <v>11.356059621285347</v>
      </c>
      <c r="C2658" s="20">
        <v>-10.295844567521906</v>
      </c>
      <c r="D2658" s="20">
        <v>-2.6815633677546215E-2</v>
      </c>
      <c r="F2658" s="20">
        <v>64.02868952103087</v>
      </c>
      <c r="G2658" s="20">
        <v>1.05125</v>
      </c>
    </row>
    <row r="2659" spans="1:7" x14ac:dyDescent="0.35">
      <c r="A2659" s="20">
        <v>2635</v>
      </c>
      <c r="B2659" s="20">
        <v>8.6215338332939382</v>
      </c>
      <c r="C2659" s="20">
        <v>-7.6215338332939382</v>
      </c>
      <c r="D2659" s="20">
        <v>-1.9850363706862554E-2</v>
      </c>
      <c r="F2659" s="20">
        <v>64.053002674446873</v>
      </c>
      <c r="G2659" s="20">
        <v>1.0515384615384615</v>
      </c>
    </row>
    <row r="2660" spans="1:7" x14ac:dyDescent="0.35">
      <c r="A2660" s="20">
        <v>2636</v>
      </c>
      <c r="B2660" s="20">
        <v>15.184395724473321</v>
      </c>
      <c r="C2660" s="20">
        <v>-13.311395724473321</v>
      </c>
      <c r="D2660" s="20">
        <v>-3.4669667859044434E-2</v>
      </c>
      <c r="F2660" s="20">
        <v>64.077315827862876</v>
      </c>
      <c r="G2660" s="20">
        <v>1.0519047619047619</v>
      </c>
    </row>
    <row r="2661" spans="1:7" x14ac:dyDescent="0.35">
      <c r="A2661" s="20">
        <v>2637</v>
      </c>
      <c r="B2661" s="20">
        <v>19.012731827661291</v>
      </c>
      <c r="C2661" s="20">
        <v>-17.350731827661292</v>
      </c>
      <c r="D2661" s="20">
        <v>-4.5190160523168488E-2</v>
      </c>
      <c r="F2661" s="20">
        <v>64.101628981278864</v>
      </c>
      <c r="G2661" s="20">
        <v>1.052</v>
      </c>
    </row>
    <row r="2662" spans="1:7" x14ac:dyDescent="0.35">
      <c r="A2662" s="20">
        <v>2638</v>
      </c>
      <c r="B2662" s="20">
        <v>11.356059621285347</v>
      </c>
      <c r="C2662" s="20">
        <v>-10.338768555002925</v>
      </c>
      <c r="D2662" s="20">
        <v>-2.6927429646951339E-2</v>
      </c>
      <c r="F2662" s="20">
        <v>64.125942134694867</v>
      </c>
      <c r="G2662" s="20">
        <v>1.052142857142857</v>
      </c>
    </row>
    <row r="2663" spans="1:7" x14ac:dyDescent="0.35">
      <c r="A2663" s="20">
        <v>2639</v>
      </c>
      <c r="B2663" s="20">
        <v>11.356059621285347</v>
      </c>
      <c r="C2663" s="20">
        <v>-9.7160596212853463</v>
      </c>
      <c r="D2663" s="20">
        <v>-2.5305577787708956E-2</v>
      </c>
      <c r="F2663" s="20">
        <v>64.15025528811087</v>
      </c>
      <c r="G2663" s="20">
        <v>1.052184</v>
      </c>
    </row>
    <row r="2664" spans="1:7" x14ac:dyDescent="0.35">
      <c r="A2664" s="20">
        <v>2640</v>
      </c>
      <c r="B2664" s="20">
        <v>-5.0510951066631087</v>
      </c>
      <c r="C2664" s="20">
        <v>6.1077617733297753</v>
      </c>
      <c r="D2664" s="20">
        <v>1.5907728718048447E-2</v>
      </c>
      <c r="F2664" s="20">
        <v>64.174568441526858</v>
      </c>
      <c r="G2664" s="20">
        <v>1.0522388</v>
      </c>
    </row>
    <row r="2665" spans="1:7" x14ac:dyDescent="0.35">
      <c r="A2665" s="20">
        <v>2641</v>
      </c>
      <c r="B2665" s="20">
        <v>18.465826670063009</v>
      </c>
      <c r="C2665" s="20">
        <v>-18.455826670063008</v>
      </c>
      <c r="D2665" s="20">
        <v>-4.8068391471435663E-2</v>
      </c>
      <c r="F2665" s="20">
        <v>64.198881594942861</v>
      </c>
      <c r="G2665" s="20">
        <v>1.0526</v>
      </c>
    </row>
    <row r="2666" spans="1:7" x14ac:dyDescent="0.35">
      <c r="A2666" s="20">
        <v>2642</v>
      </c>
      <c r="B2666" s="20">
        <v>11.356059621285347</v>
      </c>
      <c r="C2666" s="20">
        <v>-11.356059621285347</v>
      </c>
      <c r="D2666" s="20">
        <v>-2.9576974752063161E-2</v>
      </c>
      <c r="F2666" s="20">
        <v>64.223194748358864</v>
      </c>
      <c r="G2666" s="20">
        <v>1.0526894736842105</v>
      </c>
    </row>
    <row r="2667" spans="1:7" x14ac:dyDescent="0.35">
      <c r="A2667" s="20">
        <v>2643</v>
      </c>
      <c r="B2667" s="20">
        <v>8.0746286756956565</v>
      </c>
      <c r="C2667" s="20">
        <v>-7.7390313656956566</v>
      </c>
      <c r="D2667" s="20">
        <v>-2.0156387245411217E-2</v>
      </c>
      <c r="F2667" s="20">
        <v>64.247507901774853</v>
      </c>
      <c r="G2667" s="20">
        <v>1.0528</v>
      </c>
    </row>
    <row r="2668" spans="1:7" x14ac:dyDescent="0.35">
      <c r="A2668" s="20">
        <v>2644</v>
      </c>
      <c r="B2668" s="20">
        <v>11.356059621285347</v>
      </c>
      <c r="C2668" s="20">
        <v>-11.335529621285346</v>
      </c>
      <c r="D2668" s="20">
        <v>-2.9523504154698406E-2</v>
      </c>
      <c r="F2668" s="20">
        <v>64.271821055190856</v>
      </c>
      <c r="G2668" s="20">
        <v>1.0531250000000001</v>
      </c>
    </row>
    <row r="2669" spans="1:7" x14ac:dyDescent="0.35">
      <c r="A2669" s="20">
        <v>2645</v>
      </c>
      <c r="B2669" s="20">
        <v>11.356059621285347</v>
      </c>
      <c r="C2669" s="20">
        <v>-11.251059621285346</v>
      </c>
      <c r="D2669" s="20">
        <v>-2.9303501165930727E-2</v>
      </c>
      <c r="F2669" s="20">
        <v>64.296134208606858</v>
      </c>
      <c r="G2669" s="20">
        <v>1.0533333333333332</v>
      </c>
    </row>
    <row r="2670" spans="1:7" x14ac:dyDescent="0.35">
      <c r="A2670" s="20">
        <v>2646</v>
      </c>
      <c r="B2670" s="20">
        <v>11.356059621285347</v>
      </c>
      <c r="C2670" s="20">
        <v>-11.271886781285346</v>
      </c>
      <c r="D2670" s="20">
        <v>-2.9357745719589334E-2</v>
      </c>
      <c r="F2670" s="20">
        <v>64.320447362022847</v>
      </c>
      <c r="G2670" s="20">
        <v>1.0534805315203954</v>
      </c>
    </row>
    <row r="2671" spans="1:7" x14ac:dyDescent="0.35">
      <c r="A2671" s="20">
        <v>2647</v>
      </c>
      <c r="B2671" s="20">
        <v>11.356059621285347</v>
      </c>
      <c r="C2671" s="20">
        <v>-11.341659621285347</v>
      </c>
      <c r="D2671" s="20">
        <v>-2.9539469803107857E-2</v>
      </c>
      <c r="F2671" s="20">
        <v>64.34476051543885</v>
      </c>
      <c r="G2671" s="20">
        <v>1.0535000000000001</v>
      </c>
    </row>
    <row r="2672" spans="1:7" x14ac:dyDescent="0.35">
      <c r="A2672" s="20">
        <v>2648</v>
      </c>
      <c r="B2672" s="20">
        <v>11.356059621285347</v>
      </c>
      <c r="C2672" s="20">
        <v>-11.347226287952013</v>
      </c>
      <c r="D2672" s="20">
        <v>-2.9553968244023447E-2</v>
      </c>
      <c r="F2672" s="20">
        <v>64.369073668854853</v>
      </c>
      <c r="G2672" s="20">
        <v>1.0538666666666667</v>
      </c>
    </row>
    <row r="2673" spans="1:7" x14ac:dyDescent="0.35">
      <c r="A2673" s="20">
        <v>2649</v>
      </c>
      <c r="B2673" s="20">
        <v>-5.0510951066631087</v>
      </c>
      <c r="C2673" s="20">
        <v>5.0520871066631088</v>
      </c>
      <c r="D2673" s="20">
        <v>1.3158213128691351E-2</v>
      </c>
      <c r="F2673" s="20">
        <v>64.393386822270841</v>
      </c>
      <c r="G2673" s="20">
        <v>1.054</v>
      </c>
    </row>
    <row r="2674" spans="1:7" x14ac:dyDescent="0.35">
      <c r="A2674" s="20">
        <v>2650</v>
      </c>
      <c r="B2674" s="20">
        <v>11.356059621285347</v>
      </c>
      <c r="C2674" s="20">
        <v>-11.350092954618681</v>
      </c>
      <c r="D2674" s="20">
        <v>-2.9561434507009925E-2</v>
      </c>
      <c r="F2674" s="20">
        <v>64.417699975686844</v>
      </c>
      <c r="G2674" s="20">
        <v>1.0542</v>
      </c>
    </row>
    <row r="2675" spans="1:7" x14ac:dyDescent="0.35">
      <c r="A2675" s="20">
        <v>2651</v>
      </c>
      <c r="B2675" s="20">
        <v>12.44986993648191</v>
      </c>
      <c r="C2675" s="20">
        <v>-12.431180650767624</v>
      </c>
      <c r="D2675" s="20">
        <v>-3.2377138594528995E-2</v>
      </c>
      <c r="F2675" s="20">
        <v>64.442013129102847</v>
      </c>
      <c r="G2675" s="20">
        <v>1.0544</v>
      </c>
    </row>
    <row r="2676" spans="1:7" x14ac:dyDescent="0.35">
      <c r="A2676" s="20">
        <v>2652</v>
      </c>
      <c r="B2676" s="20">
        <v>11.356059621285347</v>
      </c>
      <c r="C2676" s="20">
        <v>-11.347209621285346</v>
      </c>
      <c r="D2676" s="20">
        <v>-2.9553924835517709E-2</v>
      </c>
      <c r="F2676" s="20">
        <v>64.466326282518835</v>
      </c>
      <c r="G2676" s="20">
        <v>1.0545454545454545</v>
      </c>
    </row>
    <row r="2677" spans="1:7" x14ac:dyDescent="0.35">
      <c r="A2677" s="20">
        <v>2653</v>
      </c>
      <c r="B2677" s="20">
        <v>10.262249306088783</v>
      </c>
      <c r="C2677" s="20">
        <v>-10.147033619814273</v>
      </c>
      <c r="D2677" s="20">
        <v>-2.6428054024923622E-2</v>
      </c>
      <c r="F2677" s="20">
        <v>64.490639435934838</v>
      </c>
      <c r="G2677" s="20">
        <v>1.0547157142857144</v>
      </c>
    </row>
    <row r="2678" spans="1:7" x14ac:dyDescent="0.35">
      <c r="A2678" s="20">
        <v>2654</v>
      </c>
      <c r="B2678" s="20">
        <v>-5.0510951066631087</v>
      </c>
      <c r="C2678" s="20">
        <v>5.0516051066631089</v>
      </c>
      <c r="D2678" s="20">
        <v>1.3156957754705488E-2</v>
      </c>
      <c r="F2678" s="20">
        <v>64.514952589350841</v>
      </c>
      <c r="G2678" s="20">
        <v>1.0549000000000002</v>
      </c>
    </row>
    <row r="2679" spans="1:7" x14ac:dyDescent="0.35">
      <c r="A2679" s="20">
        <v>2655</v>
      </c>
      <c r="B2679" s="20">
        <v>12.44986993648191</v>
      </c>
      <c r="C2679" s="20">
        <v>-12.239536603148577</v>
      </c>
      <c r="D2679" s="20">
        <v>-3.1877999690116461E-2</v>
      </c>
      <c r="F2679" s="20">
        <v>64.53926574276683</v>
      </c>
      <c r="G2679" s="20">
        <v>1.0549999999999999</v>
      </c>
    </row>
    <row r="2680" spans="1:7" x14ac:dyDescent="0.35">
      <c r="A2680" s="20">
        <v>2656</v>
      </c>
      <c r="B2680" s="20">
        <v>6.4339132029008113</v>
      </c>
      <c r="C2680" s="20">
        <v>-6.319546536234145</v>
      </c>
      <c r="D2680" s="20">
        <v>-1.6459324323759544E-2</v>
      </c>
      <c r="F2680" s="20">
        <v>64.563578896182833</v>
      </c>
      <c r="G2680" s="20">
        <v>1.0549999999999999</v>
      </c>
    </row>
    <row r="2681" spans="1:7" x14ac:dyDescent="0.35">
      <c r="A2681" s="20">
        <v>2657</v>
      </c>
      <c r="B2681" s="20">
        <v>9.1684389908922199</v>
      </c>
      <c r="C2681" s="20">
        <v>-8.9810596575588875</v>
      </c>
      <c r="D2681" s="20">
        <v>-2.3391262779256732E-2</v>
      </c>
      <c r="F2681" s="20">
        <v>64.587892049598835</v>
      </c>
      <c r="G2681" s="20">
        <v>1.0549999999999999</v>
      </c>
    </row>
    <row r="2682" spans="1:7" x14ac:dyDescent="0.35">
      <c r="A2682" s="20">
        <v>2658</v>
      </c>
      <c r="B2682" s="20">
        <v>11.356059621285347</v>
      </c>
      <c r="C2682" s="20">
        <v>-11.355131049856775</v>
      </c>
      <c r="D2682" s="20">
        <v>-2.9574556278172192E-2</v>
      </c>
      <c r="F2682" s="20">
        <v>64.612205203014824</v>
      </c>
      <c r="G2682" s="20">
        <v>1.0550335570469798</v>
      </c>
    </row>
    <row r="2683" spans="1:7" x14ac:dyDescent="0.35">
      <c r="A2683" s="20">
        <v>2659</v>
      </c>
      <c r="B2683" s="20">
        <v>11.356059621285347</v>
      </c>
      <c r="C2683" s="20">
        <v>-11.328855539652693</v>
      </c>
      <c r="D2683" s="20">
        <v>-2.9506121440048671E-2</v>
      </c>
      <c r="F2683" s="20">
        <v>64.636518356430827</v>
      </c>
      <c r="G2683" s="20">
        <v>1.0555000000000001</v>
      </c>
    </row>
    <row r="2684" spans="1:7" x14ac:dyDescent="0.35">
      <c r="A2684" s="20">
        <v>2660</v>
      </c>
      <c r="B2684" s="20">
        <v>-5.0510951066631087</v>
      </c>
      <c r="C2684" s="20">
        <v>5.0520451066631082</v>
      </c>
      <c r="D2684" s="20">
        <v>1.3158103739256898E-2</v>
      </c>
      <c r="F2684" s="20">
        <v>64.66083150984683</v>
      </c>
      <c r="G2684" s="20">
        <v>1.0555000000000001</v>
      </c>
    </row>
    <row r="2685" spans="1:7" x14ac:dyDescent="0.35">
      <c r="A2685" s="20">
        <v>2661</v>
      </c>
      <c r="B2685" s="20">
        <v>11.356059621285347</v>
      </c>
      <c r="C2685" s="20">
        <v>-10.327059621285347</v>
      </c>
      <c r="D2685" s="20">
        <v>-2.6896933607965311E-2</v>
      </c>
      <c r="F2685" s="20">
        <v>64.685144663262818</v>
      </c>
      <c r="G2685" s="20">
        <v>1.0556000000000001</v>
      </c>
    </row>
    <row r="2686" spans="1:7" x14ac:dyDescent="0.35">
      <c r="A2686" s="20">
        <v>2662</v>
      </c>
      <c r="B2686" s="20">
        <v>11.356059621285347</v>
      </c>
      <c r="C2686" s="20">
        <v>-10.288059621285347</v>
      </c>
      <c r="D2686" s="20">
        <v>-2.6795357704544692E-2</v>
      </c>
      <c r="F2686" s="20">
        <v>64.709457816678821</v>
      </c>
      <c r="G2686" s="20">
        <v>1.05566</v>
      </c>
    </row>
    <row r="2687" spans="1:7" x14ac:dyDescent="0.35">
      <c r="A2687" s="20">
        <v>2663</v>
      </c>
      <c r="B2687" s="20">
        <v>11.902964778883629</v>
      </c>
      <c r="C2687" s="20">
        <v>-10.857002278883629</v>
      </c>
      <c r="D2687" s="20">
        <v>-2.8277174741469638E-2</v>
      </c>
      <c r="F2687" s="20">
        <v>64.733770970094824</v>
      </c>
      <c r="G2687" s="20">
        <v>1.0556666666666668</v>
      </c>
    </row>
    <row r="2688" spans="1:7" x14ac:dyDescent="0.35">
      <c r="A2688" s="20">
        <v>2664</v>
      </c>
      <c r="B2688" s="20">
        <v>9.1684389908922199</v>
      </c>
      <c r="C2688" s="20">
        <v>-8.1341532766065061</v>
      </c>
      <c r="D2688" s="20">
        <v>-2.1185486349566362E-2</v>
      </c>
      <c r="F2688" s="20">
        <v>64.758084123510812</v>
      </c>
      <c r="G2688" s="20">
        <v>1.0558333333333334</v>
      </c>
    </row>
    <row r="2689" spans="1:7" x14ac:dyDescent="0.35">
      <c r="A2689" s="20">
        <v>2665</v>
      </c>
      <c r="B2689" s="20">
        <v>3.1524822573111209</v>
      </c>
      <c r="C2689" s="20">
        <v>-1.9210536858825493</v>
      </c>
      <c r="D2689" s="20">
        <v>-5.0034041964879122E-3</v>
      </c>
      <c r="F2689" s="20">
        <v>64.782397276926815</v>
      </c>
      <c r="G2689" s="20">
        <v>1.056</v>
      </c>
    </row>
    <row r="2690" spans="1:7" x14ac:dyDescent="0.35">
      <c r="A2690" s="20">
        <v>2666</v>
      </c>
      <c r="B2690" s="20">
        <v>7.5277235180973747</v>
      </c>
      <c r="C2690" s="20">
        <v>-5.9347725180973745</v>
      </c>
      <c r="D2690" s="20">
        <v>-1.5457176413374319E-2</v>
      </c>
      <c r="F2690" s="20">
        <v>64.806710430342818</v>
      </c>
      <c r="G2690" s="20">
        <v>1.0566666666666666</v>
      </c>
    </row>
    <row r="2691" spans="1:7" x14ac:dyDescent="0.35">
      <c r="A2691" s="20">
        <v>2667</v>
      </c>
      <c r="B2691" s="20">
        <v>11.356059621285347</v>
      </c>
      <c r="C2691" s="20">
        <v>-10.249392954618679</v>
      </c>
      <c r="D2691" s="20">
        <v>-2.6694649971238778E-2</v>
      </c>
      <c r="F2691" s="20">
        <v>64.831023583758807</v>
      </c>
      <c r="G2691" s="20">
        <v>1.0566666666666666</v>
      </c>
    </row>
    <row r="2692" spans="1:7" x14ac:dyDescent="0.35">
      <c r="A2692" s="20">
        <v>2668</v>
      </c>
      <c r="B2692" s="20">
        <v>4.7931977301059661</v>
      </c>
      <c r="C2692" s="20">
        <v>-3.0861977301059662</v>
      </c>
      <c r="D2692" s="20">
        <v>-8.0380339120557677E-3</v>
      </c>
      <c r="F2692" s="20">
        <v>64.85533673717481</v>
      </c>
      <c r="G2692" s="20">
        <v>1.0569999999999999</v>
      </c>
    </row>
    <row r="2693" spans="1:7" x14ac:dyDescent="0.35">
      <c r="A2693" s="20">
        <v>2669</v>
      </c>
      <c r="B2693" s="20">
        <v>-5.0510951066631087</v>
      </c>
      <c r="C2693" s="20">
        <v>6.3023451066631084</v>
      </c>
      <c r="D2693" s="20">
        <v>1.6414523022508155E-2</v>
      </c>
      <c r="F2693" s="20">
        <v>64.879649890590812</v>
      </c>
      <c r="G2693" s="20">
        <v>1.05745</v>
      </c>
    </row>
    <row r="2694" spans="1:7" x14ac:dyDescent="0.35">
      <c r="A2694" s="20">
        <v>2670</v>
      </c>
      <c r="B2694" s="20">
        <v>12.44986993648191</v>
      </c>
      <c r="C2694" s="20">
        <v>-12.385711327142268</v>
      </c>
      <c r="D2694" s="20">
        <v>-3.2258713270806684E-2</v>
      </c>
      <c r="F2694" s="20">
        <v>64.903963044006801</v>
      </c>
      <c r="G2694" s="20">
        <v>1.0577749999999999</v>
      </c>
    </row>
    <row r="2695" spans="1:7" x14ac:dyDescent="0.35">
      <c r="A2695" s="20">
        <v>2671</v>
      </c>
      <c r="B2695" s="20">
        <v>11.356059621285347</v>
      </c>
      <c r="C2695" s="20">
        <v>-11.242619621285346</v>
      </c>
      <c r="D2695" s="20">
        <v>-2.9281519098626366E-2</v>
      </c>
      <c r="F2695" s="20">
        <v>64.928276197422804</v>
      </c>
      <c r="G2695" s="20">
        <v>1.0580000000000001</v>
      </c>
    </row>
    <row r="2696" spans="1:7" x14ac:dyDescent="0.35">
      <c r="A2696" s="20">
        <v>2672</v>
      </c>
      <c r="B2696" s="20">
        <v>15.731300882071602</v>
      </c>
      <c r="C2696" s="20">
        <v>-15.399400882071603</v>
      </c>
      <c r="D2696" s="20">
        <v>-4.0107898890581771E-2</v>
      </c>
      <c r="F2696" s="20">
        <v>64.952589350838807</v>
      </c>
      <c r="G2696" s="20">
        <v>1.0580000000000001</v>
      </c>
    </row>
    <row r="2697" spans="1:7" x14ac:dyDescent="0.35">
      <c r="A2697" s="20">
        <v>2673</v>
      </c>
      <c r="B2697" s="20">
        <v>11.902964778883629</v>
      </c>
      <c r="C2697" s="20">
        <v>-11.627164778883628</v>
      </c>
      <c r="D2697" s="20">
        <v>-3.0283070939371739E-2</v>
      </c>
      <c r="F2697" s="20">
        <v>64.976902504254795</v>
      </c>
      <c r="G2697" s="20">
        <v>1.0580799999999999</v>
      </c>
    </row>
    <row r="2698" spans="1:7" x14ac:dyDescent="0.35">
      <c r="A2698" s="20">
        <v>2674</v>
      </c>
      <c r="B2698" s="20">
        <v>12.996775094080192</v>
      </c>
      <c r="C2698" s="20">
        <v>-12.368375094080193</v>
      </c>
      <c r="D2698" s="20">
        <v>-3.2213560872468461E-2</v>
      </c>
      <c r="F2698" s="20">
        <v>65.001215657670798</v>
      </c>
      <c r="G2698" s="20">
        <v>1.0581826105905425</v>
      </c>
    </row>
    <row r="2699" spans="1:7" x14ac:dyDescent="0.35">
      <c r="A2699" s="20">
        <v>2675</v>
      </c>
      <c r="B2699" s="20">
        <v>11.356059621285347</v>
      </c>
      <c r="C2699" s="20">
        <v>-11.280179621285347</v>
      </c>
      <c r="D2699" s="20">
        <v>-2.9379344507151454E-2</v>
      </c>
      <c r="F2699" s="20">
        <v>65.025528811086801</v>
      </c>
      <c r="G2699" s="20">
        <v>1.0582</v>
      </c>
    </row>
    <row r="2700" spans="1:7" x14ac:dyDescent="0.35">
      <c r="A2700" s="20">
        <v>2676</v>
      </c>
      <c r="B2700" s="20">
        <v>11.356059621285347</v>
      </c>
      <c r="C2700" s="20">
        <v>-10.852250097475823</v>
      </c>
      <c r="D2700" s="20">
        <v>-2.8264797635835882E-2</v>
      </c>
      <c r="F2700" s="20">
        <v>65.049841964502789</v>
      </c>
      <c r="G2700" s="20">
        <v>1.0584090909090909</v>
      </c>
    </row>
    <row r="2701" spans="1:7" x14ac:dyDescent="0.35">
      <c r="A2701" s="20">
        <v>2677</v>
      </c>
      <c r="B2701" s="20">
        <v>11.356059621285347</v>
      </c>
      <c r="C2701" s="20">
        <v>-11.180931416157142</v>
      </c>
      <c r="D2701" s="20">
        <v>-2.912085153025986E-2</v>
      </c>
      <c r="F2701" s="20">
        <v>65.074155117918792</v>
      </c>
      <c r="G2701" s="20">
        <v>1.0586</v>
      </c>
    </row>
    <row r="2702" spans="1:7" x14ac:dyDescent="0.35">
      <c r="A2702" s="20">
        <v>2678</v>
      </c>
      <c r="B2702" s="20">
        <v>11.356059621285347</v>
      </c>
      <c r="C2702" s="20">
        <v>-11.355922121285348</v>
      </c>
      <c r="D2702" s="20">
        <v>-2.9576616631890845E-2</v>
      </c>
      <c r="F2702" s="20">
        <v>65.098468271334795</v>
      </c>
      <c r="G2702" s="20">
        <v>1.0589999999999999</v>
      </c>
    </row>
    <row r="2703" spans="1:7" x14ac:dyDescent="0.35">
      <c r="A2703" s="20">
        <v>2679</v>
      </c>
      <c r="B2703" s="20">
        <v>11.356059621285347</v>
      </c>
      <c r="C2703" s="20">
        <v>-11.352759621285347</v>
      </c>
      <c r="D2703" s="20">
        <v>-2.9568379867927572E-2</v>
      </c>
      <c r="F2703" s="20">
        <v>65.122781424750784</v>
      </c>
      <c r="G2703" s="20">
        <v>1.0591914022517912</v>
      </c>
    </row>
    <row r="2704" spans="1:7" x14ac:dyDescent="0.35">
      <c r="A2704" s="20">
        <v>2680</v>
      </c>
      <c r="B2704" s="20">
        <v>11.356059621285347</v>
      </c>
      <c r="C2704" s="20">
        <v>-11.347434621285347</v>
      </c>
      <c r="D2704" s="20">
        <v>-2.9554510850345137E-2</v>
      </c>
      <c r="F2704" s="20">
        <v>65.147094578166787</v>
      </c>
      <c r="G2704" s="20">
        <v>1.0591999999999999</v>
      </c>
    </row>
    <row r="2705" spans="1:7" x14ac:dyDescent="0.35">
      <c r="A2705" s="20">
        <v>2681</v>
      </c>
      <c r="B2705" s="20">
        <v>14.090585409276756</v>
      </c>
      <c r="C2705" s="20">
        <v>-14.083710409276755</v>
      </c>
      <c r="D2705" s="20">
        <v>-3.6681169444529531E-2</v>
      </c>
      <c r="F2705" s="20">
        <v>65.171407731582789</v>
      </c>
      <c r="G2705" s="20">
        <v>1.0593333333333332</v>
      </c>
    </row>
    <row r="2706" spans="1:7" x14ac:dyDescent="0.35">
      <c r="A2706" s="20">
        <v>2682</v>
      </c>
      <c r="B2706" s="20">
        <v>9.7153441484905017</v>
      </c>
      <c r="C2706" s="20">
        <v>-9.4323441484905022</v>
      </c>
      <c r="D2706" s="20">
        <v>-2.4566637904028337E-2</v>
      </c>
      <c r="F2706" s="20">
        <v>65.195720884998778</v>
      </c>
      <c r="G2706" s="20">
        <v>1.0595454545454546</v>
      </c>
    </row>
    <row r="2707" spans="1:7" x14ac:dyDescent="0.35">
      <c r="A2707" s="20">
        <v>2683</v>
      </c>
      <c r="B2707" s="20">
        <v>11.356059621285347</v>
      </c>
      <c r="C2707" s="20">
        <v>-11.353659621285347</v>
      </c>
      <c r="D2707" s="20">
        <v>-2.9570723927237277E-2</v>
      </c>
      <c r="F2707" s="20">
        <v>65.220034038414781</v>
      </c>
      <c r="G2707" s="20">
        <v>1.0595918367346939</v>
      </c>
    </row>
    <row r="2708" spans="1:7" x14ac:dyDescent="0.35">
      <c r="A2708" s="20">
        <v>2684</v>
      </c>
      <c r="B2708" s="20">
        <v>5.8870080453025295</v>
      </c>
      <c r="C2708" s="20">
        <v>-5.875579473873958</v>
      </c>
      <c r="D2708" s="20">
        <v>-1.530300751739457E-2</v>
      </c>
      <c r="F2708" s="20">
        <v>65.244347191830784</v>
      </c>
      <c r="G2708" s="20">
        <v>1.05982</v>
      </c>
    </row>
    <row r="2709" spans="1:7" x14ac:dyDescent="0.35">
      <c r="A2709" s="20">
        <v>2685</v>
      </c>
      <c r="B2709" s="20">
        <v>-5.0510951066631087</v>
      </c>
      <c r="C2709" s="20">
        <v>5.0512951066631091</v>
      </c>
      <c r="D2709" s="20">
        <v>1.3156150356498812E-2</v>
      </c>
      <c r="F2709" s="20">
        <v>65.268660345246772</v>
      </c>
      <c r="G2709" s="20">
        <v>1.06</v>
      </c>
    </row>
    <row r="2710" spans="1:7" x14ac:dyDescent="0.35">
      <c r="A2710" s="20">
        <v>2686</v>
      </c>
      <c r="B2710" s="20">
        <v>16.825111197268164</v>
      </c>
      <c r="C2710" s="20">
        <v>-16.825111197268164</v>
      </c>
      <c r="D2710" s="20">
        <v>-4.3821176154227537E-2</v>
      </c>
      <c r="F2710" s="20">
        <v>65.292973498662775</v>
      </c>
      <c r="G2710" s="20">
        <v>1.06</v>
      </c>
    </row>
    <row r="2711" spans="1:7" x14ac:dyDescent="0.35">
      <c r="A2711" s="20">
        <v>2687</v>
      </c>
      <c r="B2711" s="20">
        <v>11.356059621285347</v>
      </c>
      <c r="C2711" s="20">
        <v>-11.356059621285347</v>
      </c>
      <c r="D2711" s="20">
        <v>-2.9576974752063161E-2</v>
      </c>
      <c r="F2711" s="20">
        <v>65.317286652078778</v>
      </c>
      <c r="G2711" s="20">
        <v>1.06</v>
      </c>
    </row>
    <row r="2712" spans="1:7" x14ac:dyDescent="0.35">
      <c r="A2712" s="20">
        <v>2688</v>
      </c>
      <c r="B2712" s="20">
        <v>10.809154463687065</v>
      </c>
      <c r="C2712" s="20">
        <v>-10.807674463687064</v>
      </c>
      <c r="D2712" s="20">
        <v>-2.8148699936537427E-2</v>
      </c>
      <c r="F2712" s="20">
        <v>65.341599805494766</v>
      </c>
      <c r="G2712" s="20">
        <v>1.06</v>
      </c>
    </row>
    <row r="2713" spans="1:7" x14ac:dyDescent="0.35">
      <c r="A2713" s="20">
        <v>2689</v>
      </c>
      <c r="B2713" s="20">
        <v>11.356059621285347</v>
      </c>
      <c r="C2713" s="20">
        <v>-11.356031049856776</v>
      </c>
      <c r="D2713" s="20">
        <v>-2.9576900337481903E-2</v>
      </c>
      <c r="F2713" s="20">
        <v>65.365912958910769</v>
      </c>
      <c r="G2713" s="20">
        <v>1.06</v>
      </c>
    </row>
    <row r="2714" spans="1:7" x14ac:dyDescent="0.35">
      <c r="A2714" s="20">
        <v>2690</v>
      </c>
      <c r="B2714" s="20">
        <v>3.1524822573111209</v>
      </c>
      <c r="C2714" s="20">
        <v>-3.045157257311121</v>
      </c>
      <c r="D2714" s="20">
        <v>-7.931143576134083E-3</v>
      </c>
      <c r="F2714" s="20">
        <v>65.390226112326772</v>
      </c>
      <c r="G2714" s="20">
        <v>1.06</v>
      </c>
    </row>
    <row r="2715" spans="1:7" x14ac:dyDescent="0.35">
      <c r="A2715" s="20">
        <v>2691</v>
      </c>
      <c r="B2715" s="20">
        <v>3.1524822573111209</v>
      </c>
      <c r="C2715" s="20">
        <v>-3.1519437957726595</v>
      </c>
      <c r="D2715" s="20">
        <v>-8.2092702201697586E-3</v>
      </c>
      <c r="F2715" s="20">
        <v>65.414539265742761</v>
      </c>
      <c r="G2715" s="20">
        <v>1.06</v>
      </c>
    </row>
    <row r="2716" spans="1:7" x14ac:dyDescent="0.35">
      <c r="A2716" s="20">
        <v>2692</v>
      </c>
      <c r="B2716" s="20">
        <v>11.356059621285347</v>
      </c>
      <c r="C2716" s="20">
        <v>-11.348916764142489</v>
      </c>
      <c r="D2716" s="20">
        <v>-2.9558371106748027E-2</v>
      </c>
      <c r="F2716" s="20">
        <v>65.438852419158763</v>
      </c>
      <c r="G2716" s="20">
        <v>1.06</v>
      </c>
    </row>
    <row r="2717" spans="1:7" x14ac:dyDescent="0.35">
      <c r="A2717" s="20">
        <v>2693</v>
      </c>
      <c r="B2717" s="20">
        <v>11.356059621285347</v>
      </c>
      <c r="C2717" s="20">
        <v>-11.348059621285348</v>
      </c>
      <c r="D2717" s="20">
        <v>-2.9556138669310218E-2</v>
      </c>
      <c r="F2717" s="20">
        <v>65.463165572574766</v>
      </c>
      <c r="G2717" s="20">
        <v>1.0600260000000001</v>
      </c>
    </row>
    <row r="2718" spans="1:7" x14ac:dyDescent="0.35">
      <c r="A2718" s="20">
        <v>2694</v>
      </c>
      <c r="B2718" s="20">
        <v>11.356059621285347</v>
      </c>
      <c r="C2718" s="20">
        <v>-11.356026287952014</v>
      </c>
      <c r="D2718" s="20">
        <v>-2.9576887935051692E-2</v>
      </c>
      <c r="F2718" s="20">
        <v>65.487478725990755</v>
      </c>
      <c r="G2718" s="20">
        <v>1.0601933333333333</v>
      </c>
    </row>
    <row r="2719" spans="1:7" x14ac:dyDescent="0.35">
      <c r="A2719" s="20">
        <v>2695</v>
      </c>
      <c r="B2719" s="20">
        <v>-5.0510951066631087</v>
      </c>
      <c r="C2719" s="20">
        <v>5.0558284399964419</v>
      </c>
      <c r="D2719" s="20">
        <v>1.3167957470058814E-2</v>
      </c>
      <c r="F2719" s="20">
        <v>65.511791879406758</v>
      </c>
      <c r="G2719" s="20">
        <v>1.0602150537634409</v>
      </c>
    </row>
    <row r="2720" spans="1:7" x14ac:dyDescent="0.35">
      <c r="A2720" s="20">
        <v>2696</v>
      </c>
      <c r="B2720" s="20">
        <v>9.1684389908922199</v>
      </c>
      <c r="C2720" s="20">
        <v>-9.1119389908922201</v>
      </c>
      <c r="D2720" s="20">
        <v>-2.3732139356754719E-2</v>
      </c>
      <c r="F2720" s="20">
        <v>65.536105032822761</v>
      </c>
      <c r="G2720" s="20">
        <v>1.0602199999999999</v>
      </c>
    </row>
    <row r="2721" spans="1:7" x14ac:dyDescent="0.35">
      <c r="A2721" s="20">
        <v>2697</v>
      </c>
      <c r="B2721" s="20">
        <v>10.809154463687065</v>
      </c>
      <c r="C2721" s="20">
        <v>-10.545632724556631</v>
      </c>
      <c r="D2721" s="20">
        <v>-2.7466209516381433E-2</v>
      </c>
      <c r="F2721" s="20">
        <v>65.560418186238749</v>
      </c>
      <c r="G2721" s="20">
        <v>1.0603</v>
      </c>
    </row>
    <row r="2722" spans="1:7" x14ac:dyDescent="0.35">
      <c r="A2722" s="20">
        <v>2698</v>
      </c>
      <c r="B2722" s="20">
        <v>11.356059621285347</v>
      </c>
      <c r="C2722" s="20">
        <v>-11.352808371285347</v>
      </c>
      <c r="D2722" s="20">
        <v>-2.9568506837806846E-2</v>
      </c>
      <c r="F2722" s="20">
        <v>65.584731339654752</v>
      </c>
      <c r="G2722" s="20">
        <v>1.0607500000000001</v>
      </c>
    </row>
    <row r="2723" spans="1:7" x14ac:dyDescent="0.35">
      <c r="A2723" s="20">
        <v>2699</v>
      </c>
      <c r="B2723" s="20">
        <v>11.356059621285347</v>
      </c>
      <c r="C2723" s="20">
        <v>-11.356059621285347</v>
      </c>
      <c r="D2723" s="20">
        <v>-2.9576974752063161E-2</v>
      </c>
      <c r="F2723" s="20">
        <v>65.609044493070755</v>
      </c>
      <c r="G2723" s="20">
        <v>1.0612068965517241</v>
      </c>
    </row>
    <row r="2724" spans="1:7" x14ac:dyDescent="0.35">
      <c r="A2724" s="20">
        <v>2700</v>
      </c>
      <c r="B2724" s="20">
        <v>11.356059621285347</v>
      </c>
      <c r="C2724" s="20">
        <v>-11.34905892121534</v>
      </c>
      <c r="D2724" s="20">
        <v>-2.9558741356314758E-2</v>
      </c>
      <c r="F2724" s="20">
        <v>65.633357646486743</v>
      </c>
      <c r="G2724" s="20">
        <v>1.0612433333333333</v>
      </c>
    </row>
    <row r="2725" spans="1:7" x14ac:dyDescent="0.35">
      <c r="A2725" s="20">
        <v>2701</v>
      </c>
      <c r="B2725" s="20">
        <v>10.809154463687065</v>
      </c>
      <c r="C2725" s="20">
        <v>-10.347389757804713</v>
      </c>
      <c r="D2725" s="20">
        <v>-2.6949883658827337E-2</v>
      </c>
      <c r="F2725" s="20">
        <v>65.657670799902746</v>
      </c>
      <c r="G2725" s="20">
        <v>1.0616782608695652</v>
      </c>
    </row>
    <row r="2726" spans="1:7" x14ac:dyDescent="0.35">
      <c r="A2726" s="20">
        <v>2702</v>
      </c>
      <c r="B2726" s="20">
        <v>11.356059621285347</v>
      </c>
      <c r="C2726" s="20">
        <v>-11.011959621285348</v>
      </c>
      <c r="D2726" s="20">
        <v>-2.8680762742652015E-2</v>
      </c>
      <c r="F2726" s="20">
        <v>65.681983953318749</v>
      </c>
      <c r="G2726" s="20">
        <v>1.0619047619047619</v>
      </c>
    </row>
    <row r="2727" spans="1:7" x14ac:dyDescent="0.35">
      <c r="A2727" s="20">
        <v>2703</v>
      </c>
      <c r="B2727" s="20">
        <v>-5.0510951066631087</v>
      </c>
      <c r="C2727" s="20">
        <v>6.0885951066631083</v>
      </c>
      <c r="D2727" s="20">
        <v>1.5857808936452843E-2</v>
      </c>
      <c r="F2727" s="20">
        <v>65.706297106734738</v>
      </c>
      <c r="G2727" s="20">
        <v>1.0622116666666668</v>
      </c>
    </row>
    <row r="2728" spans="1:7" x14ac:dyDescent="0.35">
      <c r="A2728" s="20">
        <v>2704</v>
      </c>
      <c r="B2728" s="20">
        <v>4.2462925725076843</v>
      </c>
      <c r="C2728" s="20">
        <v>-4.1860294146129471</v>
      </c>
      <c r="D2728" s="20">
        <v>-1.0902556911143384E-2</v>
      </c>
      <c r="F2728" s="20">
        <v>65.73061026015074</v>
      </c>
      <c r="G2728" s="20">
        <v>1.0624</v>
      </c>
    </row>
    <row r="2729" spans="1:7" x14ac:dyDescent="0.35">
      <c r="A2729" s="20">
        <v>2705</v>
      </c>
      <c r="B2729" s="20">
        <v>3.1524822573111209</v>
      </c>
      <c r="C2729" s="20">
        <v>-3.0470883179171815</v>
      </c>
      <c r="D2729" s="20">
        <v>-7.9361730434576866E-3</v>
      </c>
      <c r="F2729" s="20">
        <v>65.754923413566743</v>
      </c>
      <c r="G2729" s="20">
        <v>1.0625</v>
      </c>
    </row>
    <row r="2730" spans="1:7" x14ac:dyDescent="0.35">
      <c r="A2730" s="20">
        <v>2706</v>
      </c>
      <c r="B2730" s="20">
        <v>11.902964778883629</v>
      </c>
      <c r="C2730" s="20">
        <v>-10.7799933503122</v>
      </c>
      <c r="D2730" s="20">
        <v>-2.8076604190415876E-2</v>
      </c>
      <c r="F2730" s="20">
        <v>65.779236566982732</v>
      </c>
      <c r="G2730" s="20">
        <v>1.0625</v>
      </c>
    </row>
    <row r="2731" spans="1:7" x14ac:dyDescent="0.35">
      <c r="A2731" s="20">
        <v>2707</v>
      </c>
      <c r="B2731" s="20">
        <v>11.356059621285347</v>
      </c>
      <c r="C2731" s="20">
        <v>-7.8476133712853464</v>
      </c>
      <c r="D2731" s="20">
        <v>-2.0439190202154688E-2</v>
      </c>
      <c r="F2731" s="20">
        <v>65.803549720398735</v>
      </c>
      <c r="G2731" s="20">
        <v>1.0625</v>
      </c>
    </row>
    <row r="2732" spans="1:7" x14ac:dyDescent="0.35">
      <c r="A2732" s="20">
        <v>2708</v>
      </c>
      <c r="B2732" s="20">
        <v>-5.0510951066631087</v>
      </c>
      <c r="C2732" s="20">
        <v>7.3832486066631091</v>
      </c>
      <c r="D2732" s="20">
        <v>1.9229747369251957E-2</v>
      </c>
      <c r="F2732" s="20">
        <v>65.827862873814738</v>
      </c>
      <c r="G2732" s="20">
        <v>1.0626666666666666</v>
      </c>
    </row>
    <row r="2733" spans="1:7" x14ac:dyDescent="0.35">
      <c r="A2733" s="20">
        <v>2709</v>
      </c>
      <c r="B2733" s="20">
        <v>8.6215338332939382</v>
      </c>
      <c r="C2733" s="20">
        <v>-7.6054738332939387</v>
      </c>
      <c r="D2733" s="20">
        <v>-1.9808535270736012E-2</v>
      </c>
      <c r="F2733" s="20">
        <v>65.852176027230726</v>
      </c>
      <c r="G2733" s="20">
        <v>1.0627272727272727</v>
      </c>
    </row>
    <row r="2734" spans="1:7" x14ac:dyDescent="0.35">
      <c r="A2734" s="20">
        <v>2710</v>
      </c>
      <c r="B2734" s="20">
        <v>10.262249306088783</v>
      </c>
      <c r="C2734" s="20">
        <v>-8.7232458060887836</v>
      </c>
      <c r="D2734" s="20">
        <v>-2.2719783936245838E-2</v>
      </c>
      <c r="F2734" s="20">
        <v>65.876489180646729</v>
      </c>
      <c r="G2734" s="20">
        <v>1.0629949999999999</v>
      </c>
    </row>
    <row r="2735" spans="1:7" x14ac:dyDescent="0.35">
      <c r="A2735" s="20">
        <v>2711</v>
      </c>
      <c r="B2735" s="20">
        <v>11.356059621285347</v>
      </c>
      <c r="C2735" s="20">
        <v>-10.348898495965654</v>
      </c>
      <c r="D2735" s="20">
        <v>-2.6953813182974077E-2</v>
      </c>
      <c r="F2735" s="20">
        <v>65.900802334062732</v>
      </c>
      <c r="G2735" s="20">
        <v>1.0629999999999999</v>
      </c>
    </row>
    <row r="2736" spans="1:7" x14ac:dyDescent="0.35">
      <c r="A2736" s="20">
        <v>2712</v>
      </c>
      <c r="B2736" s="20">
        <v>8.0746286756956565</v>
      </c>
      <c r="C2736" s="20">
        <v>-6.7608104938774751</v>
      </c>
      <c r="D2736" s="20">
        <v>-1.7608600865928227E-2</v>
      </c>
      <c r="F2736" s="20">
        <v>65.92511548747872</v>
      </c>
      <c r="G2736" s="20">
        <v>1.06308</v>
      </c>
    </row>
    <row r="2737" spans="1:7" x14ac:dyDescent="0.35">
      <c r="A2737" s="20">
        <v>2713</v>
      </c>
      <c r="B2737" s="20">
        <v>5.8870080453025295</v>
      </c>
      <c r="C2737" s="20">
        <v>-4.8645947119691959</v>
      </c>
      <c r="D2737" s="20">
        <v>-1.2669887247267524E-2</v>
      </c>
      <c r="F2737" s="20">
        <v>65.949428640894723</v>
      </c>
      <c r="G2737" s="20">
        <v>1.0632110000000001</v>
      </c>
    </row>
    <row r="2738" spans="1:7" x14ac:dyDescent="0.35">
      <c r="A2738" s="20">
        <v>2714</v>
      </c>
      <c r="B2738" s="20">
        <v>12.44986993648191</v>
      </c>
      <c r="C2738" s="20">
        <v>-11.28630993648191</v>
      </c>
      <c r="D2738" s="20">
        <v>-2.9395310976493609E-2</v>
      </c>
      <c r="F2738" s="20">
        <v>65.973741794310726</v>
      </c>
      <c r="G2738" s="20">
        <v>1.0633333333333332</v>
      </c>
    </row>
    <row r="2739" spans="1:7" x14ac:dyDescent="0.35">
      <c r="A2739" s="20">
        <v>2715</v>
      </c>
      <c r="B2739" s="20">
        <v>9.1684389908922199</v>
      </c>
      <c r="C2739" s="20">
        <v>-6.5222148242255535</v>
      </c>
      <c r="D2739" s="20">
        <v>-1.6987175976257939E-2</v>
      </c>
      <c r="F2739" s="20">
        <v>65.998054947726715</v>
      </c>
      <c r="G2739" s="20">
        <v>1.0640000000000001</v>
      </c>
    </row>
    <row r="2740" spans="1:7" x14ac:dyDescent="0.35">
      <c r="A2740" s="20">
        <v>2716</v>
      </c>
      <c r="B2740" s="20">
        <v>11.356059621285347</v>
      </c>
      <c r="C2740" s="20">
        <v>-10.156258621285346</v>
      </c>
      <c r="D2740" s="20">
        <v>-2.6452080636679538E-2</v>
      </c>
      <c r="F2740" s="20">
        <v>66.022368101142717</v>
      </c>
      <c r="G2740" s="20">
        <v>1.0640000000000001</v>
      </c>
    </row>
    <row r="2741" spans="1:7" x14ac:dyDescent="0.35">
      <c r="A2741" s="20">
        <v>2717</v>
      </c>
      <c r="B2741" s="20">
        <v>3.1524822573111209</v>
      </c>
      <c r="C2741" s="20">
        <v>-1.9514422573111208</v>
      </c>
      <c r="D2741" s="20">
        <v>-5.0825515451166075E-3</v>
      </c>
      <c r="F2741" s="20">
        <v>66.04668125455872</v>
      </c>
      <c r="G2741" s="20">
        <v>1.0646666666666667</v>
      </c>
    </row>
    <row r="2742" spans="1:7" x14ac:dyDescent="0.35">
      <c r="A2742" s="20">
        <v>2718</v>
      </c>
      <c r="B2742" s="20">
        <v>12.44986993648191</v>
      </c>
      <c r="C2742" s="20">
        <v>-11.414036603148578</v>
      </c>
      <c r="D2742" s="20">
        <v>-2.9727976401046713E-2</v>
      </c>
      <c r="F2742" s="20">
        <v>66.070994407974709</v>
      </c>
      <c r="G2742" s="20">
        <v>1.0647599999999999</v>
      </c>
    </row>
    <row r="2743" spans="1:7" x14ac:dyDescent="0.35">
      <c r="A2743" s="20">
        <v>2719</v>
      </c>
      <c r="B2743" s="20">
        <v>-4.5041899490648269</v>
      </c>
      <c r="C2743" s="20">
        <v>5.5925232823981599</v>
      </c>
      <c r="D2743" s="20">
        <v>1.4565784738729092E-2</v>
      </c>
      <c r="F2743" s="20">
        <v>66.095307561390712</v>
      </c>
      <c r="G2743" s="20">
        <v>1.064875</v>
      </c>
    </row>
    <row r="2744" spans="1:7" x14ac:dyDescent="0.35">
      <c r="A2744" s="20">
        <v>2720</v>
      </c>
      <c r="B2744" s="20">
        <v>11.356059621285347</v>
      </c>
      <c r="C2744" s="20">
        <v>-10.174819621285346</v>
      </c>
      <c r="D2744" s="20">
        <v>-2.6500422953176721E-2</v>
      </c>
      <c r="F2744" s="20">
        <v>66.119620714806715</v>
      </c>
      <c r="G2744" s="20">
        <v>1.0649999999999999</v>
      </c>
    </row>
    <row r="2745" spans="1:7" x14ac:dyDescent="0.35">
      <c r="A2745" s="20">
        <v>2721</v>
      </c>
      <c r="B2745" s="20">
        <v>11.356059621285347</v>
      </c>
      <c r="C2745" s="20">
        <v>3.2639403787146524</v>
      </c>
      <c r="D2745" s="20">
        <v>8.5009664789480969E-3</v>
      </c>
      <c r="F2745" s="20">
        <v>66.143933868222703</v>
      </c>
      <c r="G2745" s="20">
        <v>1.0649999999999999</v>
      </c>
    </row>
    <row r="2746" spans="1:7" x14ac:dyDescent="0.35">
      <c r="A2746" s="20">
        <v>2722</v>
      </c>
      <c r="B2746" s="20">
        <v>-5.0510951066631087</v>
      </c>
      <c r="C2746" s="20">
        <v>7.5764951066631081</v>
      </c>
      <c r="D2746" s="20">
        <v>1.9733059877466635E-2</v>
      </c>
      <c r="F2746" s="20">
        <v>66.168247021638706</v>
      </c>
      <c r="G2746" s="20">
        <v>1.0651999999999999</v>
      </c>
    </row>
    <row r="2747" spans="1:7" x14ac:dyDescent="0.35">
      <c r="A2747" s="20">
        <v>2723</v>
      </c>
      <c r="B2747" s="20">
        <v>-5.0510951066631087</v>
      </c>
      <c r="C2747" s="20">
        <v>6.4515951066631088</v>
      </c>
      <c r="D2747" s="20">
        <v>1.6803246191367829E-2</v>
      </c>
      <c r="F2747" s="20">
        <v>66.192560175054709</v>
      </c>
      <c r="G2747" s="20">
        <v>1.06525</v>
      </c>
    </row>
    <row r="2748" spans="1:7" x14ac:dyDescent="0.35">
      <c r="A2748" s="20">
        <v>2724</v>
      </c>
      <c r="B2748" s="20">
        <v>10.262249306088783</v>
      </c>
      <c r="C2748" s="20">
        <v>-7.2934972801568545</v>
      </c>
      <c r="D2748" s="20">
        <v>-1.8995989110968069E-2</v>
      </c>
      <c r="F2748" s="20">
        <v>66.216873328470697</v>
      </c>
      <c r="G2748" s="20">
        <v>1.0654545454545454</v>
      </c>
    </row>
    <row r="2749" spans="1:7" x14ac:dyDescent="0.35">
      <c r="A2749" s="20">
        <v>2725</v>
      </c>
      <c r="B2749" s="20">
        <v>0.41795646931970865</v>
      </c>
      <c r="C2749" s="20">
        <v>1.0274685306802913</v>
      </c>
      <c r="D2749" s="20">
        <v>2.67605241641297E-3</v>
      </c>
      <c r="F2749" s="20">
        <v>66.2411864818867</v>
      </c>
      <c r="G2749" s="20">
        <v>1.0657142857142856</v>
      </c>
    </row>
    <row r="2750" spans="1:7" x14ac:dyDescent="0.35">
      <c r="A2750" s="20">
        <v>2726</v>
      </c>
      <c r="B2750" s="20">
        <v>11.356059621285347</v>
      </c>
      <c r="C2750" s="20">
        <v>-10.298609621285348</v>
      </c>
      <c r="D2750" s="20">
        <v>-2.6822835288675143E-2</v>
      </c>
      <c r="F2750" s="20">
        <v>66.265499635302703</v>
      </c>
      <c r="G2750" s="20">
        <v>1.0658000000000001</v>
      </c>
    </row>
    <row r="2751" spans="1:7" x14ac:dyDescent="0.35">
      <c r="A2751" s="20">
        <v>2727</v>
      </c>
      <c r="B2751" s="20">
        <v>14.090585409276756</v>
      </c>
      <c r="C2751" s="20">
        <v>-9.1584854092767554</v>
      </c>
      <c r="D2751" s="20">
        <v>-2.3853369984918906E-2</v>
      </c>
      <c r="F2751" s="20">
        <v>66.289812788718692</v>
      </c>
      <c r="G2751" s="20">
        <v>1.0660000000000001</v>
      </c>
    </row>
    <row r="2752" spans="1:7" x14ac:dyDescent="0.35">
      <c r="A2752" s="20">
        <v>2728</v>
      </c>
      <c r="B2752" s="20">
        <v>8.6215338332939382</v>
      </c>
      <c r="C2752" s="20">
        <v>-6.6032671666272709</v>
      </c>
      <c r="D2752" s="20">
        <v>-1.719827764045824E-2</v>
      </c>
      <c r="F2752" s="20">
        <v>66.314125942134694</v>
      </c>
      <c r="G2752" s="20">
        <v>1.0660000000000001</v>
      </c>
    </row>
    <row r="2753" spans="1:7" x14ac:dyDescent="0.35">
      <c r="A2753" s="20">
        <v>2729</v>
      </c>
      <c r="B2753" s="20">
        <v>11.356059621285347</v>
      </c>
      <c r="C2753" s="20">
        <v>-10.311659621285347</v>
      </c>
      <c r="D2753" s="20">
        <v>-2.6856824148665887E-2</v>
      </c>
      <c r="F2753" s="20">
        <v>66.338439095550697</v>
      </c>
      <c r="G2753" s="20">
        <v>1.0660000000000001</v>
      </c>
    </row>
    <row r="2754" spans="1:7" x14ac:dyDescent="0.35">
      <c r="A2754" s="20">
        <v>2730</v>
      </c>
      <c r="B2754" s="20">
        <v>8.6215338332939382</v>
      </c>
      <c r="C2754" s="20">
        <v>-6.9186075369976416</v>
      </c>
      <c r="D2754" s="20">
        <v>-1.8019584897006002E-2</v>
      </c>
      <c r="F2754" s="20">
        <v>66.362752248966686</v>
      </c>
      <c r="G2754" s="20">
        <v>1.0660499999999999</v>
      </c>
    </row>
    <row r="2755" spans="1:7" x14ac:dyDescent="0.35">
      <c r="A2755" s="20">
        <v>2731</v>
      </c>
      <c r="B2755" s="20">
        <v>-3.9572847914665452</v>
      </c>
      <c r="C2755" s="20">
        <v>5.0003181247998789</v>
      </c>
      <c r="D2755" s="20">
        <v>1.3023380279924092E-2</v>
      </c>
      <c r="F2755" s="20">
        <v>66.387065402382689</v>
      </c>
      <c r="G2755" s="20">
        <v>1.0663570159857905</v>
      </c>
    </row>
    <row r="2756" spans="1:7" x14ac:dyDescent="0.35">
      <c r="A2756" s="20">
        <v>2732</v>
      </c>
      <c r="B2756" s="20">
        <v>9.7153441484905017</v>
      </c>
      <c r="C2756" s="20">
        <v>-8.5328441484905007</v>
      </c>
      <c r="D2756" s="20">
        <v>-2.2223880849493817E-2</v>
      </c>
      <c r="F2756" s="20">
        <v>66.411378555798692</v>
      </c>
      <c r="G2756" s="20">
        <v>1.0665777537961894</v>
      </c>
    </row>
    <row r="2757" spans="1:7" x14ac:dyDescent="0.35">
      <c r="A2757" s="20">
        <v>2733</v>
      </c>
      <c r="B2757" s="20">
        <v>-5.0510951066631087</v>
      </c>
      <c r="C2757" s="20">
        <v>6.1264751066631087</v>
      </c>
      <c r="D2757" s="20">
        <v>1.5956467788288051E-2</v>
      </c>
      <c r="F2757" s="20">
        <v>66.43569170921468</v>
      </c>
      <c r="G2757" s="20">
        <v>1.0666666666666667</v>
      </c>
    </row>
    <row r="2758" spans="1:7" x14ac:dyDescent="0.35">
      <c r="A2758" s="20">
        <v>2734</v>
      </c>
      <c r="B2758" s="20">
        <v>11.356059621285347</v>
      </c>
      <c r="C2758" s="20">
        <v>22591.643940378715</v>
      </c>
      <c r="D2758" s="20">
        <v>58.840170333356525</v>
      </c>
      <c r="F2758" s="20">
        <v>66.460004862630683</v>
      </c>
      <c r="G2758" s="20">
        <v>1.0666666666666667</v>
      </c>
    </row>
    <row r="2759" spans="1:7" x14ac:dyDescent="0.35">
      <c r="A2759" s="20">
        <v>2735</v>
      </c>
      <c r="B2759" s="20">
        <v>11.356059621285347</v>
      </c>
      <c r="C2759" s="20">
        <v>-1.5747129546186791</v>
      </c>
      <c r="D2759" s="20">
        <v>-4.1013561793216257E-3</v>
      </c>
      <c r="F2759" s="20">
        <v>66.484318016046686</v>
      </c>
      <c r="G2759" s="20">
        <v>1.0666666666666667</v>
      </c>
    </row>
    <row r="2760" spans="1:7" x14ac:dyDescent="0.35">
      <c r="A2760" s="20">
        <v>2736</v>
      </c>
      <c r="B2760" s="20">
        <v>11.356059621285347</v>
      </c>
      <c r="C2760" s="20">
        <v>-10.127059621285348</v>
      </c>
      <c r="D2760" s="20">
        <v>-2.6376031539141628E-2</v>
      </c>
      <c r="F2760" s="20">
        <v>66.508631169462674</v>
      </c>
      <c r="G2760" s="20">
        <v>1.0667450000000001</v>
      </c>
    </row>
    <row r="2761" spans="1:7" x14ac:dyDescent="0.35">
      <c r="A2761" s="20">
        <v>2737</v>
      </c>
      <c r="B2761" s="20">
        <v>4.2462925725076843</v>
      </c>
      <c r="C2761" s="20">
        <v>-1.7856845725076842</v>
      </c>
      <c r="D2761" s="20">
        <v>-4.650833940428937E-3</v>
      </c>
      <c r="F2761" s="20">
        <v>66.532944322878677</v>
      </c>
      <c r="G2761" s="20">
        <v>1.0668</v>
      </c>
    </row>
    <row r="2762" spans="1:7" x14ac:dyDescent="0.35">
      <c r="A2762" s="20">
        <v>2738</v>
      </c>
      <c r="B2762" s="20">
        <v>-5.0510951066631087</v>
      </c>
      <c r="C2762" s="20">
        <v>6.5304951066631087</v>
      </c>
      <c r="D2762" s="20">
        <v>1.7008742057518771E-2</v>
      </c>
      <c r="F2762" s="20">
        <v>66.55725747629468</v>
      </c>
      <c r="G2762" s="20">
        <v>1.0668444444444445</v>
      </c>
    </row>
    <row r="2763" spans="1:7" x14ac:dyDescent="0.35">
      <c r="A2763" s="20">
        <v>2739</v>
      </c>
      <c r="B2763" s="20">
        <v>3.1524822573111209</v>
      </c>
      <c r="C2763" s="20">
        <v>0.68842683359796997</v>
      </c>
      <c r="D2763" s="20">
        <v>1.793014809274601E-3</v>
      </c>
      <c r="F2763" s="20">
        <v>66.581570629710669</v>
      </c>
      <c r="G2763" s="20">
        <v>1.0668571428571429</v>
      </c>
    </row>
    <row r="2764" spans="1:7" x14ac:dyDescent="0.35">
      <c r="A2764" s="20">
        <v>2740</v>
      </c>
      <c r="B2764" s="20">
        <v>11.902964778883629</v>
      </c>
      <c r="C2764" s="20">
        <v>-10.869631445550295</v>
      </c>
      <c r="D2764" s="20">
        <v>-2.8310067536690568E-2</v>
      </c>
      <c r="F2764" s="20">
        <v>66.605883783126671</v>
      </c>
      <c r="G2764" s="20">
        <v>1.0669999999999999</v>
      </c>
    </row>
    <row r="2765" spans="1:7" x14ac:dyDescent="0.35">
      <c r="A2765" s="20">
        <v>2741</v>
      </c>
      <c r="B2765" s="20">
        <v>16.278206039669882</v>
      </c>
      <c r="C2765" s="20">
        <v>-16.273831039669883</v>
      </c>
      <c r="D2765" s="20">
        <v>-4.2385361281255585E-2</v>
      </c>
      <c r="F2765" s="20">
        <v>66.630196936542674</v>
      </c>
      <c r="G2765" s="20">
        <v>1.0671250000000001</v>
      </c>
    </row>
    <row r="2766" spans="1:7" x14ac:dyDescent="0.35">
      <c r="A2766" s="20">
        <v>2742</v>
      </c>
      <c r="B2766" s="20">
        <v>20.106542142857855</v>
      </c>
      <c r="C2766" s="20">
        <v>-19.814142142857854</v>
      </c>
      <c r="D2766" s="20">
        <v>-5.1606138170905938E-2</v>
      </c>
      <c r="F2766" s="20">
        <v>66.654510089958663</v>
      </c>
      <c r="G2766" s="20">
        <v>1.0671428571428572</v>
      </c>
    </row>
    <row r="2767" spans="1:7" x14ac:dyDescent="0.35">
      <c r="A2767" s="20">
        <v>2743</v>
      </c>
      <c r="B2767" s="20">
        <v>11.356059621285347</v>
      </c>
      <c r="C2767" s="20">
        <v>-11.356059621285347</v>
      </c>
      <c r="D2767" s="20">
        <v>-2.9576974752063161E-2</v>
      </c>
      <c r="F2767" s="20">
        <v>66.678823243374666</v>
      </c>
      <c r="G2767" s="20">
        <v>1.0672648571428571</v>
      </c>
    </row>
    <row r="2768" spans="1:7" x14ac:dyDescent="0.35">
      <c r="A2768" s="20">
        <v>2744</v>
      </c>
      <c r="B2768" s="20">
        <v>11.356059621285347</v>
      </c>
      <c r="C2768" s="20">
        <v>-11.303872121285346</v>
      </c>
      <c r="D2768" s="20">
        <v>-2.9441051868479479E-2</v>
      </c>
      <c r="F2768" s="20">
        <v>66.703136396790669</v>
      </c>
      <c r="G2768" s="20">
        <v>1.0673325</v>
      </c>
    </row>
    <row r="2769" spans="1:7" x14ac:dyDescent="0.35">
      <c r="A2769" s="20">
        <v>2745</v>
      </c>
      <c r="B2769" s="20">
        <v>-5.0510951066631087</v>
      </c>
      <c r="C2769" s="20">
        <v>5.2699701066631084</v>
      </c>
      <c r="D2769" s="20">
        <v>1.3725691655998904E-2</v>
      </c>
      <c r="F2769" s="20">
        <v>66.727449550206657</v>
      </c>
      <c r="G2769" s="20">
        <v>1.0673333333333332</v>
      </c>
    </row>
    <row r="2770" spans="1:7" x14ac:dyDescent="0.35">
      <c r="A2770" s="20">
        <v>2746</v>
      </c>
      <c r="B2770" s="20">
        <v>11.356059621285347</v>
      </c>
      <c r="C2770" s="20">
        <v>-11.089059621285347</v>
      </c>
      <c r="D2770" s="20">
        <v>-2.8881570490183545E-2</v>
      </c>
      <c r="F2770" s="20">
        <v>66.75176270362266</v>
      </c>
      <c r="G2770" s="20">
        <v>1.0673333333333332</v>
      </c>
    </row>
    <row r="2771" spans="1:7" x14ac:dyDescent="0.35">
      <c r="A2771" s="20">
        <v>2747</v>
      </c>
      <c r="B2771" s="20">
        <v>10.262249306088783</v>
      </c>
      <c r="C2771" s="20">
        <v>-9.982249306088784</v>
      </c>
      <c r="D2771" s="20">
        <v>-2.5998871575277131E-2</v>
      </c>
      <c r="F2771" s="20">
        <v>66.776075857038663</v>
      </c>
      <c r="G2771" s="20">
        <v>1.0675857142857144</v>
      </c>
    </row>
    <row r="2772" spans="1:7" x14ac:dyDescent="0.35">
      <c r="A2772" s="20">
        <v>2748</v>
      </c>
      <c r="B2772" s="20">
        <v>11.356059621285347</v>
      </c>
      <c r="C2772" s="20">
        <v>-11.345459621285347</v>
      </c>
      <c r="D2772" s="20">
        <v>-2.9549366942415504E-2</v>
      </c>
      <c r="F2772" s="20">
        <v>66.800389010454651</v>
      </c>
      <c r="G2772" s="20">
        <v>1.0676000000000001</v>
      </c>
    </row>
    <row r="2773" spans="1:7" x14ac:dyDescent="0.35">
      <c r="A2773" s="20">
        <v>2749</v>
      </c>
      <c r="B2773" s="20">
        <v>11.356059621285347</v>
      </c>
      <c r="C2773" s="20">
        <v>-11.345059621285348</v>
      </c>
      <c r="D2773" s="20">
        <v>-2.9548325138277862E-2</v>
      </c>
      <c r="F2773" s="20">
        <v>66.824702163870654</v>
      </c>
      <c r="G2773" s="20">
        <v>1.0680000000000001</v>
      </c>
    </row>
    <row r="2774" spans="1:7" x14ac:dyDescent="0.35">
      <c r="A2774" s="20">
        <v>2750</v>
      </c>
      <c r="B2774" s="20">
        <v>21.200352458054418</v>
      </c>
      <c r="C2774" s="20">
        <v>-21.200352458054418</v>
      </c>
      <c r="D2774" s="20">
        <v>-5.5216537275959043E-2</v>
      </c>
      <c r="F2774" s="20">
        <v>66.849015317286657</v>
      </c>
      <c r="G2774" s="20">
        <v>1.0680000000000001</v>
      </c>
    </row>
    <row r="2775" spans="1:7" x14ac:dyDescent="0.35">
      <c r="A2775" s="20">
        <v>2751</v>
      </c>
      <c r="B2775" s="20">
        <v>-5.0510951066631087</v>
      </c>
      <c r="C2775" s="20">
        <v>5.0510951066631087</v>
      </c>
      <c r="D2775" s="20">
        <v>1.3155629454429987E-2</v>
      </c>
      <c r="F2775" s="20">
        <v>66.873328470702646</v>
      </c>
      <c r="G2775" s="20">
        <v>1.0680499999999999</v>
      </c>
    </row>
    <row r="2776" spans="1:7" x14ac:dyDescent="0.35">
      <c r="A2776" s="20">
        <v>2752</v>
      </c>
      <c r="B2776" s="20">
        <v>5.8870080453025295</v>
      </c>
      <c r="C2776" s="20">
        <v>-5.7724247119691965</v>
      </c>
      <c r="D2776" s="20">
        <v>-1.5034339872968547E-2</v>
      </c>
      <c r="F2776" s="20">
        <v>66.897641624118648</v>
      </c>
      <c r="G2776" s="20">
        <v>1.0681333333333334</v>
      </c>
    </row>
    <row r="2777" spans="1:7" x14ac:dyDescent="0.35">
      <c r="A2777" s="20">
        <v>2753</v>
      </c>
      <c r="B2777" s="20">
        <v>11.356059621285347</v>
      </c>
      <c r="C2777" s="20">
        <v>-11.166059621285347</v>
      </c>
      <c r="D2777" s="20">
        <v>-2.9082117786680663E-2</v>
      </c>
      <c r="F2777" s="20">
        <v>66.921954777534651</v>
      </c>
      <c r="G2777" s="20">
        <v>1.0685</v>
      </c>
    </row>
    <row r="2778" spans="1:7" x14ac:dyDescent="0.35">
      <c r="A2778" s="20">
        <v>2754</v>
      </c>
      <c r="B2778" s="20">
        <v>11.356059621285347</v>
      </c>
      <c r="C2778" s="20">
        <v>-11.356059621285347</v>
      </c>
      <c r="D2778" s="20">
        <v>-2.9576974752063161E-2</v>
      </c>
      <c r="F2778" s="20">
        <v>66.94626793095064</v>
      </c>
      <c r="G2778" s="20">
        <v>1.0686</v>
      </c>
    </row>
    <row r="2779" spans="1:7" x14ac:dyDescent="0.35">
      <c r="A2779" s="20">
        <v>2755</v>
      </c>
      <c r="B2779" s="20">
        <v>11.356059621285347</v>
      </c>
      <c r="C2779" s="20">
        <v>-10.836059621285347</v>
      </c>
      <c r="D2779" s="20">
        <v>-2.8222629373121585E-2</v>
      </c>
      <c r="F2779" s="20">
        <v>66.970581084366643</v>
      </c>
      <c r="G2779" s="20">
        <v>1.0699047619047619</v>
      </c>
    </row>
    <row r="2780" spans="1:7" x14ac:dyDescent="0.35">
      <c r="A2780" s="20">
        <v>2756</v>
      </c>
      <c r="B2780" s="20">
        <v>11.356059621285347</v>
      </c>
      <c r="C2780" s="20">
        <v>-11.251259621285346</v>
      </c>
      <c r="D2780" s="20">
        <v>-2.9304022067999549E-2</v>
      </c>
      <c r="F2780" s="20">
        <v>66.994894237782646</v>
      </c>
      <c r="G2780" s="20">
        <v>1.07</v>
      </c>
    </row>
    <row r="2781" spans="1:7" x14ac:dyDescent="0.35">
      <c r="A2781" s="20">
        <v>2757</v>
      </c>
      <c r="B2781" s="20">
        <v>19.559636985259573</v>
      </c>
      <c r="C2781" s="20">
        <v>-19.552970318592905</v>
      </c>
      <c r="D2781" s="20">
        <v>-5.0925913453015607E-2</v>
      </c>
      <c r="F2781" s="20">
        <v>67.019207391198634</v>
      </c>
      <c r="G2781" s="20">
        <v>1.07</v>
      </c>
    </row>
    <row r="2782" spans="1:7" x14ac:dyDescent="0.35">
      <c r="A2782" s="20">
        <v>2758</v>
      </c>
      <c r="B2782" s="20">
        <v>20.106542142857855</v>
      </c>
      <c r="C2782" s="20">
        <v>-19.989542142857854</v>
      </c>
      <c r="D2782" s="20">
        <v>-5.2062969285264313E-2</v>
      </c>
      <c r="F2782" s="20">
        <v>67.043520544614637</v>
      </c>
      <c r="G2782" s="20">
        <v>1.0702857142857143</v>
      </c>
    </row>
    <row r="2783" spans="1:7" x14ac:dyDescent="0.35">
      <c r="A2783" s="20">
        <v>2759</v>
      </c>
      <c r="B2783" s="20">
        <v>4.2462925725076843</v>
      </c>
      <c r="C2783" s="20">
        <v>-4.1412925725076839</v>
      </c>
      <c r="D2783" s="20">
        <v>-1.0786039343117032E-2</v>
      </c>
      <c r="F2783" s="20">
        <v>67.06783369803064</v>
      </c>
      <c r="G2783" s="20">
        <v>1.0704545454545455</v>
      </c>
    </row>
    <row r="2784" spans="1:7" x14ac:dyDescent="0.35">
      <c r="A2784" s="20">
        <v>2760</v>
      </c>
      <c r="B2784" s="20">
        <v>11.356059621285347</v>
      </c>
      <c r="C2784" s="20">
        <v>-11.356059621285347</v>
      </c>
      <c r="D2784" s="20">
        <v>-2.9576974752063161E-2</v>
      </c>
      <c r="F2784" s="20">
        <v>67.092146851446628</v>
      </c>
      <c r="G2784" s="20">
        <v>1.0705</v>
      </c>
    </row>
    <row r="2785" spans="1:7" x14ac:dyDescent="0.35">
      <c r="A2785" s="20">
        <v>2761</v>
      </c>
      <c r="B2785" s="20">
        <v>11.356059621285347</v>
      </c>
      <c r="C2785" s="20">
        <v>-11.348859621285348</v>
      </c>
      <c r="D2785" s="20">
        <v>-2.9558222277585509E-2</v>
      </c>
      <c r="F2785" s="20">
        <v>67.116460004862631</v>
      </c>
      <c r="G2785" s="20">
        <v>1.0708672667523933</v>
      </c>
    </row>
    <row r="2786" spans="1:7" x14ac:dyDescent="0.35">
      <c r="A2786" s="20">
        <v>2762</v>
      </c>
      <c r="B2786" s="20">
        <v>-4.5041899490648269</v>
      </c>
      <c r="C2786" s="20">
        <v>4.5118822567571346</v>
      </c>
      <c r="D2786" s="20">
        <v>1.1751244009168306E-2</v>
      </c>
      <c r="F2786" s="20">
        <v>67.14077315827862</v>
      </c>
      <c r="G2786" s="20">
        <v>1.071</v>
      </c>
    </row>
    <row r="2787" spans="1:7" x14ac:dyDescent="0.35">
      <c r="A2787" s="20">
        <v>2763</v>
      </c>
      <c r="B2787" s="20">
        <v>3.1524822573111209</v>
      </c>
      <c r="C2787" s="20">
        <v>-3.1501979933517301</v>
      </c>
      <c r="D2787" s="20">
        <v>-8.2047232597056621E-3</v>
      </c>
      <c r="F2787" s="20">
        <v>67.165086311694623</v>
      </c>
      <c r="G2787" s="20">
        <v>1.071</v>
      </c>
    </row>
    <row r="2788" spans="1:7" x14ac:dyDescent="0.35">
      <c r="A2788" s="20">
        <v>2764</v>
      </c>
      <c r="B2788" s="20">
        <v>11.902964778883629</v>
      </c>
      <c r="C2788" s="20">
        <v>-11.891714778883628</v>
      </c>
      <c r="D2788" s="20">
        <v>-3.0972094150908267E-2</v>
      </c>
      <c r="F2788" s="20">
        <v>67.189399465110625</v>
      </c>
      <c r="G2788" s="20">
        <v>1.071842</v>
      </c>
    </row>
    <row r="2789" spans="1:7" x14ac:dyDescent="0.35">
      <c r="A2789" s="20">
        <v>2765</v>
      </c>
      <c r="B2789" s="20">
        <v>19.012731827661291</v>
      </c>
      <c r="C2789" s="20">
        <v>-19.012731827661291</v>
      </c>
      <c r="D2789" s="20">
        <v>-4.951885671509329E-2</v>
      </c>
      <c r="F2789" s="20">
        <v>67.213712618526614</v>
      </c>
      <c r="G2789" s="20">
        <v>1.0720930232558139</v>
      </c>
    </row>
    <row r="2790" spans="1:7" x14ac:dyDescent="0.35">
      <c r="A2790" s="20">
        <v>2766</v>
      </c>
      <c r="B2790" s="20">
        <v>11.356059621285347</v>
      </c>
      <c r="C2790" s="20">
        <v>-11.336059621285347</v>
      </c>
      <c r="D2790" s="20">
        <v>-2.9524884545180794E-2</v>
      </c>
      <c r="F2790" s="20">
        <v>67.238025771942617</v>
      </c>
      <c r="G2790" s="20">
        <v>1.0721428571428571</v>
      </c>
    </row>
    <row r="2791" spans="1:7" x14ac:dyDescent="0.35">
      <c r="A2791" s="20">
        <v>2767</v>
      </c>
      <c r="B2791" s="20">
        <v>-5.0510951066631087</v>
      </c>
      <c r="C2791" s="20">
        <v>5.0595951066631084</v>
      </c>
      <c r="D2791" s="20">
        <v>1.3177767792354992E-2</v>
      </c>
      <c r="F2791" s="20">
        <v>67.26233892535862</v>
      </c>
      <c r="G2791" s="20">
        <v>1.0721700000000001</v>
      </c>
    </row>
    <row r="2792" spans="1:7" x14ac:dyDescent="0.35">
      <c r="A2792" s="20">
        <v>2768</v>
      </c>
      <c r="B2792" s="20">
        <v>11.356059621285347</v>
      </c>
      <c r="C2792" s="20">
        <v>-11.21291676414249</v>
      </c>
      <c r="D2792" s="20">
        <v>-2.9204157699947924E-2</v>
      </c>
      <c r="F2792" s="20">
        <v>67.286652078774608</v>
      </c>
      <c r="G2792" s="20">
        <v>1.0724</v>
      </c>
    </row>
    <row r="2793" spans="1:7" x14ac:dyDescent="0.35">
      <c r="A2793" s="20">
        <v>2769</v>
      </c>
      <c r="B2793" s="20">
        <v>0.41795646931970865</v>
      </c>
      <c r="C2793" s="20">
        <v>-0.41545646931970864</v>
      </c>
      <c r="D2793" s="20">
        <v>-1.0820606718740971E-3</v>
      </c>
      <c r="F2793" s="20">
        <v>67.310965232190611</v>
      </c>
      <c r="G2793" s="20">
        <v>1.0724974999999999</v>
      </c>
    </row>
    <row r="2794" spans="1:7" x14ac:dyDescent="0.35">
      <c r="A2794" s="20">
        <v>2770</v>
      </c>
      <c r="B2794" s="20">
        <v>11.356059621285347</v>
      </c>
      <c r="C2794" s="20">
        <v>-11.251947121285347</v>
      </c>
      <c r="D2794" s="20">
        <v>-2.9305812668861134E-2</v>
      </c>
      <c r="F2794" s="20">
        <v>67.335278385606614</v>
      </c>
      <c r="G2794" s="20">
        <v>1.0725</v>
      </c>
    </row>
    <row r="2795" spans="1:7" x14ac:dyDescent="0.35">
      <c r="A2795" s="20">
        <v>2771</v>
      </c>
      <c r="B2795" s="20">
        <v>0.96486162691799038</v>
      </c>
      <c r="C2795" s="20">
        <v>-0.96486162691799038</v>
      </c>
      <c r="D2795" s="20">
        <v>-2.512992087950831E-3</v>
      </c>
      <c r="F2795" s="20">
        <v>67.359591539022603</v>
      </c>
      <c r="G2795" s="20">
        <v>1.0725</v>
      </c>
    </row>
    <row r="2796" spans="1:7" x14ac:dyDescent="0.35">
      <c r="A2796" s="20">
        <v>2772</v>
      </c>
      <c r="B2796" s="20">
        <v>19.559636985259573</v>
      </c>
      <c r="C2796" s="20">
        <v>-19.559636985259573</v>
      </c>
      <c r="D2796" s="20">
        <v>-5.0943276855309728E-2</v>
      </c>
      <c r="F2796" s="20">
        <v>67.383904692438605</v>
      </c>
      <c r="G2796" s="20">
        <v>1.072505</v>
      </c>
    </row>
    <row r="2797" spans="1:7" x14ac:dyDescent="0.35">
      <c r="A2797" s="20">
        <v>2773</v>
      </c>
      <c r="B2797" s="20">
        <v>22.294162773250985</v>
      </c>
      <c r="C2797" s="20">
        <v>-22.292275980798156</v>
      </c>
      <c r="D2797" s="20">
        <v>-5.8060463385931328E-2</v>
      </c>
      <c r="F2797" s="20">
        <v>67.408217845854608</v>
      </c>
      <c r="G2797" s="20">
        <v>1.0726249999999999</v>
      </c>
    </row>
    <row r="2798" spans="1:7" x14ac:dyDescent="0.35">
      <c r="A2798" s="20">
        <v>2774</v>
      </c>
      <c r="B2798" s="20">
        <v>11.356059621285347</v>
      </c>
      <c r="C2798" s="20">
        <v>-11.213559621285347</v>
      </c>
      <c r="D2798" s="20">
        <v>-2.9205832028026287E-2</v>
      </c>
      <c r="F2798" s="20">
        <v>67.432530999270597</v>
      </c>
      <c r="G2798" s="20">
        <v>1.073</v>
      </c>
    </row>
    <row r="2799" spans="1:7" x14ac:dyDescent="0.35">
      <c r="A2799" s="20">
        <v>2775</v>
      </c>
      <c r="B2799" s="20">
        <v>11.356059621285347</v>
      </c>
      <c r="C2799" s="20">
        <v>-11.326059621285347</v>
      </c>
      <c r="D2799" s="20">
        <v>-2.9498839441739609E-2</v>
      </c>
      <c r="F2799" s="20">
        <v>67.4568441526866</v>
      </c>
      <c r="G2799" s="20">
        <v>1.0731250000000001</v>
      </c>
    </row>
    <row r="2800" spans="1:7" x14ac:dyDescent="0.35">
      <c r="A2800" s="20">
        <v>2776</v>
      </c>
      <c r="B2800" s="20">
        <v>10.809154463687065</v>
      </c>
      <c r="C2800" s="20">
        <v>-10.730344939877542</v>
      </c>
      <c r="D2800" s="20">
        <v>-2.7947294391869774E-2</v>
      </c>
      <c r="F2800" s="20">
        <v>67.481157306102602</v>
      </c>
      <c r="G2800" s="20">
        <v>1.0734999999999999</v>
      </c>
    </row>
    <row r="2801" spans="1:7" x14ac:dyDescent="0.35">
      <c r="A2801" s="20">
        <v>2777</v>
      </c>
      <c r="B2801" s="20">
        <v>11.356059621285347</v>
      </c>
      <c r="C2801" s="20">
        <v>-11.352726287952013</v>
      </c>
      <c r="D2801" s="20">
        <v>-2.9568293050916097E-2</v>
      </c>
      <c r="F2801" s="20">
        <v>67.505470459518591</v>
      </c>
      <c r="G2801" s="20">
        <v>1.0736666666666668</v>
      </c>
    </row>
    <row r="2802" spans="1:7" x14ac:dyDescent="0.35">
      <c r="A2802" s="20">
        <v>2778</v>
      </c>
      <c r="B2802" s="20">
        <v>11.356059621285347</v>
      </c>
      <c r="C2802" s="20">
        <v>-11.100605075830801</v>
      </c>
      <c r="D2802" s="20">
        <v>-2.8911640745974729E-2</v>
      </c>
      <c r="F2802" s="20">
        <v>67.529783612934594</v>
      </c>
      <c r="G2802" s="20">
        <v>1.0740000000000001</v>
      </c>
    </row>
    <row r="2803" spans="1:7" x14ac:dyDescent="0.35">
      <c r="A2803" s="20">
        <v>2779</v>
      </c>
      <c r="B2803" s="20">
        <v>11.356059621285347</v>
      </c>
      <c r="C2803" s="20">
        <v>-11.334859621285347</v>
      </c>
      <c r="D2803" s="20">
        <v>-2.952175913276785E-2</v>
      </c>
      <c r="F2803" s="20">
        <v>67.554096766350597</v>
      </c>
      <c r="G2803" s="20">
        <v>1.0740000000000001</v>
      </c>
    </row>
    <row r="2804" spans="1:7" x14ac:dyDescent="0.35">
      <c r="A2804" s="20">
        <v>2780</v>
      </c>
      <c r="B2804" s="20">
        <v>11.356059621285347</v>
      </c>
      <c r="C2804" s="20">
        <v>-11.356059621285347</v>
      </c>
      <c r="D2804" s="20">
        <v>-2.9576974752063161E-2</v>
      </c>
      <c r="F2804" s="20">
        <v>67.578409919766585</v>
      </c>
      <c r="G2804" s="20">
        <v>1.0740000000000001</v>
      </c>
    </row>
    <row r="2805" spans="1:7" x14ac:dyDescent="0.35">
      <c r="A2805" s="20">
        <v>2781</v>
      </c>
      <c r="B2805" s="20">
        <v>11.902964778883629</v>
      </c>
      <c r="C2805" s="20">
        <v>-10.850164778883629</v>
      </c>
      <c r="D2805" s="20">
        <v>-2.8259366401991729E-2</v>
      </c>
      <c r="F2805" s="20">
        <v>67.602723073182588</v>
      </c>
      <c r="G2805" s="20">
        <v>1.0740000000000001</v>
      </c>
    </row>
    <row r="2806" spans="1:7" x14ac:dyDescent="0.35">
      <c r="A2806" s="20">
        <v>2782</v>
      </c>
      <c r="B2806" s="20">
        <v>13.543680251678474</v>
      </c>
      <c r="C2806" s="20">
        <v>-12.343680251678474</v>
      </c>
      <c r="D2806" s="20">
        <v>-3.2149242899986816E-2</v>
      </c>
      <c r="F2806" s="20">
        <v>67.627036226598591</v>
      </c>
      <c r="G2806" s="20">
        <v>1.0740000000000001</v>
      </c>
    </row>
    <row r="2807" spans="1:7" x14ac:dyDescent="0.35">
      <c r="A2807" s="20">
        <v>2783</v>
      </c>
      <c r="B2807" s="20">
        <v>20.106542142857855</v>
      </c>
      <c r="C2807" s="20">
        <v>-18.961542142857855</v>
      </c>
      <c r="D2807" s="20">
        <v>-4.9385532651510584E-2</v>
      </c>
      <c r="F2807" s="20">
        <v>67.65134938001458</v>
      </c>
      <c r="G2807" s="20">
        <v>1.0740000000000001</v>
      </c>
    </row>
    <row r="2808" spans="1:7" x14ac:dyDescent="0.35">
      <c r="A2808" s="20">
        <v>2784</v>
      </c>
      <c r="B2808" s="20">
        <v>16.278206039669882</v>
      </c>
      <c r="C2808" s="20">
        <v>-15.088206039669883</v>
      </c>
      <c r="D2808" s="20">
        <v>-3.9297388704510189E-2</v>
      </c>
      <c r="F2808" s="20">
        <v>67.675662533430582</v>
      </c>
      <c r="G2808" s="20">
        <v>1.074090909090909</v>
      </c>
    </row>
    <row r="2809" spans="1:7" x14ac:dyDescent="0.35">
      <c r="A2809" s="20">
        <v>2785</v>
      </c>
      <c r="B2809" s="20">
        <v>11.902964778883629</v>
      </c>
      <c r="C2809" s="20">
        <v>-10.856164778883629</v>
      </c>
      <c r="D2809" s="20">
        <v>-2.8274993464056441E-2</v>
      </c>
      <c r="F2809" s="20">
        <v>67.699975686846585</v>
      </c>
      <c r="G2809" s="20">
        <v>1.0742157000000001</v>
      </c>
    </row>
    <row r="2810" spans="1:7" x14ac:dyDescent="0.35">
      <c r="A2810" s="20">
        <v>2786</v>
      </c>
      <c r="B2810" s="20">
        <v>20.106542142857855</v>
      </c>
      <c r="C2810" s="20">
        <v>-18.928142142857855</v>
      </c>
      <c r="D2810" s="20">
        <v>-4.9298542006017028E-2</v>
      </c>
      <c r="F2810" s="20">
        <v>67.724288840262574</v>
      </c>
      <c r="G2810" s="20">
        <v>1.0742857142857143</v>
      </c>
    </row>
    <row r="2811" spans="1:7" x14ac:dyDescent="0.35">
      <c r="A2811" s="20">
        <v>2787</v>
      </c>
      <c r="B2811" s="20">
        <v>11.356059621285347</v>
      </c>
      <c r="C2811" s="20">
        <v>-10.159059621285348</v>
      </c>
      <c r="D2811" s="20">
        <v>-2.6459375870153418E-2</v>
      </c>
      <c r="F2811" s="20">
        <v>67.748601993678577</v>
      </c>
      <c r="G2811" s="20">
        <v>1.075</v>
      </c>
    </row>
    <row r="2812" spans="1:7" x14ac:dyDescent="0.35">
      <c r="A2812" s="20">
        <v>2788</v>
      </c>
      <c r="B2812" s="20">
        <v>11.356059621285347</v>
      </c>
      <c r="C2812" s="20">
        <v>-10.331059621285346</v>
      </c>
      <c r="D2812" s="20">
        <v>-2.6907351649341781E-2</v>
      </c>
      <c r="F2812" s="20">
        <v>67.772915147094579</v>
      </c>
      <c r="G2812" s="20">
        <v>1.075</v>
      </c>
    </row>
    <row r="2813" spans="1:7" x14ac:dyDescent="0.35">
      <c r="A2813" s="20">
        <v>2789</v>
      </c>
      <c r="B2813" s="20">
        <v>17.372016354866446</v>
      </c>
      <c r="C2813" s="20">
        <v>-16.360349688199779</v>
      </c>
      <c r="D2813" s="20">
        <v>-4.2610699996310848E-2</v>
      </c>
      <c r="F2813" s="20">
        <v>67.797228300510568</v>
      </c>
      <c r="G2813" s="20">
        <v>1.0751999999999999</v>
      </c>
    </row>
    <row r="2814" spans="1:7" x14ac:dyDescent="0.35">
      <c r="A2814" s="20">
        <v>2790</v>
      </c>
      <c r="B2814" s="20">
        <v>11.356059621285347</v>
      </c>
      <c r="C2814" s="20">
        <v>-10.302726287952014</v>
      </c>
      <c r="D2814" s="20">
        <v>-2.6833557189591763E-2</v>
      </c>
      <c r="F2814" s="20">
        <v>67.821541453926571</v>
      </c>
      <c r="G2814" s="20">
        <v>1.0752857142857142</v>
      </c>
    </row>
    <row r="2815" spans="1:7" x14ac:dyDescent="0.35">
      <c r="A2815" s="20">
        <v>2791</v>
      </c>
      <c r="B2815" s="20">
        <v>10.809154463687065</v>
      </c>
      <c r="C2815" s="20">
        <v>-9.7841544636870648</v>
      </c>
      <c r="D2815" s="20">
        <v>-2.5482931509125343E-2</v>
      </c>
      <c r="F2815" s="20">
        <v>67.845854607342574</v>
      </c>
      <c r="G2815" s="20">
        <v>1.0753333333333333</v>
      </c>
    </row>
    <row r="2816" spans="1:7" x14ac:dyDescent="0.35">
      <c r="A2816" s="20">
        <v>2792</v>
      </c>
      <c r="B2816" s="20">
        <v>3.1524822573111209</v>
      </c>
      <c r="C2816" s="20">
        <v>-2.0764822573111208</v>
      </c>
      <c r="D2816" s="20">
        <v>-5.4082195185451752E-3</v>
      </c>
      <c r="F2816" s="20">
        <v>67.870167760758562</v>
      </c>
      <c r="G2816" s="20">
        <v>1.07538</v>
      </c>
    </row>
    <row r="2817" spans="1:7" x14ac:dyDescent="0.35">
      <c r="A2817" s="20">
        <v>2793</v>
      </c>
      <c r="B2817" s="20">
        <v>11.356059621285347</v>
      </c>
      <c r="C2817" s="20">
        <v>-10.250384621285347</v>
      </c>
      <c r="D2817" s="20">
        <v>-2.6697232777330032E-2</v>
      </c>
      <c r="F2817" s="20">
        <v>67.894480914174565</v>
      </c>
      <c r="G2817" s="20">
        <v>1.0755999999999999</v>
      </c>
    </row>
    <row r="2818" spans="1:7" x14ac:dyDescent="0.35">
      <c r="A2818" s="20">
        <v>2794</v>
      </c>
      <c r="B2818" s="20">
        <v>19.012731827661291</v>
      </c>
      <c r="C2818" s="20">
        <v>-17.512731827661291</v>
      </c>
      <c r="D2818" s="20">
        <v>-4.5612091198915669E-2</v>
      </c>
      <c r="F2818" s="20">
        <v>67.918794067590568</v>
      </c>
      <c r="G2818" s="20">
        <v>1.0760000000000001</v>
      </c>
    </row>
    <row r="2819" spans="1:7" x14ac:dyDescent="0.35">
      <c r="A2819" s="20">
        <v>2795</v>
      </c>
      <c r="B2819" s="20">
        <v>19.012731827661291</v>
      </c>
      <c r="C2819" s="20">
        <v>-17.969874684804147</v>
      </c>
      <c r="D2819" s="20">
        <v>-4.6802724499084083E-2</v>
      </c>
      <c r="F2819" s="20">
        <v>67.943107221006557</v>
      </c>
      <c r="G2819" s="20">
        <v>1.0761100000000001</v>
      </c>
    </row>
    <row r="2820" spans="1:7" x14ac:dyDescent="0.35">
      <c r="A2820" s="20">
        <v>2796</v>
      </c>
      <c r="B2820" s="20">
        <v>11.356059621285347</v>
      </c>
      <c r="C2820" s="20">
        <v>-10.201059621285347</v>
      </c>
      <c r="D2820" s="20">
        <v>-2.656876530460639E-2</v>
      </c>
      <c r="F2820" s="20">
        <v>67.967420374422559</v>
      </c>
      <c r="G2820" s="20">
        <v>1.0763413333333334</v>
      </c>
    </row>
    <row r="2821" spans="1:7" x14ac:dyDescent="0.35">
      <c r="A2821" s="20">
        <v>2797</v>
      </c>
      <c r="B2821" s="20">
        <v>11.356059621285347</v>
      </c>
      <c r="C2821" s="20">
        <v>-10.329608371285346</v>
      </c>
      <c r="D2821" s="20">
        <v>-2.6903571853704879E-2</v>
      </c>
      <c r="F2821" s="20">
        <v>67.991733527838562</v>
      </c>
      <c r="G2821" s="20">
        <v>1.0763636363636364</v>
      </c>
    </row>
    <row r="2822" spans="1:7" x14ac:dyDescent="0.35">
      <c r="A2822" s="20">
        <v>2798</v>
      </c>
      <c r="B2822" s="20">
        <v>19.559636985259573</v>
      </c>
      <c r="C2822" s="20">
        <v>-18.545636985259573</v>
      </c>
      <c r="D2822" s="20">
        <v>-4.8302303366373658E-2</v>
      </c>
      <c r="F2822" s="20">
        <v>68.016046681254551</v>
      </c>
      <c r="G2822" s="20">
        <v>1.0765217391304347</v>
      </c>
    </row>
    <row r="2823" spans="1:7" x14ac:dyDescent="0.35">
      <c r="A2823" s="20">
        <v>2799</v>
      </c>
      <c r="B2823" s="20">
        <v>10.809154463687065</v>
      </c>
      <c r="C2823" s="20">
        <v>-9.6428064636870658</v>
      </c>
      <c r="D2823" s="20">
        <v>-2.5114789181004897E-2</v>
      </c>
      <c r="F2823" s="20">
        <v>68.040359834670554</v>
      </c>
      <c r="G2823" s="20">
        <v>1.0765274999999999</v>
      </c>
    </row>
    <row r="2824" spans="1:7" x14ac:dyDescent="0.35">
      <c r="A2824" s="20">
        <v>2800</v>
      </c>
      <c r="B2824" s="20">
        <v>-5.0510951066631087</v>
      </c>
      <c r="C2824" s="20">
        <v>6.3810951066631088</v>
      </c>
      <c r="D2824" s="20">
        <v>1.6619628212107482E-2</v>
      </c>
      <c r="F2824" s="20">
        <v>68.064672988086556</v>
      </c>
      <c r="G2824" s="20">
        <v>1.0765957446808512</v>
      </c>
    </row>
    <row r="2825" spans="1:7" x14ac:dyDescent="0.35">
      <c r="A2825" s="20">
        <v>2801</v>
      </c>
      <c r="B2825" s="20">
        <v>15.731300882071602</v>
      </c>
      <c r="C2825" s="20">
        <v>-14.399300882071602</v>
      </c>
      <c r="D2825" s="20">
        <v>-3.7503128095428932E-2</v>
      </c>
      <c r="F2825" s="20">
        <v>68.088986141502545</v>
      </c>
      <c r="G2825" s="20">
        <v>1.077</v>
      </c>
    </row>
    <row r="2826" spans="1:7" x14ac:dyDescent="0.35">
      <c r="A2826" s="20">
        <v>2802</v>
      </c>
      <c r="B2826" s="20">
        <v>11.356059621285347</v>
      </c>
      <c r="C2826" s="20">
        <v>-10.337726287952014</v>
      </c>
      <c r="D2826" s="20">
        <v>-2.6924715051635909E-2</v>
      </c>
      <c r="F2826" s="20">
        <v>68.113299294918548</v>
      </c>
      <c r="G2826" s="20">
        <v>1.0770464285714285</v>
      </c>
    </row>
    <row r="2827" spans="1:7" x14ac:dyDescent="0.35">
      <c r="A2827" s="20">
        <v>2803</v>
      </c>
      <c r="B2827" s="20">
        <v>4.2462925725076843</v>
      </c>
      <c r="C2827" s="20">
        <v>-2.9667925725076842</v>
      </c>
      <c r="D2827" s="20">
        <v>-7.7270419439499525E-3</v>
      </c>
      <c r="F2827" s="20">
        <v>68.137612448334551</v>
      </c>
      <c r="G2827" s="20">
        <v>1.0772727272727274</v>
      </c>
    </row>
    <row r="2828" spans="1:7" x14ac:dyDescent="0.35">
      <c r="A2828" s="20">
        <v>2804</v>
      </c>
      <c r="B2828" s="20">
        <v>11.356059621285347</v>
      </c>
      <c r="C2828" s="20">
        <v>-10.206059621285346</v>
      </c>
      <c r="D2828" s="20">
        <v>-2.6581787856326981E-2</v>
      </c>
      <c r="F2828" s="20">
        <v>68.161925601750539</v>
      </c>
      <c r="G2828" s="20">
        <v>1.0773299999999999</v>
      </c>
    </row>
    <row r="2829" spans="1:7" x14ac:dyDescent="0.35">
      <c r="A2829" s="20">
        <v>2805</v>
      </c>
      <c r="B2829" s="20">
        <v>14.090585409276756</v>
      </c>
      <c r="C2829" s="20">
        <v>-12.990585409276756</v>
      </c>
      <c r="D2829" s="20">
        <v>-3.383411407461509E-2</v>
      </c>
      <c r="F2829" s="20">
        <v>68.186238755166542</v>
      </c>
      <c r="G2829" s="20">
        <v>1.0773333333333333</v>
      </c>
    </row>
    <row r="2830" spans="1:7" x14ac:dyDescent="0.35">
      <c r="A2830" s="20">
        <v>2806</v>
      </c>
      <c r="B2830" s="20">
        <v>8.0746286756956565</v>
      </c>
      <c r="C2830" s="20">
        <v>-6.953628675695656</v>
      </c>
      <c r="D2830" s="20">
        <v>-1.8110797815007785E-2</v>
      </c>
      <c r="F2830" s="20">
        <v>68.210551908582545</v>
      </c>
      <c r="G2830" s="20">
        <v>1.0774999999999999</v>
      </c>
    </row>
    <row r="2831" spans="1:7" x14ac:dyDescent="0.35">
      <c r="A2831" s="20">
        <v>2807</v>
      </c>
      <c r="B2831" s="20">
        <v>11.356059621285347</v>
      </c>
      <c r="C2831" s="20">
        <v>-10.096059621285347</v>
      </c>
      <c r="D2831" s="20">
        <v>-2.6295291718473956E-2</v>
      </c>
      <c r="F2831" s="20">
        <v>68.234865061998534</v>
      </c>
      <c r="G2831" s="20">
        <v>1.0774999999999999</v>
      </c>
    </row>
    <row r="2832" spans="1:7" x14ac:dyDescent="0.35">
      <c r="A2832" s="20">
        <v>2808</v>
      </c>
      <c r="B2832" s="20">
        <v>11.356059621285347</v>
      </c>
      <c r="C2832" s="20">
        <v>-10.353615176840902</v>
      </c>
      <c r="D2832" s="20">
        <v>-2.6966097827103564E-2</v>
      </c>
      <c r="F2832" s="20">
        <v>68.259178215414536</v>
      </c>
      <c r="G2832" s="20">
        <v>1.077758</v>
      </c>
    </row>
    <row r="2833" spans="1:7" x14ac:dyDescent="0.35">
      <c r="A2833" s="20">
        <v>2809</v>
      </c>
      <c r="B2833" s="20">
        <v>23.387973088447549</v>
      </c>
      <c r="C2833" s="20">
        <v>-22.363973088447548</v>
      </c>
      <c r="D2833" s="20">
        <v>-5.8247199244447545E-2</v>
      </c>
      <c r="F2833" s="20">
        <v>68.283491368830539</v>
      </c>
      <c r="G2833" s="20">
        <v>1.0777777777777777</v>
      </c>
    </row>
    <row r="2834" spans="1:7" x14ac:dyDescent="0.35">
      <c r="A2834" s="20">
        <v>2810</v>
      </c>
      <c r="B2834" s="20">
        <v>10.262249306088783</v>
      </c>
      <c r="C2834" s="20">
        <v>-9.1802493060887826</v>
      </c>
      <c r="D2834" s="20">
        <v>-2.3910054279294157E-2</v>
      </c>
      <c r="F2834" s="20">
        <v>68.307804522246528</v>
      </c>
      <c r="G2834" s="20">
        <v>1.0777777777777777</v>
      </c>
    </row>
    <row r="2835" spans="1:7" x14ac:dyDescent="0.35">
      <c r="A2835" s="20">
        <v>2811</v>
      </c>
      <c r="B2835" s="20">
        <v>11.356059621285347</v>
      </c>
      <c r="C2835" s="20">
        <v>-10.353359621285346</v>
      </c>
      <c r="D2835" s="20">
        <v>-2.6965432230015622E-2</v>
      </c>
      <c r="F2835" s="20">
        <v>68.332117675662531</v>
      </c>
      <c r="G2835" s="20">
        <v>1.0778267254038179</v>
      </c>
    </row>
    <row r="2836" spans="1:7" x14ac:dyDescent="0.35">
      <c r="A2836" s="20">
        <v>2812</v>
      </c>
      <c r="B2836" s="20">
        <v>2.6055770997128391</v>
      </c>
      <c r="C2836" s="20">
        <v>-1.4725770997128391</v>
      </c>
      <c r="D2836" s="20">
        <v>-3.8353422887139874E-3</v>
      </c>
      <c r="F2836" s="20">
        <v>68.356430829078533</v>
      </c>
      <c r="G2836" s="20">
        <v>1.0780000000000001</v>
      </c>
    </row>
    <row r="2837" spans="1:7" x14ac:dyDescent="0.35">
      <c r="A2837" s="20">
        <v>2813</v>
      </c>
      <c r="B2837" s="20">
        <v>14.090585409276756</v>
      </c>
      <c r="C2837" s="20">
        <v>-12.814828266419612</v>
      </c>
      <c r="D2837" s="20">
        <v>-3.3376352777990961E-2</v>
      </c>
      <c r="F2837" s="20">
        <v>68.380743982494522</v>
      </c>
      <c r="G2837" s="20">
        <v>1.0783333333333334</v>
      </c>
    </row>
    <row r="2838" spans="1:7" x14ac:dyDescent="0.35">
      <c r="A2838" s="20">
        <v>2814</v>
      </c>
      <c r="B2838" s="20">
        <v>11.356059621285347</v>
      </c>
      <c r="C2838" s="20">
        <v>-10.278726287952013</v>
      </c>
      <c r="D2838" s="20">
        <v>-2.677104894133292E-2</v>
      </c>
      <c r="F2838" s="20">
        <v>68.405057135910525</v>
      </c>
      <c r="G2838" s="20">
        <v>1.0786500000000001</v>
      </c>
    </row>
    <row r="2839" spans="1:7" x14ac:dyDescent="0.35">
      <c r="A2839" s="20">
        <v>2815</v>
      </c>
      <c r="B2839" s="20">
        <v>11.356059621285347</v>
      </c>
      <c r="C2839" s="20">
        <v>-8.9360596212853469</v>
      </c>
      <c r="D2839" s="20">
        <v>-2.3274059719296591E-2</v>
      </c>
      <c r="F2839" s="20">
        <v>68.429370289326528</v>
      </c>
      <c r="G2839" s="20">
        <v>1.0786666666666667</v>
      </c>
    </row>
    <row r="2840" spans="1:7" x14ac:dyDescent="0.35">
      <c r="A2840" s="20">
        <v>2816</v>
      </c>
      <c r="B2840" s="20">
        <v>11.356059621285347</v>
      </c>
      <c r="C2840" s="20">
        <v>-9.9403929546186802</v>
      </c>
      <c r="D2840" s="20">
        <v>-2.5889856274906187E-2</v>
      </c>
      <c r="F2840" s="20">
        <v>68.453683442742516</v>
      </c>
      <c r="G2840" s="20">
        <v>1.0787731249999999</v>
      </c>
    </row>
    <row r="2841" spans="1:7" x14ac:dyDescent="0.35">
      <c r="A2841" s="20">
        <v>2817</v>
      </c>
      <c r="B2841" s="20">
        <v>5.8870080453025295</v>
      </c>
      <c r="C2841" s="20">
        <v>-4.5870080453025297</v>
      </c>
      <c r="D2841" s="20">
        <v>-1.194690990254484E-2</v>
      </c>
      <c r="F2841" s="20">
        <v>68.477996596158519</v>
      </c>
      <c r="G2841" s="20">
        <v>1.0788</v>
      </c>
    </row>
    <row r="2842" spans="1:7" x14ac:dyDescent="0.35">
      <c r="A2842" s="20">
        <v>2818</v>
      </c>
      <c r="B2842" s="20">
        <v>16.825111197268164</v>
      </c>
      <c r="C2842" s="20">
        <v>-15.764811197268164</v>
      </c>
      <c r="D2842" s="20">
        <v>-4.1059613836358783E-2</v>
      </c>
      <c r="F2842" s="20">
        <v>68.502309749574522</v>
      </c>
      <c r="G2842" s="20">
        <v>1.0789146666666667</v>
      </c>
    </row>
    <row r="2843" spans="1:7" x14ac:dyDescent="0.35">
      <c r="A2843" s="20">
        <v>2819</v>
      </c>
      <c r="B2843" s="20">
        <v>11.356059621285347</v>
      </c>
      <c r="C2843" s="20">
        <v>-10.308059621285347</v>
      </c>
      <c r="D2843" s="20">
        <v>-2.6847447911427059E-2</v>
      </c>
      <c r="F2843" s="20">
        <v>68.526622902990511</v>
      </c>
      <c r="G2843" s="20">
        <v>1.0791200000000001</v>
      </c>
    </row>
    <row r="2844" spans="1:7" x14ac:dyDescent="0.35">
      <c r="A2844" s="20">
        <v>2820</v>
      </c>
      <c r="B2844" s="20">
        <v>14.090585409276756</v>
      </c>
      <c r="C2844" s="20">
        <v>-12.730585409276756</v>
      </c>
      <c r="D2844" s="20">
        <v>-3.3156941385144308E-2</v>
      </c>
      <c r="F2844" s="20">
        <v>68.550936056406513</v>
      </c>
      <c r="G2844" s="20">
        <v>1.0791999999999999</v>
      </c>
    </row>
    <row r="2845" spans="1:7" x14ac:dyDescent="0.35">
      <c r="A2845" s="20">
        <v>2821</v>
      </c>
      <c r="B2845" s="20">
        <v>11.356059621285347</v>
      </c>
      <c r="C2845" s="20">
        <v>-10.356059621285347</v>
      </c>
      <c r="D2845" s="20">
        <v>-2.6972464407944742E-2</v>
      </c>
      <c r="F2845" s="20">
        <v>68.575249209822516</v>
      </c>
      <c r="G2845" s="20">
        <v>1.0794999999999999</v>
      </c>
    </row>
    <row r="2846" spans="1:7" x14ac:dyDescent="0.35">
      <c r="A2846" s="20">
        <v>2822</v>
      </c>
      <c r="B2846" s="20">
        <v>11.356059621285347</v>
      </c>
      <c r="C2846" s="20">
        <v>-10.356059621285347</v>
      </c>
      <c r="D2846" s="20">
        <v>-2.6972464407944742E-2</v>
      </c>
      <c r="F2846" s="20">
        <v>68.599562363238505</v>
      </c>
      <c r="G2846" s="20">
        <v>1.08</v>
      </c>
    </row>
    <row r="2847" spans="1:7" x14ac:dyDescent="0.35">
      <c r="A2847" s="20">
        <v>2823</v>
      </c>
      <c r="B2847" s="20">
        <v>12.996775094080192</v>
      </c>
      <c r="C2847" s="20">
        <v>-11.756775094080192</v>
      </c>
      <c r="D2847" s="20">
        <v>-3.0620642346005637E-2</v>
      </c>
      <c r="F2847" s="20">
        <v>68.623875516654508</v>
      </c>
      <c r="G2847" s="20">
        <v>1.08</v>
      </c>
    </row>
    <row r="2848" spans="1:7" x14ac:dyDescent="0.35">
      <c r="A2848" s="20">
        <v>2824</v>
      </c>
      <c r="B2848" s="20">
        <v>10.262249306088783</v>
      </c>
      <c r="C2848" s="20">
        <v>-9.0930185368580148</v>
      </c>
      <c r="D2848" s="20">
        <v>-2.3682860838507215E-2</v>
      </c>
      <c r="F2848" s="20">
        <v>68.64818867007051</v>
      </c>
      <c r="G2848" s="20">
        <v>1.08</v>
      </c>
    </row>
    <row r="2849" spans="1:7" x14ac:dyDescent="0.35">
      <c r="A2849" s="20">
        <v>2825</v>
      </c>
      <c r="B2849" s="20">
        <v>11.356059621285347</v>
      </c>
      <c r="C2849" s="20">
        <v>-10.322726287952014</v>
      </c>
      <c r="D2849" s="20">
        <v>-2.688564739647413E-2</v>
      </c>
      <c r="F2849" s="20">
        <v>68.672501823486499</v>
      </c>
      <c r="G2849" s="20">
        <v>1.08</v>
      </c>
    </row>
    <row r="2850" spans="1:7" x14ac:dyDescent="0.35">
      <c r="A2850" s="20">
        <v>2826</v>
      </c>
      <c r="B2850" s="20">
        <v>14.637490566875037</v>
      </c>
      <c r="C2850" s="20">
        <v>-13.559990566875037</v>
      </c>
      <c r="D2850" s="20">
        <v>-3.5317135697574192E-2</v>
      </c>
      <c r="F2850" s="20">
        <v>68.696814976902502</v>
      </c>
      <c r="G2850" s="20">
        <v>1.08</v>
      </c>
    </row>
    <row r="2851" spans="1:7" x14ac:dyDescent="0.35">
      <c r="A2851" s="20">
        <v>2827</v>
      </c>
      <c r="B2851" s="20">
        <v>11.356059621285347</v>
      </c>
      <c r="C2851" s="20">
        <v>-10.153559621285346</v>
      </c>
      <c r="D2851" s="20">
        <v>-2.6445051063260762E-2</v>
      </c>
      <c r="F2851" s="20">
        <v>68.721128130318505</v>
      </c>
      <c r="G2851" s="20">
        <v>1.08</v>
      </c>
    </row>
    <row r="2852" spans="1:7" x14ac:dyDescent="0.35">
      <c r="A2852" s="20">
        <v>2828</v>
      </c>
      <c r="B2852" s="20">
        <v>14.090585409276756</v>
      </c>
      <c r="C2852" s="20">
        <v>-13.086795935592544</v>
      </c>
      <c r="D2852" s="20">
        <v>-3.408469538561764E-2</v>
      </c>
      <c r="F2852" s="20">
        <v>68.745441283734493</v>
      </c>
      <c r="G2852" s="20">
        <v>1.08</v>
      </c>
    </row>
    <row r="2853" spans="1:7" x14ac:dyDescent="0.35">
      <c r="A2853" s="20">
        <v>2829</v>
      </c>
      <c r="B2853" s="20">
        <v>12.44986993648191</v>
      </c>
      <c r="C2853" s="20">
        <v>-11.38466993648191</v>
      </c>
      <c r="D2853" s="20">
        <v>-2.9651490613941095E-2</v>
      </c>
      <c r="F2853" s="20">
        <v>68.769754437150496</v>
      </c>
      <c r="G2853" s="20">
        <v>1.08</v>
      </c>
    </row>
    <row r="2854" spans="1:7" x14ac:dyDescent="0.35">
      <c r="A2854" s="20">
        <v>2830</v>
      </c>
      <c r="B2854" s="20">
        <v>20.653447300456136</v>
      </c>
      <c r="C2854" s="20">
        <v>-19.653447300456136</v>
      </c>
      <c r="D2854" s="20">
        <v>-5.1187606791624186E-2</v>
      </c>
      <c r="F2854" s="20">
        <v>68.794067590566499</v>
      </c>
      <c r="G2854" s="20">
        <v>1.0804450000000001</v>
      </c>
    </row>
    <row r="2855" spans="1:7" x14ac:dyDescent="0.35">
      <c r="A2855" s="20">
        <v>2831</v>
      </c>
      <c r="B2855" s="20">
        <v>11.356059621285347</v>
      </c>
      <c r="C2855" s="20">
        <v>-10.249392954618679</v>
      </c>
      <c r="D2855" s="20">
        <v>-2.6694649971238778E-2</v>
      </c>
      <c r="F2855" s="20">
        <v>68.818380743982488</v>
      </c>
      <c r="G2855" s="20">
        <v>1.0808333333333333</v>
      </c>
    </row>
    <row r="2856" spans="1:7" x14ac:dyDescent="0.35">
      <c r="A2856" s="20">
        <v>2832</v>
      </c>
      <c r="B2856" s="20">
        <v>12.44986993648191</v>
      </c>
      <c r="C2856" s="20">
        <v>-11.302673936481911</v>
      </c>
      <c r="D2856" s="20">
        <v>-2.9437931183764768E-2</v>
      </c>
      <c r="F2856" s="20">
        <v>68.84269389739849</v>
      </c>
      <c r="G2856" s="20">
        <v>1.0811999999999999</v>
      </c>
    </row>
    <row r="2857" spans="1:7" x14ac:dyDescent="0.35">
      <c r="A2857" s="20">
        <v>2833</v>
      </c>
      <c r="B2857" s="20">
        <v>16.825111197268164</v>
      </c>
      <c r="C2857" s="20">
        <v>-15.742518604675572</v>
      </c>
      <c r="D2857" s="20">
        <v>-4.1001552548354157E-2</v>
      </c>
      <c r="F2857" s="20">
        <v>68.867007050814493</v>
      </c>
      <c r="G2857" s="20">
        <v>1.0813333333333333</v>
      </c>
    </row>
    <row r="2858" spans="1:7" x14ac:dyDescent="0.35">
      <c r="A2858" s="20">
        <v>2834</v>
      </c>
      <c r="B2858" s="20">
        <v>19.559636985259573</v>
      </c>
      <c r="C2858" s="20">
        <v>-17.859636985259574</v>
      </c>
      <c r="D2858" s="20">
        <v>-4.6515609270308421E-2</v>
      </c>
      <c r="F2858" s="20">
        <v>68.891320204230482</v>
      </c>
      <c r="G2858" s="20">
        <v>1.0820000000000001</v>
      </c>
    </row>
    <row r="2859" spans="1:7" x14ac:dyDescent="0.35">
      <c r="A2859" s="20">
        <v>2835</v>
      </c>
      <c r="B2859" s="20">
        <v>11.356059621285347</v>
      </c>
      <c r="C2859" s="20">
        <v>-9.4850696212853478</v>
      </c>
      <c r="D2859" s="20">
        <v>-2.4703961943321046E-2</v>
      </c>
      <c r="F2859" s="20">
        <v>68.915633357646485</v>
      </c>
      <c r="G2859" s="20">
        <v>1.0820000000000001</v>
      </c>
    </row>
    <row r="2860" spans="1:7" x14ac:dyDescent="0.35">
      <c r="A2860" s="20">
        <v>2836</v>
      </c>
      <c r="B2860" s="20">
        <v>6.980818360499093</v>
      </c>
      <c r="C2860" s="20">
        <v>-5.9030405827213155</v>
      </c>
      <c r="D2860" s="20">
        <v>-1.5374530259448476E-2</v>
      </c>
      <c r="F2860" s="20">
        <v>68.939946511062487</v>
      </c>
      <c r="G2860" s="20">
        <v>1.0820000000000001</v>
      </c>
    </row>
    <row r="2861" spans="1:7" x14ac:dyDescent="0.35">
      <c r="A2861" s="20">
        <v>2837</v>
      </c>
      <c r="B2861" s="20">
        <v>5.8870080453025295</v>
      </c>
      <c r="C2861" s="20">
        <v>-4.8870080453025295</v>
      </c>
      <c r="D2861" s="20">
        <v>-1.2728263005780364E-2</v>
      </c>
      <c r="F2861" s="20">
        <v>68.964259664478476</v>
      </c>
      <c r="G2861" s="20">
        <v>1.0821333333333334</v>
      </c>
    </row>
    <row r="2862" spans="1:7" x14ac:dyDescent="0.35">
      <c r="A2862" s="20">
        <v>2838</v>
      </c>
      <c r="B2862" s="20">
        <v>15.731300882071602</v>
      </c>
      <c r="C2862" s="20">
        <v>-14.528800882071602</v>
      </c>
      <c r="D2862" s="20">
        <v>-3.7840412184992268E-2</v>
      </c>
      <c r="F2862" s="20">
        <v>68.988572817894479</v>
      </c>
      <c r="G2862" s="20">
        <v>1.0823529411764705</v>
      </c>
    </row>
    <row r="2863" spans="1:7" x14ac:dyDescent="0.35">
      <c r="A2863" s="20">
        <v>2839</v>
      </c>
      <c r="B2863" s="20">
        <v>15.184395724473321</v>
      </c>
      <c r="C2863" s="20">
        <v>-14.070110010187607</v>
      </c>
      <c r="D2863" s="20">
        <v>-3.6645747064417707E-2</v>
      </c>
      <c r="F2863" s="20">
        <v>69.012885971310482</v>
      </c>
      <c r="G2863" s="20">
        <v>1.082492</v>
      </c>
    </row>
    <row r="2864" spans="1:7" x14ac:dyDescent="0.35">
      <c r="A2864" s="20">
        <v>2840</v>
      </c>
      <c r="B2864" s="20">
        <v>16.278206039669882</v>
      </c>
      <c r="C2864" s="20">
        <v>-15.238206039669883</v>
      </c>
      <c r="D2864" s="20">
        <v>-3.9688065256127954E-2</v>
      </c>
      <c r="F2864" s="20">
        <v>69.03719912472647</v>
      </c>
      <c r="G2864" s="20">
        <v>1.0825</v>
      </c>
    </row>
    <row r="2865" spans="1:7" x14ac:dyDescent="0.35">
      <c r="A2865" s="20">
        <v>2841</v>
      </c>
      <c r="B2865" s="20">
        <v>-5.0510951066631087</v>
      </c>
      <c r="C2865" s="20">
        <v>5.0610951066631085</v>
      </c>
      <c r="D2865" s="20">
        <v>1.318167455787117E-2</v>
      </c>
      <c r="F2865" s="20">
        <v>69.061512278142473</v>
      </c>
      <c r="G2865" s="20">
        <v>1.0825925925925926</v>
      </c>
    </row>
    <row r="2866" spans="1:7" x14ac:dyDescent="0.35">
      <c r="A2866" s="20">
        <v>2842</v>
      </c>
      <c r="B2866" s="20">
        <v>12.996775094080192</v>
      </c>
      <c r="C2866" s="20">
        <v>-12.996775094080192</v>
      </c>
      <c r="D2866" s="20">
        <v>-3.3850235172712476E-2</v>
      </c>
      <c r="F2866" s="20">
        <v>69.085825431558476</v>
      </c>
      <c r="G2866" s="20">
        <v>1.0833333333333333</v>
      </c>
    </row>
    <row r="2867" spans="1:7" x14ac:dyDescent="0.35">
      <c r="A2867" s="20">
        <v>2843</v>
      </c>
      <c r="B2867" s="20">
        <v>4.7931977301059661</v>
      </c>
      <c r="C2867" s="20">
        <v>-4.7931977301059661</v>
      </c>
      <c r="D2867" s="20">
        <v>-1.2483933069465906E-2</v>
      </c>
      <c r="F2867" s="20">
        <v>69.110138584974464</v>
      </c>
      <c r="G2867" s="20">
        <v>1.0833333333333333</v>
      </c>
    </row>
    <row r="2868" spans="1:7" x14ac:dyDescent="0.35">
      <c r="A2868" s="20">
        <v>2844</v>
      </c>
      <c r="B2868" s="20">
        <v>11.356059621285347</v>
      </c>
      <c r="C2868" s="20">
        <v>-11.301514166739892</v>
      </c>
      <c r="D2868" s="20">
        <v>-2.9434910551474885E-2</v>
      </c>
      <c r="F2868" s="20">
        <v>69.134451738390467</v>
      </c>
      <c r="G2868" s="20">
        <v>1.08395</v>
      </c>
    </row>
    <row r="2869" spans="1:7" x14ac:dyDescent="0.35">
      <c r="A2869" s="20">
        <v>2845</v>
      </c>
      <c r="B2869" s="20">
        <v>-5.0510951066631087</v>
      </c>
      <c r="C2869" s="20">
        <v>5.3665617733297752</v>
      </c>
      <c r="D2869" s="20">
        <v>1.3977265650987876E-2</v>
      </c>
      <c r="F2869" s="20">
        <v>69.15876489180647</v>
      </c>
      <c r="G2869" s="20">
        <v>1.0840000000000001</v>
      </c>
    </row>
    <row r="2870" spans="1:7" x14ac:dyDescent="0.35">
      <c r="A2870" s="20">
        <v>2846</v>
      </c>
      <c r="B2870" s="20">
        <v>3.1524822573111209</v>
      </c>
      <c r="C2870" s="20">
        <v>-3.1524822573111209</v>
      </c>
      <c r="D2870" s="20">
        <v>-8.2106726488165912E-3</v>
      </c>
      <c r="F2870" s="20">
        <v>69.183078045222459</v>
      </c>
      <c r="G2870" s="20">
        <v>1.084090909090909</v>
      </c>
    </row>
    <row r="2871" spans="1:7" x14ac:dyDescent="0.35">
      <c r="A2871" s="20">
        <v>2847</v>
      </c>
      <c r="B2871" s="20">
        <v>-5.0510951066631087</v>
      </c>
      <c r="C2871" s="20">
        <v>5.0510951066631087</v>
      </c>
      <c r="D2871" s="20">
        <v>1.3155629454429987E-2</v>
      </c>
      <c r="F2871" s="20">
        <v>69.207391198638462</v>
      </c>
      <c r="G2871" s="20">
        <v>1.0842485875706214</v>
      </c>
    </row>
    <row r="2872" spans="1:7" x14ac:dyDescent="0.35">
      <c r="A2872" s="20">
        <v>2848</v>
      </c>
      <c r="B2872" s="20">
        <v>11.356059621285347</v>
      </c>
      <c r="C2872" s="20">
        <v>-11.354059621285346</v>
      </c>
      <c r="D2872" s="20">
        <v>-2.9571765731374922E-2</v>
      </c>
      <c r="F2872" s="20">
        <v>69.231704352054464</v>
      </c>
      <c r="G2872" s="20">
        <v>1.0843750000000001</v>
      </c>
    </row>
    <row r="2873" spans="1:7" x14ac:dyDescent="0.35">
      <c r="A2873" s="20">
        <v>2849</v>
      </c>
      <c r="B2873" s="20">
        <v>11.356059621285347</v>
      </c>
      <c r="C2873" s="20">
        <v>-11.346059621285347</v>
      </c>
      <c r="D2873" s="20">
        <v>-2.9550929648621976E-2</v>
      </c>
      <c r="F2873" s="20">
        <v>69.256017505470453</v>
      </c>
      <c r="G2873" s="20">
        <v>1.0846283333333333</v>
      </c>
    </row>
    <row r="2874" spans="1:7" x14ac:dyDescent="0.35">
      <c r="A2874" s="20">
        <v>2850</v>
      </c>
      <c r="B2874" s="20">
        <v>11.356059621285347</v>
      </c>
      <c r="C2874" s="20">
        <v>-11.317184621285346</v>
      </c>
      <c r="D2874" s="20">
        <v>-2.9475724412435556E-2</v>
      </c>
      <c r="F2874" s="20">
        <v>69.280330658886456</v>
      </c>
      <c r="G2874" s="20">
        <v>1.0849703703703704</v>
      </c>
    </row>
    <row r="2875" spans="1:7" x14ac:dyDescent="0.35">
      <c r="A2875" s="20">
        <v>2851</v>
      </c>
      <c r="B2875" s="20">
        <v>23.387973088447549</v>
      </c>
      <c r="C2875" s="20">
        <v>-23.387973088447549</v>
      </c>
      <c r="D2875" s="20">
        <v>-6.0914217836824804E-2</v>
      </c>
      <c r="F2875" s="20">
        <v>69.304643812302459</v>
      </c>
      <c r="G2875" s="20">
        <v>1.085</v>
      </c>
    </row>
    <row r="2876" spans="1:7" x14ac:dyDescent="0.35">
      <c r="A2876" s="20">
        <v>2852</v>
      </c>
      <c r="B2876" s="20">
        <v>11.356059621285347</v>
      </c>
      <c r="C2876" s="20">
        <v>-11.337059621285347</v>
      </c>
      <c r="D2876" s="20">
        <v>-2.9527489055524912E-2</v>
      </c>
      <c r="F2876" s="20">
        <v>69.328956965718447</v>
      </c>
      <c r="G2876" s="20">
        <v>1.085</v>
      </c>
    </row>
    <row r="2877" spans="1:7" x14ac:dyDescent="0.35">
      <c r="A2877" s="20">
        <v>2853</v>
      </c>
      <c r="B2877" s="20">
        <v>-5.0510951066631087</v>
      </c>
      <c r="C2877" s="20">
        <v>5.0510951066631087</v>
      </c>
      <c r="D2877" s="20">
        <v>1.3155629454429987E-2</v>
      </c>
      <c r="F2877" s="20">
        <v>69.35327011913445</v>
      </c>
      <c r="G2877" s="20">
        <v>1.0850614285714286</v>
      </c>
    </row>
    <row r="2878" spans="1:7" x14ac:dyDescent="0.35">
      <c r="A2878" s="20">
        <v>2854</v>
      </c>
      <c r="B2878" s="20">
        <v>16.825111197268164</v>
      </c>
      <c r="C2878" s="20">
        <v>-16.408111197268163</v>
      </c>
      <c r="D2878" s="20">
        <v>-4.2735095340730153E-2</v>
      </c>
      <c r="F2878" s="20">
        <v>69.377583272550453</v>
      </c>
      <c r="G2878" s="20">
        <v>1.0851428571428572</v>
      </c>
    </row>
    <row r="2879" spans="1:7" x14ac:dyDescent="0.35">
      <c r="A2879" s="20">
        <v>2855</v>
      </c>
      <c r="B2879" s="20">
        <v>12.44986993648191</v>
      </c>
      <c r="C2879" s="20">
        <v>-11.94986993648191</v>
      </c>
      <c r="D2879" s="20">
        <v>-3.1123559860436828E-2</v>
      </c>
      <c r="F2879" s="20">
        <v>69.401896425966441</v>
      </c>
      <c r="G2879" s="20">
        <v>1.085175</v>
      </c>
    </row>
    <row r="2880" spans="1:7" x14ac:dyDescent="0.35">
      <c r="A2880" s="20">
        <v>2856</v>
      </c>
      <c r="B2880" s="20">
        <v>-4.5041899490648269</v>
      </c>
      <c r="C2880" s="20">
        <v>4.5528566157314936</v>
      </c>
      <c r="D2880" s="20">
        <v>1.1857962150960645E-2</v>
      </c>
      <c r="F2880" s="20">
        <v>69.426209579382444</v>
      </c>
      <c r="G2880" s="20">
        <v>1.0854949999999999</v>
      </c>
    </row>
    <row r="2881" spans="1:7" x14ac:dyDescent="0.35">
      <c r="A2881" s="20">
        <v>2857</v>
      </c>
      <c r="B2881" s="20">
        <v>-5.0510951066631087</v>
      </c>
      <c r="C2881" s="20">
        <v>5.2484635277157405</v>
      </c>
      <c r="D2881" s="20">
        <v>1.3669677548663885E-2</v>
      </c>
      <c r="F2881" s="20">
        <v>69.450522732798447</v>
      </c>
      <c r="G2881" s="20">
        <v>1.0857142857142856</v>
      </c>
    </row>
    <row r="2882" spans="1:7" x14ac:dyDescent="0.35">
      <c r="A2882" s="20">
        <v>2858</v>
      </c>
      <c r="B2882" s="20">
        <v>14.637490566875037</v>
      </c>
      <c r="C2882" s="20">
        <v>-14.637490566875037</v>
      </c>
      <c r="D2882" s="20">
        <v>-3.8123495593361791E-2</v>
      </c>
      <c r="F2882" s="20">
        <v>69.474835886214436</v>
      </c>
      <c r="G2882" s="20">
        <v>1.0860000000000001</v>
      </c>
    </row>
    <row r="2883" spans="1:7" x14ac:dyDescent="0.35">
      <c r="A2883" s="20">
        <v>2859</v>
      </c>
      <c r="B2883" s="20">
        <v>-5.0510951066631087</v>
      </c>
      <c r="C2883" s="20">
        <v>5.0685951066631088</v>
      </c>
      <c r="D2883" s="20">
        <v>1.3201208385452058E-2</v>
      </c>
      <c r="F2883" s="20">
        <v>69.499149039630439</v>
      </c>
      <c r="G2883" s="20">
        <v>1.0860000000000001</v>
      </c>
    </row>
    <row r="2884" spans="1:7" x14ac:dyDescent="0.35">
      <c r="A2884" s="20">
        <v>2860</v>
      </c>
      <c r="B2884" s="20">
        <v>-5.0510951066631087</v>
      </c>
      <c r="C2884" s="20">
        <v>5.1175951066631082</v>
      </c>
      <c r="D2884" s="20">
        <v>1.3328829392313861E-2</v>
      </c>
      <c r="F2884" s="20">
        <v>69.523462193046441</v>
      </c>
      <c r="G2884" s="20">
        <v>1.0860666666666667</v>
      </c>
    </row>
    <row r="2885" spans="1:7" x14ac:dyDescent="0.35">
      <c r="A2885" s="20">
        <v>2861</v>
      </c>
      <c r="B2885" s="20">
        <v>20.106542142857855</v>
      </c>
      <c r="C2885" s="20">
        <v>-19.786542142857854</v>
      </c>
      <c r="D2885" s="20">
        <v>-5.1534253685408274E-2</v>
      </c>
      <c r="F2885" s="20">
        <v>69.54777534646243</v>
      </c>
      <c r="G2885" s="20">
        <v>1.0861819426615318</v>
      </c>
    </row>
    <row r="2886" spans="1:7" x14ac:dyDescent="0.35">
      <c r="A2886" s="20">
        <v>2862</v>
      </c>
      <c r="B2886" s="20">
        <v>11.356059621285347</v>
      </c>
      <c r="C2886" s="20">
        <v>-11.35172891262393</v>
      </c>
      <c r="D2886" s="20">
        <v>-2.9565695376557136E-2</v>
      </c>
      <c r="F2886" s="20">
        <v>69.572088499878433</v>
      </c>
      <c r="G2886" s="20">
        <v>1.0864893617021276</v>
      </c>
    </row>
    <row r="2887" spans="1:7" x14ac:dyDescent="0.35">
      <c r="A2887" s="20">
        <v>2863</v>
      </c>
      <c r="B2887" s="20">
        <v>-5.0510951066631087</v>
      </c>
      <c r="C2887" s="20">
        <v>5.0514951066631086</v>
      </c>
      <c r="D2887" s="20">
        <v>1.3156671258567634E-2</v>
      </c>
      <c r="F2887" s="20">
        <v>69.596401653294436</v>
      </c>
      <c r="G2887" s="20">
        <v>1.0865882352941176</v>
      </c>
    </row>
    <row r="2888" spans="1:7" x14ac:dyDescent="0.35">
      <c r="A2888" s="20">
        <v>2864</v>
      </c>
      <c r="B2888" s="20">
        <v>11.356059621285347</v>
      </c>
      <c r="C2888" s="20">
        <v>-11.340059621285347</v>
      </c>
      <c r="D2888" s="20">
        <v>-2.9535302586557267E-2</v>
      </c>
      <c r="F2888" s="20">
        <v>69.620714806710424</v>
      </c>
      <c r="G2888" s="20">
        <v>1.0866</v>
      </c>
    </row>
    <row r="2889" spans="1:7" x14ac:dyDescent="0.35">
      <c r="A2889" s="20">
        <v>2865</v>
      </c>
      <c r="B2889" s="20">
        <v>-5.0510951066631087</v>
      </c>
      <c r="C2889" s="20">
        <v>5.0510951066631087</v>
      </c>
      <c r="D2889" s="20">
        <v>1.3155629454429987E-2</v>
      </c>
      <c r="F2889" s="20">
        <v>69.645027960126427</v>
      </c>
      <c r="G2889" s="20">
        <v>1.0867285714285715</v>
      </c>
    </row>
    <row r="2890" spans="1:7" x14ac:dyDescent="0.35">
      <c r="A2890" s="20">
        <v>2866</v>
      </c>
      <c r="B2890" s="20">
        <v>11.356059621285347</v>
      </c>
      <c r="C2890" s="20">
        <v>-11.347059621285347</v>
      </c>
      <c r="D2890" s="20">
        <v>-2.9553534158966093E-2</v>
      </c>
      <c r="F2890" s="20">
        <v>69.66934111354243</v>
      </c>
      <c r="G2890" s="20">
        <v>1.0870406189555126</v>
      </c>
    </row>
    <row r="2891" spans="1:7" x14ac:dyDescent="0.35">
      <c r="A2891" s="20">
        <v>2867</v>
      </c>
      <c r="B2891" s="20">
        <v>14.637490566875037</v>
      </c>
      <c r="C2891" s="20">
        <v>-14.435890566875038</v>
      </c>
      <c r="D2891" s="20">
        <v>-3.7598426307987515E-2</v>
      </c>
      <c r="F2891" s="20">
        <v>69.693654266958418</v>
      </c>
      <c r="G2891" s="20">
        <v>1.0871389999999999</v>
      </c>
    </row>
    <row r="2892" spans="1:7" x14ac:dyDescent="0.35">
      <c r="A2892" s="20">
        <v>2868</v>
      </c>
      <c r="B2892" s="20">
        <v>11.356059621285347</v>
      </c>
      <c r="C2892" s="20">
        <v>-10.935942287952013</v>
      </c>
      <c r="D2892" s="20">
        <v>-2.8482774811653049E-2</v>
      </c>
      <c r="F2892" s="20">
        <v>69.717967420374421</v>
      </c>
      <c r="G2892" s="20">
        <v>1.0874800874800874</v>
      </c>
    </row>
    <row r="2893" spans="1:7" x14ac:dyDescent="0.35">
      <c r="A2893" s="20">
        <v>2869</v>
      </c>
      <c r="B2893" s="20">
        <v>11.356059621285347</v>
      </c>
      <c r="C2893" s="20">
        <v>-11.347209621285346</v>
      </c>
      <c r="D2893" s="20">
        <v>-2.9553924835517709E-2</v>
      </c>
      <c r="F2893" s="20">
        <v>69.742280573790424</v>
      </c>
      <c r="G2893" s="20">
        <v>1.0874999999999999</v>
      </c>
    </row>
    <row r="2894" spans="1:7" x14ac:dyDescent="0.35">
      <c r="A2894" s="20">
        <v>2870</v>
      </c>
      <c r="B2894" s="20">
        <v>11.356059621285347</v>
      </c>
      <c r="C2894" s="20">
        <v>-11.206059621285346</v>
      </c>
      <c r="D2894" s="20">
        <v>-2.9186298200445396E-2</v>
      </c>
      <c r="F2894" s="20">
        <v>69.766593727206413</v>
      </c>
      <c r="G2894" s="20">
        <v>1.0874999999999999</v>
      </c>
    </row>
    <row r="2895" spans="1:7" x14ac:dyDescent="0.35">
      <c r="A2895" s="20">
        <v>2871</v>
      </c>
      <c r="B2895" s="20">
        <v>16.825111197268164</v>
      </c>
      <c r="C2895" s="20">
        <v>-16.778411197268163</v>
      </c>
      <c r="D2895" s="20">
        <v>-4.3699545521157207E-2</v>
      </c>
      <c r="F2895" s="20">
        <v>69.790906880622416</v>
      </c>
      <c r="G2895" s="20">
        <v>1.0878684000000001</v>
      </c>
    </row>
    <row r="2896" spans="1:7" x14ac:dyDescent="0.35">
      <c r="A2896" s="20">
        <v>2872</v>
      </c>
      <c r="B2896" s="20">
        <v>-5.0510951066631087</v>
      </c>
      <c r="C2896" s="20">
        <v>5.0510951066631087</v>
      </c>
      <c r="D2896" s="20">
        <v>1.3155629454429987E-2</v>
      </c>
      <c r="F2896" s="20">
        <v>69.815220034038418</v>
      </c>
      <c r="G2896" s="20">
        <v>1.0880000000000001</v>
      </c>
    </row>
    <row r="2897" spans="1:7" x14ac:dyDescent="0.35">
      <c r="A2897" s="20">
        <v>2873</v>
      </c>
      <c r="B2897" s="20">
        <v>11.356059621285347</v>
      </c>
      <c r="C2897" s="20">
        <v>-10.974859621285347</v>
      </c>
      <c r="D2897" s="20">
        <v>-2.8584135408885221E-2</v>
      </c>
      <c r="F2897" s="20">
        <v>69.839533187454407</v>
      </c>
      <c r="G2897" s="20">
        <v>1.0880768571428572</v>
      </c>
    </row>
    <row r="2898" spans="1:7" x14ac:dyDescent="0.35">
      <c r="A2898" s="20">
        <v>2874</v>
      </c>
      <c r="B2898" s="20">
        <v>11.356059621285347</v>
      </c>
      <c r="C2898" s="20">
        <v>-11.301859621285347</v>
      </c>
      <c r="D2898" s="20">
        <v>-2.9435810291411943E-2</v>
      </c>
      <c r="F2898" s="20">
        <v>69.86384634087041</v>
      </c>
      <c r="G2898" s="20">
        <v>1.0881428571428571</v>
      </c>
    </row>
    <row r="2899" spans="1:7" x14ac:dyDescent="0.35">
      <c r="A2899" s="20">
        <v>2875</v>
      </c>
      <c r="B2899" s="20">
        <v>11.356059621285347</v>
      </c>
      <c r="C2899" s="20">
        <v>-11.355709621285348</v>
      </c>
      <c r="D2899" s="20">
        <v>-2.9576063173442722E-2</v>
      </c>
      <c r="F2899" s="20">
        <v>69.888159494286413</v>
      </c>
      <c r="G2899" s="20">
        <v>1.0883333333333334</v>
      </c>
    </row>
    <row r="2900" spans="1:7" x14ac:dyDescent="0.35">
      <c r="A2900" s="20">
        <v>2876</v>
      </c>
      <c r="B2900" s="20">
        <v>11.356059621285347</v>
      </c>
      <c r="C2900" s="20">
        <v>-11.356059621285347</v>
      </c>
      <c r="D2900" s="20">
        <v>-2.9576974752063161E-2</v>
      </c>
      <c r="F2900" s="20">
        <v>69.912472647702401</v>
      </c>
      <c r="G2900" s="20">
        <v>1.0888</v>
      </c>
    </row>
    <row r="2901" spans="1:7" x14ac:dyDescent="0.35">
      <c r="A2901" s="20">
        <v>2877</v>
      </c>
      <c r="B2901" s="20">
        <v>10.262249306088783</v>
      </c>
      <c r="C2901" s="20">
        <v>-10.153915972755451</v>
      </c>
      <c r="D2901" s="20">
        <v>-2.6445979184350793E-2</v>
      </c>
      <c r="F2901" s="20">
        <v>69.936785801118404</v>
      </c>
      <c r="G2901" s="20">
        <v>1.0888888888888888</v>
      </c>
    </row>
    <row r="2902" spans="1:7" x14ac:dyDescent="0.35">
      <c r="A2902" s="20">
        <v>2878</v>
      </c>
      <c r="B2902" s="20">
        <v>-5.0510951066631087</v>
      </c>
      <c r="C2902" s="20">
        <v>5.0720951066631086</v>
      </c>
      <c r="D2902" s="20">
        <v>1.3210324171656473E-2</v>
      </c>
      <c r="F2902" s="20">
        <v>69.961098954534407</v>
      </c>
      <c r="G2902" s="20">
        <v>1.089324126984127</v>
      </c>
    </row>
    <row r="2903" spans="1:7" x14ac:dyDescent="0.35">
      <c r="A2903" s="20">
        <v>2879</v>
      </c>
      <c r="B2903" s="20">
        <v>11.356059621285347</v>
      </c>
      <c r="C2903" s="20">
        <v>-11.35347033557106</v>
      </c>
      <c r="D2903" s="20">
        <v>-2.9570230930636425E-2</v>
      </c>
      <c r="F2903" s="20">
        <v>69.985412107950395</v>
      </c>
      <c r="G2903" s="20">
        <v>1.0900000000000001</v>
      </c>
    </row>
    <row r="2904" spans="1:7" x14ac:dyDescent="0.35">
      <c r="A2904" s="20">
        <v>2880</v>
      </c>
      <c r="B2904" s="20">
        <v>3.6993874149094026</v>
      </c>
      <c r="C2904" s="20">
        <v>-3.4660540815760692</v>
      </c>
      <c r="D2904" s="20">
        <v>-9.0273737087387326E-3</v>
      </c>
      <c r="F2904" s="20">
        <v>70.009725261366398</v>
      </c>
      <c r="G2904" s="20">
        <v>1.0900000000000001</v>
      </c>
    </row>
    <row r="2905" spans="1:7" x14ac:dyDescent="0.35">
      <c r="A2905" s="20">
        <v>2881</v>
      </c>
      <c r="B2905" s="20">
        <v>-5.0510951066631087</v>
      </c>
      <c r="C2905" s="20">
        <v>5.0510951066631087</v>
      </c>
      <c r="D2905" s="20">
        <v>1.3155629454429987E-2</v>
      </c>
      <c r="F2905" s="20">
        <v>70.034038414782401</v>
      </c>
      <c r="G2905" s="20">
        <v>1.0900000000000001</v>
      </c>
    </row>
    <row r="2906" spans="1:7" x14ac:dyDescent="0.35">
      <c r="A2906" s="20">
        <v>2882</v>
      </c>
      <c r="B2906" s="20">
        <v>11.356059621285347</v>
      </c>
      <c r="C2906" s="20">
        <v>-11.020059621285347</v>
      </c>
      <c r="D2906" s="20">
        <v>-2.8701859276439371E-2</v>
      </c>
      <c r="F2906" s="20">
        <v>70.05835156819839</v>
      </c>
      <c r="G2906" s="20">
        <v>1.0903333333333334</v>
      </c>
    </row>
    <row r="2907" spans="1:7" x14ac:dyDescent="0.35">
      <c r="A2907" s="20">
        <v>2883</v>
      </c>
      <c r="B2907" s="20">
        <v>8.0746286756956565</v>
      </c>
      <c r="C2907" s="20">
        <v>-7.8838286756956562</v>
      </c>
      <c r="D2907" s="20">
        <v>-2.0533513337106738E-2</v>
      </c>
      <c r="F2907" s="20">
        <v>70.082664721614393</v>
      </c>
      <c r="G2907" s="20">
        <v>1.0907407407407408</v>
      </c>
    </row>
    <row r="2908" spans="1:7" x14ac:dyDescent="0.35">
      <c r="A2908" s="20">
        <v>2884</v>
      </c>
      <c r="B2908" s="20">
        <v>11.356059621285347</v>
      </c>
      <c r="C2908" s="20">
        <v>-11.351948510174235</v>
      </c>
      <c r="D2908" s="20">
        <v>-2.9566267320648452E-2</v>
      </c>
      <c r="F2908" s="20">
        <v>70.106977875030395</v>
      </c>
      <c r="G2908" s="20">
        <v>1.091</v>
      </c>
    </row>
    <row r="2909" spans="1:7" x14ac:dyDescent="0.35">
      <c r="A2909" s="20">
        <v>2885</v>
      </c>
      <c r="B2909" s="20">
        <v>11.356059621285347</v>
      </c>
      <c r="C2909" s="20">
        <v>-11.031059621285348</v>
      </c>
      <c r="D2909" s="20">
        <v>-2.8730508890224677E-2</v>
      </c>
      <c r="F2909" s="20">
        <v>70.131291028446384</v>
      </c>
      <c r="G2909" s="20">
        <v>1.091</v>
      </c>
    </row>
    <row r="2910" spans="1:7" x14ac:dyDescent="0.35">
      <c r="A2910" s="20">
        <v>2886</v>
      </c>
      <c r="B2910" s="20">
        <v>25.028688561242394</v>
      </c>
      <c r="C2910" s="20">
        <v>-24.978688561242393</v>
      </c>
      <c r="D2910" s="20">
        <v>-6.505725274026819E-2</v>
      </c>
      <c r="F2910" s="20">
        <v>70.155604181862387</v>
      </c>
      <c r="G2910" s="20">
        <v>1.0910714285714285</v>
      </c>
    </row>
    <row r="2911" spans="1:7" x14ac:dyDescent="0.35">
      <c r="A2911" s="20">
        <v>2887</v>
      </c>
      <c r="B2911" s="20">
        <v>11.356059621285347</v>
      </c>
      <c r="C2911" s="20">
        <v>-11.35439295461868</v>
      </c>
      <c r="D2911" s="20">
        <v>-2.957263390148963E-2</v>
      </c>
      <c r="F2911" s="20">
        <v>70.17991733527839</v>
      </c>
      <c r="G2911" s="20">
        <v>1.0912500000000001</v>
      </c>
    </row>
    <row r="2912" spans="1:7" x14ac:dyDescent="0.35">
      <c r="A2912" s="20">
        <v>2888</v>
      </c>
      <c r="B2912" s="20">
        <v>23.387973088447549</v>
      </c>
      <c r="C2912" s="20">
        <v>-23.387973088447549</v>
      </c>
      <c r="D2912" s="20">
        <v>-6.0914217836824804E-2</v>
      </c>
      <c r="F2912" s="20">
        <v>70.204230488694378</v>
      </c>
      <c r="G2912" s="20">
        <v>1.0913513513513513</v>
      </c>
    </row>
    <row r="2913" spans="1:7" x14ac:dyDescent="0.35">
      <c r="A2913" s="20">
        <v>2889</v>
      </c>
      <c r="B2913" s="20">
        <v>11.356059621285347</v>
      </c>
      <c r="C2913" s="20">
        <v>-10.97539295461868</v>
      </c>
      <c r="D2913" s="20">
        <v>-2.8585524481068752E-2</v>
      </c>
      <c r="F2913" s="20">
        <v>70.228543642110381</v>
      </c>
      <c r="G2913" s="20">
        <v>1.0915333333333332</v>
      </c>
    </row>
    <row r="2914" spans="1:7" x14ac:dyDescent="0.35">
      <c r="A2914" s="20">
        <v>2890</v>
      </c>
      <c r="B2914" s="20">
        <v>11.902964778883629</v>
      </c>
      <c r="C2914" s="20">
        <v>-11.892464778883628</v>
      </c>
      <c r="D2914" s="20">
        <v>-3.0974047533666355E-2</v>
      </c>
      <c r="F2914" s="20">
        <v>70.252856795526384</v>
      </c>
      <c r="G2914" s="20">
        <v>1.0915999999999999</v>
      </c>
    </row>
    <row r="2915" spans="1:7" x14ac:dyDescent="0.35">
      <c r="A2915" s="20">
        <v>2891</v>
      </c>
      <c r="B2915" s="20">
        <v>-5.0510951066631087</v>
      </c>
      <c r="C2915" s="20">
        <v>5.078395106663109</v>
      </c>
      <c r="D2915" s="20">
        <v>1.322673258682442E-2</v>
      </c>
      <c r="F2915" s="20">
        <v>70.277169948942372</v>
      </c>
      <c r="G2915" s="20">
        <v>1.0916666666666666</v>
      </c>
    </row>
    <row r="2916" spans="1:7" x14ac:dyDescent="0.35">
      <c r="A2916" s="20">
        <v>2892</v>
      </c>
      <c r="B2916" s="20">
        <v>23.93487824604583</v>
      </c>
      <c r="C2916" s="20">
        <v>-23.84396915513674</v>
      </c>
      <c r="D2916" s="20">
        <v>-6.2101864309394114E-2</v>
      </c>
      <c r="F2916" s="20">
        <v>70.301483102358375</v>
      </c>
      <c r="G2916" s="20">
        <v>1.0916666666666666</v>
      </c>
    </row>
    <row r="2917" spans="1:7" x14ac:dyDescent="0.35">
      <c r="A2917" s="20">
        <v>2893</v>
      </c>
      <c r="B2917" s="20">
        <v>-5.0510951066631087</v>
      </c>
      <c r="C2917" s="20">
        <v>5.0560951066631086</v>
      </c>
      <c r="D2917" s="20">
        <v>1.3168652006150578E-2</v>
      </c>
      <c r="F2917" s="20">
        <v>70.325796255774378</v>
      </c>
      <c r="G2917" s="20">
        <v>1.0916666666666666</v>
      </c>
    </row>
    <row r="2918" spans="1:7" x14ac:dyDescent="0.35">
      <c r="A2918" s="20">
        <v>2894</v>
      </c>
      <c r="B2918" s="20">
        <v>-5.0510951066631087</v>
      </c>
      <c r="C2918" s="20">
        <v>5.0510951066631087</v>
      </c>
      <c r="D2918" s="20">
        <v>1.3155629454429987E-2</v>
      </c>
      <c r="F2918" s="20">
        <v>70.350109409190367</v>
      </c>
      <c r="G2918" s="20">
        <v>1.0924</v>
      </c>
    </row>
    <row r="2919" spans="1:7" x14ac:dyDescent="0.35">
      <c r="A2919" s="20">
        <v>2895</v>
      </c>
      <c r="B2919" s="20">
        <v>27.216309191635521</v>
      </c>
      <c r="C2919" s="20">
        <v>-27.170309191635521</v>
      </c>
      <c r="D2919" s="20">
        <v>-7.0765351342510427E-2</v>
      </c>
      <c r="F2919" s="20">
        <v>70.37442256260637</v>
      </c>
      <c r="G2919" s="20">
        <v>1.0934166666666667</v>
      </c>
    </row>
    <row r="2920" spans="1:7" x14ac:dyDescent="0.35">
      <c r="A2920" s="20">
        <v>2896</v>
      </c>
      <c r="B2920" s="20">
        <v>19.559636985259573</v>
      </c>
      <c r="C2920" s="20">
        <v>-19.351303651926241</v>
      </c>
      <c r="D2920" s="20">
        <v>-5.0400670533618394E-2</v>
      </c>
      <c r="F2920" s="20">
        <v>70.398735716022372</v>
      </c>
      <c r="G2920" s="20">
        <v>1.0935829457364341</v>
      </c>
    </row>
    <row r="2921" spans="1:7" x14ac:dyDescent="0.35">
      <c r="A2921" s="20">
        <v>2897</v>
      </c>
      <c r="B2921" s="20">
        <v>11.356059621285347</v>
      </c>
      <c r="C2921" s="20">
        <v>-11.310226287952014</v>
      </c>
      <c r="D2921" s="20">
        <v>-2.945760136129107E-2</v>
      </c>
      <c r="F2921" s="20">
        <v>70.423048869438361</v>
      </c>
      <c r="G2921" s="20">
        <v>1.0936440000000001</v>
      </c>
    </row>
    <row r="2922" spans="1:7" x14ac:dyDescent="0.35">
      <c r="A2922" s="20">
        <v>2898</v>
      </c>
      <c r="B2922" s="20">
        <v>11.356059621285347</v>
      </c>
      <c r="C2922" s="20">
        <v>-11.313926287952013</v>
      </c>
      <c r="D2922" s="20">
        <v>-2.9467238049564304E-2</v>
      </c>
      <c r="F2922" s="20">
        <v>70.447362022854364</v>
      </c>
      <c r="G2922" s="20">
        <v>1.09375</v>
      </c>
    </row>
    <row r="2923" spans="1:7" x14ac:dyDescent="0.35">
      <c r="A2923" s="20">
        <v>2899</v>
      </c>
      <c r="B2923" s="20">
        <v>-5.0510951066631087</v>
      </c>
      <c r="C2923" s="20">
        <v>5.0510951066631087</v>
      </c>
      <c r="D2923" s="20">
        <v>1.3155629454429987E-2</v>
      </c>
      <c r="F2923" s="20">
        <v>70.471675176270367</v>
      </c>
      <c r="G2923" s="20">
        <v>1.0938000000000001</v>
      </c>
    </row>
    <row r="2924" spans="1:7" x14ac:dyDescent="0.35">
      <c r="A2924" s="20">
        <v>2900</v>
      </c>
      <c r="B2924" s="20">
        <v>11.356059621285347</v>
      </c>
      <c r="C2924" s="20">
        <v>-10.736968712194438</v>
      </c>
      <c r="D2924" s="20">
        <v>-2.7964546075386214E-2</v>
      </c>
      <c r="F2924" s="20">
        <v>70.495988329686355</v>
      </c>
      <c r="G2924" s="20">
        <v>1.0941176470588236</v>
      </c>
    </row>
    <row r="2925" spans="1:7" x14ac:dyDescent="0.35">
      <c r="A2925" s="20">
        <v>2901</v>
      </c>
      <c r="B2925" s="20">
        <v>-5.0510951066631087</v>
      </c>
      <c r="C2925" s="20">
        <v>5.0590951066631087</v>
      </c>
      <c r="D2925" s="20">
        <v>1.3176465537182934E-2</v>
      </c>
      <c r="F2925" s="20">
        <v>70.520301483102358</v>
      </c>
      <c r="G2925" s="20">
        <v>1.0942666666666667</v>
      </c>
    </row>
    <row r="2926" spans="1:7" x14ac:dyDescent="0.35">
      <c r="A2926" s="20">
        <v>2902</v>
      </c>
      <c r="B2926" s="20">
        <v>11.356059621285347</v>
      </c>
      <c r="C2926" s="20">
        <v>-11.35589295461868</v>
      </c>
      <c r="D2926" s="20">
        <v>-2.9576540667005807E-2</v>
      </c>
      <c r="F2926" s="20">
        <v>70.544614636518361</v>
      </c>
      <c r="G2926" s="20">
        <v>1.0948792000000001</v>
      </c>
    </row>
    <row r="2927" spans="1:7" x14ac:dyDescent="0.35">
      <c r="A2927" s="20">
        <v>2903</v>
      </c>
      <c r="B2927" s="20">
        <v>-5.0510951066631087</v>
      </c>
      <c r="C2927" s="20">
        <v>5.0588951066631083</v>
      </c>
      <c r="D2927" s="20">
        <v>1.3175944635114109E-2</v>
      </c>
      <c r="F2927" s="20">
        <v>70.568927789934349</v>
      </c>
      <c r="G2927" s="20">
        <v>1.095</v>
      </c>
    </row>
    <row r="2928" spans="1:7" x14ac:dyDescent="0.35">
      <c r="A2928" s="20">
        <v>2904</v>
      </c>
      <c r="B2928" s="20">
        <v>21.200352458054418</v>
      </c>
      <c r="C2928" s="20">
        <v>-21.150352458054417</v>
      </c>
      <c r="D2928" s="20">
        <v>-5.5086311758753122E-2</v>
      </c>
      <c r="F2928" s="20">
        <v>70.593240943350352</v>
      </c>
      <c r="G2928" s="20">
        <v>1.0951612903225807</v>
      </c>
    </row>
    <row r="2929" spans="1:7" x14ac:dyDescent="0.35">
      <c r="A2929" s="20">
        <v>2905</v>
      </c>
      <c r="B2929" s="20">
        <v>20.106542142857855</v>
      </c>
      <c r="C2929" s="20">
        <v>-19.92882785714357</v>
      </c>
      <c r="D2929" s="20">
        <v>-5.1904838300085701E-2</v>
      </c>
      <c r="F2929" s="20">
        <v>70.617554096766355</v>
      </c>
      <c r="G2929" s="20">
        <v>1.0952500000000001</v>
      </c>
    </row>
    <row r="2930" spans="1:7" x14ac:dyDescent="0.35">
      <c r="A2930" s="20">
        <v>2906</v>
      </c>
      <c r="B2930" s="20">
        <v>17.918921512464728</v>
      </c>
      <c r="C2930" s="20">
        <v>-17.824754845798061</v>
      </c>
      <c r="D2930" s="20">
        <v>-4.6424758377255931E-2</v>
      </c>
      <c r="F2930" s="20">
        <v>70.641867250182344</v>
      </c>
      <c r="G2930" s="20">
        <v>1.0954545454545455</v>
      </c>
    </row>
    <row r="2931" spans="1:7" x14ac:dyDescent="0.35">
      <c r="A2931" s="20">
        <v>2907</v>
      </c>
      <c r="B2931" s="20">
        <v>-5.0510951066631087</v>
      </c>
      <c r="C2931" s="20">
        <v>5.0518951066631086</v>
      </c>
      <c r="D2931" s="20">
        <v>1.315771306270528E-2</v>
      </c>
      <c r="F2931" s="20">
        <v>70.666180403598347</v>
      </c>
      <c r="G2931" s="20">
        <v>1.0954999999999999</v>
      </c>
    </row>
    <row r="2932" spans="1:7" x14ac:dyDescent="0.35">
      <c r="A2932" s="20">
        <v>2908</v>
      </c>
      <c r="B2932" s="20">
        <v>11.356059621285347</v>
      </c>
      <c r="C2932" s="20">
        <v>-11.328559621285347</v>
      </c>
      <c r="D2932" s="20">
        <v>-2.9505350717599906E-2</v>
      </c>
      <c r="F2932" s="20">
        <v>70.690493557014349</v>
      </c>
      <c r="G2932" s="20">
        <v>1.0954999999999999</v>
      </c>
    </row>
    <row r="2933" spans="1:7" x14ac:dyDescent="0.35">
      <c r="A2933" s="20">
        <v>2909</v>
      </c>
      <c r="B2933" s="20">
        <v>6.4339132029008113</v>
      </c>
      <c r="C2933" s="20">
        <v>-6.4338020917897003</v>
      </c>
      <c r="D2933" s="20">
        <v>-1.6756904100076984E-2</v>
      </c>
      <c r="F2933" s="20">
        <v>70.714806710430338</v>
      </c>
      <c r="G2933" s="20">
        <v>1.0955999999999999</v>
      </c>
    </row>
    <row r="2934" spans="1:7" x14ac:dyDescent="0.35">
      <c r="A2934" s="20">
        <v>2910</v>
      </c>
      <c r="B2934" s="20">
        <v>-5.0510951066631087</v>
      </c>
      <c r="C2934" s="20">
        <v>5.0511284399964422</v>
      </c>
      <c r="D2934" s="20">
        <v>1.3155716271441457E-2</v>
      </c>
      <c r="F2934" s="20">
        <v>70.739119863846341</v>
      </c>
      <c r="G2934" s="20">
        <v>1.0962000000000001</v>
      </c>
    </row>
    <row r="2935" spans="1:7" x14ac:dyDescent="0.35">
      <c r="A2935" s="20">
        <v>2911</v>
      </c>
      <c r="B2935" s="20">
        <v>5.8870080453025295</v>
      </c>
      <c r="C2935" s="20">
        <v>-5.5220080453025293</v>
      </c>
      <c r="D2935" s="20">
        <v>-1.4382127074295559E-2</v>
      </c>
      <c r="F2935" s="20">
        <v>70.763433017262344</v>
      </c>
      <c r="G2935" s="20">
        <v>1.0963333333333334</v>
      </c>
    </row>
    <row r="2936" spans="1:7" x14ac:dyDescent="0.35">
      <c r="A2936" s="20">
        <v>2912</v>
      </c>
      <c r="B2936" s="20">
        <v>11.356059621285347</v>
      </c>
      <c r="C2936" s="20">
        <v>-11.215477903833824</v>
      </c>
      <c r="D2936" s="20">
        <v>-2.9210828214766737E-2</v>
      </c>
      <c r="F2936" s="20">
        <v>70.787746170678332</v>
      </c>
      <c r="G2936" s="20">
        <v>1.0965</v>
      </c>
    </row>
    <row r="2937" spans="1:7" x14ac:dyDescent="0.35">
      <c r="A2937" s="20">
        <v>2913</v>
      </c>
      <c r="B2937" s="20">
        <v>-5.0510951066631087</v>
      </c>
      <c r="C2937" s="20">
        <v>5.0512951066631091</v>
      </c>
      <c r="D2937" s="20">
        <v>1.3156150356498812E-2</v>
      </c>
      <c r="F2937" s="20">
        <v>70.812059324094335</v>
      </c>
      <c r="G2937" s="20">
        <v>1.0966666666666667</v>
      </c>
    </row>
    <row r="2938" spans="1:7" x14ac:dyDescent="0.35">
      <c r="A2938" s="20">
        <v>2914</v>
      </c>
      <c r="B2938" s="20">
        <v>-5.0510951066631087</v>
      </c>
      <c r="C2938" s="20">
        <v>5.0511351066631089</v>
      </c>
      <c r="D2938" s="20">
        <v>1.3155733634843752E-2</v>
      </c>
      <c r="F2938" s="20">
        <v>70.836372477510338</v>
      </c>
      <c r="G2938" s="20">
        <v>1.0967499999999999</v>
      </c>
    </row>
    <row r="2939" spans="1:7" x14ac:dyDescent="0.35">
      <c r="A2939" s="20">
        <v>2915</v>
      </c>
      <c r="B2939" s="20">
        <v>11.356059621285347</v>
      </c>
      <c r="C2939" s="20">
        <v>-10.745059621285346</v>
      </c>
      <c r="D2939" s="20">
        <v>-2.7985618931806806E-2</v>
      </c>
      <c r="F2939" s="20">
        <v>70.860685630926326</v>
      </c>
      <c r="G2939" s="20">
        <v>1.0967666666666667</v>
      </c>
    </row>
    <row r="2940" spans="1:7" x14ac:dyDescent="0.35">
      <c r="A2940" s="20">
        <v>2916</v>
      </c>
      <c r="B2940" s="20">
        <v>15.184395724473321</v>
      </c>
      <c r="C2940" s="20">
        <v>-15.106017346094943</v>
      </c>
      <c r="D2940" s="20">
        <v>-3.9343778436336518E-2</v>
      </c>
      <c r="F2940" s="20">
        <v>70.884998784342329</v>
      </c>
      <c r="G2940" s="20">
        <v>1.0968181818181819</v>
      </c>
    </row>
    <row r="2941" spans="1:7" x14ac:dyDescent="0.35">
      <c r="A2941" s="20">
        <v>2917</v>
      </c>
      <c r="B2941" s="20">
        <v>17.918921512464728</v>
      </c>
      <c r="C2941" s="20">
        <v>-17.700421512464729</v>
      </c>
      <c r="D2941" s="20">
        <v>-4.6100930924470547E-2</v>
      </c>
      <c r="F2941" s="20">
        <v>70.909311937758332</v>
      </c>
      <c r="G2941" s="20">
        <v>1.0973333333333333</v>
      </c>
    </row>
    <row r="2942" spans="1:7" x14ac:dyDescent="0.35">
      <c r="A2942" s="20">
        <v>2918</v>
      </c>
      <c r="B2942" s="20">
        <v>12.44986993648191</v>
      </c>
      <c r="C2942" s="20">
        <v>-12.177469936481911</v>
      </c>
      <c r="D2942" s="20">
        <v>-3.1716346414758179E-2</v>
      </c>
      <c r="F2942" s="20">
        <v>70.933625091174321</v>
      </c>
      <c r="G2942" s="20">
        <v>1.0976190476190477</v>
      </c>
    </row>
    <row r="2943" spans="1:7" x14ac:dyDescent="0.35">
      <c r="A2943" s="20">
        <v>2919</v>
      </c>
      <c r="B2943" s="20">
        <v>11.356059621285347</v>
      </c>
      <c r="C2943" s="20">
        <v>-11.271059621285346</v>
      </c>
      <c r="D2943" s="20">
        <v>-2.9355591372813093E-2</v>
      </c>
      <c r="F2943" s="20">
        <v>70.957938244590324</v>
      </c>
      <c r="G2943" s="20">
        <v>1.0976666666666666</v>
      </c>
    </row>
    <row r="2944" spans="1:7" x14ac:dyDescent="0.35">
      <c r="A2944" s="20">
        <v>2920</v>
      </c>
      <c r="B2944" s="20">
        <v>11.356059621285347</v>
      </c>
      <c r="C2944" s="20">
        <v>-11.087659621285347</v>
      </c>
      <c r="D2944" s="20">
        <v>-2.8877924175701779E-2</v>
      </c>
      <c r="F2944" s="20">
        <v>70.982251398006326</v>
      </c>
      <c r="G2944" s="20">
        <v>1.0977744436109027</v>
      </c>
    </row>
    <row r="2945" spans="1:7" x14ac:dyDescent="0.35">
      <c r="A2945" s="20">
        <v>2921</v>
      </c>
      <c r="B2945" s="20">
        <v>11.356059621285347</v>
      </c>
      <c r="C2945" s="20">
        <v>-10.066059621285348</v>
      </c>
      <c r="D2945" s="20">
        <v>-2.6217156408150404E-2</v>
      </c>
      <c r="F2945" s="20">
        <v>71.006564551422315</v>
      </c>
      <c r="G2945" s="20">
        <v>1.0984</v>
      </c>
    </row>
    <row r="2946" spans="1:7" x14ac:dyDescent="0.35">
      <c r="A2946" s="20">
        <v>2922</v>
      </c>
      <c r="B2946" s="20">
        <v>3.1524822573111209</v>
      </c>
      <c r="C2946" s="20">
        <v>-2.1524822573111209</v>
      </c>
      <c r="D2946" s="20">
        <v>-5.6061623046981751E-3</v>
      </c>
      <c r="F2946" s="20">
        <v>71.030877704838318</v>
      </c>
      <c r="G2946" s="20">
        <v>1.0988461538461538</v>
      </c>
    </row>
    <row r="2947" spans="1:7" x14ac:dyDescent="0.35">
      <c r="A2947" s="20">
        <v>2923</v>
      </c>
      <c r="B2947" s="20">
        <v>19.559636985259573</v>
      </c>
      <c r="C2947" s="20">
        <v>-18.559636985259573</v>
      </c>
      <c r="D2947" s="20">
        <v>-4.833876651119131E-2</v>
      </c>
      <c r="F2947" s="20">
        <v>71.055190858254321</v>
      </c>
      <c r="G2947" s="20">
        <v>1.099283142857143</v>
      </c>
    </row>
    <row r="2948" spans="1:7" x14ac:dyDescent="0.35">
      <c r="A2948" s="20">
        <v>2924</v>
      </c>
      <c r="B2948" s="20">
        <v>11.356059621285347</v>
      </c>
      <c r="C2948" s="20">
        <v>-10.324059621285347</v>
      </c>
      <c r="D2948" s="20">
        <v>-2.6889120076932956E-2</v>
      </c>
      <c r="F2948" s="20">
        <v>71.079504011670309</v>
      </c>
      <c r="G2948" s="20">
        <v>1.1000000000000001</v>
      </c>
    </row>
    <row r="2949" spans="1:7" x14ac:dyDescent="0.35">
      <c r="A2949" s="20">
        <v>2925</v>
      </c>
      <c r="B2949" s="20">
        <v>11.356059621285347</v>
      </c>
      <c r="C2949" s="20">
        <v>-10.331599843507568</v>
      </c>
      <c r="D2949" s="20">
        <v>-2.690875866370768E-2</v>
      </c>
      <c r="F2949" s="20">
        <v>71.103817165086312</v>
      </c>
      <c r="G2949" s="20">
        <v>1.1000000000000001</v>
      </c>
    </row>
    <row r="2950" spans="1:7" x14ac:dyDescent="0.35">
      <c r="A2950" s="20">
        <v>2926</v>
      </c>
      <c r="B2950" s="20">
        <v>20.106542142857855</v>
      </c>
      <c r="C2950" s="20">
        <v>-18.856542142857855</v>
      </c>
      <c r="D2950" s="20">
        <v>-4.9112059065378147E-2</v>
      </c>
      <c r="F2950" s="20">
        <v>71.128130318502315</v>
      </c>
      <c r="G2950" s="20">
        <v>1.1000000000000001</v>
      </c>
    </row>
    <row r="2951" spans="1:7" x14ac:dyDescent="0.35">
      <c r="A2951" s="20">
        <v>2927</v>
      </c>
      <c r="B2951" s="20">
        <v>11.902964778883629</v>
      </c>
      <c r="C2951" s="20">
        <v>-10.594631445550295</v>
      </c>
      <c r="D2951" s="20">
        <v>-2.7593827192058003E-2</v>
      </c>
      <c r="F2951" s="20">
        <v>71.152443471918303</v>
      </c>
      <c r="G2951" s="20">
        <v>1.1000000000000001</v>
      </c>
    </row>
    <row r="2952" spans="1:7" x14ac:dyDescent="0.35">
      <c r="A2952" s="20">
        <v>2928</v>
      </c>
      <c r="B2952" s="20">
        <v>11.356059621285347</v>
      </c>
      <c r="C2952" s="20">
        <v>-10.356059621285347</v>
      </c>
      <c r="D2952" s="20">
        <v>-2.6972464407944742E-2</v>
      </c>
      <c r="F2952" s="20">
        <v>71.176756625334306</v>
      </c>
      <c r="G2952" s="20">
        <v>1.1000000000000001</v>
      </c>
    </row>
    <row r="2953" spans="1:7" x14ac:dyDescent="0.35">
      <c r="A2953" s="20">
        <v>2929</v>
      </c>
      <c r="B2953" s="20">
        <v>11.356059621285347</v>
      </c>
      <c r="C2953" s="20">
        <v>-10.335365871285347</v>
      </c>
      <c r="D2953" s="20">
        <v>-2.6918567322011144E-2</v>
      </c>
      <c r="F2953" s="20">
        <v>71.201069778750309</v>
      </c>
      <c r="G2953" s="20">
        <v>1.1000000000000001</v>
      </c>
    </row>
    <row r="2954" spans="1:7" x14ac:dyDescent="0.35">
      <c r="A2954" s="20">
        <v>2930</v>
      </c>
      <c r="B2954" s="20">
        <v>11.356059621285347</v>
      </c>
      <c r="C2954" s="20">
        <v>-10.346859621285347</v>
      </c>
      <c r="D2954" s="20">
        <v>-2.6948502912778855E-2</v>
      </c>
      <c r="F2954" s="20">
        <v>71.225382932166298</v>
      </c>
      <c r="G2954" s="20">
        <v>1.1000000000000001</v>
      </c>
    </row>
    <row r="2955" spans="1:7" x14ac:dyDescent="0.35">
      <c r="A2955" s="20">
        <v>2931</v>
      </c>
      <c r="B2955" s="20">
        <v>14.090585409276756</v>
      </c>
      <c r="C2955" s="20">
        <v>-13.030585409276755</v>
      </c>
      <c r="D2955" s="20">
        <v>-3.393829448837983E-2</v>
      </c>
      <c r="F2955" s="20">
        <v>71.2496960855823</v>
      </c>
      <c r="G2955" s="20">
        <v>1.1000666666666667</v>
      </c>
    </row>
    <row r="2956" spans="1:7" x14ac:dyDescent="0.35">
      <c r="A2956" s="20">
        <v>2932</v>
      </c>
      <c r="B2956" s="20">
        <v>10.809154463687065</v>
      </c>
      <c r="C2956" s="20">
        <v>-9.7581867217515814</v>
      </c>
      <c r="D2956" s="20">
        <v>-2.5415298256640982E-2</v>
      </c>
      <c r="F2956" s="20">
        <v>71.274009238998303</v>
      </c>
      <c r="G2956" s="20">
        <v>1.1002000000000001</v>
      </c>
    </row>
    <row r="2957" spans="1:7" x14ac:dyDescent="0.35">
      <c r="A2957" s="20">
        <v>2933</v>
      </c>
      <c r="B2957" s="20">
        <v>11.356059621285347</v>
      </c>
      <c r="C2957" s="20">
        <v>-10.328459621285347</v>
      </c>
      <c r="D2957" s="20">
        <v>-2.6900579922447078E-2</v>
      </c>
      <c r="F2957" s="20">
        <v>71.298322392414292</v>
      </c>
      <c r="G2957" s="20">
        <v>1.1004</v>
      </c>
    </row>
    <row r="2958" spans="1:7" x14ac:dyDescent="0.35">
      <c r="A2958" s="20">
        <v>2934</v>
      </c>
      <c r="B2958" s="20">
        <v>11.356059621285347</v>
      </c>
      <c r="C2958" s="20">
        <v>-10.276059621285347</v>
      </c>
      <c r="D2958" s="20">
        <v>-2.6764103580415269E-2</v>
      </c>
      <c r="F2958" s="20">
        <v>71.322635545830295</v>
      </c>
      <c r="G2958" s="20">
        <v>1.10046</v>
      </c>
    </row>
    <row r="2959" spans="1:7" x14ac:dyDescent="0.35">
      <c r="A2959" s="20">
        <v>2935</v>
      </c>
      <c r="B2959" s="20">
        <v>-3.9572847914665452</v>
      </c>
      <c r="C2959" s="20">
        <v>4.9661419343236881</v>
      </c>
      <c r="D2959" s="20">
        <v>1.293436803830629E-2</v>
      </c>
      <c r="F2959" s="20">
        <v>71.346948699246298</v>
      </c>
      <c r="G2959" s="20">
        <v>1.1005454545454545</v>
      </c>
    </row>
    <row r="2960" spans="1:7" x14ac:dyDescent="0.35">
      <c r="A2960" s="20">
        <v>2936</v>
      </c>
      <c r="B2960" s="20">
        <v>20.653447300456136</v>
      </c>
      <c r="C2960" s="20">
        <v>-19.373447300456135</v>
      </c>
      <c r="D2960" s="20">
        <v>-5.0458343895271027E-2</v>
      </c>
      <c r="F2960" s="20">
        <v>71.371261852662286</v>
      </c>
      <c r="G2960" s="20">
        <v>1.101</v>
      </c>
    </row>
    <row r="2961" spans="1:7" x14ac:dyDescent="0.35">
      <c r="A2961" s="20">
        <v>2937</v>
      </c>
      <c r="B2961" s="20">
        <v>11.356059621285347</v>
      </c>
      <c r="C2961" s="20">
        <v>-10.022726287952013</v>
      </c>
      <c r="D2961" s="20">
        <v>-2.6104294293238604E-2</v>
      </c>
      <c r="F2961" s="20">
        <v>71.395575006078289</v>
      </c>
      <c r="G2961" s="20">
        <v>1.101</v>
      </c>
    </row>
    <row r="2962" spans="1:7" x14ac:dyDescent="0.35">
      <c r="A2962" s="20">
        <v>2938</v>
      </c>
      <c r="B2962" s="20">
        <v>11.356059621285347</v>
      </c>
      <c r="C2962" s="20">
        <v>-10.342309621285347</v>
      </c>
      <c r="D2962" s="20">
        <v>-2.6936652390713117E-2</v>
      </c>
      <c r="F2962" s="20">
        <v>71.419888159494292</v>
      </c>
      <c r="G2962" s="20">
        <v>1.1013360000000001</v>
      </c>
    </row>
    <row r="2963" spans="1:7" x14ac:dyDescent="0.35">
      <c r="A2963" s="20">
        <v>2939</v>
      </c>
      <c r="B2963" s="20">
        <v>9.1684389908922199</v>
      </c>
      <c r="C2963" s="20">
        <v>-8.1396889908922194</v>
      </c>
      <c r="D2963" s="20">
        <v>-2.1199904174685587E-2</v>
      </c>
      <c r="F2963" s="20">
        <v>71.44420131291028</v>
      </c>
      <c r="G2963" s="20">
        <v>1.1015569230769231</v>
      </c>
    </row>
    <row r="2964" spans="1:7" x14ac:dyDescent="0.35">
      <c r="A2964" s="20">
        <v>2940</v>
      </c>
      <c r="B2964" s="20">
        <v>5.8870080453025295</v>
      </c>
      <c r="C2964" s="20">
        <v>-4.8146080453025295</v>
      </c>
      <c r="D2964" s="20">
        <v>-1.253969645686619E-2</v>
      </c>
      <c r="F2964" s="20">
        <v>71.468514466326283</v>
      </c>
      <c r="G2964" s="20">
        <v>1.1016142857142857</v>
      </c>
    </row>
    <row r="2965" spans="1:7" x14ac:dyDescent="0.35">
      <c r="A2965" s="20">
        <v>2941</v>
      </c>
      <c r="B2965" s="20">
        <v>11.356059621285347</v>
      </c>
      <c r="C2965" s="20">
        <v>-11.356019621285347</v>
      </c>
      <c r="D2965" s="20">
        <v>-2.9576870571649396E-2</v>
      </c>
      <c r="F2965" s="20">
        <v>71.492827619742272</v>
      </c>
      <c r="G2965" s="20">
        <v>1.1017999999999999</v>
      </c>
    </row>
    <row r="2966" spans="1:7" x14ac:dyDescent="0.35">
      <c r="A2966" s="20">
        <v>2942</v>
      </c>
      <c r="B2966" s="20">
        <v>16.825111197268164</v>
      </c>
      <c r="C2966" s="20">
        <v>-16.620861197268166</v>
      </c>
      <c r="D2966" s="20">
        <v>-4.3289204916441358E-2</v>
      </c>
      <c r="F2966" s="20">
        <v>71.517140773158275</v>
      </c>
      <c r="G2966" s="20">
        <v>1.1020000000000001</v>
      </c>
    </row>
    <row r="2967" spans="1:7" x14ac:dyDescent="0.35">
      <c r="A2967" s="20">
        <v>2943</v>
      </c>
      <c r="B2967" s="20">
        <v>11.356059621285347</v>
      </c>
      <c r="C2967" s="20">
        <v>-11.356059621285347</v>
      </c>
      <c r="D2967" s="20">
        <v>-2.9576974752063161E-2</v>
      </c>
      <c r="F2967" s="20">
        <v>71.541453926574277</v>
      </c>
      <c r="G2967" s="20">
        <v>1.1020000000000001</v>
      </c>
    </row>
    <row r="2968" spans="1:7" x14ac:dyDescent="0.35">
      <c r="A2968" s="20">
        <v>2944</v>
      </c>
      <c r="B2968" s="20">
        <v>11.356059621285347</v>
      </c>
      <c r="C2968" s="20">
        <v>-11.346059621285347</v>
      </c>
      <c r="D2968" s="20">
        <v>-2.9550929648621976E-2</v>
      </c>
      <c r="F2968" s="20">
        <v>71.565767079990266</v>
      </c>
      <c r="G2968" s="20">
        <v>1.1020000000000001</v>
      </c>
    </row>
    <row r="2969" spans="1:7" x14ac:dyDescent="0.35">
      <c r="A2969" s="20">
        <v>2945</v>
      </c>
      <c r="B2969" s="20">
        <v>11.356059621285347</v>
      </c>
      <c r="C2969" s="20">
        <v>-11.356059621285347</v>
      </c>
      <c r="D2969" s="20">
        <v>-2.9576974752063161E-2</v>
      </c>
      <c r="F2969" s="20">
        <v>71.590080233406269</v>
      </c>
      <c r="G2969" s="20">
        <v>1.1020000000000001</v>
      </c>
    </row>
    <row r="2970" spans="1:7" x14ac:dyDescent="0.35">
      <c r="A2970" s="20">
        <v>2946</v>
      </c>
      <c r="B2970" s="20">
        <v>11.356059621285347</v>
      </c>
      <c r="C2970" s="20">
        <v>-11.355059621285347</v>
      </c>
      <c r="D2970" s="20">
        <v>-2.9574370241719043E-2</v>
      </c>
      <c r="F2970" s="20">
        <v>71.614393386822272</v>
      </c>
      <c r="G2970" s="20">
        <v>1.1024425000000002</v>
      </c>
    </row>
    <row r="2971" spans="1:7" x14ac:dyDescent="0.35">
      <c r="A2971" s="20">
        <v>2947</v>
      </c>
      <c r="B2971" s="20">
        <v>0.96486162691799038</v>
      </c>
      <c r="C2971" s="20">
        <v>-0.92198162691799035</v>
      </c>
      <c r="D2971" s="20">
        <v>-2.4013106843950331E-3</v>
      </c>
      <c r="F2971" s="20">
        <v>71.63870654023826</v>
      </c>
      <c r="G2971" s="20">
        <v>1.1033333333333333</v>
      </c>
    </row>
    <row r="2972" spans="1:7" x14ac:dyDescent="0.35">
      <c r="A2972" s="20">
        <v>2948</v>
      </c>
      <c r="B2972" s="20">
        <v>-5.0510951066631087</v>
      </c>
      <c r="C2972" s="20">
        <v>5.0511431066631083</v>
      </c>
      <c r="D2972" s="20">
        <v>1.3155754470926503E-2</v>
      </c>
      <c r="F2972" s="20">
        <v>71.663019693654263</v>
      </c>
      <c r="G2972" s="20">
        <v>1.1036948748510131</v>
      </c>
    </row>
    <row r="2973" spans="1:7" x14ac:dyDescent="0.35">
      <c r="A2973" s="20">
        <v>2949</v>
      </c>
      <c r="B2973" s="20">
        <v>11.356059621285347</v>
      </c>
      <c r="C2973" s="20">
        <v>-11.331059621285346</v>
      </c>
      <c r="D2973" s="20">
        <v>-2.95118619934602E-2</v>
      </c>
      <c r="F2973" s="20">
        <v>71.687332847070266</v>
      </c>
      <c r="G2973" s="20">
        <v>1.1038153846153846</v>
      </c>
    </row>
    <row r="2974" spans="1:7" x14ac:dyDescent="0.35">
      <c r="A2974" s="20">
        <v>2950</v>
      </c>
      <c r="B2974" s="20">
        <v>11.356059621285347</v>
      </c>
      <c r="C2974" s="20">
        <v>-11.356059621285347</v>
      </c>
      <c r="D2974" s="20">
        <v>-2.9576974752063161E-2</v>
      </c>
      <c r="F2974" s="20">
        <v>71.711646000486255</v>
      </c>
      <c r="G2974" s="20">
        <v>1.1040080000000001</v>
      </c>
    </row>
    <row r="2975" spans="1:7" x14ac:dyDescent="0.35">
      <c r="A2975" s="20">
        <v>2951</v>
      </c>
      <c r="B2975" s="20">
        <v>3.1524822573111209</v>
      </c>
      <c r="C2975" s="20">
        <v>-3.1305622573111207</v>
      </c>
      <c r="D2975" s="20">
        <v>-8.1535817820735153E-3</v>
      </c>
      <c r="F2975" s="20">
        <v>71.735959153902257</v>
      </c>
      <c r="G2975" s="20">
        <v>1.10406125</v>
      </c>
    </row>
    <row r="2976" spans="1:7" x14ac:dyDescent="0.35">
      <c r="A2976" s="20">
        <v>2952</v>
      </c>
      <c r="B2976" s="20">
        <v>10.262249306088783</v>
      </c>
      <c r="C2976" s="20">
        <v>-10.181999306088784</v>
      </c>
      <c r="D2976" s="20">
        <v>-2.6519122516514785E-2</v>
      </c>
      <c r="F2976" s="20">
        <v>71.76027230731826</v>
      </c>
      <c r="G2976" s="20">
        <v>1.1044428571428573</v>
      </c>
    </row>
    <row r="2977" spans="1:7" x14ac:dyDescent="0.35">
      <c r="A2977" s="20">
        <v>2953</v>
      </c>
      <c r="B2977" s="20">
        <v>11.356059621285347</v>
      </c>
      <c r="C2977" s="20">
        <v>-11.354547121285346</v>
      </c>
      <c r="D2977" s="20">
        <v>-2.957303543016768E-2</v>
      </c>
      <c r="F2977" s="20">
        <v>71.784585460734249</v>
      </c>
      <c r="G2977" s="20">
        <v>1.10446</v>
      </c>
    </row>
    <row r="2978" spans="1:7" x14ac:dyDescent="0.35">
      <c r="A2978" s="20">
        <v>2954</v>
      </c>
      <c r="B2978" s="20">
        <v>16.825111197268164</v>
      </c>
      <c r="C2978" s="20">
        <v>-16.825111197268164</v>
      </c>
      <c r="D2978" s="20">
        <v>-4.3821176154227537E-2</v>
      </c>
      <c r="F2978" s="20">
        <v>71.808898614150252</v>
      </c>
      <c r="G2978" s="20">
        <v>1.1048192771084338</v>
      </c>
    </row>
    <row r="2979" spans="1:7" x14ac:dyDescent="0.35">
      <c r="A2979" s="20">
        <v>2955</v>
      </c>
      <c r="B2979" s="20">
        <v>11.356059621285347</v>
      </c>
      <c r="C2979" s="20">
        <v>-10.760226287952014</v>
      </c>
      <c r="D2979" s="20">
        <v>-2.8025120672025939E-2</v>
      </c>
      <c r="F2979" s="20">
        <v>71.833211767566254</v>
      </c>
      <c r="G2979" s="20">
        <v>1.1052</v>
      </c>
    </row>
    <row r="2980" spans="1:7" x14ac:dyDescent="0.35">
      <c r="A2980" s="20">
        <v>2956</v>
      </c>
      <c r="B2980" s="20">
        <v>11.356059621285347</v>
      </c>
      <c r="C2980" s="20">
        <v>-11.188717849133448</v>
      </c>
      <c r="D2980" s="20">
        <v>-2.9141131375490435E-2</v>
      </c>
      <c r="F2980" s="20">
        <v>71.857524920982243</v>
      </c>
      <c r="G2980" s="20">
        <v>1.1052941176470588</v>
      </c>
    </row>
    <row r="2981" spans="1:7" x14ac:dyDescent="0.35">
      <c r="A2981" s="20">
        <v>2957</v>
      </c>
      <c r="B2981" s="20">
        <v>-4.5041899490648269</v>
      </c>
      <c r="C2981" s="20">
        <v>4.5228566157314933</v>
      </c>
      <c r="D2981" s="20">
        <v>1.1779826840637091E-2</v>
      </c>
      <c r="F2981" s="20">
        <v>71.881838074398246</v>
      </c>
      <c r="G2981" s="20">
        <v>1.105675</v>
      </c>
    </row>
    <row r="2982" spans="1:7" x14ac:dyDescent="0.35">
      <c r="A2982" s="20">
        <v>2958</v>
      </c>
      <c r="B2982" s="20">
        <v>-5.0510951066631087</v>
      </c>
      <c r="C2982" s="20">
        <v>5.0510951066631087</v>
      </c>
      <c r="D2982" s="20">
        <v>1.3155629454429987E-2</v>
      </c>
      <c r="F2982" s="20">
        <v>71.906151227814249</v>
      </c>
      <c r="G2982" s="20">
        <v>1.1060000000000001</v>
      </c>
    </row>
    <row r="2983" spans="1:7" x14ac:dyDescent="0.35">
      <c r="A2983" s="20">
        <v>2959</v>
      </c>
      <c r="B2983" s="20">
        <v>11.356059621285347</v>
      </c>
      <c r="C2983" s="20">
        <v>-11.356059621285347</v>
      </c>
      <c r="D2983" s="20">
        <v>-2.9576974752063161E-2</v>
      </c>
      <c r="F2983" s="20">
        <v>71.930464381230237</v>
      </c>
      <c r="G2983" s="20">
        <v>1.1063333333333334</v>
      </c>
    </row>
    <row r="2984" spans="1:7" x14ac:dyDescent="0.35">
      <c r="A2984" s="20">
        <v>2960</v>
      </c>
      <c r="B2984" s="20">
        <v>11.356059621285347</v>
      </c>
      <c r="C2984" s="20">
        <v>-11.356059621285347</v>
      </c>
      <c r="D2984" s="20">
        <v>-2.9576974752063161E-2</v>
      </c>
      <c r="F2984" s="20">
        <v>71.95477753464624</v>
      </c>
      <c r="G2984" s="20">
        <v>1.1065833333333333</v>
      </c>
    </row>
    <row r="2985" spans="1:7" x14ac:dyDescent="0.35">
      <c r="A2985" s="20">
        <v>2961</v>
      </c>
      <c r="B2985" s="20">
        <v>12.44986993648191</v>
      </c>
      <c r="C2985" s="20">
        <v>-11.353669936481911</v>
      </c>
      <c r="D2985" s="20">
        <v>-2.9570750793273429E-2</v>
      </c>
      <c r="F2985" s="20">
        <v>71.979090688062243</v>
      </c>
      <c r="G2985" s="20">
        <v>1.1066666666666667</v>
      </c>
    </row>
    <row r="2986" spans="1:7" x14ac:dyDescent="0.35">
      <c r="A2986" s="20">
        <v>2962</v>
      </c>
      <c r="B2986" s="20">
        <v>12.44986993648191</v>
      </c>
      <c r="C2986" s="20">
        <v>-11.23186993648191</v>
      </c>
      <c r="D2986" s="20">
        <v>-2.9253521433359804E-2</v>
      </c>
      <c r="F2986" s="20">
        <v>72.003403841478232</v>
      </c>
      <c r="G2986" s="20">
        <v>1.1066666666666667</v>
      </c>
    </row>
    <row r="2987" spans="1:7" x14ac:dyDescent="0.35">
      <c r="A2987" s="20">
        <v>2963</v>
      </c>
      <c r="B2987" s="20">
        <v>11.356059621285347</v>
      </c>
      <c r="C2987" s="20">
        <v>-10.287559621285347</v>
      </c>
      <c r="D2987" s="20">
        <v>-2.679405544937263E-2</v>
      </c>
      <c r="F2987" s="20">
        <v>72.027716994894234</v>
      </c>
      <c r="G2987" s="20">
        <v>1.1066666666666667</v>
      </c>
    </row>
    <row r="2988" spans="1:7" x14ac:dyDescent="0.35">
      <c r="A2988" s="20">
        <v>2964</v>
      </c>
      <c r="B2988" s="20">
        <v>11.356059621285347</v>
      </c>
      <c r="C2988" s="20">
        <v>-10.348921621285347</v>
      </c>
      <c r="D2988" s="20">
        <v>-2.6953873413108429E-2</v>
      </c>
      <c r="F2988" s="20">
        <v>72.052030148310237</v>
      </c>
      <c r="G2988" s="20">
        <v>1.107</v>
      </c>
    </row>
    <row r="2989" spans="1:7" x14ac:dyDescent="0.35">
      <c r="A2989" s="20">
        <v>2965</v>
      </c>
      <c r="B2989" s="20">
        <v>11.356059621285347</v>
      </c>
      <c r="C2989" s="20">
        <v>-10.266059621285347</v>
      </c>
      <c r="D2989" s="20">
        <v>-2.6738058476974087E-2</v>
      </c>
      <c r="F2989" s="20">
        <v>72.076343301726226</v>
      </c>
      <c r="G2989" s="20">
        <v>1.107</v>
      </c>
    </row>
    <row r="2990" spans="1:7" x14ac:dyDescent="0.35">
      <c r="A2990" s="20">
        <v>2966</v>
      </c>
      <c r="B2990" s="20">
        <v>11.356059621285347</v>
      </c>
      <c r="C2990" s="20">
        <v>-10.219759621285347</v>
      </c>
      <c r="D2990" s="20">
        <v>-2.6617469648041403E-2</v>
      </c>
      <c r="F2990" s="20">
        <v>72.100656455142229</v>
      </c>
      <c r="G2990" s="20">
        <v>1.1070833333333334</v>
      </c>
    </row>
    <row r="2991" spans="1:7" x14ac:dyDescent="0.35">
      <c r="A2991" s="20">
        <v>2967</v>
      </c>
      <c r="B2991" s="20">
        <v>11.356059621285347</v>
      </c>
      <c r="C2991" s="20">
        <v>-10.216859621285346</v>
      </c>
      <c r="D2991" s="20">
        <v>-2.6609916568043457E-2</v>
      </c>
      <c r="F2991" s="20">
        <v>72.124969608558231</v>
      </c>
      <c r="G2991" s="20">
        <v>1.1071428571428572</v>
      </c>
    </row>
    <row r="2992" spans="1:7" x14ac:dyDescent="0.35">
      <c r="A2992" s="20">
        <v>2968</v>
      </c>
      <c r="B2992" s="20">
        <v>20.106542142857855</v>
      </c>
      <c r="C2992" s="20">
        <v>-19.046542142857856</v>
      </c>
      <c r="D2992" s="20">
        <v>-4.9606916030760652E-2</v>
      </c>
      <c r="F2992" s="20">
        <v>72.14928276197422</v>
      </c>
      <c r="G2992" s="20">
        <v>1.1071428571428572</v>
      </c>
    </row>
    <row r="2993" spans="1:7" x14ac:dyDescent="0.35">
      <c r="A2993" s="20">
        <v>2969</v>
      </c>
      <c r="B2993" s="20">
        <v>11.356059621285347</v>
      </c>
      <c r="C2993" s="20">
        <v>-9.7310596212853469</v>
      </c>
      <c r="D2993" s="20">
        <v>-2.5344645442870732E-2</v>
      </c>
      <c r="F2993" s="20">
        <v>72.173595915390223</v>
      </c>
      <c r="G2993" s="20">
        <v>1.1073146853146854</v>
      </c>
    </row>
    <row r="2994" spans="1:7" x14ac:dyDescent="0.35">
      <c r="A2994" s="20">
        <v>2970</v>
      </c>
      <c r="B2994" s="20">
        <v>11.356059621285347</v>
      </c>
      <c r="C2994" s="20">
        <v>-10.296059621285346</v>
      </c>
      <c r="D2994" s="20">
        <v>-2.6816193787297639E-2</v>
      </c>
      <c r="F2994" s="20">
        <v>72.197909068806226</v>
      </c>
      <c r="G2994" s="20">
        <v>1.1073333333333333</v>
      </c>
    </row>
    <row r="2995" spans="1:7" x14ac:dyDescent="0.35">
      <c r="A2995" s="20">
        <v>2971</v>
      </c>
      <c r="B2995" s="20">
        <v>11.356059621285347</v>
      </c>
      <c r="C2995" s="20">
        <v>-10.354497121285346</v>
      </c>
      <c r="D2995" s="20">
        <v>-2.6968394860532059E-2</v>
      </c>
      <c r="F2995" s="20">
        <v>72.222222222222214</v>
      </c>
      <c r="G2995" s="20">
        <v>1.1073333333333333</v>
      </c>
    </row>
    <row r="2996" spans="1:7" x14ac:dyDescent="0.35">
      <c r="A2996" s="20">
        <v>2972</v>
      </c>
      <c r="B2996" s="20">
        <v>19.559636985259573</v>
      </c>
      <c r="C2996" s="20">
        <v>-18.506136985259573</v>
      </c>
      <c r="D2996" s="20">
        <v>-4.8199425207780977E-2</v>
      </c>
      <c r="F2996" s="20">
        <v>72.246535375638217</v>
      </c>
      <c r="G2996" s="20">
        <v>1.1074999999999999</v>
      </c>
    </row>
    <row r="2997" spans="1:7" x14ac:dyDescent="0.35">
      <c r="A2997" s="20">
        <v>2973</v>
      </c>
      <c r="B2997" s="20">
        <v>11.902964778883629</v>
      </c>
      <c r="C2997" s="20">
        <v>-10.154964778883629</v>
      </c>
      <c r="D2997" s="20">
        <v>-2.6448710810760608E-2</v>
      </c>
      <c r="F2997" s="20">
        <v>72.27084852905422</v>
      </c>
      <c r="G2997" s="20">
        <v>1.1076216216216217</v>
      </c>
    </row>
    <row r="2998" spans="1:7" x14ac:dyDescent="0.35">
      <c r="A2998" s="20">
        <v>2974</v>
      </c>
      <c r="B2998" s="20">
        <v>12.44986993648191</v>
      </c>
      <c r="C2998" s="20">
        <v>-11.429869936481911</v>
      </c>
      <c r="D2998" s="20">
        <v>-2.9769214481495252E-2</v>
      </c>
      <c r="F2998" s="20">
        <v>72.295161682470209</v>
      </c>
      <c r="G2998" s="20">
        <v>1.1077157238734421</v>
      </c>
    </row>
    <row r="2999" spans="1:7" x14ac:dyDescent="0.35">
      <c r="A2999" s="20">
        <v>2975</v>
      </c>
      <c r="B2999" s="20">
        <v>11.902964778883629</v>
      </c>
      <c r="C2999" s="20">
        <v>-10.901714778883628</v>
      </c>
      <c r="D2999" s="20">
        <v>-2.8393628910231034E-2</v>
      </c>
      <c r="F2999" s="20">
        <v>72.319474835886211</v>
      </c>
      <c r="G2999" s="20">
        <v>1.1080000000000001</v>
      </c>
    </row>
    <row r="3000" spans="1:7" x14ac:dyDescent="0.35">
      <c r="A3000" s="20">
        <v>2976</v>
      </c>
      <c r="B3000" s="20">
        <v>18.465826670063009</v>
      </c>
      <c r="C3000" s="20">
        <v>-16.751540955777294</v>
      </c>
      <c r="D3000" s="20">
        <v>-4.3629561699245277E-2</v>
      </c>
      <c r="F3000" s="20">
        <v>72.343787989302214</v>
      </c>
      <c r="G3000" s="20">
        <v>1.1083333333333334</v>
      </c>
    </row>
    <row r="3001" spans="1:7" x14ac:dyDescent="0.35">
      <c r="A3001" s="20">
        <v>2977</v>
      </c>
      <c r="B3001" s="20">
        <v>-5.0510951066631087</v>
      </c>
      <c r="C3001" s="20">
        <v>6.1867617733297751</v>
      </c>
      <c r="D3001" s="20">
        <v>1.6113485035233802E-2</v>
      </c>
      <c r="F3001" s="20">
        <v>72.368101142718203</v>
      </c>
      <c r="G3001" s="20">
        <v>1.1085714285714285</v>
      </c>
    </row>
    <row r="3002" spans="1:7" x14ac:dyDescent="0.35">
      <c r="A3002" s="20">
        <v>2978</v>
      </c>
      <c r="B3002" s="20">
        <v>22.294162773250985</v>
      </c>
      <c r="C3002" s="20">
        <v>-20.999496106584317</v>
      </c>
      <c r="D3002" s="20">
        <v>-5.4693404830873281E-2</v>
      </c>
      <c r="F3002" s="20">
        <v>72.392414296134206</v>
      </c>
      <c r="G3002" s="20">
        <v>1.1091186666666666</v>
      </c>
    </row>
    <row r="3003" spans="1:7" x14ac:dyDescent="0.35">
      <c r="A3003" s="20">
        <v>2979</v>
      </c>
      <c r="B3003" s="20">
        <v>18.465826670063009</v>
      </c>
      <c r="C3003" s="20">
        <v>-17.45182667006301</v>
      </c>
      <c r="D3003" s="20">
        <v>-4.5453463085940782E-2</v>
      </c>
      <c r="F3003" s="20">
        <v>72.416727449550208</v>
      </c>
      <c r="G3003" s="20">
        <v>1.109423</v>
      </c>
    </row>
    <row r="3004" spans="1:7" x14ac:dyDescent="0.35">
      <c r="A3004" s="20">
        <v>2980</v>
      </c>
      <c r="B3004" s="20">
        <v>16.278206039669882</v>
      </c>
      <c r="C3004" s="20">
        <v>-15.186539373003216</v>
      </c>
      <c r="D3004" s="20">
        <v>-3.9553498888348498E-2</v>
      </c>
      <c r="F3004" s="20">
        <v>72.441040602966197</v>
      </c>
      <c r="G3004" s="20">
        <v>1.1096666666666666</v>
      </c>
    </row>
    <row r="3005" spans="1:7" x14ac:dyDescent="0.35">
      <c r="A3005" s="20">
        <v>2981</v>
      </c>
      <c r="B3005" s="20">
        <v>3.1524822573111209</v>
      </c>
      <c r="C3005" s="20">
        <v>-1.8632322573111209</v>
      </c>
      <c r="D3005" s="20">
        <v>-4.8528076876619228E-3</v>
      </c>
      <c r="F3005" s="20">
        <v>72.4653537563822</v>
      </c>
      <c r="G3005" s="20">
        <v>1.1100000000000001</v>
      </c>
    </row>
    <row r="3006" spans="1:7" x14ac:dyDescent="0.35">
      <c r="A3006" s="20">
        <v>2982</v>
      </c>
      <c r="B3006" s="20">
        <v>11.356059621285347</v>
      </c>
      <c r="C3006" s="20">
        <v>-10.335459621285347</v>
      </c>
      <c r="D3006" s="20">
        <v>-2.6918811494855904E-2</v>
      </c>
      <c r="F3006" s="20">
        <v>72.489666909798203</v>
      </c>
      <c r="G3006" s="20">
        <v>1.1100000000000001</v>
      </c>
    </row>
    <row r="3007" spans="1:7" x14ac:dyDescent="0.35">
      <c r="A3007" s="20">
        <v>2983</v>
      </c>
      <c r="B3007" s="20">
        <v>-5.0510951066631087</v>
      </c>
      <c r="C3007" s="20">
        <v>6.5164908825251775</v>
      </c>
      <c r="D3007" s="20">
        <v>1.6972267910890178E-2</v>
      </c>
      <c r="F3007" s="20">
        <v>72.513980063214191</v>
      </c>
      <c r="G3007" s="20">
        <v>1.1107499999999999</v>
      </c>
    </row>
    <row r="3008" spans="1:7" x14ac:dyDescent="0.35">
      <c r="A3008" s="20">
        <v>2984</v>
      </c>
      <c r="B3008" s="20">
        <v>11.356059621285347</v>
      </c>
      <c r="C3008" s="20">
        <v>-10.352539621285347</v>
      </c>
      <c r="D3008" s="20">
        <v>-2.6963296531533447E-2</v>
      </c>
      <c r="F3008" s="20">
        <v>72.538293216630194</v>
      </c>
      <c r="G3008" s="20">
        <v>1.1107699999999998</v>
      </c>
    </row>
    <row r="3009" spans="1:7" x14ac:dyDescent="0.35">
      <c r="A3009" s="20">
        <v>2985</v>
      </c>
      <c r="B3009" s="20">
        <v>16.825111197268164</v>
      </c>
      <c r="C3009" s="20">
        <v>-15.608611197268164</v>
      </c>
      <c r="D3009" s="20">
        <v>-4.0652789320607487E-2</v>
      </c>
      <c r="F3009" s="20">
        <v>72.562606370046197</v>
      </c>
      <c r="G3009" s="20">
        <v>1.1108135252761968</v>
      </c>
    </row>
    <row r="3010" spans="1:7" x14ac:dyDescent="0.35">
      <c r="A3010" s="20">
        <v>2986</v>
      </c>
      <c r="B3010" s="20">
        <v>-5.0510951066631087</v>
      </c>
      <c r="C3010" s="20">
        <v>6.1060951066631084</v>
      </c>
      <c r="D3010" s="20">
        <v>1.5903387867474916E-2</v>
      </c>
      <c r="F3010" s="20">
        <v>72.586919523462186</v>
      </c>
      <c r="G3010" s="20">
        <v>1.111</v>
      </c>
    </row>
    <row r="3011" spans="1:7" x14ac:dyDescent="0.35">
      <c r="A3011" s="20">
        <v>2987</v>
      </c>
      <c r="B3011" s="20">
        <v>11.902964778883629</v>
      </c>
      <c r="C3011" s="20">
        <v>-10.798956778883628</v>
      </c>
      <c r="D3011" s="20">
        <v>-2.8125994636290112E-2</v>
      </c>
      <c r="F3011" s="20">
        <v>72.611232676878188</v>
      </c>
      <c r="G3011" s="20">
        <v>1.111</v>
      </c>
    </row>
    <row r="3012" spans="1:7" x14ac:dyDescent="0.35">
      <c r="A3012" s="20">
        <v>2988</v>
      </c>
      <c r="B3012" s="20">
        <v>11.356059621285347</v>
      </c>
      <c r="C3012" s="20">
        <v>-10.356059621285347</v>
      </c>
      <c r="D3012" s="20">
        <v>-2.6972464407944742E-2</v>
      </c>
      <c r="F3012" s="20">
        <v>72.635545830294191</v>
      </c>
      <c r="G3012" s="20">
        <v>1.1115384615384616</v>
      </c>
    </row>
    <row r="3013" spans="1:7" x14ac:dyDescent="0.35">
      <c r="A3013" s="20">
        <v>2989</v>
      </c>
      <c r="B3013" s="20">
        <v>15.731300882071602</v>
      </c>
      <c r="C3013" s="20">
        <v>-13.965950882071603</v>
      </c>
      <c r="D3013" s="20">
        <v>-3.637446353780522E-2</v>
      </c>
      <c r="F3013" s="20">
        <v>72.65985898371018</v>
      </c>
      <c r="G3013" s="20">
        <v>1.1116666666666666</v>
      </c>
    </row>
    <row r="3014" spans="1:7" x14ac:dyDescent="0.35">
      <c r="A3014" s="20">
        <v>2990</v>
      </c>
      <c r="B3014" s="20">
        <v>8.6215338332939382</v>
      </c>
      <c r="C3014" s="20">
        <v>-7.6215338332939382</v>
      </c>
      <c r="D3014" s="20">
        <v>-1.9850363706862554E-2</v>
      </c>
      <c r="F3014" s="20">
        <v>72.684172137126183</v>
      </c>
      <c r="G3014" s="20">
        <v>1.1120000000000001</v>
      </c>
    </row>
    <row r="3015" spans="1:7" x14ac:dyDescent="0.35">
      <c r="A3015" s="20">
        <v>2991</v>
      </c>
      <c r="B3015" s="20">
        <v>15.731300882071602</v>
      </c>
      <c r="C3015" s="20">
        <v>-14.698359705601014</v>
      </c>
      <c r="D3015" s="20">
        <v>-3.8282029894811172E-2</v>
      </c>
      <c r="F3015" s="20">
        <v>72.708485290542185</v>
      </c>
      <c r="G3015" s="20">
        <v>1.1122000000000001</v>
      </c>
    </row>
    <row r="3016" spans="1:7" x14ac:dyDescent="0.35">
      <c r="A3016" s="20">
        <v>2992</v>
      </c>
      <c r="B3016" s="20">
        <v>11.356059621285347</v>
      </c>
      <c r="C3016" s="20">
        <v>-10.311059621285347</v>
      </c>
      <c r="D3016" s="20">
        <v>-2.6855261442459415E-2</v>
      </c>
      <c r="F3016" s="20">
        <v>72.732798443958174</v>
      </c>
      <c r="G3016" s="20">
        <v>1.1125</v>
      </c>
    </row>
    <row r="3017" spans="1:7" x14ac:dyDescent="0.35">
      <c r="A3017" s="20">
        <v>2993</v>
      </c>
      <c r="B3017" s="20">
        <v>11.356059621285347</v>
      </c>
      <c r="C3017" s="20">
        <v>-10.353059621285347</v>
      </c>
      <c r="D3017" s="20">
        <v>-2.696465087691239E-2</v>
      </c>
      <c r="F3017" s="20">
        <v>72.757111597374177</v>
      </c>
      <c r="G3017" s="20">
        <v>1.1131</v>
      </c>
    </row>
    <row r="3018" spans="1:7" x14ac:dyDescent="0.35">
      <c r="A3018" s="20">
        <v>2994</v>
      </c>
      <c r="B3018" s="20">
        <v>11.356059621285347</v>
      </c>
      <c r="C3018" s="20">
        <v>-6.7785929546186798</v>
      </c>
      <c r="D3018" s="20">
        <v>-1.7654915468872576E-2</v>
      </c>
      <c r="F3018" s="20">
        <v>72.78142475079018</v>
      </c>
      <c r="G3018" s="20">
        <v>1.1131818181818183</v>
      </c>
    </row>
    <row r="3019" spans="1:7" x14ac:dyDescent="0.35">
      <c r="A3019" s="20">
        <v>2995</v>
      </c>
      <c r="B3019" s="20">
        <v>11.356059621285347</v>
      </c>
      <c r="C3019" s="20">
        <v>-10.306459621285347</v>
      </c>
      <c r="D3019" s="20">
        <v>-2.6843280694876469E-2</v>
      </c>
      <c r="F3019" s="20">
        <v>72.805737904206168</v>
      </c>
      <c r="G3019" s="20">
        <v>1.1140000000000001</v>
      </c>
    </row>
    <row r="3020" spans="1:7" x14ac:dyDescent="0.35">
      <c r="A3020" s="20">
        <v>2996</v>
      </c>
      <c r="B3020" s="20">
        <v>-5.0510951066631087</v>
      </c>
      <c r="C3020" s="20">
        <v>6.7705236780916804</v>
      </c>
      <c r="D3020" s="20">
        <v>1.7633898954688455E-2</v>
      </c>
      <c r="F3020" s="20">
        <v>72.830051057622171</v>
      </c>
      <c r="G3020" s="20">
        <v>1.1140000000000001</v>
      </c>
    </row>
    <row r="3021" spans="1:7" x14ac:dyDescent="0.35">
      <c r="A3021" s="20">
        <v>2997</v>
      </c>
      <c r="B3021" s="20">
        <v>17.918921512464728</v>
      </c>
      <c r="C3021" s="20">
        <v>-16.881621512464726</v>
      </c>
      <c r="D3021" s="20">
        <v>-4.3968357854706375E-2</v>
      </c>
      <c r="F3021" s="20">
        <v>72.854364211038174</v>
      </c>
      <c r="G3021" s="20">
        <v>1.1140954545454547</v>
      </c>
    </row>
    <row r="3022" spans="1:7" x14ac:dyDescent="0.35">
      <c r="A3022" s="20">
        <v>2998</v>
      </c>
      <c r="B3022" s="20">
        <v>12.44986993648191</v>
      </c>
      <c r="C3022" s="20">
        <v>-11.419579936481909</v>
      </c>
      <c r="D3022" s="20">
        <v>-2.974241407005427E-2</v>
      </c>
      <c r="F3022" s="20">
        <v>72.878677364454163</v>
      </c>
      <c r="G3022" s="20">
        <v>1.11425</v>
      </c>
    </row>
    <row r="3023" spans="1:7" x14ac:dyDescent="0.35">
      <c r="A3023" s="20">
        <v>2999</v>
      </c>
      <c r="B3023" s="20">
        <v>19.559636985259573</v>
      </c>
      <c r="C3023" s="20">
        <v>-18.370748096370683</v>
      </c>
      <c r="D3023" s="20">
        <v>-4.7846803446191168E-2</v>
      </c>
      <c r="F3023" s="20">
        <v>72.902990517870165</v>
      </c>
      <c r="G3023" s="20">
        <v>1.1142857142857143</v>
      </c>
    </row>
    <row r="3024" spans="1:7" x14ac:dyDescent="0.35">
      <c r="A3024" s="20">
        <v>3000</v>
      </c>
      <c r="B3024" s="20">
        <v>20.106542142857855</v>
      </c>
      <c r="C3024" s="20">
        <v>-19.106542142857855</v>
      </c>
      <c r="D3024" s="20">
        <v>-4.9763186651407748E-2</v>
      </c>
      <c r="F3024" s="20">
        <v>72.927303671286168</v>
      </c>
      <c r="G3024" s="20">
        <v>1.1152149999999998</v>
      </c>
    </row>
    <row r="3025" spans="1:7" x14ac:dyDescent="0.35">
      <c r="A3025" s="20">
        <v>3001</v>
      </c>
      <c r="B3025" s="20">
        <v>11.356059621285347</v>
      </c>
      <c r="C3025" s="20">
        <v>-8.1690607302401581</v>
      </c>
      <c r="D3025" s="20">
        <v>-2.1276403173642041E-2</v>
      </c>
      <c r="F3025" s="20">
        <v>72.951616824702157</v>
      </c>
      <c r="G3025" s="20">
        <v>1.1159049999999999</v>
      </c>
    </row>
    <row r="3026" spans="1:7" x14ac:dyDescent="0.35">
      <c r="A3026" s="20">
        <v>3002</v>
      </c>
      <c r="B3026" s="20">
        <v>11.356059621285347</v>
      </c>
      <c r="C3026" s="20">
        <v>-10.270998192713918</v>
      </c>
      <c r="D3026" s="20">
        <v>-2.6750921037344968E-2</v>
      </c>
      <c r="F3026" s="20">
        <v>72.97592997811816</v>
      </c>
      <c r="G3026" s="20">
        <v>1.1160000000000001</v>
      </c>
    </row>
    <row r="3027" spans="1:7" x14ac:dyDescent="0.35">
      <c r="A3027" s="20">
        <v>3003</v>
      </c>
      <c r="B3027" s="20">
        <v>10.262249306088783</v>
      </c>
      <c r="C3027" s="20">
        <v>-9.2505826394221167</v>
      </c>
      <c r="D3027" s="20">
        <v>-2.4093238173497154E-2</v>
      </c>
      <c r="F3027" s="20">
        <v>73.000243131534162</v>
      </c>
      <c r="G3027" s="20">
        <v>1.1166666666666667</v>
      </c>
    </row>
    <row r="3028" spans="1:7" x14ac:dyDescent="0.35">
      <c r="A3028" s="20">
        <v>3004</v>
      </c>
      <c r="B3028" s="20">
        <v>11.356059621285347</v>
      </c>
      <c r="C3028" s="20">
        <v>-10.227909621285347</v>
      </c>
      <c r="D3028" s="20">
        <v>-2.6638696407345969E-2</v>
      </c>
      <c r="F3028" s="20">
        <v>73.024556284950151</v>
      </c>
      <c r="G3028" s="20">
        <v>1.1166666666666667</v>
      </c>
    </row>
    <row r="3029" spans="1:7" x14ac:dyDescent="0.35">
      <c r="A3029" s="20">
        <v>3005</v>
      </c>
      <c r="B3029" s="20">
        <v>11.356059621285347</v>
      </c>
      <c r="C3029" s="20">
        <v>-10.151097357134404</v>
      </c>
      <c r="D3029" s="20">
        <v>-2.6438638070809681E-2</v>
      </c>
      <c r="F3029" s="20">
        <v>73.048869438366154</v>
      </c>
      <c r="G3029" s="20">
        <v>1.117</v>
      </c>
    </row>
    <row r="3030" spans="1:7" x14ac:dyDescent="0.35">
      <c r="A3030" s="20">
        <v>3006</v>
      </c>
      <c r="B3030" s="20">
        <v>11.356059621285347</v>
      </c>
      <c r="C3030" s="20">
        <v>-10.278559621285346</v>
      </c>
      <c r="D3030" s="20">
        <v>-2.6770614856275566E-2</v>
      </c>
      <c r="F3030" s="20">
        <v>73.073182591782157</v>
      </c>
      <c r="G3030" s="20">
        <v>1.1171428571428572</v>
      </c>
    </row>
    <row r="3031" spans="1:7" x14ac:dyDescent="0.35">
      <c r="A3031" s="20">
        <v>3007</v>
      </c>
      <c r="B3031" s="20">
        <v>16.278206039669882</v>
      </c>
      <c r="C3031" s="20">
        <v>-14.478206039669882</v>
      </c>
      <c r="D3031" s="20">
        <v>-3.7708637394597948E-2</v>
      </c>
      <c r="F3031" s="20">
        <v>73.097495745198145</v>
      </c>
      <c r="G3031" s="20">
        <v>1.1171428571428572</v>
      </c>
    </row>
    <row r="3032" spans="1:7" x14ac:dyDescent="0.35">
      <c r="A3032" s="20">
        <v>3008</v>
      </c>
      <c r="B3032" s="20">
        <v>11.356059621285347</v>
      </c>
      <c r="C3032" s="20">
        <v>-10.34439295461868</v>
      </c>
      <c r="D3032" s="20">
        <v>-2.694207845393003E-2</v>
      </c>
      <c r="F3032" s="20">
        <v>73.121808898614148</v>
      </c>
      <c r="G3032" s="20">
        <v>1.1172500000000001</v>
      </c>
    </row>
    <row r="3033" spans="1:7" x14ac:dyDescent="0.35">
      <c r="A3033" s="20">
        <v>3009</v>
      </c>
      <c r="B3033" s="20">
        <v>11.356059621285347</v>
      </c>
      <c r="C3033" s="20">
        <v>-10.158499621285348</v>
      </c>
      <c r="D3033" s="20">
        <v>-2.6457917344360711E-2</v>
      </c>
      <c r="F3033" s="20">
        <v>73.146122052030151</v>
      </c>
      <c r="G3033" s="20">
        <v>1.1175999999999999</v>
      </c>
    </row>
    <row r="3034" spans="1:7" x14ac:dyDescent="0.35">
      <c r="A3034" s="20">
        <v>3010</v>
      </c>
      <c r="B3034" s="20">
        <v>-5.0510951066631087</v>
      </c>
      <c r="C3034" s="20">
        <v>6.6310951066631088</v>
      </c>
      <c r="D3034" s="20">
        <v>1.7270755798137086E-2</v>
      </c>
      <c r="F3034" s="20">
        <v>73.17043520544614</v>
      </c>
      <c r="G3034" s="20">
        <v>1.1176666666666666</v>
      </c>
    </row>
    <row r="3035" spans="1:7" x14ac:dyDescent="0.35">
      <c r="A3035" s="20">
        <v>3011</v>
      </c>
      <c r="B3035" s="20">
        <v>12.996775094080192</v>
      </c>
      <c r="C3035" s="20">
        <v>-11.760108427413526</v>
      </c>
      <c r="D3035" s="20">
        <v>-3.0629324047152698E-2</v>
      </c>
      <c r="F3035" s="20">
        <v>73.194748358862142</v>
      </c>
      <c r="G3035" s="20">
        <v>1.1178571428571429</v>
      </c>
    </row>
    <row r="3036" spans="1:7" x14ac:dyDescent="0.35">
      <c r="A3036" s="20">
        <v>3012</v>
      </c>
      <c r="B3036" s="20">
        <v>16.278206039669882</v>
      </c>
      <c r="C3036" s="20">
        <v>-15.106956039669882</v>
      </c>
      <c r="D3036" s="20">
        <v>-3.9346223273462405E-2</v>
      </c>
      <c r="F3036" s="20">
        <v>73.219061512278145</v>
      </c>
      <c r="G3036" s="20">
        <v>1.1179285714285714</v>
      </c>
    </row>
    <row r="3037" spans="1:7" x14ac:dyDescent="0.35">
      <c r="A3037" s="20">
        <v>3013</v>
      </c>
      <c r="B3037" s="20">
        <v>11.356059621285347</v>
      </c>
      <c r="C3037" s="20">
        <v>-9.7864596212853474</v>
      </c>
      <c r="D3037" s="20">
        <v>-2.5488935315934894E-2</v>
      </c>
      <c r="F3037" s="20">
        <v>73.243374665694134</v>
      </c>
      <c r="G3037" s="20">
        <v>1.1187499999999999</v>
      </c>
    </row>
    <row r="3038" spans="1:7" x14ac:dyDescent="0.35">
      <c r="A3038" s="20">
        <v>3014</v>
      </c>
      <c r="B3038" s="20">
        <v>12.44986993648191</v>
      </c>
      <c r="C3038" s="20">
        <v>-11.31882993648191</v>
      </c>
      <c r="D3038" s="20">
        <v>-2.9480009652884342E-2</v>
      </c>
      <c r="F3038" s="20">
        <v>73.267687819110137</v>
      </c>
      <c r="G3038" s="20">
        <v>1.1188571428571428</v>
      </c>
    </row>
    <row r="3039" spans="1:7" x14ac:dyDescent="0.35">
      <c r="A3039" s="20">
        <v>3015</v>
      </c>
      <c r="B3039" s="20">
        <v>19.012731827661291</v>
      </c>
      <c r="C3039" s="20">
        <v>-17.980967121778939</v>
      </c>
      <c r="D3039" s="20">
        <v>-4.6831614865926408E-2</v>
      </c>
      <c r="F3039" s="20">
        <v>73.292000972526139</v>
      </c>
      <c r="G3039" s="20">
        <v>1.118936170212766</v>
      </c>
    </row>
    <row r="3040" spans="1:7" x14ac:dyDescent="0.35">
      <c r="A3040" s="20">
        <v>3016</v>
      </c>
      <c r="B3040" s="20">
        <v>-5.0510951066631087</v>
      </c>
      <c r="C3040" s="20">
        <v>6.0772127537219323</v>
      </c>
      <c r="D3040" s="20">
        <v>1.5828163480477143E-2</v>
      </c>
      <c r="F3040" s="20">
        <v>73.316314125942128</v>
      </c>
      <c r="G3040" s="20">
        <v>1.119</v>
      </c>
    </row>
    <row r="3041" spans="1:7" x14ac:dyDescent="0.35">
      <c r="A3041" s="20">
        <v>3017</v>
      </c>
      <c r="B3041" s="20">
        <v>11.356059621285347</v>
      </c>
      <c r="C3041" s="20">
        <v>-10.297650530376256</v>
      </c>
      <c r="D3041" s="20">
        <v>-2.6820337326481463E-2</v>
      </c>
      <c r="F3041" s="20">
        <v>73.340627279358131</v>
      </c>
      <c r="G3041" s="20">
        <v>1.1199130434782609</v>
      </c>
    </row>
    <row r="3042" spans="1:7" x14ac:dyDescent="0.35">
      <c r="A3042" s="20">
        <v>3018</v>
      </c>
      <c r="B3042" s="20">
        <v>4.7931977301059661</v>
      </c>
      <c r="C3042" s="20">
        <v>-3.7860548729631089</v>
      </c>
      <c r="D3042" s="20">
        <v>-9.8608190800323573E-3</v>
      </c>
      <c r="F3042" s="20">
        <v>73.364940432774134</v>
      </c>
      <c r="G3042" s="20">
        <v>1.1200000000000001</v>
      </c>
    </row>
    <row r="3043" spans="1:7" x14ac:dyDescent="0.35">
      <c r="A3043" s="20">
        <v>3019</v>
      </c>
      <c r="B3043" s="20">
        <v>12.44986993648191</v>
      </c>
      <c r="C3043" s="20">
        <v>-11.237536603148577</v>
      </c>
      <c r="D3043" s="20">
        <v>-2.9268280325309808E-2</v>
      </c>
      <c r="F3043" s="20">
        <v>73.389253586190122</v>
      </c>
      <c r="G3043" s="20">
        <v>1.1200000000000001</v>
      </c>
    </row>
    <row r="3044" spans="1:7" x14ac:dyDescent="0.35">
      <c r="A3044" s="20">
        <v>3020</v>
      </c>
      <c r="B3044" s="20">
        <v>-5.0510951066631087</v>
      </c>
      <c r="C3044" s="20">
        <v>6.056809392377394</v>
      </c>
      <c r="D3044" s="20">
        <v>1.5775022714800507E-2</v>
      </c>
      <c r="F3044" s="20">
        <v>73.413566739606125</v>
      </c>
      <c r="G3044" s="20">
        <v>1.1200000000000001</v>
      </c>
    </row>
    <row r="3045" spans="1:7" x14ac:dyDescent="0.35">
      <c r="A3045" s="20">
        <v>3021</v>
      </c>
      <c r="B3045" s="20">
        <v>8.0746286756956565</v>
      </c>
      <c r="C3045" s="20">
        <v>-6.9144064534734344</v>
      </c>
      <c r="D3045" s="20">
        <v>-1.8008643131510699E-2</v>
      </c>
      <c r="F3045" s="20">
        <v>73.437879893022128</v>
      </c>
      <c r="G3045" s="20">
        <v>1.121</v>
      </c>
    </row>
    <row r="3046" spans="1:7" x14ac:dyDescent="0.35">
      <c r="A3046" s="20">
        <v>3022</v>
      </c>
      <c r="B3046" s="20">
        <v>3.1524822573111209</v>
      </c>
      <c r="C3046" s="20">
        <v>-2.1436822573111209</v>
      </c>
      <c r="D3046" s="20">
        <v>-5.583242613669933E-3</v>
      </c>
      <c r="F3046" s="20">
        <v>73.462193046438117</v>
      </c>
      <c r="G3046" s="20">
        <v>1.1210242048409682</v>
      </c>
    </row>
    <row r="3047" spans="1:7" x14ac:dyDescent="0.35">
      <c r="A3047" s="20">
        <v>3023</v>
      </c>
      <c r="B3047" s="20">
        <v>3.1524822573111209</v>
      </c>
      <c r="C3047" s="20">
        <v>-2.1224822573111206</v>
      </c>
      <c r="D3047" s="20">
        <v>-5.5280269943746218E-3</v>
      </c>
      <c r="F3047" s="20">
        <v>73.486506199854119</v>
      </c>
      <c r="G3047" s="20">
        <v>1.1210500000000001</v>
      </c>
    </row>
    <row r="3048" spans="1:7" x14ac:dyDescent="0.35">
      <c r="A3048" s="20">
        <v>3024</v>
      </c>
      <c r="B3048" s="20">
        <v>11.356059621285347</v>
      </c>
      <c r="C3048" s="20">
        <v>-8.8918596212853469</v>
      </c>
      <c r="D3048" s="20">
        <v>-2.3158940362086558E-2</v>
      </c>
      <c r="F3048" s="20">
        <v>73.510819353270122</v>
      </c>
      <c r="G3048" s="20">
        <v>1.1210606060606061</v>
      </c>
    </row>
    <row r="3049" spans="1:7" x14ac:dyDescent="0.35">
      <c r="A3049" s="20">
        <v>3025</v>
      </c>
      <c r="B3049" s="20">
        <v>12.44986993648191</v>
      </c>
      <c r="C3049" s="20">
        <v>-9.4278699364819101</v>
      </c>
      <c r="D3049" s="20">
        <v>-2.455498477257018E-2</v>
      </c>
      <c r="F3049" s="20">
        <v>73.535132506686111</v>
      </c>
      <c r="G3049" s="20">
        <v>1.121664</v>
      </c>
    </row>
    <row r="3050" spans="1:7" x14ac:dyDescent="0.35">
      <c r="A3050" s="20">
        <v>3026</v>
      </c>
      <c r="B3050" s="20">
        <v>20.106542142857855</v>
      </c>
      <c r="C3050" s="20">
        <v>-18.673208809524521</v>
      </c>
      <c r="D3050" s="20">
        <v>-4.863456550228977E-2</v>
      </c>
      <c r="F3050" s="20">
        <v>73.559445660102114</v>
      </c>
      <c r="G3050" s="20">
        <v>1.1225000000000001</v>
      </c>
    </row>
    <row r="3051" spans="1:7" x14ac:dyDescent="0.35">
      <c r="A3051" s="20">
        <v>3027</v>
      </c>
      <c r="B3051" s="20">
        <v>11.356059621285347</v>
      </c>
      <c r="C3051" s="20">
        <v>-10.041659621285348</v>
      </c>
      <c r="D3051" s="20">
        <v>-2.6153606355753915E-2</v>
      </c>
      <c r="F3051" s="20">
        <v>73.583758813518116</v>
      </c>
      <c r="G3051" s="20">
        <v>1.1226666666666667</v>
      </c>
    </row>
    <row r="3052" spans="1:7" x14ac:dyDescent="0.35">
      <c r="A3052" s="20">
        <v>3028</v>
      </c>
      <c r="B3052" s="20">
        <v>11.356059621285347</v>
      </c>
      <c r="C3052" s="20">
        <v>-9.6758596212853476</v>
      </c>
      <c r="D3052" s="20">
        <v>-2.5200876471875397E-2</v>
      </c>
      <c r="F3052" s="20">
        <v>73.608071966934105</v>
      </c>
      <c r="G3052" s="20">
        <v>1.1226666666666667</v>
      </c>
    </row>
    <row r="3053" spans="1:7" x14ac:dyDescent="0.35">
      <c r="A3053" s="20">
        <v>3029</v>
      </c>
      <c r="B3053" s="20">
        <v>11.902964778883629</v>
      </c>
      <c r="C3053" s="20">
        <v>-10.806198112216961</v>
      </c>
      <c r="D3053" s="20">
        <v>-2.8144854763861988E-2</v>
      </c>
      <c r="F3053" s="20">
        <v>73.632385120350108</v>
      </c>
      <c r="G3053" s="20">
        <v>1.1229714285714285</v>
      </c>
    </row>
    <row r="3054" spans="1:7" x14ac:dyDescent="0.35">
      <c r="A3054" s="20">
        <v>3030</v>
      </c>
      <c r="B3054" s="20">
        <v>11.356059621285347</v>
      </c>
      <c r="C3054" s="20">
        <v>-10.289202478428203</v>
      </c>
      <c r="D3054" s="20">
        <v>-2.6798334287795111E-2</v>
      </c>
      <c r="F3054" s="20">
        <v>73.656698273766111</v>
      </c>
      <c r="G3054" s="20">
        <v>1.1230249999999999</v>
      </c>
    </row>
    <row r="3055" spans="1:7" x14ac:dyDescent="0.35">
      <c r="A3055" s="20">
        <v>3031</v>
      </c>
      <c r="B3055" s="20">
        <v>-5.0510951066631087</v>
      </c>
      <c r="C3055" s="20">
        <v>6.0510951066631087</v>
      </c>
      <c r="D3055" s="20">
        <v>1.5760139798548404E-2</v>
      </c>
      <c r="F3055" s="20">
        <v>73.681011427182099</v>
      </c>
      <c r="G3055" s="20">
        <v>1.1232142857142857</v>
      </c>
    </row>
    <row r="3056" spans="1:7" x14ac:dyDescent="0.35">
      <c r="A3056" s="20">
        <v>3032</v>
      </c>
      <c r="B3056" s="20">
        <v>11.356059621285347</v>
      </c>
      <c r="C3056" s="20">
        <v>-10.084059621285347</v>
      </c>
      <c r="D3056" s="20">
        <v>-2.6264037594344532E-2</v>
      </c>
      <c r="F3056" s="20">
        <v>73.705324580598102</v>
      </c>
      <c r="G3056" s="20">
        <v>1.1236044444444444</v>
      </c>
    </row>
    <row r="3057" spans="1:7" x14ac:dyDescent="0.35">
      <c r="A3057" s="20">
        <v>3033</v>
      </c>
      <c r="B3057" s="20">
        <v>11.356059621285347</v>
      </c>
      <c r="C3057" s="20">
        <v>-9.8907262879520133</v>
      </c>
      <c r="D3057" s="20">
        <v>-2.5760498927814974E-2</v>
      </c>
      <c r="F3057" s="20">
        <v>73.729637734014105</v>
      </c>
      <c r="G3057" s="20">
        <v>1.1240000000000001</v>
      </c>
    </row>
    <row r="3058" spans="1:7" x14ac:dyDescent="0.35">
      <c r="A3058" s="20">
        <v>3034</v>
      </c>
      <c r="B3058" s="20">
        <v>10.809154463687065</v>
      </c>
      <c r="C3058" s="20">
        <v>-9.6837944636870645</v>
      </c>
      <c r="D3058" s="20">
        <v>-2.5221542850989619E-2</v>
      </c>
      <c r="F3058" s="20">
        <v>73.753950887430094</v>
      </c>
      <c r="G3058" s="20">
        <v>1.125</v>
      </c>
    </row>
    <row r="3059" spans="1:7" x14ac:dyDescent="0.35">
      <c r="A3059" s="20">
        <v>3035</v>
      </c>
      <c r="B3059" s="20">
        <v>11.356059621285347</v>
      </c>
      <c r="C3059" s="20">
        <v>-10.268191221285347</v>
      </c>
      <c r="D3059" s="20">
        <v>-2.6743610251223609E-2</v>
      </c>
      <c r="F3059" s="20">
        <v>73.778264040846096</v>
      </c>
      <c r="G3059" s="20">
        <v>1.125</v>
      </c>
    </row>
    <row r="3060" spans="1:7" x14ac:dyDescent="0.35">
      <c r="A3060" s="20">
        <v>3036</v>
      </c>
      <c r="B3060" s="20">
        <v>8.0746286756956565</v>
      </c>
      <c r="C3060" s="20">
        <v>-6.8073086756956567</v>
      </c>
      <c r="D3060" s="20">
        <v>-1.772970586145638E-2</v>
      </c>
      <c r="F3060" s="20">
        <v>73.802577194262099</v>
      </c>
      <c r="G3060" s="20">
        <v>1.1253599999999999</v>
      </c>
    </row>
    <row r="3061" spans="1:7" x14ac:dyDescent="0.35">
      <c r="A3061" s="20">
        <v>3037</v>
      </c>
      <c r="B3061" s="20">
        <v>-13.254672470637335</v>
      </c>
      <c r="C3061" s="20">
        <v>15.386672470637334</v>
      </c>
      <c r="D3061" s="20">
        <v>4.0074747611337017E-2</v>
      </c>
      <c r="F3061" s="20">
        <v>73.826890347678088</v>
      </c>
      <c r="G3061" s="20">
        <v>1.1263736263736264</v>
      </c>
    </row>
    <row r="3062" spans="1:7" x14ac:dyDescent="0.35">
      <c r="A3062" s="20">
        <v>3038</v>
      </c>
      <c r="B3062" s="20">
        <v>-5.0510951066631087</v>
      </c>
      <c r="C3062" s="20">
        <v>6.0560951066631086</v>
      </c>
      <c r="D3062" s="20">
        <v>1.5773162350268995E-2</v>
      </c>
      <c r="F3062" s="20">
        <v>73.851203501094091</v>
      </c>
      <c r="G3062" s="20">
        <v>1.1268</v>
      </c>
    </row>
    <row r="3063" spans="1:7" x14ac:dyDescent="0.35">
      <c r="A3063" s="20">
        <v>3039</v>
      </c>
      <c r="B3063" s="20">
        <v>12.996775094080192</v>
      </c>
      <c r="C3063" s="20">
        <v>-11.909636094080192</v>
      </c>
      <c r="D3063" s="20">
        <v>-3.101877040171792E-2</v>
      </c>
      <c r="F3063" s="20">
        <v>73.875516654510093</v>
      </c>
      <c r="G3063" s="20">
        <v>1.1268750000000001</v>
      </c>
    </row>
    <row r="3064" spans="1:7" x14ac:dyDescent="0.35">
      <c r="A3064" s="20">
        <v>3040</v>
      </c>
      <c r="B3064" s="20">
        <v>25.575593718840675</v>
      </c>
      <c r="C3064" s="20">
        <v>-24.500593718840676</v>
      </c>
      <c r="D3064" s="20">
        <v>-6.3812049777763266E-2</v>
      </c>
      <c r="F3064" s="20">
        <v>73.899829807926082</v>
      </c>
      <c r="G3064" s="20">
        <v>1.127</v>
      </c>
    </row>
    <row r="3065" spans="1:7" x14ac:dyDescent="0.35">
      <c r="A3065" s="20">
        <v>3041</v>
      </c>
      <c r="B3065" s="20">
        <v>11.356059621285347</v>
      </c>
      <c r="C3065" s="20">
        <v>-10.251240344176914</v>
      </c>
      <c r="D3065" s="20">
        <v>-2.6699461516452815E-2</v>
      </c>
      <c r="F3065" s="20">
        <v>73.924142961342085</v>
      </c>
      <c r="G3065" s="20">
        <v>1.1276666666666666</v>
      </c>
    </row>
    <row r="3066" spans="1:7" x14ac:dyDescent="0.35">
      <c r="A3066" s="20">
        <v>3042</v>
      </c>
      <c r="B3066" s="20">
        <v>11.356059621285347</v>
      </c>
      <c r="C3066" s="20">
        <v>-10.076059621285347</v>
      </c>
      <c r="D3066" s="20">
        <v>-2.6243201511591589E-2</v>
      </c>
      <c r="F3066" s="20">
        <v>73.948456114758088</v>
      </c>
      <c r="G3066" s="20">
        <v>1.127715</v>
      </c>
    </row>
    <row r="3067" spans="1:7" x14ac:dyDescent="0.35">
      <c r="A3067" s="20">
        <v>3043</v>
      </c>
      <c r="B3067" s="20">
        <v>12.996775094080192</v>
      </c>
      <c r="C3067" s="20">
        <v>-11.896708427413525</v>
      </c>
      <c r="D3067" s="20">
        <v>-3.0985100160159273E-2</v>
      </c>
      <c r="F3067" s="20">
        <v>73.972769268174076</v>
      </c>
      <c r="G3067" s="20">
        <v>1.1279999999999999</v>
      </c>
    </row>
    <row r="3068" spans="1:7" x14ac:dyDescent="0.35">
      <c r="A3068" s="20">
        <v>3044</v>
      </c>
      <c r="B3068" s="20">
        <v>19.559636985259573</v>
      </c>
      <c r="C3068" s="20">
        <v>-18.466220318592907</v>
      </c>
      <c r="D3068" s="20">
        <v>-4.8095461836544916E-2</v>
      </c>
      <c r="F3068" s="20">
        <v>73.997082421590079</v>
      </c>
      <c r="G3068" s="20">
        <v>1.12815</v>
      </c>
    </row>
    <row r="3069" spans="1:7" x14ac:dyDescent="0.35">
      <c r="A3069" s="20">
        <v>3045</v>
      </c>
      <c r="B3069" s="20">
        <v>11.356059621285347</v>
      </c>
      <c r="C3069" s="20">
        <v>-10.028994621285346</v>
      </c>
      <c r="D3069" s="20">
        <v>-2.612062023224565E-2</v>
      </c>
      <c r="F3069" s="20">
        <v>74.021395575006082</v>
      </c>
      <c r="G3069" s="20">
        <v>1.1283333333333334</v>
      </c>
    </row>
    <row r="3070" spans="1:7" x14ac:dyDescent="0.35">
      <c r="A3070" s="20">
        <v>3046</v>
      </c>
      <c r="B3070" s="20">
        <v>11.356059621285347</v>
      </c>
      <c r="C3070" s="20">
        <v>-9.4475786086271185</v>
      </c>
      <c r="D3070" s="20">
        <v>-2.4606316213041213E-2</v>
      </c>
      <c r="F3070" s="20">
        <v>74.045708728422071</v>
      </c>
      <c r="G3070" s="20">
        <v>1.1285000000000001</v>
      </c>
    </row>
    <row r="3071" spans="1:7" x14ac:dyDescent="0.35">
      <c r="A3071" s="20">
        <v>3047</v>
      </c>
      <c r="B3071" s="20">
        <v>3.6993874149094026</v>
      </c>
      <c r="C3071" s="20">
        <v>-2.2093874149094024</v>
      </c>
      <c r="D3071" s="20">
        <v>-5.7543723762965874E-3</v>
      </c>
      <c r="F3071" s="20">
        <v>74.070021881838073</v>
      </c>
      <c r="G3071" s="20">
        <v>1.1291099999999998</v>
      </c>
    </row>
    <row r="3072" spans="1:7" x14ac:dyDescent="0.35">
      <c r="A3072" s="20">
        <v>3048</v>
      </c>
      <c r="B3072" s="20">
        <v>11.902964778883629</v>
      </c>
      <c r="C3072" s="20">
        <v>-10.238964778883629</v>
      </c>
      <c r="D3072" s="20">
        <v>-2.6667489679666555E-2</v>
      </c>
      <c r="F3072" s="20">
        <v>74.094335035254076</v>
      </c>
      <c r="G3072" s="20">
        <v>1.1292</v>
      </c>
    </row>
    <row r="3073" spans="1:7" x14ac:dyDescent="0.35">
      <c r="A3073" s="20">
        <v>3049</v>
      </c>
      <c r="B3073" s="20">
        <v>11.356059621285347</v>
      </c>
      <c r="C3073" s="20">
        <v>-10.28939295461868</v>
      </c>
      <c r="D3073" s="20">
        <v>-2.6798830385003518E-2</v>
      </c>
      <c r="F3073" s="20">
        <v>74.118648188670065</v>
      </c>
      <c r="G3073" s="20">
        <v>1.1292857142857142</v>
      </c>
    </row>
    <row r="3074" spans="1:7" x14ac:dyDescent="0.35">
      <c r="A3074" s="20">
        <v>3050</v>
      </c>
      <c r="B3074" s="20">
        <v>11.356059621285347</v>
      </c>
      <c r="C3074" s="20">
        <v>-10.296059621285346</v>
      </c>
      <c r="D3074" s="20">
        <v>-2.6816193787297639E-2</v>
      </c>
      <c r="F3074" s="20">
        <v>74.142961342086068</v>
      </c>
      <c r="G3074" s="20">
        <v>1.1292973333333334</v>
      </c>
    </row>
    <row r="3075" spans="1:7" x14ac:dyDescent="0.35">
      <c r="A3075" s="20">
        <v>3051</v>
      </c>
      <c r="B3075" s="20">
        <v>11.356059621285347</v>
      </c>
      <c r="C3075" s="20">
        <v>-11.119773906999633</v>
      </c>
      <c r="D3075" s="20">
        <v>-2.8961566165038609E-2</v>
      </c>
      <c r="F3075" s="20">
        <v>74.16727449550207</v>
      </c>
      <c r="G3075" s="20">
        <v>1.1293199999999999</v>
      </c>
    </row>
    <row r="3076" spans="1:7" x14ac:dyDescent="0.35">
      <c r="A3076" s="20">
        <v>3052</v>
      </c>
      <c r="B3076" s="20">
        <v>11.356059621285347</v>
      </c>
      <c r="C3076" s="20">
        <v>-11.354559621285347</v>
      </c>
      <c r="D3076" s="20">
        <v>-2.9573067986546984E-2</v>
      </c>
      <c r="F3076" s="20">
        <v>74.191587648918059</v>
      </c>
      <c r="G3076" s="20">
        <v>1.1294117647058823</v>
      </c>
    </row>
    <row r="3077" spans="1:7" x14ac:dyDescent="0.35">
      <c r="A3077" s="20">
        <v>3053</v>
      </c>
      <c r="B3077" s="20">
        <v>-0.67585384587685482</v>
      </c>
      <c r="C3077" s="20">
        <v>0.67985384587685482</v>
      </c>
      <c r="D3077" s="20">
        <v>1.7706863740749566E-3</v>
      </c>
      <c r="F3077" s="20">
        <v>74.215900802334062</v>
      </c>
      <c r="G3077" s="20">
        <v>1.1294999999999999</v>
      </c>
    </row>
    <row r="3078" spans="1:7" x14ac:dyDescent="0.35">
      <c r="A3078" s="20">
        <v>3054</v>
      </c>
      <c r="B3078" s="20">
        <v>6.980818360499093</v>
      </c>
      <c r="C3078" s="20">
        <v>-6.980818360499093</v>
      </c>
      <c r="D3078" s="20">
        <v>-1.8181613630331658E-2</v>
      </c>
      <c r="F3078" s="20">
        <v>74.240213955750065</v>
      </c>
      <c r="G3078" s="20">
        <v>1.1299999999999999</v>
      </c>
    </row>
    <row r="3079" spans="1:7" x14ac:dyDescent="0.35">
      <c r="A3079" s="20">
        <v>3055</v>
      </c>
      <c r="B3079" s="20">
        <v>-5.0510951066631087</v>
      </c>
      <c r="C3079" s="20">
        <v>5.0511451066631086</v>
      </c>
      <c r="D3079" s="20">
        <v>1.3155759679947192E-2</v>
      </c>
      <c r="F3079" s="20">
        <v>74.264527109166053</v>
      </c>
      <c r="G3079" s="20">
        <v>1.1299999999999999</v>
      </c>
    </row>
    <row r="3080" spans="1:7" x14ac:dyDescent="0.35">
      <c r="A3080" s="20">
        <v>3056</v>
      </c>
      <c r="B3080" s="20">
        <v>-5.0510951066631087</v>
      </c>
      <c r="C3080" s="20">
        <v>5.0510951066631087</v>
      </c>
      <c r="D3080" s="20">
        <v>1.3155629454429987E-2</v>
      </c>
      <c r="F3080" s="20">
        <v>74.288840262582056</v>
      </c>
      <c r="G3080" s="20">
        <v>1.1299999999999999</v>
      </c>
    </row>
    <row r="3081" spans="1:7" x14ac:dyDescent="0.35">
      <c r="A3081" s="20">
        <v>3057</v>
      </c>
      <c r="B3081" s="20">
        <v>11.356059621285347</v>
      </c>
      <c r="C3081" s="20">
        <v>-11.356059621285347</v>
      </c>
      <c r="D3081" s="20">
        <v>-2.9576974752063161E-2</v>
      </c>
      <c r="F3081" s="20">
        <v>74.313153415998059</v>
      </c>
      <c r="G3081" s="20">
        <v>1.1300013888888889</v>
      </c>
    </row>
    <row r="3082" spans="1:7" x14ac:dyDescent="0.35">
      <c r="A3082" s="20">
        <v>3058</v>
      </c>
      <c r="B3082" s="20">
        <v>0.41795646931970865</v>
      </c>
      <c r="C3082" s="20">
        <v>-0.417789802653042</v>
      </c>
      <c r="D3082" s="20">
        <v>-1.0881378626770399E-3</v>
      </c>
      <c r="F3082" s="20">
        <v>74.337466569414048</v>
      </c>
      <c r="G3082" s="20">
        <v>1.13015</v>
      </c>
    </row>
    <row r="3083" spans="1:7" x14ac:dyDescent="0.35">
      <c r="A3083" s="20">
        <v>3059</v>
      </c>
      <c r="B3083" s="20">
        <v>11.356059621285347</v>
      </c>
      <c r="C3083" s="20">
        <v>-11.32599295461868</v>
      </c>
      <c r="D3083" s="20">
        <v>-2.9498665807716668E-2</v>
      </c>
      <c r="F3083" s="20">
        <v>74.36177972283005</v>
      </c>
      <c r="G3083" s="20">
        <v>1.130176111111111</v>
      </c>
    </row>
    <row r="3084" spans="1:7" x14ac:dyDescent="0.35">
      <c r="A3084" s="20">
        <v>3060</v>
      </c>
      <c r="B3084" s="20">
        <v>11.356059621285347</v>
      </c>
      <c r="C3084" s="20">
        <v>-11.35453689401262</v>
      </c>
      <c r="D3084" s="20">
        <v>-2.9573008793130073E-2</v>
      </c>
      <c r="F3084" s="20">
        <v>74.386092876246053</v>
      </c>
      <c r="G3084" s="20">
        <v>1.1303159999999999</v>
      </c>
    </row>
    <row r="3085" spans="1:7" x14ac:dyDescent="0.35">
      <c r="A3085" s="20">
        <v>3061</v>
      </c>
      <c r="B3085" s="20">
        <v>11.356059621285347</v>
      </c>
      <c r="C3085" s="20">
        <v>-11.356059621285347</v>
      </c>
      <c r="D3085" s="20">
        <v>-2.9576974752063161E-2</v>
      </c>
      <c r="F3085" s="20">
        <v>74.410406029662042</v>
      </c>
      <c r="G3085" s="20">
        <v>1.13104</v>
      </c>
    </row>
    <row r="3086" spans="1:7" x14ac:dyDescent="0.35">
      <c r="A3086" s="20">
        <v>3062</v>
      </c>
      <c r="B3086" s="20">
        <v>11.902964778883629</v>
      </c>
      <c r="C3086" s="20">
        <v>-11.234564778883628</v>
      </c>
      <c r="D3086" s="20">
        <v>-2.9260540178270848E-2</v>
      </c>
      <c r="F3086" s="20">
        <v>74.434719183078045</v>
      </c>
      <c r="G3086" s="20">
        <v>1.1325000000000001</v>
      </c>
    </row>
    <row r="3087" spans="1:7" x14ac:dyDescent="0.35">
      <c r="A3087" s="20">
        <v>3063</v>
      </c>
      <c r="B3087" s="20">
        <v>8.6215338332939382</v>
      </c>
      <c r="C3087" s="20">
        <v>-8.4258671666272722</v>
      </c>
      <c r="D3087" s="20">
        <v>-2.1945258193648471E-2</v>
      </c>
      <c r="F3087" s="20">
        <v>74.459032336494047</v>
      </c>
      <c r="G3087" s="20">
        <v>1.133</v>
      </c>
    </row>
    <row r="3088" spans="1:7" x14ac:dyDescent="0.35">
      <c r="A3088" s="20">
        <v>3064</v>
      </c>
      <c r="B3088" s="20">
        <v>10.809154463687065</v>
      </c>
      <c r="C3088" s="20">
        <v>-10.696207797020399</v>
      </c>
      <c r="D3088" s="20">
        <v>-2.7858383850179698E-2</v>
      </c>
      <c r="F3088" s="20">
        <v>74.483345489910036</v>
      </c>
      <c r="G3088" s="20">
        <v>1.1333333333333333</v>
      </c>
    </row>
    <row r="3089" spans="1:7" x14ac:dyDescent="0.35">
      <c r="A3089" s="20">
        <v>3065</v>
      </c>
      <c r="B3089" s="20">
        <v>14.090585409276756</v>
      </c>
      <c r="C3089" s="20">
        <v>-14.090185409276755</v>
      </c>
      <c r="D3089" s="20">
        <v>-3.66980336490077E-2</v>
      </c>
      <c r="F3089" s="20">
        <v>74.507658643326039</v>
      </c>
      <c r="G3089" s="20">
        <v>1.1333333333333333</v>
      </c>
    </row>
    <row r="3090" spans="1:7" x14ac:dyDescent="0.35">
      <c r="A3090" s="20">
        <v>3066</v>
      </c>
      <c r="B3090" s="20">
        <v>11.356059621285347</v>
      </c>
      <c r="C3090" s="20">
        <v>-11.236202478428204</v>
      </c>
      <c r="D3090" s="20">
        <v>-2.9264805583675255E-2</v>
      </c>
      <c r="F3090" s="20">
        <v>74.531971796742042</v>
      </c>
      <c r="G3090" s="20">
        <v>1.1333333333333333</v>
      </c>
    </row>
    <row r="3091" spans="1:7" x14ac:dyDescent="0.35">
      <c r="A3091" s="20">
        <v>3067</v>
      </c>
      <c r="B3091" s="20">
        <v>11.356059621285347</v>
      </c>
      <c r="C3091" s="20">
        <v>-11.331059621285346</v>
      </c>
      <c r="D3091" s="20">
        <v>-2.95118619934602E-2</v>
      </c>
      <c r="F3091" s="20">
        <v>74.55628495015803</v>
      </c>
      <c r="G3091" s="20">
        <v>1.1339285714285714</v>
      </c>
    </row>
    <row r="3092" spans="1:7" x14ac:dyDescent="0.35">
      <c r="A3092" s="20">
        <v>3068</v>
      </c>
      <c r="B3092" s="20">
        <v>11.356059621285347</v>
      </c>
      <c r="C3092" s="20">
        <v>-11.355359621285347</v>
      </c>
      <c r="D3092" s="20">
        <v>-2.9575151594822279E-2</v>
      </c>
      <c r="F3092" s="20">
        <v>74.580598103574033</v>
      </c>
      <c r="G3092" s="20">
        <v>1.1342219999999998</v>
      </c>
    </row>
    <row r="3093" spans="1:7" x14ac:dyDescent="0.35">
      <c r="A3093" s="20">
        <v>3069</v>
      </c>
      <c r="B3093" s="20">
        <v>11.356059621285347</v>
      </c>
      <c r="C3093" s="20">
        <v>-11.215059621285347</v>
      </c>
      <c r="D3093" s="20">
        <v>-2.9209738793542463E-2</v>
      </c>
      <c r="F3093" s="20">
        <v>74.604911256990036</v>
      </c>
      <c r="G3093" s="20">
        <v>1.1345714285714286</v>
      </c>
    </row>
    <row r="3094" spans="1:7" x14ac:dyDescent="0.35">
      <c r="A3094" s="20">
        <v>3070</v>
      </c>
      <c r="B3094" s="20">
        <v>16.278206039669882</v>
      </c>
      <c r="C3094" s="20">
        <v>-16.244806039669882</v>
      </c>
      <c r="D3094" s="20">
        <v>-4.2309765368517549E-2</v>
      </c>
      <c r="F3094" s="20">
        <v>74.629224410406025</v>
      </c>
      <c r="G3094" s="20">
        <v>1.1346000000000001</v>
      </c>
    </row>
    <row r="3095" spans="1:7" x14ac:dyDescent="0.35">
      <c r="A3095" s="20">
        <v>3071</v>
      </c>
      <c r="B3095" s="20">
        <v>17.918921512464728</v>
      </c>
      <c r="C3095" s="20">
        <v>-17.321171512464726</v>
      </c>
      <c r="D3095" s="20">
        <v>-4.5113170376463625E-2</v>
      </c>
      <c r="F3095" s="20">
        <v>74.653537563822027</v>
      </c>
      <c r="G3095" s="20">
        <v>1.1346153846153846</v>
      </c>
    </row>
    <row r="3096" spans="1:7" x14ac:dyDescent="0.35">
      <c r="A3096" s="20">
        <v>3072</v>
      </c>
      <c r="B3096" s="20">
        <v>19.559636985259573</v>
      </c>
      <c r="C3096" s="20">
        <v>-19.559470318592908</v>
      </c>
      <c r="D3096" s="20">
        <v>-5.0942842770252378E-2</v>
      </c>
      <c r="F3096" s="20">
        <v>74.67785071723803</v>
      </c>
      <c r="G3096" s="20">
        <v>1.1351849999999999</v>
      </c>
    </row>
    <row r="3097" spans="1:7" x14ac:dyDescent="0.35">
      <c r="A3097" s="20">
        <v>3073</v>
      </c>
      <c r="B3097" s="20">
        <v>-3.9572847914665452</v>
      </c>
      <c r="C3097" s="20">
        <v>3.9575151486094025</v>
      </c>
      <c r="D3097" s="20">
        <v>1.0307389141558524E-2</v>
      </c>
      <c r="F3097" s="20">
        <v>74.702163870654019</v>
      </c>
      <c r="G3097" s="20">
        <v>1.1356666666666666</v>
      </c>
    </row>
    <row r="3098" spans="1:7" x14ac:dyDescent="0.35">
      <c r="A3098" s="20">
        <v>3074</v>
      </c>
      <c r="B3098" s="20">
        <v>11.356059621285347</v>
      </c>
      <c r="C3098" s="20">
        <v>-11.355179621285346</v>
      </c>
      <c r="D3098" s="20">
        <v>-2.9574682782960337E-2</v>
      </c>
      <c r="F3098" s="20">
        <v>74.726477024070022</v>
      </c>
      <c r="G3098" s="20">
        <v>1.1359142857142857</v>
      </c>
    </row>
    <row r="3099" spans="1:7" x14ac:dyDescent="0.35">
      <c r="A3099" s="20">
        <v>3075</v>
      </c>
      <c r="B3099" s="20">
        <v>0.41795646931970865</v>
      </c>
      <c r="C3099" s="20">
        <v>-0.33155646931970861</v>
      </c>
      <c r="D3099" s="20">
        <v>-8.6354225400256173E-4</v>
      </c>
      <c r="F3099" s="20">
        <v>74.750790177486024</v>
      </c>
      <c r="G3099" s="20">
        <v>1.13625</v>
      </c>
    </row>
    <row r="3100" spans="1:7" x14ac:dyDescent="0.35">
      <c r="A3100" s="20">
        <v>3076</v>
      </c>
      <c r="B3100" s="20">
        <v>-5.0510951066631087</v>
      </c>
      <c r="C3100" s="20">
        <v>5.2016951066631085</v>
      </c>
      <c r="D3100" s="20">
        <v>1.354786871225422E-2</v>
      </c>
      <c r="F3100" s="20">
        <v>74.775103330902013</v>
      </c>
      <c r="G3100" s="20">
        <v>1.1363000000000001</v>
      </c>
    </row>
    <row r="3101" spans="1:7" x14ac:dyDescent="0.35">
      <c r="A3101" s="20">
        <v>3077</v>
      </c>
      <c r="B3101" s="20">
        <v>11.356059621285347</v>
      </c>
      <c r="C3101" s="20">
        <v>-11.35128689401262</v>
      </c>
      <c r="D3101" s="20">
        <v>-2.9564544134511688E-2</v>
      </c>
      <c r="F3101" s="20">
        <v>74.799416484318016</v>
      </c>
      <c r="G3101" s="20">
        <v>1.1364000000000001</v>
      </c>
    </row>
    <row r="3102" spans="1:7" x14ac:dyDescent="0.35">
      <c r="A3102" s="20">
        <v>3078</v>
      </c>
      <c r="B3102" s="20">
        <v>11.356059621285347</v>
      </c>
      <c r="C3102" s="20">
        <v>-11.354876287952013</v>
      </c>
      <c r="D3102" s="20">
        <v>-2.9573892748155955E-2</v>
      </c>
      <c r="F3102" s="20">
        <v>74.823729637734019</v>
      </c>
      <c r="G3102" s="20">
        <v>1.1365000000000001</v>
      </c>
    </row>
    <row r="3103" spans="1:7" x14ac:dyDescent="0.35">
      <c r="A3103" s="20">
        <v>3079</v>
      </c>
      <c r="B3103" s="20">
        <v>11.356059621285347</v>
      </c>
      <c r="C3103" s="20">
        <v>-11.347642221426611</v>
      </c>
      <c r="D3103" s="20">
        <v>-2.9555051547060503E-2</v>
      </c>
      <c r="F3103" s="20">
        <v>74.848042791150007</v>
      </c>
      <c r="G3103" s="20">
        <v>1.1365714285714286</v>
      </c>
    </row>
    <row r="3104" spans="1:7" x14ac:dyDescent="0.35">
      <c r="A3104" s="20">
        <v>3080</v>
      </c>
      <c r="B3104" s="20">
        <v>-5.0510951066631087</v>
      </c>
      <c r="C3104" s="20">
        <v>5.0512831066631083</v>
      </c>
      <c r="D3104" s="20">
        <v>1.3156119102374679E-2</v>
      </c>
      <c r="F3104" s="20">
        <v>74.87235594456601</v>
      </c>
      <c r="G3104" s="20">
        <v>1.1366666666666667</v>
      </c>
    </row>
    <row r="3105" spans="1:7" x14ac:dyDescent="0.35">
      <c r="A3105" s="20">
        <v>3081</v>
      </c>
      <c r="B3105" s="20">
        <v>11.356059621285347</v>
      </c>
      <c r="C3105" s="20">
        <v>-11.353956621285347</v>
      </c>
      <c r="D3105" s="20">
        <v>-2.9571497466809479E-2</v>
      </c>
      <c r="F3105" s="20">
        <v>74.896669097982013</v>
      </c>
      <c r="G3105" s="20">
        <v>1.1366666666666667</v>
      </c>
    </row>
    <row r="3106" spans="1:7" x14ac:dyDescent="0.35">
      <c r="A3106" s="20">
        <v>3082</v>
      </c>
      <c r="B3106" s="20">
        <v>11.356059621285347</v>
      </c>
      <c r="C3106" s="20">
        <v>-11.356059621285347</v>
      </c>
      <c r="D3106" s="20">
        <v>-2.9576974752063161E-2</v>
      </c>
      <c r="F3106" s="20">
        <v>74.920982251398001</v>
      </c>
      <c r="G3106" s="20">
        <v>1.1372727272727272</v>
      </c>
    </row>
    <row r="3107" spans="1:7" x14ac:dyDescent="0.35">
      <c r="A3107" s="20">
        <v>3083</v>
      </c>
      <c r="B3107" s="20">
        <v>11.356059621285347</v>
      </c>
      <c r="C3107" s="20">
        <v>-11.353259621285346</v>
      </c>
      <c r="D3107" s="20">
        <v>-2.9569682123099628E-2</v>
      </c>
      <c r="F3107" s="20">
        <v>74.945295404814004</v>
      </c>
      <c r="G3107" s="20">
        <v>1.1375714285714287</v>
      </c>
    </row>
    <row r="3108" spans="1:7" x14ac:dyDescent="0.35">
      <c r="A3108" s="20">
        <v>3084</v>
      </c>
      <c r="B3108" s="20">
        <v>11.902964778883629</v>
      </c>
      <c r="C3108" s="20">
        <v>-11.787172711872049</v>
      </c>
      <c r="D3108" s="20">
        <v>-3.0699813255981086E-2</v>
      </c>
      <c r="F3108" s="20">
        <v>74.969608558230007</v>
      </c>
      <c r="G3108" s="20">
        <v>1.1377333333333333</v>
      </c>
    </row>
    <row r="3109" spans="1:7" x14ac:dyDescent="0.35">
      <c r="A3109" s="20">
        <v>3085</v>
      </c>
      <c r="B3109" s="20">
        <v>11.356059621285347</v>
      </c>
      <c r="C3109" s="20">
        <v>-11.331659621285347</v>
      </c>
      <c r="D3109" s="20">
        <v>-2.9513424699666672E-2</v>
      </c>
      <c r="F3109" s="20">
        <v>74.993921711645996</v>
      </c>
      <c r="G3109" s="20">
        <v>1.1383571428571428</v>
      </c>
    </row>
    <row r="3110" spans="1:7" x14ac:dyDescent="0.35">
      <c r="A3110" s="20">
        <v>3086</v>
      </c>
      <c r="B3110" s="20">
        <v>-5.0510951066631087</v>
      </c>
      <c r="C3110" s="20">
        <v>5.0535951066631091</v>
      </c>
      <c r="D3110" s="20">
        <v>1.3162140730290284E-2</v>
      </c>
      <c r="F3110" s="20">
        <v>75.018234865061999</v>
      </c>
      <c r="G3110" s="20">
        <v>1.1385000000000001</v>
      </c>
    </row>
    <row r="3111" spans="1:7" x14ac:dyDescent="0.35">
      <c r="A3111" s="20">
        <v>3087</v>
      </c>
      <c r="B3111" s="20">
        <v>-5.0510951066631087</v>
      </c>
      <c r="C3111" s="20">
        <v>5.0573451066631083</v>
      </c>
      <c r="D3111" s="20">
        <v>1.3171907644080725E-2</v>
      </c>
      <c r="F3111" s="20">
        <v>75.042548018478001</v>
      </c>
      <c r="G3111" s="20">
        <v>1.1388888888888888</v>
      </c>
    </row>
    <row r="3112" spans="1:7" x14ac:dyDescent="0.35">
      <c r="A3112" s="20">
        <v>3088</v>
      </c>
      <c r="B3112" s="20">
        <v>10.809154463687065</v>
      </c>
      <c r="C3112" s="20">
        <v>-10.807216002148603</v>
      </c>
      <c r="D3112" s="20">
        <v>-2.8147505868718125E-2</v>
      </c>
      <c r="F3112" s="20">
        <v>75.06686117189399</v>
      </c>
      <c r="G3112" s="20">
        <v>1.1392</v>
      </c>
    </row>
    <row r="3113" spans="1:7" x14ac:dyDescent="0.35">
      <c r="A3113" s="20">
        <v>3089</v>
      </c>
      <c r="B3113" s="20">
        <v>10.262249306088783</v>
      </c>
      <c r="C3113" s="20">
        <v>-10.028089306088784</v>
      </c>
      <c r="D3113" s="20">
        <v>-2.6118262329451518E-2</v>
      </c>
      <c r="F3113" s="20">
        <v>75.091174325309993</v>
      </c>
      <c r="G3113" s="20">
        <v>1.1399999999999999</v>
      </c>
    </row>
    <row r="3114" spans="1:7" x14ac:dyDescent="0.35">
      <c r="A3114" s="20">
        <v>3090</v>
      </c>
      <c r="B3114" s="20">
        <v>-5.0510951066631087</v>
      </c>
      <c r="C3114" s="20">
        <v>5.1019039955519974</v>
      </c>
      <c r="D3114" s="20">
        <v>1.328796173111426E-2</v>
      </c>
      <c r="F3114" s="20">
        <v>75.115487478725996</v>
      </c>
      <c r="G3114" s="20">
        <v>1.1399999999999999</v>
      </c>
    </row>
    <row r="3115" spans="1:7" x14ac:dyDescent="0.35">
      <c r="A3115" s="20">
        <v>3091</v>
      </c>
      <c r="B3115" s="20">
        <v>11.356059621285347</v>
      </c>
      <c r="C3115" s="20">
        <v>-11.196859621285347</v>
      </c>
      <c r="D3115" s="20">
        <v>-2.9162336705279509E-2</v>
      </c>
      <c r="F3115" s="20">
        <v>75.139800632141984</v>
      </c>
      <c r="G3115" s="20">
        <v>1.1399999999999999</v>
      </c>
    </row>
    <row r="3116" spans="1:7" x14ac:dyDescent="0.35">
      <c r="A3116" s="20">
        <v>3092</v>
      </c>
      <c r="B3116" s="20">
        <v>7.5277235180973747</v>
      </c>
      <c r="C3116" s="20">
        <v>-7.5158916180973749</v>
      </c>
      <c r="D3116" s="20">
        <v>-1.9575217464607522E-2</v>
      </c>
      <c r="F3116" s="20">
        <v>75.164113785557987</v>
      </c>
      <c r="G3116" s="20">
        <v>1.1399999999999999</v>
      </c>
    </row>
    <row r="3117" spans="1:7" x14ac:dyDescent="0.35">
      <c r="A3117" s="20">
        <v>3093</v>
      </c>
      <c r="B3117" s="20">
        <v>10.809154463687065</v>
      </c>
      <c r="C3117" s="20">
        <v>-10.581654463687066</v>
      </c>
      <c r="D3117" s="20">
        <v>-2.7560028508559785E-2</v>
      </c>
      <c r="F3117" s="20">
        <v>75.18842693897399</v>
      </c>
      <c r="G3117" s="20">
        <v>1.1399999999999999</v>
      </c>
    </row>
    <row r="3118" spans="1:7" x14ac:dyDescent="0.35">
      <c r="A3118" s="20">
        <v>3094</v>
      </c>
      <c r="B3118" s="20">
        <v>-5.0510951066631087</v>
      </c>
      <c r="C3118" s="20">
        <v>5.051345106663109</v>
      </c>
      <c r="D3118" s="20">
        <v>1.3156280582016016E-2</v>
      </c>
      <c r="F3118" s="20">
        <v>75.212740092389978</v>
      </c>
      <c r="G3118" s="20">
        <v>1.1401428571428571</v>
      </c>
    </row>
    <row r="3119" spans="1:7" x14ac:dyDescent="0.35">
      <c r="A3119" s="20">
        <v>3095</v>
      </c>
      <c r="B3119" s="20">
        <v>-5.0510951066631087</v>
      </c>
      <c r="C3119" s="20">
        <v>5.0544463130974249</v>
      </c>
      <c r="D3119" s="20">
        <v>1.3164357706253439E-2</v>
      </c>
      <c r="F3119" s="20">
        <v>75.237053245805981</v>
      </c>
      <c r="G3119" s="20">
        <v>1.1412500000000001</v>
      </c>
    </row>
    <row r="3120" spans="1:7" x14ac:dyDescent="0.35">
      <c r="A3120" s="20">
        <v>3096</v>
      </c>
      <c r="B3120" s="20">
        <v>11.356059621285347</v>
      </c>
      <c r="C3120" s="20">
        <v>-11.316309621285347</v>
      </c>
      <c r="D3120" s="20">
        <v>-2.9473445465884453E-2</v>
      </c>
      <c r="F3120" s="20">
        <v>75.261366399221984</v>
      </c>
      <c r="G3120" s="20">
        <v>1.1416238095238094</v>
      </c>
    </row>
    <row r="3121" spans="1:7" x14ac:dyDescent="0.35">
      <c r="A3121" s="20">
        <v>3097</v>
      </c>
      <c r="B3121" s="20">
        <v>16.278206039669882</v>
      </c>
      <c r="C3121" s="20">
        <v>-16.106706039669881</v>
      </c>
      <c r="D3121" s="20">
        <v>-4.1950082489994787E-2</v>
      </c>
      <c r="F3121" s="20">
        <v>75.285679552637973</v>
      </c>
      <c r="G3121" s="20">
        <v>1.1416666666666666</v>
      </c>
    </row>
    <row r="3122" spans="1:7" x14ac:dyDescent="0.35">
      <c r="A3122" s="20">
        <v>3098</v>
      </c>
      <c r="B3122" s="20">
        <v>0.96486162691799038</v>
      </c>
      <c r="C3122" s="20">
        <v>-0.92878158587129978</v>
      </c>
      <c r="D3122" s="20">
        <v>-2.4190212478285081E-3</v>
      </c>
      <c r="F3122" s="20">
        <v>75.309992706053976</v>
      </c>
      <c r="G3122" s="20">
        <v>1.1416866666666667</v>
      </c>
    </row>
    <row r="3123" spans="1:7" x14ac:dyDescent="0.35">
      <c r="A3123" s="20">
        <v>3099</v>
      </c>
      <c r="B3123" s="20">
        <v>11.356059621285347</v>
      </c>
      <c r="C3123" s="20">
        <v>-11.217059621285348</v>
      </c>
      <c r="D3123" s="20">
        <v>-2.9214947814230702E-2</v>
      </c>
      <c r="F3123" s="20">
        <v>75.334305859469978</v>
      </c>
      <c r="G3123" s="20">
        <v>1.1424000000000001</v>
      </c>
    </row>
    <row r="3124" spans="1:7" x14ac:dyDescent="0.35">
      <c r="A3124" s="20">
        <v>3100</v>
      </c>
      <c r="B3124" s="20">
        <v>11.356059621285347</v>
      </c>
      <c r="C3124" s="20">
        <v>-11.203809621285346</v>
      </c>
      <c r="D3124" s="20">
        <v>-2.9180438052171132E-2</v>
      </c>
      <c r="F3124" s="20">
        <v>75.358619012885967</v>
      </c>
      <c r="G3124" s="20">
        <v>1.1426000000000001</v>
      </c>
    </row>
    <row r="3125" spans="1:7" x14ac:dyDescent="0.35">
      <c r="A3125" s="20">
        <v>3101</v>
      </c>
      <c r="B3125" s="20">
        <v>11.356059621285347</v>
      </c>
      <c r="C3125" s="20">
        <v>-11.236059621285348</v>
      </c>
      <c r="D3125" s="20">
        <v>-2.9264433510768954E-2</v>
      </c>
      <c r="F3125" s="20">
        <v>75.38293216630197</v>
      </c>
      <c r="G3125" s="20">
        <v>1.142725</v>
      </c>
    </row>
    <row r="3126" spans="1:7" x14ac:dyDescent="0.35">
      <c r="A3126" s="20">
        <v>3102</v>
      </c>
      <c r="B3126" s="20">
        <v>0.41795646931970865</v>
      </c>
      <c r="C3126" s="20">
        <v>-2.6831469319708645E-2</v>
      </c>
      <c r="D3126" s="20">
        <v>-6.9882839391077119E-5</v>
      </c>
      <c r="F3126" s="20">
        <v>75.407245319717973</v>
      </c>
      <c r="G3126" s="20">
        <v>1.1427586206896552</v>
      </c>
    </row>
    <row r="3127" spans="1:7" x14ac:dyDescent="0.35">
      <c r="A3127" s="20">
        <v>3103</v>
      </c>
      <c r="B3127" s="20">
        <v>-5.0510951066631087</v>
      </c>
      <c r="C3127" s="20">
        <v>5.0537780334923772</v>
      </c>
      <c r="D3127" s="20">
        <v>1.3162617165109329E-2</v>
      </c>
      <c r="F3127" s="20">
        <v>75.431558473133961</v>
      </c>
      <c r="G3127" s="20">
        <v>1.1435</v>
      </c>
    </row>
    <row r="3128" spans="1:7" x14ac:dyDescent="0.35">
      <c r="A3128" s="20">
        <v>3104</v>
      </c>
      <c r="B3128" s="20">
        <v>10.262249306088783</v>
      </c>
      <c r="C3128" s="20">
        <v>-9.9659993060887828</v>
      </c>
      <c r="D3128" s="20">
        <v>-2.5956548282185202E-2</v>
      </c>
      <c r="F3128" s="20">
        <v>75.455871626549964</v>
      </c>
      <c r="G3128" s="20">
        <v>1.1438333333333333</v>
      </c>
    </row>
    <row r="3129" spans="1:7" x14ac:dyDescent="0.35">
      <c r="A3129" s="20">
        <v>3105</v>
      </c>
      <c r="B3129" s="20">
        <v>-2.3165693186717</v>
      </c>
      <c r="C3129" s="20">
        <v>2.7401792416828208</v>
      </c>
      <c r="D3129" s="20">
        <v>7.1368251797014667E-3</v>
      </c>
      <c r="F3129" s="20">
        <v>75.480184779965967</v>
      </c>
      <c r="G3129" s="20">
        <v>1.1439999999999999</v>
      </c>
    </row>
    <row r="3130" spans="1:7" x14ac:dyDescent="0.35">
      <c r="A3130" s="20">
        <v>3106</v>
      </c>
      <c r="B3130" s="20">
        <v>15.731300882071602</v>
      </c>
      <c r="C3130" s="20">
        <v>-15.690300882071602</v>
      </c>
      <c r="D3130" s="20">
        <v>-4.086555094968581E-2</v>
      </c>
      <c r="F3130" s="20">
        <v>75.504497933381955</v>
      </c>
      <c r="G3130" s="20">
        <v>1.1439999999999999</v>
      </c>
    </row>
    <row r="3131" spans="1:7" x14ac:dyDescent="0.35">
      <c r="A3131" s="20">
        <v>3107</v>
      </c>
      <c r="B3131" s="20">
        <v>23.93487824604583</v>
      </c>
      <c r="C3131" s="20">
        <v>-23.737253246045832</v>
      </c>
      <c r="D3131" s="20">
        <v>-6.1823921620284841E-2</v>
      </c>
      <c r="F3131" s="20">
        <v>75.528811086797958</v>
      </c>
      <c r="G3131" s="20">
        <v>1.1440638297872341</v>
      </c>
    </row>
    <row r="3132" spans="1:7" x14ac:dyDescent="0.35">
      <c r="A3132" s="20">
        <v>3108</v>
      </c>
      <c r="B3132" s="20">
        <v>-5.0510951066631087</v>
      </c>
      <c r="C3132" s="20">
        <v>5.0516151066631085</v>
      </c>
      <c r="D3132" s="20">
        <v>1.3156983799808928E-2</v>
      </c>
      <c r="F3132" s="20">
        <v>75.553124240213961</v>
      </c>
      <c r="G3132" s="20">
        <v>1.1440928571428572</v>
      </c>
    </row>
    <row r="3133" spans="1:7" x14ac:dyDescent="0.35">
      <c r="A3133" s="20">
        <v>3109</v>
      </c>
      <c r="B3133" s="20">
        <v>8.6215338332939382</v>
      </c>
      <c r="C3133" s="20">
        <v>-8.3712319465014851</v>
      </c>
      <c r="D3133" s="20">
        <v>-2.1802960197677669E-2</v>
      </c>
      <c r="F3133" s="20">
        <v>75.57743739362995</v>
      </c>
      <c r="G3133" s="20">
        <v>1.145</v>
      </c>
    </row>
    <row r="3134" spans="1:7" x14ac:dyDescent="0.35">
      <c r="A3134" s="20">
        <v>3110</v>
      </c>
      <c r="B3134" s="20">
        <v>5.8870080453025295</v>
      </c>
      <c r="C3134" s="20">
        <v>-5.8866080453025296</v>
      </c>
      <c r="D3134" s="20">
        <v>-1.5331731545761134E-2</v>
      </c>
      <c r="F3134" s="20">
        <v>75.601750547045953</v>
      </c>
      <c r="G3134" s="20">
        <v>1.145</v>
      </c>
    </row>
    <row r="3135" spans="1:7" x14ac:dyDescent="0.35">
      <c r="A3135" s="20">
        <v>3111</v>
      </c>
      <c r="B3135" s="20">
        <v>10.809154463687065</v>
      </c>
      <c r="C3135" s="20">
        <v>-10.542754463687064</v>
      </c>
      <c r="D3135" s="20">
        <v>-2.7458713056173575E-2</v>
      </c>
      <c r="F3135" s="20">
        <v>75.626063700461955</v>
      </c>
      <c r="G3135" s="20">
        <v>1.145</v>
      </c>
    </row>
    <row r="3136" spans="1:7" x14ac:dyDescent="0.35">
      <c r="A3136" s="20">
        <v>3112</v>
      </c>
      <c r="B3136" s="20">
        <v>-5.0510951066631087</v>
      </c>
      <c r="C3136" s="20">
        <v>5.098458743026745</v>
      </c>
      <c r="D3136" s="20">
        <v>1.3278988535274139E-2</v>
      </c>
      <c r="F3136" s="20">
        <v>75.650376853877944</v>
      </c>
      <c r="G3136" s="20">
        <v>1.14534</v>
      </c>
    </row>
    <row r="3137" spans="1:7" x14ac:dyDescent="0.35">
      <c r="A3137" s="20">
        <v>3113</v>
      </c>
      <c r="B3137" s="20">
        <v>11.356059621285347</v>
      </c>
      <c r="C3137" s="20">
        <v>-11.313624281390634</v>
      </c>
      <c r="D3137" s="20">
        <v>-2.94664514703512E-2</v>
      </c>
      <c r="F3137" s="20">
        <v>75.674690007293947</v>
      </c>
      <c r="G3137" s="20">
        <v>1.1457142857142857</v>
      </c>
    </row>
    <row r="3138" spans="1:7" x14ac:dyDescent="0.35">
      <c r="A3138" s="20">
        <v>3114</v>
      </c>
      <c r="B3138" s="20">
        <v>-5.0510951066631087</v>
      </c>
      <c r="C3138" s="20">
        <v>5.0510951066631087</v>
      </c>
      <c r="D3138" s="20">
        <v>1.3155629454429987E-2</v>
      </c>
      <c r="F3138" s="20">
        <v>75.69900316070995</v>
      </c>
      <c r="G3138" s="20">
        <v>1.1466525000000001</v>
      </c>
    </row>
    <row r="3139" spans="1:7" x14ac:dyDescent="0.35">
      <c r="A3139" s="20">
        <v>3115</v>
      </c>
      <c r="B3139" s="20">
        <v>11.356059621285347</v>
      </c>
      <c r="C3139" s="20">
        <v>-11.326059621285347</v>
      </c>
      <c r="D3139" s="20">
        <v>-2.9498839441739609E-2</v>
      </c>
      <c r="F3139" s="20">
        <v>75.723316314125938</v>
      </c>
      <c r="G3139" s="20">
        <v>1.1466666666666667</v>
      </c>
    </row>
    <row r="3140" spans="1:7" x14ac:dyDescent="0.35">
      <c r="A3140" s="20">
        <v>3116</v>
      </c>
      <c r="B3140" s="20">
        <v>20.106542142857855</v>
      </c>
      <c r="C3140" s="20">
        <v>-19.53320880952452</v>
      </c>
      <c r="D3140" s="20">
        <v>-5.0874444398231605E-2</v>
      </c>
      <c r="F3140" s="20">
        <v>75.747629467541941</v>
      </c>
      <c r="G3140" s="20">
        <v>1.1466666666666667</v>
      </c>
    </row>
    <row r="3141" spans="1:7" x14ac:dyDescent="0.35">
      <c r="A3141" s="20">
        <v>3117</v>
      </c>
      <c r="B3141" s="20">
        <v>23.387973088447549</v>
      </c>
      <c r="C3141" s="20">
        <v>-23.386973088447547</v>
      </c>
      <c r="D3141" s="20">
        <v>-6.0911613326480686E-2</v>
      </c>
      <c r="F3141" s="20">
        <v>75.771942620957944</v>
      </c>
      <c r="G3141" s="20">
        <v>1.147</v>
      </c>
    </row>
    <row r="3142" spans="1:7" x14ac:dyDescent="0.35">
      <c r="A3142" s="20">
        <v>3118</v>
      </c>
      <c r="B3142" s="20">
        <v>17.372016354866446</v>
      </c>
      <c r="C3142" s="20">
        <v>-17.368916354866446</v>
      </c>
      <c r="D3142" s="20">
        <v>-4.523752231237721E-2</v>
      </c>
      <c r="F3142" s="20">
        <v>75.796255774373932</v>
      </c>
      <c r="G3142" s="20">
        <v>1.1471959999999999</v>
      </c>
    </row>
    <row r="3143" spans="1:7" x14ac:dyDescent="0.35">
      <c r="A3143" s="20">
        <v>3119</v>
      </c>
      <c r="B3143" s="20">
        <v>11.356059621285347</v>
      </c>
      <c r="C3143" s="20">
        <v>-11.355559621285346</v>
      </c>
      <c r="D3143" s="20">
        <v>-2.9575672496891098E-2</v>
      </c>
      <c r="F3143" s="20">
        <v>75.820568927789935</v>
      </c>
      <c r="G3143" s="20">
        <v>1.1472</v>
      </c>
    </row>
    <row r="3144" spans="1:7" x14ac:dyDescent="0.35">
      <c r="A3144" s="20">
        <v>3120</v>
      </c>
      <c r="B3144" s="20">
        <v>-5.0510951066631087</v>
      </c>
      <c r="C3144" s="20">
        <v>5.0511935682015698</v>
      </c>
      <c r="D3144" s="20">
        <v>1.3155885898525406E-2</v>
      </c>
      <c r="F3144" s="20">
        <v>75.844882081205924</v>
      </c>
      <c r="G3144" s="20">
        <v>1.1476</v>
      </c>
    </row>
    <row r="3145" spans="1:7" x14ac:dyDescent="0.35">
      <c r="A3145" s="20">
        <v>3121</v>
      </c>
      <c r="B3145" s="20">
        <v>-5.0510951066631087</v>
      </c>
      <c r="C3145" s="20">
        <v>5.0577617733297755</v>
      </c>
      <c r="D3145" s="20">
        <v>1.317299285672411E-2</v>
      </c>
      <c r="F3145" s="20">
        <v>75.869195234621927</v>
      </c>
      <c r="G3145" s="20">
        <v>1.148421052631579</v>
      </c>
    </row>
    <row r="3146" spans="1:7" x14ac:dyDescent="0.35">
      <c r="A3146" s="20">
        <v>3122</v>
      </c>
      <c r="B3146" s="20">
        <v>25.028688561242394</v>
      </c>
      <c r="C3146" s="20">
        <v>-24.445773988378072</v>
      </c>
      <c r="D3146" s="20">
        <v>-6.3669271222711626E-2</v>
      </c>
      <c r="F3146" s="20">
        <v>75.89350838803793</v>
      </c>
      <c r="G3146" s="20">
        <v>1.1488571428571428</v>
      </c>
    </row>
    <row r="3147" spans="1:7" x14ac:dyDescent="0.35">
      <c r="A3147" s="20">
        <v>3123</v>
      </c>
      <c r="B3147" s="20">
        <v>11.356059621285347</v>
      </c>
      <c r="C3147" s="20">
        <v>-10.674523621285347</v>
      </c>
      <c r="D3147" s="20">
        <v>-2.7801907190174072E-2</v>
      </c>
      <c r="F3147" s="20">
        <v>75.917821541453918</v>
      </c>
      <c r="G3147" s="20">
        <v>1.149</v>
      </c>
    </row>
    <row r="3148" spans="1:7" x14ac:dyDescent="0.35">
      <c r="A3148" s="20">
        <v>3124</v>
      </c>
      <c r="B3148" s="20">
        <v>-5.0510951066631087</v>
      </c>
      <c r="C3148" s="20">
        <v>5.0511276066631083</v>
      </c>
      <c r="D3148" s="20">
        <v>1.315571410101617E-2</v>
      </c>
      <c r="F3148" s="20">
        <v>75.942134694869921</v>
      </c>
      <c r="G3148" s="20">
        <v>1.14901155</v>
      </c>
    </row>
    <row r="3149" spans="1:7" x14ac:dyDescent="0.35">
      <c r="A3149" s="20">
        <v>3125</v>
      </c>
      <c r="B3149" s="20">
        <v>11.356059621285347</v>
      </c>
      <c r="C3149" s="20">
        <v>-11.356059621285347</v>
      </c>
      <c r="D3149" s="20">
        <v>-2.9576974752063161E-2</v>
      </c>
      <c r="F3149" s="20">
        <v>75.966447848285924</v>
      </c>
      <c r="G3149" s="20">
        <v>1.14977</v>
      </c>
    </row>
    <row r="3150" spans="1:7" x14ac:dyDescent="0.35">
      <c r="A3150" s="20">
        <v>3126</v>
      </c>
      <c r="B3150" s="20">
        <v>11.902964778883629</v>
      </c>
      <c r="C3150" s="20">
        <v>-11.861364778883628</v>
      </c>
      <c r="D3150" s="20">
        <v>-3.089304726196427E-2</v>
      </c>
      <c r="F3150" s="20">
        <v>75.990761001701912</v>
      </c>
      <c r="G3150" s="20">
        <v>1.1499999999999999</v>
      </c>
    </row>
    <row r="3151" spans="1:7" x14ac:dyDescent="0.35">
      <c r="A3151" s="20">
        <v>3127</v>
      </c>
      <c r="B3151" s="20">
        <v>11.356059621285347</v>
      </c>
      <c r="C3151" s="20">
        <v>-11.356059621285347</v>
      </c>
      <c r="D3151" s="20">
        <v>-2.9576974752063161E-2</v>
      </c>
      <c r="F3151" s="20">
        <v>76.015074155117915</v>
      </c>
      <c r="G3151" s="20">
        <v>1.1499999999999999</v>
      </c>
    </row>
    <row r="3152" spans="1:7" x14ac:dyDescent="0.35">
      <c r="A3152" s="20">
        <v>3128</v>
      </c>
      <c r="B3152" s="20">
        <v>11.356059621285347</v>
      </c>
      <c r="C3152" s="20">
        <v>-10.269992954618679</v>
      </c>
      <c r="D3152" s="20">
        <v>-2.6748302884327616E-2</v>
      </c>
      <c r="F3152" s="20">
        <v>76.039387308533918</v>
      </c>
      <c r="G3152" s="20">
        <v>1.1499999999999999</v>
      </c>
    </row>
    <row r="3153" spans="1:7" x14ac:dyDescent="0.35">
      <c r="A3153" s="20">
        <v>3129</v>
      </c>
      <c r="B3153" s="20">
        <v>5.8870080453025295</v>
      </c>
      <c r="C3153" s="20">
        <v>-5.8790080453025295</v>
      </c>
      <c r="D3153" s="20">
        <v>-1.5311937267145834E-2</v>
      </c>
      <c r="F3153" s="20">
        <v>76.063700461949907</v>
      </c>
      <c r="G3153" s="20">
        <v>1.1499999999999999</v>
      </c>
    </row>
    <row r="3154" spans="1:7" x14ac:dyDescent="0.35">
      <c r="A3154" s="20">
        <v>3130</v>
      </c>
      <c r="B3154" s="20">
        <v>10.809154463687065</v>
      </c>
      <c r="C3154" s="20">
        <v>-10.771654463687065</v>
      </c>
      <c r="D3154" s="20">
        <v>-2.8054885473942283E-2</v>
      </c>
      <c r="F3154" s="20">
        <v>76.088013615365909</v>
      </c>
      <c r="G3154" s="20">
        <v>1.1504037499999999</v>
      </c>
    </row>
    <row r="3155" spans="1:7" x14ac:dyDescent="0.35">
      <c r="A3155" s="20">
        <v>3131</v>
      </c>
      <c r="B3155" s="20">
        <v>11.356059621285347</v>
      </c>
      <c r="C3155" s="20">
        <v>-11.198742548114614</v>
      </c>
      <c r="D3155" s="20">
        <v>-2.9167240807683553E-2</v>
      </c>
      <c r="F3155" s="20">
        <v>76.112326768781912</v>
      </c>
      <c r="G3155" s="20">
        <v>1.1506666666666667</v>
      </c>
    </row>
    <row r="3156" spans="1:7" x14ac:dyDescent="0.35">
      <c r="A3156" s="20">
        <v>3132</v>
      </c>
      <c r="B3156" s="20">
        <v>-5.0510951066631087</v>
      </c>
      <c r="C3156" s="20">
        <v>5.0514284399964424</v>
      </c>
      <c r="D3156" s="20">
        <v>1.3156497624544693E-2</v>
      </c>
      <c r="F3156" s="20">
        <v>76.136639922197901</v>
      </c>
      <c r="G3156" s="20">
        <v>1.1508</v>
      </c>
    </row>
    <row r="3157" spans="1:7" x14ac:dyDescent="0.35">
      <c r="A3157" s="20">
        <v>3133</v>
      </c>
      <c r="B3157" s="20">
        <v>11.356059621285347</v>
      </c>
      <c r="C3157" s="20">
        <v>-10.276059621285347</v>
      </c>
      <c r="D3157" s="20">
        <v>-2.6764103580415269E-2</v>
      </c>
      <c r="F3157" s="20">
        <v>76.160953075613904</v>
      </c>
      <c r="G3157" s="20">
        <v>1.1512214285714286</v>
      </c>
    </row>
    <row r="3158" spans="1:7" x14ac:dyDescent="0.35">
      <c r="A3158" s="20">
        <v>3134</v>
      </c>
      <c r="B3158" s="20">
        <v>16.278206039669882</v>
      </c>
      <c r="C3158" s="20">
        <v>-16.053206039669881</v>
      </c>
      <c r="D3158" s="20">
        <v>-4.1810741186584455E-2</v>
      </c>
      <c r="F3158" s="20">
        <v>76.185266229029907</v>
      </c>
      <c r="G3158" s="20">
        <v>1.1516129032258065</v>
      </c>
    </row>
    <row r="3159" spans="1:7" x14ac:dyDescent="0.35">
      <c r="A3159" s="20">
        <v>3135</v>
      </c>
      <c r="B3159" s="20">
        <v>15.731300882071602</v>
      </c>
      <c r="C3159" s="20">
        <v>-15.522806673577394</v>
      </c>
      <c r="D3159" s="20">
        <v>-4.0429310551082724E-2</v>
      </c>
      <c r="F3159" s="20">
        <v>76.209579382445895</v>
      </c>
      <c r="G3159" s="20">
        <v>1.1530588235294117</v>
      </c>
    </row>
    <row r="3160" spans="1:7" x14ac:dyDescent="0.35">
      <c r="A3160" s="20">
        <v>3136</v>
      </c>
      <c r="B3160" s="20">
        <v>8.0746286756956565</v>
      </c>
      <c r="C3160" s="20">
        <v>-6.796628675695656</v>
      </c>
      <c r="D3160" s="20">
        <v>-1.7701889690981194E-2</v>
      </c>
      <c r="F3160" s="20">
        <v>76.233892535861898</v>
      </c>
      <c r="G3160" s="20">
        <v>1.1533333333333333</v>
      </c>
    </row>
    <row r="3161" spans="1:7" x14ac:dyDescent="0.35">
      <c r="A3161" s="20">
        <v>3137</v>
      </c>
      <c r="B3161" s="20">
        <v>-0.12894868827857309</v>
      </c>
      <c r="C3161" s="20">
        <v>0.16228202161190641</v>
      </c>
      <c r="D3161" s="20">
        <v>4.2266520395265876E-4</v>
      </c>
      <c r="F3161" s="20">
        <v>76.258205689277901</v>
      </c>
      <c r="G3161" s="20">
        <v>1.1533333333333333</v>
      </c>
    </row>
    <row r="3162" spans="1:7" x14ac:dyDescent="0.35">
      <c r="A3162" s="20">
        <v>3138</v>
      </c>
      <c r="B3162" s="20">
        <v>17.372016354866446</v>
      </c>
      <c r="C3162" s="20">
        <v>-17.372016354866446</v>
      </c>
      <c r="D3162" s="20">
        <v>-4.5245596294443975E-2</v>
      </c>
      <c r="F3162" s="20">
        <v>76.282518842693889</v>
      </c>
      <c r="G3162" s="20">
        <v>1.1542857142857144</v>
      </c>
    </row>
    <row r="3163" spans="1:7" x14ac:dyDescent="0.35">
      <c r="A3163" s="20">
        <v>3139</v>
      </c>
      <c r="B3163" s="20">
        <v>9.1684389908922199</v>
      </c>
      <c r="C3163" s="20">
        <v>-9.1144389908922196</v>
      </c>
      <c r="D3163" s="20">
        <v>-2.3738650632615012E-2</v>
      </c>
      <c r="F3163" s="20">
        <v>76.306831996109892</v>
      </c>
      <c r="G3163" s="20">
        <v>1.1545000000000001</v>
      </c>
    </row>
    <row r="3164" spans="1:7" x14ac:dyDescent="0.35">
      <c r="A3164" s="20">
        <v>3140</v>
      </c>
      <c r="B3164" s="20">
        <v>11.356059621285347</v>
      </c>
      <c r="C3164" s="20">
        <v>-11.346459621285346</v>
      </c>
      <c r="D3164" s="20">
        <v>-2.9551971452759621E-2</v>
      </c>
      <c r="F3164" s="20">
        <v>76.331145149525895</v>
      </c>
      <c r="G3164" s="20">
        <v>1.155</v>
      </c>
    </row>
    <row r="3165" spans="1:7" x14ac:dyDescent="0.35">
      <c r="A3165" s="20">
        <v>3141</v>
      </c>
      <c r="B3165" s="20">
        <v>5.3401028877042478</v>
      </c>
      <c r="C3165" s="20">
        <v>-4.8241028877042478</v>
      </c>
      <c r="D3165" s="20">
        <v>-1.256442587211724E-2</v>
      </c>
      <c r="F3165" s="20">
        <v>76.355458302941884</v>
      </c>
      <c r="G3165" s="20">
        <v>1.155</v>
      </c>
    </row>
    <row r="3166" spans="1:7" x14ac:dyDescent="0.35">
      <c r="A3166" s="20">
        <v>3142</v>
      </c>
      <c r="B3166" s="20">
        <v>11.356059621285347</v>
      </c>
      <c r="C3166" s="20">
        <v>-11.339695984921711</v>
      </c>
      <c r="D3166" s="20">
        <v>-2.9534355491886679E-2</v>
      </c>
      <c r="F3166" s="20">
        <v>76.379771456357886</v>
      </c>
      <c r="G3166" s="20">
        <v>1.1550800000000001</v>
      </c>
    </row>
    <row r="3167" spans="1:7" x14ac:dyDescent="0.35">
      <c r="A3167" s="20">
        <v>3143</v>
      </c>
      <c r="B3167" s="20">
        <v>13.543680251678474</v>
      </c>
      <c r="C3167" s="20">
        <v>-13.543680251678474</v>
      </c>
      <c r="D3167" s="20">
        <v>-3.5274655312928914E-2</v>
      </c>
      <c r="F3167" s="20">
        <v>76.404084609773889</v>
      </c>
      <c r="G3167" s="20">
        <v>1.1551066666666667</v>
      </c>
    </row>
    <row r="3168" spans="1:7" x14ac:dyDescent="0.35">
      <c r="A3168" s="20">
        <v>3144</v>
      </c>
      <c r="B3168" s="20">
        <v>18.465826670063009</v>
      </c>
      <c r="C3168" s="20">
        <v>-17.711826670063008</v>
      </c>
      <c r="D3168" s="20">
        <v>-4.6130635775411565E-2</v>
      </c>
      <c r="F3168" s="20">
        <v>76.428397763189878</v>
      </c>
      <c r="G3168" s="20">
        <v>1.1554666666666666</v>
      </c>
    </row>
    <row r="3169" spans="1:7" x14ac:dyDescent="0.35">
      <c r="A3169" s="20">
        <v>3145</v>
      </c>
      <c r="B3169" s="20">
        <v>-4.5041899490648269</v>
      </c>
      <c r="C3169" s="20">
        <v>4.5041899490648269</v>
      </c>
      <c r="D3169" s="20">
        <v>1.1731209314213549E-2</v>
      </c>
      <c r="F3169" s="20">
        <v>76.452710916605881</v>
      </c>
      <c r="G3169" s="20">
        <v>1.1555</v>
      </c>
    </row>
    <row r="3170" spans="1:7" x14ac:dyDescent="0.35">
      <c r="A3170" s="20">
        <v>3146</v>
      </c>
      <c r="B3170" s="20">
        <v>3.1524822573111209</v>
      </c>
      <c r="C3170" s="20">
        <v>-3.0474822573111209</v>
      </c>
      <c r="D3170" s="20">
        <v>-7.9371990626841589E-3</v>
      </c>
      <c r="F3170" s="20">
        <v>76.477024070021884</v>
      </c>
      <c r="G3170" s="20">
        <v>1.1565217391304348</v>
      </c>
    </row>
    <row r="3171" spans="1:7" x14ac:dyDescent="0.35">
      <c r="A3171" s="20">
        <v>3147</v>
      </c>
      <c r="B3171" s="20">
        <v>5.3401028877042478</v>
      </c>
      <c r="C3171" s="20">
        <v>-4.1648528877042477</v>
      </c>
      <c r="D3171" s="20">
        <v>-1.0847402427757174E-2</v>
      </c>
      <c r="F3171" s="20">
        <v>76.501337223437872</v>
      </c>
      <c r="G3171" s="20">
        <v>1.157092</v>
      </c>
    </row>
    <row r="3172" spans="1:7" x14ac:dyDescent="0.35">
      <c r="A3172" s="20">
        <v>3148</v>
      </c>
      <c r="B3172" s="20">
        <v>15.731300882071602</v>
      </c>
      <c r="C3172" s="20">
        <v>-14.419634215404935</v>
      </c>
      <c r="D3172" s="20">
        <v>-3.755608647242601E-2</v>
      </c>
      <c r="F3172" s="20">
        <v>76.525650376853875</v>
      </c>
      <c r="G3172" s="20">
        <v>1.1575</v>
      </c>
    </row>
    <row r="3173" spans="1:7" x14ac:dyDescent="0.35">
      <c r="A3173" s="20">
        <v>3149</v>
      </c>
      <c r="B3173" s="20">
        <v>14.637490566875037</v>
      </c>
      <c r="C3173" s="20">
        <v>-13.597490566875038</v>
      </c>
      <c r="D3173" s="20">
        <v>-3.5414804835478639E-2</v>
      </c>
      <c r="F3173" s="20">
        <v>76.549963530269878</v>
      </c>
      <c r="G3173" s="20">
        <v>1.1575757575757575</v>
      </c>
    </row>
    <row r="3174" spans="1:7" x14ac:dyDescent="0.35">
      <c r="A3174" s="20">
        <v>3150</v>
      </c>
      <c r="B3174" s="20">
        <v>-21.458249834611561</v>
      </c>
      <c r="C3174" s="20">
        <v>22.468249834611562</v>
      </c>
      <c r="D3174" s="20">
        <v>5.8518789108482731E-2</v>
      </c>
      <c r="F3174" s="20">
        <v>76.574276683685866</v>
      </c>
      <c r="G3174" s="20">
        <v>1.1585714285714286</v>
      </c>
    </row>
    <row r="3175" spans="1:7" x14ac:dyDescent="0.35">
      <c r="A3175" s="20">
        <v>3151</v>
      </c>
      <c r="B3175" s="20">
        <v>11.356059621285347</v>
      </c>
      <c r="C3175" s="20">
        <v>-10.352059621285347</v>
      </c>
      <c r="D3175" s="20">
        <v>-2.6962046366568272E-2</v>
      </c>
      <c r="F3175" s="20">
        <v>76.598589837101869</v>
      </c>
      <c r="G3175" s="20">
        <v>1.1588888888888889</v>
      </c>
    </row>
    <row r="3176" spans="1:7" x14ac:dyDescent="0.35">
      <c r="A3176" s="20">
        <v>3152</v>
      </c>
      <c r="B3176" s="20">
        <v>11.356059621285347</v>
      </c>
      <c r="C3176" s="20">
        <v>-10.296514166739893</v>
      </c>
      <c r="D3176" s="20">
        <v>-2.6817377655635875E-2</v>
      </c>
      <c r="F3176" s="20">
        <v>76.622902990517872</v>
      </c>
      <c r="G3176" s="20">
        <v>1.1593333333333333</v>
      </c>
    </row>
    <row r="3177" spans="1:7" x14ac:dyDescent="0.35">
      <c r="A3177" s="20">
        <v>3153</v>
      </c>
      <c r="B3177" s="20">
        <v>10.809154463687065</v>
      </c>
      <c r="C3177" s="20">
        <v>-7.4533211303537321</v>
      </c>
      <c r="D3177" s="20">
        <v>-1.9412251982042668E-2</v>
      </c>
      <c r="F3177" s="20">
        <v>76.647216143933861</v>
      </c>
      <c r="G3177" s="20">
        <v>1.1599999999999999</v>
      </c>
    </row>
    <row r="3178" spans="1:7" x14ac:dyDescent="0.35">
      <c r="A3178" s="20">
        <v>3154</v>
      </c>
      <c r="B3178" s="20">
        <v>11.356059621285347</v>
      </c>
      <c r="C3178" s="20">
        <v>-10.226773906999632</v>
      </c>
      <c r="D3178" s="20">
        <v>-2.6635738427740863E-2</v>
      </c>
      <c r="F3178" s="20">
        <v>76.671529297349863</v>
      </c>
      <c r="G3178" s="20">
        <v>1.1599999999999999</v>
      </c>
    </row>
    <row r="3179" spans="1:7" x14ac:dyDescent="0.35">
      <c r="A3179" s="20">
        <v>3155</v>
      </c>
      <c r="B3179" s="20">
        <v>11.356059621285347</v>
      </c>
      <c r="C3179" s="20">
        <v>-9.4710136212853477</v>
      </c>
      <c r="D3179" s="20">
        <v>-2.4667352945924117E-2</v>
      </c>
      <c r="F3179" s="20">
        <v>76.695842450765866</v>
      </c>
      <c r="G3179" s="20">
        <v>1.1602222222222223</v>
      </c>
    </row>
    <row r="3180" spans="1:7" x14ac:dyDescent="0.35">
      <c r="A3180" s="20">
        <v>3156</v>
      </c>
      <c r="B3180" s="20">
        <v>8.6215338332939382</v>
      </c>
      <c r="C3180" s="20">
        <v>-7.6033520151121206</v>
      </c>
      <c r="D3180" s="20">
        <v>-1.980300897333313E-2</v>
      </c>
      <c r="F3180" s="20">
        <v>76.720155604181855</v>
      </c>
      <c r="G3180" s="20">
        <v>1.1602222222222223</v>
      </c>
    </row>
    <row r="3181" spans="1:7" x14ac:dyDescent="0.35">
      <c r="A3181" s="20">
        <v>3157</v>
      </c>
      <c r="B3181" s="20">
        <v>22.294162773250985</v>
      </c>
      <c r="C3181" s="20">
        <v>-21.284162773250983</v>
      </c>
      <c r="D3181" s="20">
        <v>-5.5434822108832327E-2</v>
      </c>
      <c r="F3181" s="20">
        <v>76.744468757597858</v>
      </c>
      <c r="G3181" s="20">
        <v>1.1605000000000001</v>
      </c>
    </row>
    <row r="3182" spans="1:7" x14ac:dyDescent="0.35">
      <c r="A3182" s="20">
        <v>3158</v>
      </c>
      <c r="B3182" s="20">
        <v>11.356059621285347</v>
      </c>
      <c r="C3182" s="20">
        <v>-10.216059621285346</v>
      </c>
      <c r="D3182" s="20">
        <v>-2.6607832959768162E-2</v>
      </c>
      <c r="F3182" s="20">
        <v>76.768781911013861</v>
      </c>
      <c r="G3182" s="20">
        <v>1.1608000000000001</v>
      </c>
    </row>
    <row r="3183" spans="1:7" x14ac:dyDescent="0.35">
      <c r="A3183" s="20">
        <v>3159</v>
      </c>
      <c r="B3183" s="20">
        <v>4.7931977301059661</v>
      </c>
      <c r="C3183" s="20">
        <v>-3.4583843967726327</v>
      </c>
      <c r="D3183" s="20">
        <v>-9.0073979353320534E-3</v>
      </c>
      <c r="F3183" s="20">
        <v>76.793095064429849</v>
      </c>
      <c r="G3183" s="20">
        <v>1.1615384615384616</v>
      </c>
    </row>
    <row r="3184" spans="1:7" x14ac:dyDescent="0.35">
      <c r="A3184" s="20">
        <v>3160</v>
      </c>
      <c r="B3184" s="20">
        <v>15.184395724473321</v>
      </c>
      <c r="C3184" s="20">
        <v>-14.169062391139988</v>
      </c>
      <c r="D3184" s="20">
        <v>-3.6903469564183333E-2</v>
      </c>
      <c r="F3184" s="20">
        <v>76.817408217845852</v>
      </c>
      <c r="G3184" s="20">
        <v>1.1616666666666666</v>
      </c>
    </row>
    <row r="3185" spans="1:7" x14ac:dyDescent="0.35">
      <c r="A3185" s="20">
        <v>3161</v>
      </c>
      <c r="B3185" s="20">
        <v>11.356059621285347</v>
      </c>
      <c r="C3185" s="20">
        <v>-10.305059621285347</v>
      </c>
      <c r="D3185" s="20">
        <v>-2.6839634380394703E-2</v>
      </c>
      <c r="F3185" s="20">
        <v>76.841721371261855</v>
      </c>
      <c r="G3185" s="20">
        <v>1.1619999999999999</v>
      </c>
    </row>
    <row r="3186" spans="1:7" x14ac:dyDescent="0.35">
      <c r="A3186" s="20">
        <v>3162</v>
      </c>
      <c r="B3186" s="20">
        <v>12.44986993648191</v>
      </c>
      <c r="C3186" s="20">
        <v>-11.178369936481911</v>
      </c>
      <c r="D3186" s="20">
        <v>-2.9114180129949471E-2</v>
      </c>
      <c r="F3186" s="20">
        <v>76.866034524677843</v>
      </c>
      <c r="G3186" s="20">
        <v>1.1620999999999999</v>
      </c>
    </row>
    <row r="3187" spans="1:7" x14ac:dyDescent="0.35">
      <c r="A3187" s="20">
        <v>3163</v>
      </c>
      <c r="B3187" s="20">
        <v>11.356059621285347</v>
      </c>
      <c r="C3187" s="20">
        <v>-10.244521159746885</v>
      </c>
      <c r="D3187" s="20">
        <v>-2.6681961331100765E-2</v>
      </c>
      <c r="F3187" s="20">
        <v>76.890347678093846</v>
      </c>
      <c r="G3187" s="20">
        <v>1.1625000000000001</v>
      </c>
    </row>
    <row r="3188" spans="1:7" x14ac:dyDescent="0.35">
      <c r="A3188" s="20">
        <v>3164</v>
      </c>
      <c r="B3188" s="20">
        <v>9.7153441484905017</v>
      </c>
      <c r="C3188" s="20">
        <v>-8.6477441484905011</v>
      </c>
      <c r="D3188" s="20">
        <v>-2.2523139088033023E-2</v>
      </c>
      <c r="F3188" s="20">
        <v>76.914660831509849</v>
      </c>
      <c r="G3188" s="20">
        <v>1.1625000000000001</v>
      </c>
    </row>
    <row r="3189" spans="1:7" x14ac:dyDescent="0.35">
      <c r="A3189" s="20">
        <v>3165</v>
      </c>
      <c r="B3189" s="20">
        <v>15.731300882071602</v>
      </c>
      <c r="C3189" s="20">
        <v>-14.104634215404936</v>
      </c>
      <c r="D3189" s="20">
        <v>-3.6735665714028712E-2</v>
      </c>
      <c r="F3189" s="20">
        <v>76.938973984925838</v>
      </c>
      <c r="G3189" s="20">
        <v>1.1625714285714286</v>
      </c>
    </row>
    <row r="3190" spans="1:7" x14ac:dyDescent="0.35">
      <c r="A3190" s="20">
        <v>3166</v>
      </c>
      <c r="B3190" s="20">
        <v>11.902964778883629</v>
      </c>
      <c r="C3190" s="20">
        <v>-10.300683921740772</v>
      </c>
      <c r="D3190" s="20">
        <v>-2.6828237825668105E-2</v>
      </c>
      <c r="F3190" s="20">
        <v>76.96328713834184</v>
      </c>
      <c r="G3190" s="20">
        <v>1.1626000000000001</v>
      </c>
    </row>
    <row r="3191" spans="1:7" x14ac:dyDescent="0.35">
      <c r="A3191" s="20">
        <v>3167</v>
      </c>
      <c r="B3191" s="20">
        <v>20.106542142857855</v>
      </c>
      <c r="C3191" s="20">
        <v>-18.944875476191189</v>
      </c>
      <c r="D3191" s="20">
        <v>-4.9342124145775275E-2</v>
      </c>
      <c r="F3191" s="20">
        <v>76.987600291757843</v>
      </c>
      <c r="G3191" s="20">
        <v>1.1629333333333334</v>
      </c>
    </row>
    <row r="3192" spans="1:7" x14ac:dyDescent="0.35">
      <c r="A3192" s="20">
        <v>3168</v>
      </c>
      <c r="B3192" s="20">
        <v>10.809154463687065</v>
      </c>
      <c r="C3192" s="20">
        <v>-9.5671544636870642</v>
      </c>
      <c r="D3192" s="20">
        <v>-2.4917752764451646E-2</v>
      </c>
      <c r="F3192" s="20">
        <v>77.011913445173832</v>
      </c>
      <c r="G3192" s="20">
        <v>1.1632786885245903</v>
      </c>
    </row>
    <row r="3193" spans="1:7" x14ac:dyDescent="0.35">
      <c r="A3193" s="20">
        <v>3169</v>
      </c>
      <c r="B3193" s="20">
        <v>11.356059621285347</v>
      </c>
      <c r="C3193" s="20">
        <v>-10.325934621285347</v>
      </c>
      <c r="D3193" s="20">
        <v>-2.6894003533828176E-2</v>
      </c>
      <c r="F3193" s="20">
        <v>77.036226598589835</v>
      </c>
      <c r="G3193" s="20">
        <v>1.1635599999999999</v>
      </c>
    </row>
    <row r="3194" spans="1:7" x14ac:dyDescent="0.35">
      <c r="A3194" s="20">
        <v>3170</v>
      </c>
      <c r="B3194" s="20">
        <v>9.7153441484905017</v>
      </c>
      <c r="C3194" s="20">
        <v>-8.5928441484905012</v>
      </c>
      <c r="D3194" s="20">
        <v>-2.2380151470140924E-2</v>
      </c>
      <c r="F3194" s="20">
        <v>77.060539752005837</v>
      </c>
      <c r="G3194" s="20">
        <v>1.1652013333333333</v>
      </c>
    </row>
    <row r="3195" spans="1:7" x14ac:dyDescent="0.35">
      <c r="A3195" s="20">
        <v>3171</v>
      </c>
      <c r="B3195" s="20">
        <v>11.356059621285347</v>
      </c>
      <c r="C3195" s="20">
        <v>-10.267916764142489</v>
      </c>
      <c r="D3195" s="20">
        <v>-2.6742895424756018E-2</v>
      </c>
      <c r="F3195" s="20">
        <v>77.084852905421826</v>
      </c>
      <c r="G3195" s="20">
        <v>1.1656</v>
      </c>
    </row>
    <row r="3196" spans="1:7" x14ac:dyDescent="0.35">
      <c r="A3196" s="20">
        <v>3172</v>
      </c>
      <c r="B3196" s="20">
        <v>11.356059621285347</v>
      </c>
      <c r="C3196" s="20">
        <v>-10.206059621285346</v>
      </c>
      <c r="D3196" s="20">
        <v>-2.6581787856326981E-2</v>
      </c>
      <c r="F3196" s="20">
        <v>77.109166058837829</v>
      </c>
      <c r="G3196" s="20">
        <v>1.166166</v>
      </c>
    </row>
    <row r="3197" spans="1:7" x14ac:dyDescent="0.35">
      <c r="A3197" s="20">
        <v>3173</v>
      </c>
      <c r="B3197" s="20">
        <v>11.356059621285347</v>
      </c>
      <c r="C3197" s="20">
        <v>-10.326059621285347</v>
      </c>
      <c r="D3197" s="20">
        <v>-2.6894329097621194E-2</v>
      </c>
      <c r="F3197" s="20">
        <v>77.133479212253832</v>
      </c>
      <c r="G3197" s="20">
        <v>1.1663479999999999</v>
      </c>
    </row>
    <row r="3198" spans="1:7" x14ac:dyDescent="0.35">
      <c r="A3198" s="20">
        <v>3174</v>
      </c>
      <c r="B3198" s="20">
        <v>20.106542142857855</v>
      </c>
      <c r="C3198" s="20">
        <v>-19.095208809524522</v>
      </c>
      <c r="D3198" s="20">
        <v>-4.9733668867507741E-2</v>
      </c>
      <c r="F3198" s="20">
        <v>77.15779236566982</v>
      </c>
      <c r="G3198" s="20">
        <v>1.1666666666666667</v>
      </c>
    </row>
    <row r="3199" spans="1:7" x14ac:dyDescent="0.35">
      <c r="A3199" s="20">
        <v>3175</v>
      </c>
      <c r="B3199" s="20">
        <v>-5.0510951066631087</v>
      </c>
      <c r="C3199" s="20">
        <v>6.1466951066631088</v>
      </c>
      <c r="D3199" s="20">
        <v>1.6009130987446125E-2</v>
      </c>
      <c r="F3199" s="20">
        <v>77.182105519085823</v>
      </c>
      <c r="G3199" s="20">
        <v>1.1666666666666667</v>
      </c>
    </row>
    <row r="3200" spans="1:7" x14ac:dyDescent="0.35">
      <c r="A3200" s="20">
        <v>3176</v>
      </c>
      <c r="B3200" s="20">
        <v>12.996775094080192</v>
      </c>
      <c r="C3200" s="20">
        <v>-11.848354041448612</v>
      </c>
      <c r="D3200" s="20">
        <v>-3.0859160661730164E-2</v>
      </c>
      <c r="F3200" s="20">
        <v>77.206418672501826</v>
      </c>
      <c r="G3200" s="20">
        <v>1.1675</v>
      </c>
    </row>
    <row r="3201" spans="1:7" x14ac:dyDescent="0.35">
      <c r="A3201" s="20">
        <v>3177</v>
      </c>
      <c r="B3201" s="20">
        <v>11.356059621285347</v>
      </c>
      <c r="C3201" s="20">
        <v>-10.182059621285347</v>
      </c>
      <c r="D3201" s="20">
        <v>-2.6519279608068141E-2</v>
      </c>
      <c r="F3201" s="20">
        <v>77.230731825917815</v>
      </c>
      <c r="G3201" s="20">
        <v>1.1679999999999999</v>
      </c>
    </row>
    <row r="3202" spans="1:7" x14ac:dyDescent="0.35">
      <c r="A3202" s="20">
        <v>3178</v>
      </c>
      <c r="B3202" s="20">
        <v>11.356059621285347</v>
      </c>
      <c r="C3202" s="20">
        <v>-9.6387262879520144</v>
      </c>
      <c r="D3202" s="20">
        <v>-2.5104162321097134E-2</v>
      </c>
      <c r="F3202" s="20">
        <v>77.255044979333817</v>
      </c>
      <c r="G3202" s="20">
        <v>1.1683911999999999</v>
      </c>
    </row>
    <row r="3203" spans="1:7" x14ac:dyDescent="0.35">
      <c r="A3203" s="20">
        <v>3179</v>
      </c>
      <c r="B3203" s="20">
        <v>14.090585409276756</v>
      </c>
      <c r="C3203" s="20">
        <v>-12.948961599752947</v>
      </c>
      <c r="D3203" s="20">
        <v>-3.3725704432148715E-2</v>
      </c>
      <c r="F3203" s="20">
        <v>77.27935813274982</v>
      </c>
      <c r="G3203" s="20">
        <v>1.1684444444444444</v>
      </c>
    </row>
    <row r="3204" spans="1:7" x14ac:dyDescent="0.35">
      <c r="A3204" s="20">
        <v>3180</v>
      </c>
      <c r="B3204" s="20">
        <v>11.356059621285347</v>
      </c>
      <c r="C3204" s="20">
        <v>-10.158559621285347</v>
      </c>
      <c r="D3204" s="20">
        <v>-2.6458073614981356E-2</v>
      </c>
      <c r="F3204" s="20">
        <v>77.303671286165809</v>
      </c>
      <c r="G3204" s="20">
        <v>1.1686666666666667</v>
      </c>
    </row>
    <row r="3205" spans="1:7" x14ac:dyDescent="0.35">
      <c r="A3205" s="20">
        <v>3181</v>
      </c>
      <c r="B3205" s="20">
        <v>13.543680251678474</v>
      </c>
      <c r="C3205" s="20">
        <v>-12.453680251678474</v>
      </c>
      <c r="D3205" s="20">
        <v>-3.2435739037839841E-2</v>
      </c>
      <c r="F3205" s="20">
        <v>77.327984439581812</v>
      </c>
      <c r="G3205" s="20">
        <v>1.1691666666666667</v>
      </c>
    </row>
    <row r="3206" spans="1:7" x14ac:dyDescent="0.35">
      <c r="A3206" s="20">
        <v>3182</v>
      </c>
      <c r="B3206" s="20">
        <v>-2.8634744762699817</v>
      </c>
      <c r="C3206" s="20">
        <v>3.8723316191271246</v>
      </c>
      <c r="D3206" s="20">
        <v>1.0085527757873415E-2</v>
      </c>
      <c r="F3206" s="20">
        <v>77.352297592997814</v>
      </c>
      <c r="G3206" s="20">
        <v>1.1692307692307693</v>
      </c>
    </row>
    <row r="3207" spans="1:7" x14ac:dyDescent="0.35">
      <c r="A3207" s="20">
        <v>3183</v>
      </c>
      <c r="B3207" s="20">
        <v>17.918921512464728</v>
      </c>
      <c r="C3207" s="20">
        <v>-16.828921512464728</v>
      </c>
      <c r="D3207" s="20">
        <v>-4.383110015957134E-2</v>
      </c>
      <c r="F3207" s="20">
        <v>77.376610746413803</v>
      </c>
      <c r="G3207" s="20">
        <v>1.1694724999999999</v>
      </c>
    </row>
    <row r="3208" spans="1:7" x14ac:dyDescent="0.35">
      <c r="A3208" s="20">
        <v>3184</v>
      </c>
      <c r="B3208" s="20">
        <v>11.356059621285347</v>
      </c>
      <c r="C3208" s="20">
        <v>-10.283966598029533</v>
      </c>
      <c r="D3208" s="20">
        <v>-2.6784697383136206E-2</v>
      </c>
      <c r="F3208" s="20">
        <v>77.400923899829806</v>
      </c>
      <c r="G3208" s="20">
        <v>1.1696666666666666</v>
      </c>
    </row>
    <row r="3209" spans="1:7" x14ac:dyDescent="0.35">
      <c r="A3209" s="20">
        <v>3185</v>
      </c>
      <c r="B3209" s="20">
        <v>23.93487824604583</v>
      </c>
      <c r="C3209" s="20">
        <v>-22.93487824604583</v>
      </c>
      <c r="D3209" s="20">
        <v>-5.9734127632922823E-2</v>
      </c>
      <c r="F3209" s="20">
        <v>77.425237053245809</v>
      </c>
      <c r="G3209" s="20">
        <v>1.17</v>
      </c>
    </row>
    <row r="3210" spans="1:7" x14ac:dyDescent="0.35">
      <c r="A3210" s="20">
        <v>3186</v>
      </c>
      <c r="B3210" s="20">
        <v>11.356059621285347</v>
      </c>
      <c r="C3210" s="20">
        <v>-10.334184621285347</v>
      </c>
      <c r="D3210" s="20">
        <v>-2.6915490744167155E-2</v>
      </c>
      <c r="F3210" s="20">
        <v>77.449550206661797</v>
      </c>
      <c r="G3210" s="20">
        <v>1.17</v>
      </c>
    </row>
    <row r="3211" spans="1:7" x14ac:dyDescent="0.35">
      <c r="A3211" s="20">
        <v>3187</v>
      </c>
      <c r="B3211" s="20">
        <v>16.825111197268164</v>
      </c>
      <c r="C3211" s="20">
        <v>-15.662177863934831</v>
      </c>
      <c r="D3211" s="20">
        <v>-4.0792304258040764E-2</v>
      </c>
      <c r="F3211" s="20">
        <v>77.4738633600778</v>
      </c>
      <c r="G3211" s="20">
        <v>1.170404</v>
      </c>
    </row>
    <row r="3212" spans="1:7" x14ac:dyDescent="0.35">
      <c r="A3212" s="20">
        <v>3188</v>
      </c>
      <c r="B3212" s="20">
        <v>16.278206039669882</v>
      </c>
      <c r="C3212" s="20">
        <v>-15.628206039669882</v>
      </c>
      <c r="D3212" s="20">
        <v>-4.0703824290334131E-2</v>
      </c>
      <c r="F3212" s="20">
        <v>77.498176513493803</v>
      </c>
      <c r="G3212" s="20">
        <v>1.1707484768810599</v>
      </c>
    </row>
    <row r="3213" spans="1:7" x14ac:dyDescent="0.35">
      <c r="A3213" s="20">
        <v>3189</v>
      </c>
      <c r="B3213" s="20">
        <v>11.356059621285347</v>
      </c>
      <c r="C3213" s="20">
        <v>-11.232786894012619</v>
      </c>
      <c r="D3213" s="20">
        <v>-2.9255909658733655E-2</v>
      </c>
      <c r="F3213" s="20">
        <v>77.522489666909792</v>
      </c>
      <c r="G3213" s="20">
        <v>1.1712499999999999</v>
      </c>
    </row>
    <row r="3214" spans="1:7" x14ac:dyDescent="0.35">
      <c r="A3214" s="20">
        <v>3190</v>
      </c>
      <c r="B3214" s="20">
        <v>11.356059621285347</v>
      </c>
      <c r="C3214" s="20">
        <v>-11.356059621285347</v>
      </c>
      <c r="D3214" s="20">
        <v>-2.9576974752063161E-2</v>
      </c>
      <c r="F3214" s="20">
        <v>77.546802820325794</v>
      </c>
      <c r="G3214" s="20">
        <v>1.1714285714285715</v>
      </c>
    </row>
    <row r="3215" spans="1:7" x14ac:dyDescent="0.35">
      <c r="A3215" s="20">
        <v>3191</v>
      </c>
      <c r="B3215" s="20">
        <v>-5.0510951066631087</v>
      </c>
      <c r="C3215" s="20">
        <v>5.0913617733297754</v>
      </c>
      <c r="D3215" s="20">
        <v>1.3260504404286487E-2</v>
      </c>
      <c r="F3215" s="20">
        <v>77.571115973741797</v>
      </c>
      <c r="G3215" s="20">
        <v>1.1725000000000001</v>
      </c>
    </row>
    <row r="3216" spans="1:7" x14ac:dyDescent="0.35">
      <c r="A3216" s="20">
        <v>3192</v>
      </c>
      <c r="B3216" s="20">
        <v>3.1524822573111209</v>
      </c>
      <c r="C3216" s="20">
        <v>-3.1422822573111207</v>
      </c>
      <c r="D3216" s="20">
        <v>-8.1841066433065834E-3</v>
      </c>
      <c r="F3216" s="20">
        <v>77.595429127157786</v>
      </c>
      <c r="G3216" s="20">
        <v>1.1727000000000001</v>
      </c>
    </row>
    <row r="3217" spans="1:7" x14ac:dyDescent="0.35">
      <c r="A3217" s="20">
        <v>3193</v>
      </c>
      <c r="B3217" s="20">
        <v>3.1524822573111209</v>
      </c>
      <c r="C3217" s="20">
        <v>-3.0350822573111209</v>
      </c>
      <c r="D3217" s="20">
        <v>-7.9049031344170899E-3</v>
      </c>
      <c r="F3217" s="20">
        <v>77.619742280573789</v>
      </c>
      <c r="G3217" s="20">
        <v>1.1739999999999999</v>
      </c>
    </row>
    <row r="3218" spans="1:7" x14ac:dyDescent="0.35">
      <c r="A3218" s="20">
        <v>3194</v>
      </c>
      <c r="B3218" s="20">
        <v>11.356059621285347</v>
      </c>
      <c r="C3218" s="20">
        <v>-11.356059621285347</v>
      </c>
      <c r="D3218" s="20">
        <v>-2.9576974752063161E-2</v>
      </c>
      <c r="F3218" s="20">
        <v>77.644055433989791</v>
      </c>
      <c r="G3218" s="20">
        <v>1.175</v>
      </c>
    </row>
    <row r="3219" spans="1:7" x14ac:dyDescent="0.35">
      <c r="A3219" s="20">
        <v>3195</v>
      </c>
      <c r="B3219" s="20">
        <v>11.356059621285347</v>
      </c>
      <c r="C3219" s="20">
        <v>-10.764631049856776</v>
      </c>
      <c r="D3219" s="20">
        <v>-2.8036592919970269E-2</v>
      </c>
      <c r="F3219" s="20">
        <v>77.66836858740578</v>
      </c>
      <c r="G3219" s="20">
        <v>1.1752499999999999</v>
      </c>
    </row>
    <row r="3220" spans="1:7" x14ac:dyDescent="0.35">
      <c r="A3220" s="20">
        <v>3196</v>
      </c>
      <c r="B3220" s="20">
        <v>-5.0510951066631087</v>
      </c>
      <c r="C3220" s="20">
        <v>5.0516951066631091</v>
      </c>
      <c r="D3220" s="20">
        <v>1.3157192160636459E-2</v>
      </c>
      <c r="F3220" s="20">
        <v>77.692681740821783</v>
      </c>
      <c r="G3220" s="20">
        <v>1.177142857142857</v>
      </c>
    </row>
    <row r="3221" spans="1:7" x14ac:dyDescent="0.35">
      <c r="A3221" s="20">
        <v>3197</v>
      </c>
      <c r="B3221" s="20">
        <v>11.356059621285347</v>
      </c>
      <c r="C3221" s="20">
        <v>-11.241559621285347</v>
      </c>
      <c r="D3221" s="20">
        <v>-2.9278758317661604E-2</v>
      </c>
      <c r="F3221" s="20">
        <v>77.716994894237786</v>
      </c>
      <c r="G3221" s="20">
        <v>1.1773333333333333</v>
      </c>
    </row>
    <row r="3222" spans="1:7" x14ac:dyDescent="0.35">
      <c r="A3222" s="20">
        <v>3198</v>
      </c>
      <c r="B3222" s="20">
        <v>6.980818360499093</v>
      </c>
      <c r="C3222" s="20">
        <v>-6.9771516938324263</v>
      </c>
      <c r="D3222" s="20">
        <v>-1.8172063759069889E-2</v>
      </c>
      <c r="F3222" s="20">
        <v>77.741308047653774</v>
      </c>
      <c r="G3222" s="20">
        <v>1.1783999999999999</v>
      </c>
    </row>
    <row r="3223" spans="1:7" x14ac:dyDescent="0.35">
      <c r="A3223" s="20">
        <v>3199</v>
      </c>
      <c r="B3223" s="20">
        <v>11.356059621285347</v>
      </c>
      <c r="C3223" s="20">
        <v>-10.834459621285347</v>
      </c>
      <c r="D3223" s="20">
        <v>-2.8218462156570995E-2</v>
      </c>
      <c r="F3223" s="20">
        <v>77.765621201069777</v>
      </c>
      <c r="G3223" s="20">
        <v>1.1786666666666668</v>
      </c>
    </row>
    <row r="3224" spans="1:7" x14ac:dyDescent="0.35">
      <c r="A3224" s="20">
        <v>3200</v>
      </c>
      <c r="B3224" s="20">
        <v>11.356059621285347</v>
      </c>
      <c r="C3224" s="20">
        <v>-11.356039621285348</v>
      </c>
      <c r="D3224" s="20">
        <v>-2.957692266185628E-2</v>
      </c>
      <c r="F3224" s="20">
        <v>77.78993435448578</v>
      </c>
      <c r="G3224" s="20">
        <v>1.1790285714285715</v>
      </c>
    </row>
    <row r="3225" spans="1:7" x14ac:dyDescent="0.35">
      <c r="A3225" s="20">
        <v>3201</v>
      </c>
      <c r="B3225" s="20">
        <v>16.278206039669882</v>
      </c>
      <c r="C3225" s="20">
        <v>-16.265706039669883</v>
      </c>
      <c r="D3225" s="20">
        <v>-4.2364199634709623E-2</v>
      </c>
      <c r="F3225" s="20">
        <v>77.814247507901769</v>
      </c>
      <c r="G3225" s="20">
        <v>1.1796376666666666</v>
      </c>
    </row>
    <row r="3226" spans="1:7" x14ac:dyDescent="0.35">
      <c r="A3226" s="20">
        <v>3202</v>
      </c>
      <c r="B3226" s="20">
        <v>-4.5041899490648269</v>
      </c>
      <c r="C3226" s="20">
        <v>5.0493899490648273</v>
      </c>
      <c r="D3226" s="20">
        <v>1.315118835382691E-2</v>
      </c>
      <c r="F3226" s="20">
        <v>77.838560661317771</v>
      </c>
      <c r="G3226" s="20">
        <v>1.18</v>
      </c>
    </row>
    <row r="3227" spans="1:7" x14ac:dyDescent="0.35">
      <c r="A3227" s="20">
        <v>3203</v>
      </c>
      <c r="B3227" s="20">
        <v>11.356059621285347</v>
      </c>
      <c r="C3227" s="20">
        <v>-11.106059621285347</v>
      </c>
      <c r="D3227" s="20">
        <v>-2.8925847166033556E-2</v>
      </c>
      <c r="F3227" s="20">
        <v>77.862873814733774</v>
      </c>
      <c r="G3227" s="20">
        <v>1.1805000000000001</v>
      </c>
    </row>
    <row r="3228" spans="1:7" x14ac:dyDescent="0.35">
      <c r="A3228" s="20">
        <v>3204</v>
      </c>
      <c r="B3228" s="20">
        <v>11.356059621285347</v>
      </c>
      <c r="C3228" s="20">
        <v>-11.356059621285347</v>
      </c>
      <c r="D3228" s="20">
        <v>-2.9576974752063161E-2</v>
      </c>
      <c r="F3228" s="20">
        <v>77.887186968149763</v>
      </c>
      <c r="G3228" s="20">
        <v>1.1808107999999999</v>
      </c>
    </row>
    <row r="3229" spans="1:7" x14ac:dyDescent="0.35">
      <c r="A3229" s="20">
        <v>3205</v>
      </c>
      <c r="B3229" s="20">
        <v>11.356059621285347</v>
      </c>
      <c r="C3229" s="20">
        <v>-11.321934621285347</v>
      </c>
      <c r="D3229" s="20">
        <v>-2.9488095836570121E-2</v>
      </c>
      <c r="F3229" s="20">
        <v>77.911500121565766</v>
      </c>
      <c r="G3229" s="20">
        <v>1.1812400000000001</v>
      </c>
    </row>
    <row r="3230" spans="1:7" x14ac:dyDescent="0.35">
      <c r="A3230" s="20">
        <v>3206</v>
      </c>
      <c r="B3230" s="20">
        <v>11.356059621285347</v>
      </c>
      <c r="C3230" s="20">
        <v>-11.356059621285347</v>
      </c>
      <c r="D3230" s="20">
        <v>-2.9576974752063161E-2</v>
      </c>
      <c r="F3230" s="20">
        <v>77.935813274981768</v>
      </c>
      <c r="G3230" s="20">
        <v>1.1819999999999999</v>
      </c>
    </row>
    <row r="3231" spans="1:7" x14ac:dyDescent="0.35">
      <c r="A3231" s="20">
        <v>3207</v>
      </c>
      <c r="B3231" s="20">
        <v>-5.0510951066631087</v>
      </c>
      <c r="C3231" s="20">
        <v>5.5147314702994725</v>
      </c>
      <c r="D3231" s="20">
        <v>1.4363175159430345E-2</v>
      </c>
      <c r="F3231" s="20">
        <v>77.960126428397757</v>
      </c>
      <c r="G3231" s="20">
        <v>1.1822050359712231</v>
      </c>
    </row>
    <row r="3232" spans="1:7" x14ac:dyDescent="0.35">
      <c r="A3232" s="20">
        <v>3208</v>
      </c>
      <c r="B3232" s="20">
        <v>16.278206039669882</v>
      </c>
      <c r="C3232" s="20">
        <v>-15.243206039669882</v>
      </c>
      <c r="D3232" s="20">
        <v>-3.9701087807848541E-2</v>
      </c>
      <c r="F3232" s="20">
        <v>77.98443958181376</v>
      </c>
      <c r="G3232" s="20">
        <v>1.1825000000000001</v>
      </c>
    </row>
    <row r="3233" spans="1:7" x14ac:dyDescent="0.35">
      <c r="A3233" s="20">
        <v>3209</v>
      </c>
      <c r="B3233" s="20">
        <v>10.262249306088783</v>
      </c>
      <c r="C3233" s="20">
        <v>-9.0690177271414143</v>
      </c>
      <c r="D3233" s="20">
        <v>-2.3620350481333111E-2</v>
      </c>
      <c r="F3233" s="20">
        <v>78.008752735229763</v>
      </c>
      <c r="G3233" s="20">
        <v>1.1825757575757576</v>
      </c>
    </row>
    <row r="3234" spans="1:7" x14ac:dyDescent="0.35">
      <c r="A3234" s="20">
        <v>3210</v>
      </c>
      <c r="B3234" s="20">
        <v>1.5117667845162721</v>
      </c>
      <c r="C3234" s="20">
        <v>-0.2541001178496054</v>
      </c>
      <c r="D3234" s="20">
        <v>-6.618063853810061E-4</v>
      </c>
      <c r="F3234" s="20">
        <v>78.033065888645751</v>
      </c>
      <c r="G3234" s="20">
        <v>1.1833333333333333</v>
      </c>
    </row>
    <row r="3235" spans="1:7" x14ac:dyDescent="0.35">
      <c r="A3235" s="20">
        <v>3211</v>
      </c>
      <c r="B3235" s="20">
        <v>10.262249306088783</v>
      </c>
      <c r="C3235" s="20">
        <v>-9.0648145234800879</v>
      </c>
      <c r="D3235" s="20">
        <v>-2.360940319391875E-2</v>
      </c>
      <c r="F3235" s="20">
        <v>78.057379042061754</v>
      </c>
      <c r="G3235" s="20">
        <v>1.1833333333333333</v>
      </c>
    </row>
    <row r="3236" spans="1:7" x14ac:dyDescent="0.35">
      <c r="A3236" s="20">
        <v>3212</v>
      </c>
      <c r="B3236" s="20">
        <v>11.356059621285347</v>
      </c>
      <c r="C3236" s="20">
        <v>-10.093559621285348</v>
      </c>
      <c r="D3236" s="20">
        <v>-2.6288780442613662E-2</v>
      </c>
      <c r="F3236" s="20">
        <v>78.081692195477757</v>
      </c>
      <c r="G3236" s="20">
        <v>1.1833333333333333</v>
      </c>
    </row>
    <row r="3237" spans="1:7" x14ac:dyDescent="0.35">
      <c r="A3237" s="20">
        <v>3213</v>
      </c>
      <c r="B3237" s="20">
        <v>5.8870080453025295</v>
      </c>
      <c r="C3237" s="20">
        <v>-4.8858413786358632</v>
      </c>
      <c r="D3237" s="20">
        <v>-1.2725224410378894E-2</v>
      </c>
      <c r="F3237" s="20">
        <v>78.106005348893746</v>
      </c>
      <c r="G3237" s="20">
        <v>1.1839285714285714</v>
      </c>
    </row>
    <row r="3238" spans="1:7" x14ac:dyDescent="0.35">
      <c r="A3238" s="20">
        <v>3214</v>
      </c>
      <c r="B3238" s="20">
        <v>7.5277235180973747</v>
      </c>
      <c r="C3238" s="20">
        <v>-6.5063901847640411</v>
      </c>
      <c r="D3238" s="20">
        <v>-1.6945960539088485E-2</v>
      </c>
      <c r="F3238" s="20">
        <v>78.130318502309748</v>
      </c>
      <c r="G3238" s="20">
        <v>1.1839999999999999</v>
      </c>
    </row>
    <row r="3239" spans="1:7" x14ac:dyDescent="0.35">
      <c r="A3239" s="20">
        <v>3215</v>
      </c>
      <c r="B3239" s="20">
        <v>6.980818360499093</v>
      </c>
      <c r="C3239" s="20">
        <v>-5.977304074784807</v>
      </c>
      <c r="D3239" s="20">
        <v>-1.5567950292718194E-2</v>
      </c>
      <c r="F3239" s="20">
        <v>78.154631655725751</v>
      </c>
      <c r="G3239" s="20">
        <v>1.1844444444444444</v>
      </c>
    </row>
    <row r="3240" spans="1:7" x14ac:dyDescent="0.35">
      <c r="A3240" s="20">
        <v>3216</v>
      </c>
      <c r="B3240" s="20">
        <v>10.809154463687065</v>
      </c>
      <c r="C3240" s="20">
        <v>-9.8086544636870645</v>
      </c>
      <c r="D3240" s="20">
        <v>-2.5546742012556245E-2</v>
      </c>
      <c r="F3240" s="20">
        <v>78.17894480914174</v>
      </c>
      <c r="G3240" s="20">
        <v>1.1845454545454546</v>
      </c>
    </row>
    <row r="3241" spans="1:7" x14ac:dyDescent="0.35">
      <c r="A3241" s="20">
        <v>3217</v>
      </c>
      <c r="B3241" s="20">
        <v>11.356059621285347</v>
      </c>
      <c r="C3241" s="20">
        <v>-10.195837399063125</v>
      </c>
      <c r="D3241" s="20">
        <v>-2.6555163972809326E-2</v>
      </c>
      <c r="F3241" s="20">
        <v>78.203257962557743</v>
      </c>
      <c r="G3241" s="20">
        <v>1.1850000000000001</v>
      </c>
    </row>
    <row r="3242" spans="1:7" x14ac:dyDescent="0.35">
      <c r="A3242" s="20">
        <v>3218</v>
      </c>
      <c r="B3242" s="20">
        <v>9.7153441484905017</v>
      </c>
      <c r="C3242" s="20">
        <v>-8.6943441484905009</v>
      </c>
      <c r="D3242" s="20">
        <v>-2.264450927006894E-2</v>
      </c>
      <c r="F3242" s="20">
        <v>78.227571115973745</v>
      </c>
      <c r="G3242" s="20">
        <v>1.1850000000000001</v>
      </c>
    </row>
    <row r="3243" spans="1:7" x14ac:dyDescent="0.35">
      <c r="A3243" s="20">
        <v>3219</v>
      </c>
      <c r="B3243" s="20">
        <v>8.6215338332939382</v>
      </c>
      <c r="C3243" s="20">
        <v>-7.6204338332939381</v>
      </c>
      <c r="D3243" s="20">
        <v>-1.9847498745484023E-2</v>
      </c>
      <c r="F3243" s="20">
        <v>78.251884269389734</v>
      </c>
      <c r="G3243" s="20">
        <v>1.1850000000000001</v>
      </c>
    </row>
    <row r="3244" spans="1:7" x14ac:dyDescent="0.35">
      <c r="A3244" s="20">
        <v>3220</v>
      </c>
      <c r="B3244" s="20">
        <v>9.1684389908922199</v>
      </c>
      <c r="C3244" s="20">
        <v>-8.16003899089222</v>
      </c>
      <c r="D3244" s="20">
        <v>-2.1252905960188397E-2</v>
      </c>
      <c r="F3244" s="20">
        <v>78.276197422805737</v>
      </c>
      <c r="G3244" s="20">
        <v>1.1850000000000001</v>
      </c>
    </row>
    <row r="3245" spans="1:7" x14ac:dyDescent="0.35">
      <c r="A3245" s="20">
        <v>3221</v>
      </c>
      <c r="B3245" s="20">
        <v>8.6215338332939382</v>
      </c>
      <c r="C3245" s="20">
        <v>-7.5872838332939381</v>
      </c>
      <c r="D3245" s="20">
        <v>-1.97611592275765E-2</v>
      </c>
      <c r="F3245" s="20">
        <v>78.30051057622174</v>
      </c>
      <c r="G3245" s="20">
        <v>1.1859999999999999</v>
      </c>
    </row>
    <row r="3246" spans="1:7" x14ac:dyDescent="0.35">
      <c r="A3246" s="20">
        <v>3222</v>
      </c>
      <c r="B3246" s="20">
        <v>10.809154463687065</v>
      </c>
      <c r="C3246" s="20">
        <v>-9.5611544636870658</v>
      </c>
      <c r="D3246" s="20">
        <v>-2.4902125702386941E-2</v>
      </c>
      <c r="F3246" s="20">
        <v>78.324823729637728</v>
      </c>
      <c r="G3246" s="20">
        <v>1.1863774999999999</v>
      </c>
    </row>
    <row r="3247" spans="1:7" x14ac:dyDescent="0.35">
      <c r="A3247" s="20">
        <v>3223</v>
      </c>
      <c r="B3247" s="20">
        <v>11.356059621285347</v>
      </c>
      <c r="C3247" s="20">
        <v>-10.260898330962766</v>
      </c>
      <c r="D3247" s="20">
        <v>-2.6724615842939926E-2</v>
      </c>
      <c r="F3247" s="20">
        <v>78.349136883053731</v>
      </c>
      <c r="G3247" s="20">
        <v>1.1864285714285714</v>
      </c>
    </row>
    <row r="3248" spans="1:7" x14ac:dyDescent="0.35">
      <c r="A3248" s="20">
        <v>3224</v>
      </c>
      <c r="B3248" s="20">
        <v>1.5117667845162721</v>
      </c>
      <c r="C3248" s="20">
        <v>-0.4914334511829388</v>
      </c>
      <c r="D3248" s="20">
        <v>-1.2799435070517773E-3</v>
      </c>
      <c r="F3248" s="20">
        <v>78.373450036469734</v>
      </c>
      <c r="G3248" s="20">
        <v>1.1866666666666668</v>
      </c>
    </row>
    <row r="3249" spans="1:7" x14ac:dyDescent="0.35">
      <c r="A3249" s="20">
        <v>3225</v>
      </c>
      <c r="B3249" s="20">
        <v>16.278206039669882</v>
      </c>
      <c r="C3249" s="20">
        <v>-15.254706039669882</v>
      </c>
      <c r="D3249" s="20">
        <v>-3.9731039676805899E-2</v>
      </c>
      <c r="F3249" s="20">
        <v>78.397763189885723</v>
      </c>
      <c r="G3249" s="20">
        <v>1.187262</v>
      </c>
    </row>
    <row r="3250" spans="1:7" x14ac:dyDescent="0.35">
      <c r="A3250" s="20">
        <v>3226</v>
      </c>
      <c r="B3250" s="20">
        <v>11.356059621285347</v>
      </c>
      <c r="C3250" s="20">
        <v>-10.314392954618681</v>
      </c>
      <c r="D3250" s="20">
        <v>-2.6863943143606479E-2</v>
      </c>
      <c r="F3250" s="20">
        <v>78.422076343301725</v>
      </c>
      <c r="G3250" s="20">
        <v>1.1873499999999999</v>
      </c>
    </row>
    <row r="3251" spans="1:7" x14ac:dyDescent="0.35">
      <c r="A3251" s="20">
        <v>3227</v>
      </c>
      <c r="B3251" s="20">
        <v>11.356059621285347</v>
      </c>
      <c r="C3251" s="20">
        <v>-10.106059621285347</v>
      </c>
      <c r="D3251" s="20">
        <v>-2.6321336821915141E-2</v>
      </c>
      <c r="F3251" s="20">
        <v>78.446389496717728</v>
      </c>
      <c r="G3251" s="20">
        <v>1.1879999999999999</v>
      </c>
    </row>
    <row r="3252" spans="1:7" x14ac:dyDescent="0.35">
      <c r="A3252" s="20">
        <v>3228</v>
      </c>
      <c r="B3252" s="20">
        <v>10.262249306088783</v>
      </c>
      <c r="C3252" s="20">
        <v>-9.2388207346602123</v>
      </c>
      <c r="D3252" s="20">
        <v>-2.4062604170878236E-2</v>
      </c>
      <c r="F3252" s="20">
        <v>78.470702650133717</v>
      </c>
      <c r="G3252" s="20">
        <v>1.1879999999999999</v>
      </c>
    </row>
    <row r="3253" spans="1:7" x14ac:dyDescent="0.35">
      <c r="A3253" s="20">
        <v>3229</v>
      </c>
      <c r="B3253" s="20">
        <v>11.356059621285347</v>
      </c>
      <c r="C3253" s="20">
        <v>-10.277409621285347</v>
      </c>
      <c r="D3253" s="20">
        <v>-2.6767619669379832E-2</v>
      </c>
      <c r="F3253" s="20">
        <v>78.49501580354972</v>
      </c>
      <c r="G3253" s="20">
        <v>1.1888888888888889</v>
      </c>
    </row>
    <row r="3254" spans="1:7" x14ac:dyDescent="0.35">
      <c r="A3254" s="20">
        <v>3230</v>
      </c>
      <c r="B3254" s="20">
        <v>19.559636985259573</v>
      </c>
      <c r="C3254" s="20">
        <v>-18.460790831413419</v>
      </c>
      <c r="D3254" s="20">
        <v>-4.8081320681022686E-2</v>
      </c>
      <c r="F3254" s="20">
        <v>78.519328956965722</v>
      </c>
      <c r="G3254" s="20">
        <v>1.1891891891891893</v>
      </c>
    </row>
    <row r="3255" spans="1:7" x14ac:dyDescent="0.35">
      <c r="A3255" s="20">
        <v>3231</v>
      </c>
      <c r="B3255" s="20">
        <v>11.356059621285347</v>
      </c>
      <c r="C3255" s="20">
        <v>-9.7460596212853474</v>
      </c>
      <c r="D3255" s="20">
        <v>-2.5383713098032511E-2</v>
      </c>
      <c r="F3255" s="20">
        <v>78.543642110381711</v>
      </c>
      <c r="G3255" s="20">
        <v>1.1894444444444445</v>
      </c>
    </row>
    <row r="3256" spans="1:7" x14ac:dyDescent="0.35">
      <c r="A3256" s="20">
        <v>3232</v>
      </c>
      <c r="B3256" s="20">
        <v>10.809154463687065</v>
      </c>
      <c r="C3256" s="20">
        <v>-9.4971544636870657</v>
      </c>
      <c r="D3256" s="20">
        <v>-2.4735437040363361E-2</v>
      </c>
      <c r="F3256" s="20">
        <v>78.567955263797714</v>
      </c>
      <c r="G3256" s="20">
        <v>1.1895833333333334</v>
      </c>
    </row>
    <row r="3257" spans="1:7" x14ac:dyDescent="0.35">
      <c r="A3257" s="20">
        <v>3233</v>
      </c>
      <c r="B3257" s="20">
        <v>11.356059621285347</v>
      </c>
      <c r="C3257" s="20">
        <v>-10.168059621285346</v>
      </c>
      <c r="D3257" s="20">
        <v>-2.6482816463250479E-2</v>
      </c>
      <c r="F3257" s="20">
        <v>78.592268417213717</v>
      </c>
      <c r="G3257" s="20">
        <v>1.19</v>
      </c>
    </row>
    <row r="3258" spans="1:7" x14ac:dyDescent="0.35">
      <c r="A3258" s="20">
        <v>3234</v>
      </c>
      <c r="B3258" s="20">
        <v>9.7153441484905017</v>
      </c>
      <c r="C3258" s="20">
        <v>-8.711416648490502</v>
      </c>
      <c r="D3258" s="20">
        <v>-2.2688974772918907E-2</v>
      </c>
      <c r="F3258" s="20">
        <v>78.616581570629705</v>
      </c>
      <c r="G3258" s="20">
        <v>1.19</v>
      </c>
    </row>
    <row r="3259" spans="1:7" x14ac:dyDescent="0.35">
      <c r="A3259" s="20">
        <v>3235</v>
      </c>
      <c r="B3259" s="20">
        <v>11.356059621285347</v>
      </c>
      <c r="C3259" s="20">
        <v>-10.32399295461868</v>
      </c>
      <c r="D3259" s="20">
        <v>-2.6888946442910011E-2</v>
      </c>
      <c r="F3259" s="20">
        <v>78.640894724045708</v>
      </c>
      <c r="G3259" s="20">
        <v>1.1911764705882353</v>
      </c>
    </row>
    <row r="3260" spans="1:7" x14ac:dyDescent="0.35">
      <c r="A3260" s="20">
        <v>3236</v>
      </c>
      <c r="B3260" s="20">
        <v>11.356059621285347</v>
      </c>
      <c r="C3260" s="20">
        <v>-10.350059621285347</v>
      </c>
      <c r="D3260" s="20">
        <v>-2.6956837345880034E-2</v>
      </c>
      <c r="F3260" s="20">
        <v>78.665207877461711</v>
      </c>
      <c r="G3260" s="20">
        <v>1.1914771428571429</v>
      </c>
    </row>
    <row r="3261" spans="1:7" x14ac:dyDescent="0.35">
      <c r="A3261" s="20">
        <v>3237</v>
      </c>
      <c r="B3261" s="20">
        <v>14.637490566875037</v>
      </c>
      <c r="C3261" s="20">
        <v>-13.629615138303608</v>
      </c>
      <c r="D3261" s="20">
        <v>-3.5498473614064718E-2</v>
      </c>
      <c r="F3261" s="20">
        <v>78.6895210308777</v>
      </c>
      <c r="G3261" s="20">
        <v>1.1916249999999999</v>
      </c>
    </row>
    <row r="3262" spans="1:7" x14ac:dyDescent="0.35">
      <c r="A3262" s="20">
        <v>3238</v>
      </c>
      <c r="B3262" s="20">
        <v>11.356059621285347</v>
      </c>
      <c r="C3262" s="20">
        <v>-10.232845335571062</v>
      </c>
      <c r="D3262" s="20">
        <v>-2.6651551526258727E-2</v>
      </c>
      <c r="F3262" s="20">
        <v>78.713834184293702</v>
      </c>
      <c r="G3262" s="20">
        <v>1.1916666666666667</v>
      </c>
    </row>
    <row r="3263" spans="1:7" x14ac:dyDescent="0.35">
      <c r="A3263" s="20">
        <v>3239</v>
      </c>
      <c r="B3263" s="20">
        <v>14.637490566875037</v>
      </c>
      <c r="C3263" s="20">
        <v>-13.578299164623246</v>
      </c>
      <c r="D3263" s="20">
        <v>-3.5364820629795707E-2</v>
      </c>
      <c r="F3263" s="20">
        <v>78.738147337709705</v>
      </c>
      <c r="G3263" s="20">
        <v>1.1916666666666667</v>
      </c>
    </row>
    <row r="3264" spans="1:7" x14ac:dyDescent="0.35">
      <c r="A3264" s="20">
        <v>3240</v>
      </c>
      <c r="B3264" s="20">
        <v>12.44986993648191</v>
      </c>
      <c r="C3264" s="20">
        <v>-11.444203269815244</v>
      </c>
      <c r="D3264" s="20">
        <v>-2.9806545796427615E-2</v>
      </c>
      <c r="F3264" s="20">
        <v>78.762460491125694</v>
      </c>
      <c r="G3264" s="20">
        <v>1.19238</v>
      </c>
    </row>
    <row r="3265" spans="1:7" x14ac:dyDescent="0.35">
      <c r="A3265" s="20">
        <v>3241</v>
      </c>
      <c r="B3265" s="20">
        <v>9.7153441484905017</v>
      </c>
      <c r="C3265" s="20">
        <v>-8.5622853249610902</v>
      </c>
      <c r="D3265" s="20">
        <v>-2.2300560698154483E-2</v>
      </c>
      <c r="F3265" s="20">
        <v>78.786773644541697</v>
      </c>
      <c r="G3265" s="20">
        <v>1.1931742857142855</v>
      </c>
    </row>
    <row r="3266" spans="1:7" x14ac:dyDescent="0.35">
      <c r="A3266" s="20">
        <v>3242</v>
      </c>
      <c r="B3266" s="20">
        <v>11.356059621285347</v>
      </c>
      <c r="C3266" s="20">
        <v>-10.083017621285347</v>
      </c>
      <c r="D3266" s="20">
        <v>-2.6261323694565963E-2</v>
      </c>
      <c r="F3266" s="20">
        <v>78.811086797957699</v>
      </c>
      <c r="G3266" s="20">
        <v>1.1932315789473684</v>
      </c>
    </row>
    <row r="3267" spans="1:7" x14ac:dyDescent="0.35">
      <c r="A3267" s="20">
        <v>3243</v>
      </c>
      <c r="B3267" s="20">
        <v>14.637490566875037</v>
      </c>
      <c r="C3267" s="20">
        <v>-13.609115566875037</v>
      </c>
      <c r="D3267" s="20">
        <v>-3.5445082268229011E-2</v>
      </c>
      <c r="F3267" s="20">
        <v>78.835399951373688</v>
      </c>
      <c r="G3267" s="20">
        <v>1.1944999999999999</v>
      </c>
    </row>
    <row r="3268" spans="1:7" x14ac:dyDescent="0.35">
      <c r="A3268" s="20">
        <v>3244</v>
      </c>
      <c r="B3268" s="20">
        <v>11.356059621285347</v>
      </c>
      <c r="C3268" s="20">
        <v>-10.326684621285347</v>
      </c>
      <c r="D3268" s="20">
        <v>-2.6895956916586264E-2</v>
      </c>
      <c r="F3268" s="20">
        <v>78.859713104789691</v>
      </c>
      <c r="G3268" s="20">
        <v>1.1945714285714286</v>
      </c>
    </row>
    <row r="3269" spans="1:7" x14ac:dyDescent="0.35">
      <c r="A3269" s="20">
        <v>3245</v>
      </c>
      <c r="B3269" s="20">
        <v>10.262249306088783</v>
      </c>
      <c r="C3269" s="20">
        <v>-9.2192016870411635</v>
      </c>
      <c r="D3269" s="20">
        <v>-2.4011506158412674E-2</v>
      </c>
      <c r="F3269" s="20">
        <v>78.884026258205694</v>
      </c>
      <c r="G3269" s="20">
        <v>1.196</v>
      </c>
    </row>
    <row r="3270" spans="1:7" x14ac:dyDescent="0.35">
      <c r="A3270" s="20">
        <v>3246</v>
      </c>
      <c r="B3270" s="20">
        <v>11.902964778883629</v>
      </c>
      <c r="C3270" s="20">
        <v>-10.790764778883629</v>
      </c>
      <c r="D3270" s="20">
        <v>-2.8104658487551098E-2</v>
      </c>
      <c r="F3270" s="20">
        <v>78.908339411621682</v>
      </c>
      <c r="G3270" s="20">
        <v>1.196</v>
      </c>
    </row>
    <row r="3271" spans="1:7" x14ac:dyDescent="0.35">
      <c r="A3271" s="20">
        <v>3247</v>
      </c>
      <c r="B3271" s="20">
        <v>11.356059621285347</v>
      </c>
      <c r="C3271" s="20">
        <v>-10.297459621285347</v>
      </c>
      <c r="D3271" s="20">
        <v>-2.6819840101779405E-2</v>
      </c>
      <c r="F3271" s="20">
        <v>78.932652565037685</v>
      </c>
      <c r="G3271" s="20">
        <v>1.1966666666666668</v>
      </c>
    </row>
    <row r="3272" spans="1:7" x14ac:dyDescent="0.35">
      <c r="A3272" s="20">
        <v>3248</v>
      </c>
      <c r="B3272" s="20">
        <v>11.356059621285347</v>
      </c>
      <c r="C3272" s="20">
        <v>-10.34814295461868</v>
      </c>
      <c r="D3272" s="20">
        <v>-2.6951845367720474E-2</v>
      </c>
      <c r="F3272" s="20">
        <v>78.956965718453688</v>
      </c>
      <c r="G3272" s="20">
        <v>1.1970000000000001</v>
      </c>
    </row>
    <row r="3273" spans="1:7" x14ac:dyDescent="0.35">
      <c r="A3273" s="20">
        <v>3249</v>
      </c>
      <c r="B3273" s="20">
        <v>11.356059621285347</v>
      </c>
      <c r="C3273" s="20">
        <v>-10.306786894012619</v>
      </c>
      <c r="D3273" s="20">
        <v>-2.6844133080079997E-2</v>
      </c>
      <c r="F3273" s="20">
        <v>78.981278871869677</v>
      </c>
      <c r="G3273" s="20">
        <v>1.1973333333333334</v>
      </c>
    </row>
    <row r="3274" spans="1:7" x14ac:dyDescent="0.35">
      <c r="A3274" s="20">
        <v>3250</v>
      </c>
      <c r="B3274" s="20">
        <v>11.356059621285347</v>
      </c>
      <c r="C3274" s="20">
        <v>-10.340539621285346</v>
      </c>
      <c r="D3274" s="20">
        <v>-2.6932042407404023E-2</v>
      </c>
      <c r="F3274" s="20">
        <v>79.005592025285679</v>
      </c>
      <c r="G3274" s="20">
        <v>1.1974347826086957</v>
      </c>
    </row>
    <row r="3275" spans="1:7" x14ac:dyDescent="0.35">
      <c r="A3275" s="20">
        <v>3251</v>
      </c>
      <c r="B3275" s="20">
        <v>11.356059621285347</v>
      </c>
      <c r="C3275" s="20">
        <v>-10.248726287952014</v>
      </c>
      <c r="D3275" s="20">
        <v>-2.6692913631009368E-2</v>
      </c>
      <c r="F3275" s="20">
        <v>79.029905178701682</v>
      </c>
      <c r="G3275" s="20">
        <v>1.1975</v>
      </c>
    </row>
    <row r="3276" spans="1:7" x14ac:dyDescent="0.35">
      <c r="A3276" s="20">
        <v>3252</v>
      </c>
      <c r="B3276" s="20">
        <v>11.356059621285347</v>
      </c>
      <c r="C3276" s="20">
        <v>-10.077837399063124</v>
      </c>
      <c r="D3276" s="20">
        <v>-2.6247831752203351E-2</v>
      </c>
      <c r="F3276" s="20">
        <v>79.054218332117671</v>
      </c>
      <c r="G3276" s="20">
        <v>1.19756</v>
      </c>
    </row>
    <row r="3277" spans="1:7" x14ac:dyDescent="0.35">
      <c r="A3277" s="20">
        <v>3253</v>
      </c>
      <c r="B3277" s="20">
        <v>17.372016354866446</v>
      </c>
      <c r="C3277" s="20">
        <v>-16.353766354866444</v>
      </c>
      <c r="D3277" s="20">
        <v>-4.2593553636545392E-2</v>
      </c>
      <c r="F3277" s="20">
        <v>79.078531485533674</v>
      </c>
      <c r="G3277" s="20">
        <v>1.1985454545454546</v>
      </c>
    </row>
    <row r="3278" spans="1:7" x14ac:dyDescent="0.35">
      <c r="A3278" s="20">
        <v>3254</v>
      </c>
      <c r="B3278" s="20">
        <v>11.356059621285347</v>
      </c>
      <c r="C3278" s="20">
        <v>-10.343482698208424</v>
      </c>
      <c r="D3278" s="20">
        <v>-2.6939707681693716E-2</v>
      </c>
      <c r="F3278" s="20">
        <v>79.102844638949676</v>
      </c>
      <c r="G3278" s="20">
        <v>1.1990000000000001</v>
      </c>
    </row>
    <row r="3279" spans="1:7" x14ac:dyDescent="0.35">
      <c r="A3279" s="20">
        <v>3255</v>
      </c>
      <c r="B3279" s="20">
        <v>11.356059621285347</v>
      </c>
      <c r="C3279" s="20">
        <v>-9.6060596212853469</v>
      </c>
      <c r="D3279" s="20">
        <v>-2.5019081649855932E-2</v>
      </c>
      <c r="F3279" s="20">
        <v>79.127157792365665</v>
      </c>
      <c r="G3279" s="20">
        <v>1.199090909090909</v>
      </c>
    </row>
    <row r="3280" spans="1:7" x14ac:dyDescent="0.35">
      <c r="A3280" s="20">
        <v>3256</v>
      </c>
      <c r="B3280" s="20">
        <v>15.731300882071602</v>
      </c>
      <c r="C3280" s="20">
        <v>-14.450700882071603</v>
      </c>
      <c r="D3280" s="20">
        <v>-3.7636999927116624E-2</v>
      </c>
      <c r="F3280" s="20">
        <v>79.151470945781668</v>
      </c>
      <c r="G3280" s="20">
        <v>1.1997755555555556</v>
      </c>
    </row>
    <row r="3281" spans="1:7" x14ac:dyDescent="0.35">
      <c r="A3281" s="20">
        <v>3257</v>
      </c>
      <c r="B3281" s="20">
        <v>11.356059621285347</v>
      </c>
      <c r="C3281" s="20">
        <v>-10.293064621285346</v>
      </c>
      <c r="D3281" s="20">
        <v>-2.6808393278817001E-2</v>
      </c>
      <c r="F3281" s="20">
        <v>79.175784099197671</v>
      </c>
      <c r="G3281" s="20">
        <v>1.1998010000000001</v>
      </c>
    </row>
    <row r="3282" spans="1:7" x14ac:dyDescent="0.35">
      <c r="A3282" s="20">
        <v>3258</v>
      </c>
      <c r="B3282" s="20">
        <v>11.356059621285347</v>
      </c>
      <c r="C3282" s="20">
        <v>-10.303916764142489</v>
      </c>
      <c r="D3282" s="20">
        <v>-2.6836657797144281E-2</v>
      </c>
      <c r="F3282" s="20">
        <v>79.200097252613659</v>
      </c>
      <c r="G3282" s="20">
        <v>1.2</v>
      </c>
    </row>
    <row r="3283" spans="1:7" x14ac:dyDescent="0.35">
      <c r="A3283" s="20">
        <v>3259</v>
      </c>
      <c r="B3283" s="20">
        <v>11.356059621285347</v>
      </c>
      <c r="C3283" s="20">
        <v>-10.294381360415782</v>
      </c>
      <c r="D3283" s="20">
        <v>-2.6811822739502729E-2</v>
      </c>
      <c r="F3283" s="20">
        <v>79.224410406029662</v>
      </c>
      <c r="G3283" s="20">
        <v>1.2</v>
      </c>
    </row>
    <row r="3284" spans="1:7" x14ac:dyDescent="0.35">
      <c r="A3284" s="20">
        <v>3260</v>
      </c>
      <c r="B3284" s="20">
        <v>8.6215338332939382</v>
      </c>
      <c r="C3284" s="20">
        <v>-7.5291338332939386</v>
      </c>
      <c r="D3284" s="20">
        <v>-1.9609706951066012E-2</v>
      </c>
      <c r="F3284" s="20">
        <v>79.248723559445665</v>
      </c>
      <c r="G3284" s="20">
        <v>1.2</v>
      </c>
    </row>
    <row r="3285" spans="1:7" x14ac:dyDescent="0.35">
      <c r="A3285" s="20">
        <v>3261</v>
      </c>
      <c r="B3285" s="20">
        <v>11.356059621285347</v>
      </c>
      <c r="C3285" s="20">
        <v>-10.351514166739893</v>
      </c>
      <c r="D3285" s="20">
        <v>-2.6960625724562388E-2</v>
      </c>
      <c r="F3285" s="20">
        <v>79.273036712861654</v>
      </c>
      <c r="G3285" s="20">
        <v>1.2</v>
      </c>
    </row>
    <row r="3286" spans="1:7" x14ac:dyDescent="0.35">
      <c r="A3286" s="20">
        <v>3262</v>
      </c>
      <c r="B3286" s="20">
        <v>10.809154463687065</v>
      </c>
      <c r="C3286" s="20">
        <v>-9.7787446276214922</v>
      </c>
      <c r="D3286" s="20">
        <v>-2.5468841535132576E-2</v>
      </c>
      <c r="F3286" s="20">
        <v>79.297349866277656</v>
      </c>
      <c r="G3286" s="20">
        <v>1.2</v>
      </c>
    </row>
    <row r="3287" spans="1:7" x14ac:dyDescent="0.35">
      <c r="A3287" s="20">
        <v>3263</v>
      </c>
      <c r="B3287" s="20">
        <v>15.184395724473321</v>
      </c>
      <c r="C3287" s="20">
        <v>-14.06273172447332</v>
      </c>
      <c r="D3287" s="20">
        <v>-3.6626530242952988E-2</v>
      </c>
      <c r="F3287" s="20">
        <v>79.321663019693659</v>
      </c>
      <c r="G3287" s="20">
        <v>1.2</v>
      </c>
    </row>
    <row r="3288" spans="1:7" x14ac:dyDescent="0.35">
      <c r="A3288" s="20">
        <v>3264</v>
      </c>
      <c r="B3288" s="20">
        <v>19.012731827661291</v>
      </c>
      <c r="C3288" s="20">
        <v>-17.98273182766129</v>
      </c>
      <c r="D3288" s="20">
        <v>-4.683621106065132E-2</v>
      </c>
      <c r="F3288" s="20">
        <v>79.345976173109648</v>
      </c>
      <c r="G3288" s="20">
        <v>1.2</v>
      </c>
    </row>
    <row r="3289" spans="1:7" x14ac:dyDescent="0.35">
      <c r="A3289" s="20">
        <v>3265</v>
      </c>
      <c r="B3289" s="20">
        <v>11.356059621285347</v>
      </c>
      <c r="C3289" s="20">
        <v>-9.7160596212853463</v>
      </c>
      <c r="D3289" s="20">
        <v>-2.5305577787708956E-2</v>
      </c>
      <c r="F3289" s="20">
        <v>79.370289326525651</v>
      </c>
      <c r="G3289" s="20">
        <v>1.2</v>
      </c>
    </row>
    <row r="3290" spans="1:7" x14ac:dyDescent="0.35">
      <c r="A3290" s="20">
        <v>3266</v>
      </c>
      <c r="B3290" s="20">
        <v>10.809154463687065</v>
      </c>
      <c r="C3290" s="20">
        <v>-9.4963211303537314</v>
      </c>
      <c r="D3290" s="20">
        <v>-2.4733266615076594E-2</v>
      </c>
      <c r="F3290" s="20">
        <v>79.394602479941653</v>
      </c>
      <c r="G3290" s="20">
        <v>1.2</v>
      </c>
    </row>
    <row r="3291" spans="1:7" x14ac:dyDescent="0.35">
      <c r="A3291" s="20">
        <v>3267</v>
      </c>
      <c r="B3291" s="20">
        <v>11.356059621285347</v>
      </c>
      <c r="C3291" s="20">
        <v>-10.335059621285346</v>
      </c>
      <c r="D3291" s="20">
        <v>-2.6917769690718255E-2</v>
      </c>
      <c r="F3291" s="20">
        <v>79.418915633357642</v>
      </c>
      <c r="G3291" s="20">
        <v>1.2</v>
      </c>
    </row>
    <row r="3292" spans="1:7" x14ac:dyDescent="0.35">
      <c r="A3292" s="20">
        <v>3268</v>
      </c>
      <c r="B3292" s="20">
        <v>19.012731827661291</v>
      </c>
      <c r="C3292" s="20">
        <v>-17.73273182766129</v>
      </c>
      <c r="D3292" s="20">
        <v>-4.6185083474621712E-2</v>
      </c>
      <c r="F3292" s="20">
        <v>79.443228786773645</v>
      </c>
      <c r="G3292" s="20">
        <v>1.2</v>
      </c>
    </row>
    <row r="3293" spans="1:7" x14ac:dyDescent="0.35">
      <c r="A3293" s="20">
        <v>3269</v>
      </c>
      <c r="B3293" s="20">
        <v>9.1684389908922199</v>
      </c>
      <c r="C3293" s="20">
        <v>-8.1534389908922194</v>
      </c>
      <c r="D3293" s="20">
        <v>-2.1235716191917213E-2</v>
      </c>
      <c r="F3293" s="20">
        <v>79.467541940189648</v>
      </c>
      <c r="G3293" s="20">
        <v>1.2001999999999999</v>
      </c>
    </row>
    <row r="3294" spans="1:7" x14ac:dyDescent="0.35">
      <c r="A3294" s="20">
        <v>3270</v>
      </c>
      <c r="B3294" s="20">
        <v>11.356059621285347</v>
      </c>
      <c r="C3294" s="20">
        <v>-10.339392954618681</v>
      </c>
      <c r="D3294" s="20">
        <v>-2.6929055902209439E-2</v>
      </c>
      <c r="F3294" s="20">
        <v>79.491855093605636</v>
      </c>
      <c r="G3294" s="20">
        <v>1.2010400000000001</v>
      </c>
    </row>
    <row r="3295" spans="1:7" x14ac:dyDescent="0.35">
      <c r="A3295" s="20">
        <v>3271</v>
      </c>
      <c r="B3295" s="20">
        <v>11.356059621285347</v>
      </c>
      <c r="C3295" s="20">
        <v>-10.056059621285346</v>
      </c>
      <c r="D3295" s="20">
        <v>-2.6191111304709216E-2</v>
      </c>
      <c r="F3295" s="20">
        <v>79.516168247021639</v>
      </c>
      <c r="G3295" s="20">
        <v>1.2019070000000001</v>
      </c>
    </row>
    <row r="3296" spans="1:7" x14ac:dyDescent="0.35">
      <c r="A3296" s="20">
        <v>3272</v>
      </c>
      <c r="B3296" s="20">
        <v>11.356059621285347</v>
      </c>
      <c r="C3296" s="20">
        <v>-9.8117596212853471</v>
      </c>
      <c r="D3296" s="20">
        <v>-2.555482942764109E-2</v>
      </c>
      <c r="F3296" s="20">
        <v>79.540481400437642</v>
      </c>
      <c r="G3296" s="20">
        <v>1.2021700000000002</v>
      </c>
    </row>
    <row r="3297" spans="1:7" x14ac:dyDescent="0.35">
      <c r="A3297" s="20">
        <v>3273</v>
      </c>
      <c r="B3297" s="20">
        <v>19.012731827661291</v>
      </c>
      <c r="C3297" s="20">
        <v>-17.938731827661289</v>
      </c>
      <c r="D3297" s="20">
        <v>-4.672161260551011E-2</v>
      </c>
      <c r="F3297" s="20">
        <v>79.564794553853631</v>
      </c>
      <c r="G3297" s="20">
        <v>1.2024900000000001</v>
      </c>
    </row>
    <row r="3298" spans="1:7" x14ac:dyDescent="0.35">
      <c r="A3298" s="20">
        <v>3274</v>
      </c>
      <c r="B3298" s="20">
        <v>3.6993874149094026</v>
      </c>
      <c r="C3298" s="20">
        <v>-2.6861616084577897</v>
      </c>
      <c r="D3298" s="20">
        <v>-6.9961356952020787E-3</v>
      </c>
      <c r="F3298" s="20">
        <v>79.589107707269633</v>
      </c>
      <c r="G3298" s="20">
        <v>1.2024999999999999</v>
      </c>
    </row>
    <row r="3299" spans="1:7" x14ac:dyDescent="0.35">
      <c r="A3299" s="20">
        <v>3275</v>
      </c>
      <c r="B3299" s="20">
        <v>12.996775094080192</v>
      </c>
      <c r="C3299" s="20">
        <v>-11.993997316302414</v>
      </c>
      <c r="D3299" s="20">
        <v>-3.1238490077638171E-2</v>
      </c>
      <c r="F3299" s="20">
        <v>79.613420860685636</v>
      </c>
      <c r="G3299" s="20">
        <v>1.2024999999999999</v>
      </c>
    </row>
    <row r="3300" spans="1:7" x14ac:dyDescent="0.35">
      <c r="A3300" s="20">
        <v>3276</v>
      </c>
      <c r="B3300" s="20">
        <v>8.6215338332939382</v>
      </c>
      <c r="C3300" s="20">
        <v>-7.4530893888494933</v>
      </c>
      <c r="D3300" s="20">
        <v>-1.9411648408897718E-2</v>
      </c>
      <c r="F3300" s="20">
        <v>79.637734014101625</v>
      </c>
      <c r="G3300" s="20">
        <v>1.2024999999999999</v>
      </c>
    </row>
    <row r="3301" spans="1:7" x14ac:dyDescent="0.35">
      <c r="A3301" s="20">
        <v>3277</v>
      </c>
      <c r="B3301" s="20">
        <v>11.356059621285347</v>
      </c>
      <c r="C3301" s="20">
        <v>-10.270059621285347</v>
      </c>
      <c r="D3301" s="20">
        <v>-2.6748476518350561E-2</v>
      </c>
      <c r="F3301" s="20">
        <v>79.662047167517628</v>
      </c>
      <c r="G3301" s="20">
        <v>1.2032608695652174</v>
      </c>
    </row>
    <row r="3302" spans="1:7" x14ac:dyDescent="0.35">
      <c r="A3302" s="20">
        <v>3278</v>
      </c>
      <c r="B3302" s="20">
        <v>11.356059621285347</v>
      </c>
      <c r="C3302" s="20">
        <v>-10.322059621285346</v>
      </c>
      <c r="D3302" s="20">
        <v>-2.6883911056244717E-2</v>
      </c>
      <c r="F3302" s="20">
        <v>79.68636032093363</v>
      </c>
      <c r="G3302" s="20">
        <v>1.2032608695652174</v>
      </c>
    </row>
    <row r="3303" spans="1:7" x14ac:dyDescent="0.35">
      <c r="A3303" s="20">
        <v>3279</v>
      </c>
      <c r="B3303" s="20">
        <v>11.356059621285347</v>
      </c>
      <c r="C3303" s="20">
        <v>-10.213301000595692</v>
      </c>
      <c r="D3303" s="20">
        <v>-2.6600648103646461E-2</v>
      </c>
      <c r="F3303" s="20">
        <v>79.710673474349619</v>
      </c>
      <c r="G3303" s="20">
        <v>1.2035</v>
      </c>
    </row>
    <row r="3304" spans="1:7" x14ac:dyDescent="0.35">
      <c r="A3304" s="20">
        <v>3280</v>
      </c>
      <c r="B3304" s="20">
        <v>8.6215338332939382</v>
      </c>
      <c r="C3304" s="20">
        <v>-7.5915338332939379</v>
      </c>
      <c r="D3304" s="20">
        <v>-1.9772228396539002E-2</v>
      </c>
      <c r="F3304" s="20">
        <v>79.734986627765622</v>
      </c>
      <c r="G3304" s="20">
        <v>1.203802</v>
      </c>
    </row>
    <row r="3305" spans="1:7" x14ac:dyDescent="0.35">
      <c r="A3305" s="20">
        <v>3281</v>
      </c>
      <c r="B3305" s="20">
        <v>11.356059621285347</v>
      </c>
      <c r="C3305" s="20">
        <v>-10.140059621285348</v>
      </c>
      <c r="D3305" s="20">
        <v>-2.6409890173615166E-2</v>
      </c>
      <c r="F3305" s="20">
        <v>79.759299781181625</v>
      </c>
      <c r="G3305" s="20">
        <v>1.2040040000000001</v>
      </c>
    </row>
    <row r="3306" spans="1:7" x14ac:dyDescent="0.35">
      <c r="A3306" s="20">
        <v>3282</v>
      </c>
      <c r="B3306" s="20">
        <v>3.6993874149094026</v>
      </c>
      <c r="C3306" s="20">
        <v>-2.6729196729739186</v>
      </c>
      <c r="D3306" s="20">
        <v>-6.9616469372581879E-3</v>
      </c>
      <c r="F3306" s="20">
        <v>79.783612934597613</v>
      </c>
      <c r="G3306" s="20">
        <v>1.2041660000000001</v>
      </c>
    </row>
    <row r="3307" spans="1:7" x14ac:dyDescent="0.35">
      <c r="A3307" s="20">
        <v>3283</v>
      </c>
      <c r="B3307" s="20">
        <v>10.809154463687065</v>
      </c>
      <c r="C3307" s="20">
        <v>-9.7616544636870657</v>
      </c>
      <c r="D3307" s="20">
        <v>-2.5424330026382683E-2</v>
      </c>
      <c r="F3307" s="20">
        <v>79.807926088013616</v>
      </c>
      <c r="G3307" s="20">
        <v>1.2046777777777777</v>
      </c>
    </row>
    <row r="3308" spans="1:7" x14ac:dyDescent="0.35">
      <c r="A3308" s="20">
        <v>3284</v>
      </c>
      <c r="B3308" s="20">
        <v>17.918921512464728</v>
      </c>
      <c r="C3308" s="20">
        <v>-16.902921512464729</v>
      </c>
      <c r="D3308" s="20">
        <v>-4.4023833925036109E-2</v>
      </c>
      <c r="F3308" s="20">
        <v>79.832239241429619</v>
      </c>
      <c r="G3308" s="20">
        <v>1.2048000000000001</v>
      </c>
    </row>
    <row r="3309" spans="1:7" x14ac:dyDescent="0.35">
      <c r="A3309" s="20">
        <v>3285</v>
      </c>
      <c r="B3309" s="20">
        <v>10.262249306088783</v>
      </c>
      <c r="C3309" s="20">
        <v>-9.1412251012478158</v>
      </c>
      <c r="D3309" s="20">
        <v>-2.380841533411486E-2</v>
      </c>
      <c r="F3309" s="20">
        <v>79.856552394845608</v>
      </c>
      <c r="G3309" s="20">
        <v>1.2049622641509434</v>
      </c>
    </row>
    <row r="3310" spans="1:7" x14ac:dyDescent="0.35">
      <c r="A3310" s="20">
        <v>3286</v>
      </c>
      <c r="B3310" s="20">
        <v>11.356059621285347</v>
      </c>
      <c r="C3310" s="20">
        <v>-10.33839295461868</v>
      </c>
      <c r="D3310" s="20">
        <v>-2.6926451391865319E-2</v>
      </c>
      <c r="F3310" s="20">
        <v>79.88086554826161</v>
      </c>
      <c r="G3310" s="20">
        <v>1.2050000000000001</v>
      </c>
    </row>
    <row r="3311" spans="1:7" x14ac:dyDescent="0.35">
      <c r="A3311" s="20">
        <v>3287</v>
      </c>
      <c r="B3311" s="20">
        <v>14.090585409276756</v>
      </c>
      <c r="C3311" s="20">
        <v>-13.090585409276756</v>
      </c>
      <c r="D3311" s="20">
        <v>-3.4094565109026934E-2</v>
      </c>
      <c r="F3311" s="20">
        <v>79.905178701677613</v>
      </c>
      <c r="G3311" s="20">
        <v>1.2050000000000001</v>
      </c>
    </row>
    <row r="3312" spans="1:7" x14ac:dyDescent="0.35">
      <c r="A3312" s="20">
        <v>3288</v>
      </c>
      <c r="B3312" s="20">
        <v>8.0746286756956565</v>
      </c>
      <c r="C3312" s="20">
        <v>-7.0719796756956566</v>
      </c>
      <c r="D3312" s="20">
        <v>-1.8419044218744546E-2</v>
      </c>
      <c r="F3312" s="20">
        <v>79.929491855093602</v>
      </c>
      <c r="G3312" s="20">
        <v>1.20516</v>
      </c>
    </row>
    <row r="3313" spans="1:7" x14ac:dyDescent="0.35">
      <c r="A3313" s="20">
        <v>3289</v>
      </c>
      <c r="B3313" s="20">
        <v>12.44986993648191</v>
      </c>
      <c r="C3313" s="20">
        <v>-11.11944993648191</v>
      </c>
      <c r="D3313" s="20">
        <v>-2.8960722380474011E-2</v>
      </c>
      <c r="F3313" s="20">
        <v>79.953805008509605</v>
      </c>
      <c r="G3313" s="20">
        <v>1.2054285714285715</v>
      </c>
    </row>
    <row r="3314" spans="1:7" x14ac:dyDescent="0.35">
      <c r="A3314" s="20">
        <v>3290</v>
      </c>
      <c r="B3314" s="20">
        <v>11.356059621285347</v>
      </c>
      <c r="C3314" s="20">
        <v>-10.144059621285347</v>
      </c>
      <c r="D3314" s="20">
        <v>-2.6420308214991639E-2</v>
      </c>
      <c r="F3314" s="20">
        <v>79.978118161925607</v>
      </c>
      <c r="G3314" s="20">
        <v>1.2058763636363636</v>
      </c>
    </row>
    <row r="3315" spans="1:7" x14ac:dyDescent="0.35">
      <c r="A3315" s="20">
        <v>3291</v>
      </c>
      <c r="B3315" s="20">
        <v>10.262249306088783</v>
      </c>
      <c r="C3315" s="20">
        <v>-9.1222493060887828</v>
      </c>
      <c r="D3315" s="20">
        <v>-2.3758992679335289E-2</v>
      </c>
      <c r="F3315" s="20">
        <v>80.002431315341596</v>
      </c>
      <c r="G3315" s="20">
        <v>1.206</v>
      </c>
    </row>
    <row r="3316" spans="1:7" x14ac:dyDescent="0.35">
      <c r="A3316" s="20">
        <v>3292</v>
      </c>
      <c r="B3316" s="20">
        <v>-5.0510951066631087</v>
      </c>
      <c r="C3316" s="20">
        <v>7.9124812452769699</v>
      </c>
      <c r="D3316" s="20">
        <v>2.0608139250966842E-2</v>
      </c>
      <c r="F3316" s="20">
        <v>80.026744468757599</v>
      </c>
      <c r="G3316" s="20">
        <v>1.20601</v>
      </c>
    </row>
    <row r="3317" spans="1:7" x14ac:dyDescent="0.35">
      <c r="A3317" s="20">
        <v>3293</v>
      </c>
      <c r="B3317" s="20">
        <v>11.356059621285347</v>
      </c>
      <c r="C3317" s="20">
        <v>-9.6516151768409024</v>
      </c>
      <c r="D3317" s="20">
        <v>-2.5137731565532437E-2</v>
      </c>
      <c r="F3317" s="20">
        <v>80.051057622173602</v>
      </c>
      <c r="G3317" s="20">
        <v>1.2088000000000001</v>
      </c>
    </row>
    <row r="3318" spans="1:7" x14ac:dyDescent="0.35">
      <c r="A3318" s="20">
        <v>3294</v>
      </c>
      <c r="B3318" s="20">
        <v>11.356059621285347</v>
      </c>
      <c r="C3318" s="20">
        <v>-10.172726287952013</v>
      </c>
      <c r="D3318" s="20">
        <v>-2.6494970844856365E-2</v>
      </c>
      <c r="F3318" s="20">
        <v>80.07537077558959</v>
      </c>
      <c r="G3318" s="20">
        <v>1.2105999999999999</v>
      </c>
    </row>
    <row r="3319" spans="1:7" x14ac:dyDescent="0.35">
      <c r="A3319" s="20">
        <v>3295</v>
      </c>
      <c r="B3319" s="20">
        <v>11.356059621285347</v>
      </c>
      <c r="C3319" s="20">
        <v>-10.327473906999632</v>
      </c>
      <c r="D3319" s="20">
        <v>-2.6898012619393587E-2</v>
      </c>
      <c r="F3319" s="20">
        <v>80.099683929005593</v>
      </c>
      <c r="G3319" s="20">
        <v>1.2110000000000001</v>
      </c>
    </row>
    <row r="3320" spans="1:7" x14ac:dyDescent="0.35">
      <c r="A3320" s="20">
        <v>3296</v>
      </c>
      <c r="B3320" s="20">
        <v>16.278206039669882</v>
      </c>
      <c r="C3320" s="20">
        <v>-14.837539373003215</v>
      </c>
      <c r="D3320" s="20">
        <v>-3.8644524778251171E-2</v>
      </c>
      <c r="F3320" s="20">
        <v>80.123997082421582</v>
      </c>
      <c r="G3320" s="20">
        <v>1.212</v>
      </c>
    </row>
    <row r="3321" spans="1:7" x14ac:dyDescent="0.35">
      <c r="A3321" s="20">
        <v>3297</v>
      </c>
      <c r="B3321" s="20">
        <v>17.372016354866446</v>
      </c>
      <c r="C3321" s="20">
        <v>-16.371289082139175</v>
      </c>
      <c r="D3321" s="20">
        <v>-4.2639191760984387E-2</v>
      </c>
      <c r="F3321" s="20">
        <v>80.148310235837585</v>
      </c>
      <c r="G3321" s="20">
        <v>1.212</v>
      </c>
    </row>
    <row r="3322" spans="1:7" x14ac:dyDescent="0.35">
      <c r="A3322" s="20">
        <v>3298</v>
      </c>
      <c r="B3322" s="20">
        <v>16.278206039669882</v>
      </c>
      <c r="C3322" s="20">
        <v>-15.260906039669882</v>
      </c>
      <c r="D3322" s="20">
        <v>-3.9747187640939437E-2</v>
      </c>
      <c r="F3322" s="20">
        <v>80.172623389253587</v>
      </c>
      <c r="G3322" s="20">
        <v>1.212</v>
      </c>
    </row>
    <row r="3323" spans="1:7" x14ac:dyDescent="0.35">
      <c r="A3323" s="20">
        <v>3299</v>
      </c>
      <c r="B3323" s="20">
        <v>11.356059621285347</v>
      </c>
      <c r="C3323" s="20">
        <v>-10.194059621285348</v>
      </c>
      <c r="D3323" s="20">
        <v>-2.6550533732197564E-2</v>
      </c>
      <c r="F3323" s="20">
        <v>80.196936542669576</v>
      </c>
      <c r="G3323" s="20">
        <v>1.212</v>
      </c>
    </row>
    <row r="3324" spans="1:7" x14ac:dyDescent="0.35">
      <c r="A3324" s="20">
        <v>3300</v>
      </c>
      <c r="B3324" s="20">
        <v>16.278206039669882</v>
      </c>
      <c r="C3324" s="20">
        <v>-14.916539373003216</v>
      </c>
      <c r="D3324" s="20">
        <v>-3.8850281095436527E-2</v>
      </c>
      <c r="F3324" s="20">
        <v>80.221249696085579</v>
      </c>
      <c r="G3324" s="20">
        <v>1.2123333333333333</v>
      </c>
    </row>
    <row r="3325" spans="1:7" x14ac:dyDescent="0.35">
      <c r="A3325" s="20">
        <v>3301</v>
      </c>
      <c r="B3325" s="20">
        <v>3.1524822573111209</v>
      </c>
      <c r="C3325" s="20">
        <v>-1.8178155906444542</v>
      </c>
      <c r="D3325" s="20">
        <v>-4.7345195095332112E-3</v>
      </c>
      <c r="F3325" s="20">
        <v>80.245562849501582</v>
      </c>
      <c r="G3325" s="20">
        <v>1.2133333333333334</v>
      </c>
    </row>
    <row r="3326" spans="1:7" x14ac:dyDescent="0.35">
      <c r="A3326" s="20">
        <v>3302</v>
      </c>
      <c r="B3326" s="20">
        <v>11.356059621285347</v>
      </c>
      <c r="C3326" s="20">
        <v>-10.322131049856775</v>
      </c>
      <c r="D3326" s="20">
        <v>-2.6884097092697869E-2</v>
      </c>
      <c r="F3326" s="20">
        <v>80.26987600291757</v>
      </c>
      <c r="G3326" s="20">
        <v>1.2136666666666667</v>
      </c>
    </row>
    <row r="3327" spans="1:7" x14ac:dyDescent="0.35">
      <c r="A3327" s="20">
        <v>3303</v>
      </c>
      <c r="B3327" s="20">
        <v>8.6215338332939382</v>
      </c>
      <c r="C3327" s="20">
        <v>-7.4626449444050493</v>
      </c>
      <c r="D3327" s="20">
        <v>-1.943653595218596E-2</v>
      </c>
      <c r="F3327" s="20">
        <v>80.294189156333573</v>
      </c>
      <c r="G3327" s="20">
        <v>1.214</v>
      </c>
    </row>
    <row r="3328" spans="1:7" x14ac:dyDescent="0.35">
      <c r="A3328" s="20">
        <v>3304</v>
      </c>
      <c r="B3328" s="20">
        <v>11.356059621285347</v>
      </c>
      <c r="C3328" s="20">
        <v>-10.31089295461868</v>
      </c>
      <c r="D3328" s="20">
        <v>-2.6854827357402061E-2</v>
      </c>
      <c r="F3328" s="20">
        <v>80.318502309749576</v>
      </c>
      <c r="G3328" s="20">
        <v>1.215816111111111</v>
      </c>
    </row>
    <row r="3329" spans="1:7" x14ac:dyDescent="0.35">
      <c r="A3329" s="20">
        <v>3305</v>
      </c>
      <c r="B3329" s="20">
        <v>11.356059621285347</v>
      </c>
      <c r="C3329" s="20">
        <v>-10.335809621285346</v>
      </c>
      <c r="D3329" s="20">
        <v>-2.6919723073476343E-2</v>
      </c>
      <c r="F3329" s="20">
        <v>80.342815463165564</v>
      </c>
      <c r="G3329" s="20">
        <v>1.216</v>
      </c>
    </row>
    <row r="3330" spans="1:7" x14ac:dyDescent="0.35">
      <c r="A3330" s="20">
        <v>3306</v>
      </c>
      <c r="B3330" s="20">
        <v>6.980818360499093</v>
      </c>
      <c r="C3330" s="20">
        <v>-5.2274850271657591</v>
      </c>
      <c r="D3330" s="20">
        <v>-1.3615038826977365E-2</v>
      </c>
      <c r="F3330" s="20">
        <v>80.367128616581567</v>
      </c>
      <c r="G3330" s="20">
        <v>1.2164999999999999</v>
      </c>
    </row>
    <row r="3331" spans="1:7" x14ac:dyDescent="0.35">
      <c r="A3331" s="20">
        <v>3307</v>
      </c>
      <c r="B3331" s="20">
        <v>11.356059621285347</v>
      </c>
      <c r="C3331" s="20">
        <v>-10.289259621285346</v>
      </c>
      <c r="D3331" s="20">
        <v>-2.6798483116957632E-2</v>
      </c>
      <c r="F3331" s="20">
        <v>80.39144176999757</v>
      </c>
      <c r="G3331" s="20">
        <v>1.2173333333333334</v>
      </c>
    </row>
    <row r="3332" spans="1:7" x14ac:dyDescent="0.35">
      <c r="A3332" s="20">
        <v>3308</v>
      </c>
      <c r="B3332" s="20">
        <v>16.278206039669882</v>
      </c>
      <c r="C3332" s="20">
        <v>-15.05534889681274</v>
      </c>
      <c r="D3332" s="20">
        <v>-3.9211811936060582E-2</v>
      </c>
      <c r="F3332" s="20">
        <v>80.415754923413559</v>
      </c>
      <c r="G3332" s="20">
        <v>1.2178</v>
      </c>
    </row>
    <row r="3333" spans="1:7" x14ac:dyDescent="0.35">
      <c r="A3333" s="20">
        <v>3309</v>
      </c>
      <c r="B3333" s="20">
        <v>10.809154463687065</v>
      </c>
      <c r="C3333" s="20">
        <v>-9.2148687494013508</v>
      </c>
      <c r="D3333" s="20">
        <v>-2.4000220977509361E-2</v>
      </c>
      <c r="F3333" s="20">
        <v>80.440068076829562</v>
      </c>
      <c r="G3333" s="20">
        <v>1.218</v>
      </c>
    </row>
    <row r="3334" spans="1:7" x14ac:dyDescent="0.35">
      <c r="A3334" s="20">
        <v>3310</v>
      </c>
      <c r="B3334" s="20">
        <v>11.356059621285347</v>
      </c>
      <c r="C3334" s="20">
        <v>-10.355290390516116</v>
      </c>
      <c r="D3334" s="20">
        <v>-2.6970460938449268E-2</v>
      </c>
      <c r="F3334" s="20">
        <v>80.464381230245564</v>
      </c>
      <c r="G3334" s="20">
        <v>1.218</v>
      </c>
    </row>
    <row r="3335" spans="1:7" x14ac:dyDescent="0.35">
      <c r="A3335" s="20">
        <v>3311</v>
      </c>
      <c r="B3335" s="20">
        <v>11.356059621285347</v>
      </c>
      <c r="C3335" s="20">
        <v>-10.257659621285347</v>
      </c>
      <c r="D3335" s="20">
        <v>-2.6716180590083492E-2</v>
      </c>
      <c r="F3335" s="20">
        <v>80.488694383661553</v>
      </c>
      <c r="G3335" s="20">
        <v>1.22</v>
      </c>
    </row>
    <row r="3336" spans="1:7" x14ac:dyDescent="0.35">
      <c r="A3336" s="20">
        <v>3312</v>
      </c>
      <c r="B3336" s="20">
        <v>16.278206039669882</v>
      </c>
      <c r="C3336" s="20">
        <v>-15.277806039669883</v>
      </c>
      <c r="D3336" s="20">
        <v>-3.9791203865755041E-2</v>
      </c>
      <c r="F3336" s="20">
        <v>80.513007537077556</v>
      </c>
      <c r="G3336" s="20">
        <v>1.22</v>
      </c>
    </row>
    <row r="3337" spans="1:7" x14ac:dyDescent="0.35">
      <c r="A3337" s="20">
        <v>3313</v>
      </c>
      <c r="B3337" s="20">
        <v>20.106542142857855</v>
      </c>
      <c r="C3337" s="20">
        <v>-18.946042142857856</v>
      </c>
      <c r="D3337" s="20">
        <v>-4.934516274117675E-2</v>
      </c>
      <c r="F3337" s="20">
        <v>80.537320690493559</v>
      </c>
      <c r="G3337" s="20">
        <v>1.2200090909090908</v>
      </c>
    </row>
    <row r="3338" spans="1:7" x14ac:dyDescent="0.35">
      <c r="A3338" s="20">
        <v>3314</v>
      </c>
      <c r="B3338" s="20">
        <v>12.996775094080192</v>
      </c>
      <c r="C3338" s="20">
        <v>-10.889275094080192</v>
      </c>
      <c r="D3338" s="20">
        <v>-2.8361229622482911E-2</v>
      </c>
      <c r="F3338" s="20">
        <v>80.561633843909547</v>
      </c>
      <c r="G3338" s="20">
        <v>1.2202</v>
      </c>
    </row>
    <row r="3339" spans="1:7" x14ac:dyDescent="0.35">
      <c r="A3339" s="20">
        <v>3315</v>
      </c>
      <c r="B3339" s="20">
        <v>11.356059621285347</v>
      </c>
      <c r="C3339" s="20">
        <v>-10.256059621285347</v>
      </c>
      <c r="D3339" s="20">
        <v>-2.6712013373532902E-2</v>
      </c>
      <c r="F3339" s="20">
        <v>80.58594699732555</v>
      </c>
      <c r="G3339" s="20">
        <v>1.2206666666666666</v>
      </c>
    </row>
    <row r="3340" spans="1:7" x14ac:dyDescent="0.35">
      <c r="A3340" s="20">
        <v>3316</v>
      </c>
      <c r="B3340" s="20">
        <v>9.7153441484905017</v>
      </c>
      <c r="C3340" s="20">
        <v>-8.7144768058986983</v>
      </c>
      <c r="D3340" s="20">
        <v>-2.2696944984543183E-2</v>
      </c>
      <c r="F3340" s="20">
        <v>80.610260150741553</v>
      </c>
      <c r="G3340" s="20">
        <v>1.2210714285714286</v>
      </c>
    </row>
    <row r="3341" spans="1:7" x14ac:dyDescent="0.35">
      <c r="A3341" s="20">
        <v>3317</v>
      </c>
      <c r="B3341" s="20">
        <v>11.356059621285347</v>
      </c>
      <c r="C3341" s="20">
        <v>-10.294154859380585</v>
      </c>
      <c r="D3341" s="20">
        <v>-2.6811232815213606E-2</v>
      </c>
      <c r="F3341" s="20">
        <v>80.634573304157541</v>
      </c>
      <c r="G3341" s="20">
        <v>1.2210975609756098</v>
      </c>
    </row>
    <row r="3342" spans="1:7" x14ac:dyDescent="0.35">
      <c r="A3342" s="20">
        <v>3318</v>
      </c>
      <c r="B3342" s="20">
        <v>5.8870080453025295</v>
      </c>
      <c r="C3342" s="20">
        <v>-4.6310080453025293</v>
      </c>
      <c r="D3342" s="20">
        <v>-1.2061508357686049E-2</v>
      </c>
      <c r="F3342" s="20">
        <v>80.658886457573544</v>
      </c>
      <c r="G3342" s="20">
        <v>1.2213333333333334</v>
      </c>
    </row>
    <row r="3343" spans="1:7" x14ac:dyDescent="0.35">
      <c r="A3343" s="20">
        <v>3319</v>
      </c>
      <c r="B3343" s="20">
        <v>3.1524822573111209</v>
      </c>
      <c r="C3343" s="20">
        <v>-2.0724822573111208</v>
      </c>
      <c r="D3343" s="20">
        <v>-5.3978014771687011E-3</v>
      </c>
      <c r="F3343" s="20">
        <v>80.683199610989547</v>
      </c>
      <c r="G3343" s="20">
        <v>1.2214285714285715</v>
      </c>
    </row>
    <row r="3344" spans="1:7" x14ac:dyDescent="0.35">
      <c r="A3344" s="20">
        <v>3320</v>
      </c>
      <c r="B3344" s="20">
        <v>11.356059621285347</v>
      </c>
      <c r="C3344" s="20">
        <v>-10.346059621285347</v>
      </c>
      <c r="D3344" s="20">
        <v>-2.694641930450356E-2</v>
      </c>
      <c r="F3344" s="20">
        <v>80.707512764405536</v>
      </c>
      <c r="G3344" s="20">
        <v>1.2228571428571429</v>
      </c>
    </row>
    <row r="3345" spans="1:7" x14ac:dyDescent="0.35">
      <c r="A3345" s="20">
        <v>3321</v>
      </c>
      <c r="B3345" s="20">
        <v>20.106542142857855</v>
      </c>
      <c r="C3345" s="20">
        <v>-19.032542142857853</v>
      </c>
      <c r="D3345" s="20">
        <v>-4.9570452885942987E-2</v>
      </c>
      <c r="F3345" s="20">
        <v>80.731825917821538</v>
      </c>
      <c r="G3345" s="20">
        <v>1.224</v>
      </c>
    </row>
    <row r="3346" spans="1:7" x14ac:dyDescent="0.35">
      <c r="A3346" s="20">
        <v>3322</v>
      </c>
      <c r="B3346" s="20">
        <v>15.731300882071602</v>
      </c>
      <c r="C3346" s="20">
        <v>-14.716149366920087</v>
      </c>
      <c r="D3346" s="20">
        <v>-3.8328363251735061E-2</v>
      </c>
      <c r="F3346" s="20">
        <v>80.756139071237541</v>
      </c>
      <c r="G3346" s="20">
        <v>1.2240879999999998</v>
      </c>
    </row>
    <row r="3347" spans="1:7" x14ac:dyDescent="0.35">
      <c r="A3347" s="20">
        <v>3323</v>
      </c>
      <c r="B3347" s="20">
        <v>11.356059621285347</v>
      </c>
      <c r="C3347" s="20">
        <v>-10.097059621285347</v>
      </c>
      <c r="D3347" s="20">
        <v>-2.6297896228818073E-2</v>
      </c>
      <c r="F3347" s="20">
        <v>80.78045222465353</v>
      </c>
      <c r="G3347" s="20">
        <v>1.2267999999999999</v>
      </c>
    </row>
    <row r="3348" spans="1:7" x14ac:dyDescent="0.35">
      <c r="A3348" s="20">
        <v>3324</v>
      </c>
      <c r="B3348" s="20">
        <v>20.106542142857855</v>
      </c>
      <c r="C3348" s="20">
        <v>-19.089875476191189</v>
      </c>
      <c r="D3348" s="20">
        <v>-4.9719778145672446E-2</v>
      </c>
      <c r="F3348" s="20">
        <v>80.804765378069533</v>
      </c>
      <c r="G3348" s="20">
        <v>1.228</v>
      </c>
    </row>
    <row r="3349" spans="1:7" x14ac:dyDescent="0.35">
      <c r="A3349" s="20">
        <v>3325</v>
      </c>
      <c r="B3349" s="20">
        <v>8.6215338332939382</v>
      </c>
      <c r="C3349" s="20">
        <v>-7.4965338332939382</v>
      </c>
      <c r="D3349" s="20">
        <v>-1.9524799913847753E-2</v>
      </c>
      <c r="F3349" s="20">
        <v>80.829078531485536</v>
      </c>
      <c r="G3349" s="20">
        <v>1.2283299999999999</v>
      </c>
    </row>
    <row r="3350" spans="1:7" x14ac:dyDescent="0.35">
      <c r="A3350" s="20">
        <v>3326</v>
      </c>
      <c r="B3350" s="20">
        <v>11.356059621285347</v>
      </c>
      <c r="C3350" s="20">
        <v>-10.342309621285347</v>
      </c>
      <c r="D3350" s="20">
        <v>-2.6936652390713117E-2</v>
      </c>
      <c r="F3350" s="20">
        <v>80.853391684901524</v>
      </c>
      <c r="G3350" s="20">
        <v>1.2290000000000001</v>
      </c>
    </row>
    <row r="3351" spans="1:7" x14ac:dyDescent="0.35">
      <c r="A3351" s="20">
        <v>3327</v>
      </c>
      <c r="B3351" s="20">
        <v>11.356059621285347</v>
      </c>
      <c r="C3351" s="20">
        <v>-10.343559621285348</v>
      </c>
      <c r="D3351" s="20">
        <v>-2.6939908028643267E-2</v>
      </c>
      <c r="F3351" s="20">
        <v>80.877704838317527</v>
      </c>
      <c r="G3351" s="20">
        <v>1.2299154545454545</v>
      </c>
    </row>
    <row r="3352" spans="1:7" x14ac:dyDescent="0.35">
      <c r="A3352" s="20">
        <v>3328</v>
      </c>
      <c r="B3352" s="20">
        <v>26.122498876438957</v>
      </c>
      <c r="C3352" s="20">
        <v>-24.658609987550069</v>
      </c>
      <c r="D3352" s="20">
        <v>-6.4223604784155869E-2</v>
      </c>
      <c r="F3352" s="20">
        <v>80.90201799173353</v>
      </c>
      <c r="G3352" s="20">
        <v>1.23</v>
      </c>
    </row>
    <row r="3353" spans="1:7" x14ac:dyDescent="0.35">
      <c r="A3353" s="20">
        <v>3329</v>
      </c>
      <c r="B3353" s="20">
        <v>22.294162773250985</v>
      </c>
      <c r="C3353" s="20">
        <v>-21.126162773250986</v>
      </c>
      <c r="D3353" s="20">
        <v>-5.5023309474461622E-2</v>
      </c>
      <c r="F3353" s="20">
        <v>80.926331145149518</v>
      </c>
      <c r="G3353" s="20">
        <v>1.2307407407407407</v>
      </c>
    </row>
    <row r="3354" spans="1:7" x14ac:dyDescent="0.35">
      <c r="A3354" s="20">
        <v>3330</v>
      </c>
      <c r="B3354" s="20">
        <v>11.356059621285347</v>
      </c>
      <c r="C3354" s="20">
        <v>-10.29339295461868</v>
      </c>
      <c r="D3354" s="20">
        <v>-2.6809248426379988E-2</v>
      </c>
      <c r="F3354" s="20">
        <v>80.950644298565521</v>
      </c>
      <c r="G3354" s="20">
        <v>1.2314285714285715</v>
      </c>
    </row>
    <row r="3355" spans="1:7" x14ac:dyDescent="0.35">
      <c r="A3355" s="20">
        <v>3331</v>
      </c>
      <c r="B3355" s="20">
        <v>8.6215338332939382</v>
      </c>
      <c r="C3355" s="20">
        <v>-7.5763338332939387</v>
      </c>
      <c r="D3355" s="20">
        <v>-1.9732639839308404E-2</v>
      </c>
      <c r="F3355" s="20">
        <v>80.974957451981524</v>
      </c>
      <c r="G3355" s="20">
        <v>1.2324999999999999</v>
      </c>
    </row>
    <row r="3356" spans="1:7" x14ac:dyDescent="0.35">
      <c r="A3356" s="20">
        <v>3332</v>
      </c>
      <c r="B3356" s="20">
        <v>11.356059621285347</v>
      </c>
      <c r="C3356" s="20">
        <v>-10.356059621285347</v>
      </c>
      <c r="D3356" s="20">
        <v>-2.6972464407944742E-2</v>
      </c>
      <c r="F3356" s="20">
        <v>80.999270605397513</v>
      </c>
      <c r="G3356" s="20">
        <v>1.232608695652174</v>
      </c>
    </row>
    <row r="3357" spans="1:7" x14ac:dyDescent="0.35">
      <c r="A3357" s="20">
        <v>3333</v>
      </c>
      <c r="B3357" s="20">
        <v>15.731300882071602</v>
      </c>
      <c r="C3357" s="20">
        <v>-14.685586596357316</v>
      </c>
      <c r="D3357" s="20">
        <v>-3.8248762199659406E-2</v>
      </c>
      <c r="F3357" s="20">
        <v>81.023583758813515</v>
      </c>
      <c r="G3357" s="20">
        <v>1.2327586206896552</v>
      </c>
    </row>
    <row r="3358" spans="1:7" x14ac:dyDescent="0.35">
      <c r="A3358" s="20">
        <v>3334</v>
      </c>
      <c r="B3358" s="20">
        <v>11.356059621285347</v>
      </c>
      <c r="C3358" s="20">
        <v>-9.9698545063279713</v>
      </c>
      <c r="D3358" s="20">
        <v>-2.5966589191086818E-2</v>
      </c>
      <c r="F3358" s="20">
        <v>81.047896912229518</v>
      </c>
      <c r="G3358" s="20">
        <v>1.2333333333333334</v>
      </c>
    </row>
    <row r="3359" spans="1:7" x14ac:dyDescent="0.35">
      <c r="A3359" s="20">
        <v>3335</v>
      </c>
      <c r="B3359" s="20">
        <v>12.996775094080192</v>
      </c>
      <c r="C3359" s="20">
        <v>-11.993575094080192</v>
      </c>
      <c r="D3359" s="20">
        <v>-3.1237390395492878E-2</v>
      </c>
      <c r="F3359" s="20">
        <v>81.072210065645507</v>
      </c>
      <c r="G3359" s="20">
        <v>1.2342857142857142</v>
      </c>
    </row>
    <row r="3360" spans="1:7" x14ac:dyDescent="0.35">
      <c r="A3360" s="20">
        <v>3336</v>
      </c>
      <c r="B3360" s="20">
        <v>12.44986993648191</v>
      </c>
      <c r="C3360" s="20">
        <v>-11.44986993648191</v>
      </c>
      <c r="D3360" s="20">
        <v>-2.9821304688377619E-2</v>
      </c>
      <c r="F3360" s="20">
        <v>81.09652321906151</v>
      </c>
      <c r="G3360" s="20">
        <v>1.2348756218905472</v>
      </c>
    </row>
    <row r="3361" spans="1:7" x14ac:dyDescent="0.35">
      <c r="A3361" s="20">
        <v>3337</v>
      </c>
      <c r="B3361" s="20">
        <v>16.278206039669882</v>
      </c>
      <c r="C3361" s="20">
        <v>-15.176206039669882</v>
      </c>
      <c r="D3361" s="20">
        <v>-3.9526585614792609E-2</v>
      </c>
      <c r="F3361" s="20">
        <v>81.120836372477513</v>
      </c>
      <c r="G3361" s="20">
        <v>1.2353000000000001</v>
      </c>
    </row>
    <row r="3362" spans="1:7" x14ac:dyDescent="0.35">
      <c r="A3362" s="20">
        <v>3338</v>
      </c>
      <c r="B3362" s="20">
        <v>16.278206039669882</v>
      </c>
      <c r="C3362" s="20">
        <v>-15.256406039669882</v>
      </c>
      <c r="D3362" s="20">
        <v>-3.9735467344390901E-2</v>
      </c>
      <c r="F3362" s="20">
        <v>81.145149525893501</v>
      </c>
      <c r="G3362" s="20">
        <v>1.2353333333333334</v>
      </c>
    </row>
    <row r="3363" spans="1:7" x14ac:dyDescent="0.35">
      <c r="A3363" s="20">
        <v>3339</v>
      </c>
      <c r="B3363" s="20">
        <v>11.356059621285347</v>
      </c>
      <c r="C3363" s="20">
        <v>-10.312559621285347</v>
      </c>
      <c r="D3363" s="20">
        <v>-2.6859168207975594E-2</v>
      </c>
      <c r="F3363" s="20">
        <v>81.169462679309504</v>
      </c>
      <c r="G3363" s="20">
        <v>1.236</v>
      </c>
    </row>
    <row r="3364" spans="1:7" x14ac:dyDescent="0.35">
      <c r="A3364" s="20">
        <v>3340</v>
      </c>
      <c r="B3364" s="20">
        <v>14.090585409276756</v>
      </c>
      <c r="C3364" s="20">
        <v>-12.70891874261009</v>
      </c>
      <c r="D3364" s="20">
        <v>-3.3100510327688404E-2</v>
      </c>
      <c r="F3364" s="20">
        <v>81.193775832725507</v>
      </c>
      <c r="G3364" s="20">
        <v>1.2361333333333333</v>
      </c>
    </row>
    <row r="3365" spans="1:7" x14ac:dyDescent="0.35">
      <c r="A3365" s="20">
        <v>3341</v>
      </c>
      <c r="B3365" s="20">
        <v>15.184395724473321</v>
      </c>
      <c r="C3365" s="20">
        <v>-14.184395724473321</v>
      </c>
      <c r="D3365" s="20">
        <v>-3.6943405389459817E-2</v>
      </c>
      <c r="F3365" s="20">
        <v>81.218088986141495</v>
      </c>
      <c r="G3365" s="20">
        <v>1.2362</v>
      </c>
    </row>
    <row r="3366" spans="1:7" x14ac:dyDescent="0.35">
      <c r="A3366" s="20">
        <v>3342</v>
      </c>
      <c r="B3366" s="20">
        <v>9.7153441484905017</v>
      </c>
      <c r="C3366" s="20">
        <v>-8.6986774818238359</v>
      </c>
      <c r="D3366" s="20">
        <v>-2.2655795481560125E-2</v>
      </c>
      <c r="F3366" s="20">
        <v>81.242402139557498</v>
      </c>
      <c r="G3366" s="20">
        <v>1.2364125714285714</v>
      </c>
    </row>
    <row r="3367" spans="1:7" x14ac:dyDescent="0.35">
      <c r="A3367" s="20">
        <v>3343</v>
      </c>
      <c r="B3367" s="20">
        <v>16.278206039669882</v>
      </c>
      <c r="C3367" s="20">
        <v>-14.563920325384169</v>
      </c>
      <c r="D3367" s="20">
        <v>-3.7931881138379531E-2</v>
      </c>
      <c r="F3367" s="20">
        <v>81.266715292973501</v>
      </c>
      <c r="G3367" s="20">
        <v>1.2366666666666666</v>
      </c>
    </row>
    <row r="3368" spans="1:7" x14ac:dyDescent="0.35">
      <c r="A3368" s="20">
        <v>3344</v>
      </c>
      <c r="B3368" s="20">
        <v>11.356059621285347</v>
      </c>
      <c r="C3368" s="20">
        <v>-10.341615176840902</v>
      </c>
      <c r="D3368" s="20">
        <v>-2.6934843702974144E-2</v>
      </c>
      <c r="F3368" s="20">
        <v>81.29102844638949</v>
      </c>
      <c r="G3368" s="20">
        <v>1.236801</v>
      </c>
    </row>
    <row r="3369" spans="1:7" x14ac:dyDescent="0.35">
      <c r="A3369" s="20">
        <v>3345</v>
      </c>
      <c r="B3369" s="20">
        <v>-4.5041899490648269</v>
      </c>
      <c r="C3369" s="20">
        <v>5.8041899490648268</v>
      </c>
      <c r="D3369" s="20">
        <v>1.511707276156749E-2</v>
      </c>
      <c r="F3369" s="20">
        <v>81.315341599805492</v>
      </c>
      <c r="G3369" s="20">
        <v>1.2394444444444443</v>
      </c>
    </row>
    <row r="3370" spans="1:7" x14ac:dyDescent="0.35">
      <c r="A3370" s="20">
        <v>3346</v>
      </c>
      <c r="B3370" s="20">
        <v>23.93487824604583</v>
      </c>
      <c r="C3370" s="20">
        <v>-22.834878246045829</v>
      </c>
      <c r="D3370" s="20">
        <v>-5.947367659851098E-2</v>
      </c>
      <c r="F3370" s="20">
        <v>81.339654753221495</v>
      </c>
      <c r="G3370" s="20">
        <v>1.2394678492239468</v>
      </c>
    </row>
    <row r="3371" spans="1:7" x14ac:dyDescent="0.35">
      <c r="A3371" s="20">
        <v>3347</v>
      </c>
      <c r="B3371" s="20">
        <v>20.106542142857855</v>
      </c>
      <c r="C3371" s="20">
        <v>-18.912042142857853</v>
      </c>
      <c r="D3371" s="20">
        <v>-4.9256609389476715E-2</v>
      </c>
      <c r="F3371" s="20">
        <v>81.363967906637484</v>
      </c>
      <c r="G3371" s="20">
        <v>1.24</v>
      </c>
    </row>
    <row r="3372" spans="1:7" x14ac:dyDescent="0.35">
      <c r="A3372" s="20">
        <v>3348</v>
      </c>
      <c r="B3372" s="20">
        <v>14.637490566875037</v>
      </c>
      <c r="C3372" s="20">
        <v>-13.634581475965946</v>
      </c>
      <c r="D3372" s="20">
        <v>-3.5511408491878664E-2</v>
      </c>
      <c r="F3372" s="20">
        <v>81.388281060053487</v>
      </c>
      <c r="G3372" s="20">
        <v>1.24</v>
      </c>
    </row>
    <row r="3373" spans="1:7" x14ac:dyDescent="0.35">
      <c r="A3373" s="20">
        <v>3349</v>
      </c>
      <c r="B3373" s="20">
        <v>16.278206039669882</v>
      </c>
      <c r="C3373" s="20">
        <v>-14.744206039669882</v>
      </c>
      <c r="D3373" s="20">
        <v>-3.8401437146133449E-2</v>
      </c>
      <c r="F3373" s="20">
        <v>81.41259421346949</v>
      </c>
      <c r="G3373" s="20">
        <v>1.24</v>
      </c>
    </row>
    <row r="3374" spans="1:7" x14ac:dyDescent="0.35">
      <c r="A3374" s="20">
        <v>3350</v>
      </c>
      <c r="B3374" s="20">
        <v>8.6215338332939382</v>
      </c>
      <c r="C3374" s="20">
        <v>-7.5772481190082237</v>
      </c>
      <c r="D3374" s="20">
        <v>-1.9735021105908739E-2</v>
      </c>
      <c r="F3374" s="20">
        <v>81.436907366885478</v>
      </c>
      <c r="G3374" s="20">
        <v>1.2400610000000001</v>
      </c>
    </row>
    <row r="3375" spans="1:7" x14ac:dyDescent="0.35">
      <c r="A3375" s="20">
        <v>3351</v>
      </c>
      <c r="B3375" s="20">
        <v>7.5277235180973747</v>
      </c>
      <c r="C3375" s="20">
        <v>-6.5167235180973746</v>
      </c>
      <c r="D3375" s="20">
        <v>-1.6972873812644375E-2</v>
      </c>
      <c r="F3375" s="20">
        <v>81.461220520301481</v>
      </c>
      <c r="G3375" s="20">
        <v>1.2408571428571429</v>
      </c>
    </row>
    <row r="3376" spans="1:7" x14ac:dyDescent="0.35">
      <c r="A3376" s="20">
        <v>3352</v>
      </c>
      <c r="B3376" s="20">
        <v>-3.4103796338682635</v>
      </c>
      <c r="C3376" s="20">
        <v>4.4855796338682632</v>
      </c>
      <c r="D3376" s="20">
        <v>1.1682738555776794E-2</v>
      </c>
      <c r="F3376" s="20">
        <v>81.485533673717484</v>
      </c>
      <c r="G3376" s="20">
        <v>1.2415933781686497</v>
      </c>
    </row>
    <row r="3377" spans="1:7" x14ac:dyDescent="0.35">
      <c r="A3377" s="20">
        <v>3353</v>
      </c>
      <c r="B3377" s="20">
        <v>20.653447300456136</v>
      </c>
      <c r="C3377" s="20">
        <v>-17.503447300456138</v>
      </c>
      <c r="D3377" s="20">
        <v>-4.5587909551769598E-2</v>
      </c>
      <c r="F3377" s="20">
        <v>81.509846827133472</v>
      </c>
      <c r="G3377" s="20">
        <v>1.242</v>
      </c>
    </row>
    <row r="3378" spans="1:7" x14ac:dyDescent="0.35">
      <c r="A3378" s="20">
        <v>3354</v>
      </c>
      <c r="B3378" s="20">
        <v>8.0746286756956565</v>
      </c>
      <c r="C3378" s="20">
        <v>-7.0552953423623226</v>
      </c>
      <c r="D3378" s="20">
        <v>-1.8375589699993158E-2</v>
      </c>
      <c r="F3378" s="20">
        <v>81.534159980549475</v>
      </c>
      <c r="G3378" s="20">
        <v>1.2433537832310839</v>
      </c>
    </row>
    <row r="3379" spans="1:7" x14ac:dyDescent="0.35">
      <c r="A3379" s="20">
        <v>3355</v>
      </c>
      <c r="B3379" s="20">
        <v>21.747257615652703</v>
      </c>
      <c r="C3379" s="20">
        <v>-20.48440047279556</v>
      </c>
      <c r="D3379" s="20">
        <v>-5.3351832924460232E-2</v>
      </c>
      <c r="F3379" s="20">
        <v>81.558473133965478</v>
      </c>
      <c r="G3379" s="20">
        <v>1.244</v>
      </c>
    </row>
    <row r="3380" spans="1:7" x14ac:dyDescent="0.35">
      <c r="A3380" s="20">
        <v>3356</v>
      </c>
      <c r="B3380" s="20">
        <v>11.356059621285347</v>
      </c>
      <c r="C3380" s="20">
        <v>-10.342059621285348</v>
      </c>
      <c r="D3380" s="20">
        <v>-2.6936001263127087E-2</v>
      </c>
      <c r="F3380" s="20">
        <v>81.582786287381467</v>
      </c>
      <c r="G3380" s="20">
        <v>1.2470000000000001</v>
      </c>
    </row>
    <row r="3381" spans="1:7" x14ac:dyDescent="0.35">
      <c r="A3381" s="20">
        <v>3357</v>
      </c>
      <c r="B3381" s="20">
        <v>11.356059621285347</v>
      </c>
      <c r="C3381" s="20">
        <v>-10.346059621285347</v>
      </c>
      <c r="D3381" s="20">
        <v>-2.694641930450356E-2</v>
      </c>
      <c r="F3381" s="20">
        <v>81.607099440797469</v>
      </c>
      <c r="G3381" s="20">
        <v>1.248</v>
      </c>
    </row>
    <row r="3382" spans="1:7" x14ac:dyDescent="0.35">
      <c r="A3382" s="20">
        <v>3358</v>
      </c>
      <c r="B3382" s="20">
        <v>11.356059621285347</v>
      </c>
      <c r="C3382" s="20">
        <v>-10.326159621285347</v>
      </c>
      <c r="D3382" s="20">
        <v>-2.6894589548655604E-2</v>
      </c>
      <c r="F3382" s="20">
        <v>81.631412594213472</v>
      </c>
      <c r="G3382" s="20">
        <v>1.248</v>
      </c>
    </row>
    <row r="3383" spans="1:7" x14ac:dyDescent="0.35">
      <c r="A3383" s="20">
        <v>3359</v>
      </c>
      <c r="B3383" s="20">
        <v>3.1524822573111209</v>
      </c>
      <c r="C3383" s="20">
        <v>-2.0899822573111209</v>
      </c>
      <c r="D3383" s="20">
        <v>-5.443380408190774E-3</v>
      </c>
      <c r="F3383" s="20">
        <v>81.655725747629461</v>
      </c>
      <c r="G3383" s="20">
        <v>1.2484324324324325</v>
      </c>
    </row>
    <row r="3384" spans="1:7" x14ac:dyDescent="0.35">
      <c r="A3384" s="20">
        <v>3360</v>
      </c>
      <c r="B3384" s="20">
        <v>16.278206039669882</v>
      </c>
      <c r="C3384" s="20">
        <v>-15.264428261892105</v>
      </c>
      <c r="D3384" s="20">
        <v>-3.9756361305151498E-2</v>
      </c>
      <c r="F3384" s="20">
        <v>81.680038901045464</v>
      </c>
      <c r="G3384" s="20">
        <v>1.25</v>
      </c>
    </row>
    <row r="3385" spans="1:7" x14ac:dyDescent="0.35">
      <c r="A3385" s="20">
        <v>3361</v>
      </c>
      <c r="B3385" s="20">
        <v>18.465826670063009</v>
      </c>
      <c r="C3385" s="20">
        <v>-17.33122667006301</v>
      </c>
      <c r="D3385" s="20">
        <v>-4.5139359138440104E-2</v>
      </c>
      <c r="F3385" s="20">
        <v>81.704352054461467</v>
      </c>
      <c r="G3385" s="20">
        <v>1.25</v>
      </c>
    </row>
    <row r="3386" spans="1:7" x14ac:dyDescent="0.35">
      <c r="A3386" s="20">
        <v>3362</v>
      </c>
      <c r="B3386" s="20">
        <v>20.106542142857855</v>
      </c>
      <c r="C3386" s="20">
        <v>-17.926542142857855</v>
      </c>
      <c r="D3386" s="20">
        <v>-4.668986444534802E-2</v>
      </c>
      <c r="F3386" s="20">
        <v>81.728665207877455</v>
      </c>
      <c r="G3386" s="20">
        <v>1.25</v>
      </c>
    </row>
    <row r="3387" spans="1:7" x14ac:dyDescent="0.35">
      <c r="A3387" s="20">
        <v>3363</v>
      </c>
      <c r="B3387" s="20">
        <v>17.372016354866446</v>
      </c>
      <c r="C3387" s="20">
        <v>-16.357822806479348</v>
      </c>
      <c r="D3387" s="20">
        <v>-4.2604118706731621E-2</v>
      </c>
      <c r="F3387" s="20">
        <v>81.752978361293458</v>
      </c>
      <c r="G3387" s="20">
        <v>1.25</v>
      </c>
    </row>
    <row r="3388" spans="1:7" x14ac:dyDescent="0.35">
      <c r="A3388" s="20">
        <v>3364</v>
      </c>
      <c r="B3388" s="20">
        <v>15.731300882071602</v>
      </c>
      <c r="C3388" s="20">
        <v>-14.671967548738269</v>
      </c>
      <c r="D3388" s="20">
        <v>-3.8213291249258562E-2</v>
      </c>
      <c r="F3388" s="20">
        <v>81.777291514709461</v>
      </c>
      <c r="G3388" s="20">
        <v>1.2502285714285715</v>
      </c>
    </row>
    <row r="3389" spans="1:7" x14ac:dyDescent="0.35">
      <c r="A3389" s="20">
        <v>3365</v>
      </c>
      <c r="B3389" s="20">
        <v>11.356059621285347</v>
      </c>
      <c r="C3389" s="20">
        <v>-10.316059621285348</v>
      </c>
      <c r="D3389" s="20">
        <v>-2.6868283994180009E-2</v>
      </c>
      <c r="F3389" s="20">
        <v>81.801604668125449</v>
      </c>
      <c r="G3389" s="20">
        <v>1.2506666666666666</v>
      </c>
    </row>
    <row r="3390" spans="1:7" x14ac:dyDescent="0.35">
      <c r="A3390" s="20">
        <v>3366</v>
      </c>
      <c r="B3390" s="20">
        <v>11.356059621285347</v>
      </c>
      <c r="C3390" s="20">
        <v>-9.146059621285346</v>
      </c>
      <c r="D3390" s="20">
        <v>-2.3821006891561455E-2</v>
      </c>
      <c r="F3390" s="20">
        <v>81.825917821541452</v>
      </c>
      <c r="G3390" s="20">
        <v>1.2510239999999999</v>
      </c>
    </row>
    <row r="3391" spans="1:7" x14ac:dyDescent="0.35">
      <c r="A3391" s="20">
        <v>3367</v>
      </c>
      <c r="B3391" s="20">
        <v>14.090585409276756</v>
      </c>
      <c r="C3391" s="20">
        <v>-12.903918742610088</v>
      </c>
      <c r="D3391" s="20">
        <v>-3.3608389844791496E-2</v>
      </c>
      <c r="F3391" s="20">
        <v>81.850230974957455</v>
      </c>
      <c r="G3391" s="20">
        <v>1.25125</v>
      </c>
    </row>
    <row r="3392" spans="1:7" x14ac:dyDescent="0.35">
      <c r="A3392" s="20">
        <v>3368</v>
      </c>
      <c r="B3392" s="20">
        <v>8.0746286756956565</v>
      </c>
      <c r="C3392" s="20">
        <v>-7.0286286756956562</v>
      </c>
      <c r="D3392" s="20">
        <v>-1.8306136090816667E-2</v>
      </c>
      <c r="F3392" s="20">
        <v>81.874544128373444</v>
      </c>
      <c r="G3392" s="20">
        <v>1.25125</v>
      </c>
    </row>
    <row r="3393" spans="1:7" x14ac:dyDescent="0.35">
      <c r="A3393" s="20">
        <v>3369</v>
      </c>
      <c r="B3393" s="20">
        <v>-5.0510951066631087</v>
      </c>
      <c r="C3393" s="20">
        <v>6.0900951066631084</v>
      </c>
      <c r="D3393" s="20">
        <v>1.586171570196902E-2</v>
      </c>
      <c r="F3393" s="20">
        <v>81.898857281789446</v>
      </c>
      <c r="G3393" s="20">
        <v>1.2513333333333334</v>
      </c>
    </row>
    <row r="3394" spans="1:7" x14ac:dyDescent="0.35">
      <c r="A3394" s="20">
        <v>3370</v>
      </c>
      <c r="B3394" s="20">
        <v>10.809154463687065</v>
      </c>
      <c r="C3394" s="20">
        <v>-9.6318211303537318</v>
      </c>
      <c r="D3394" s="20">
        <v>-2.5086177766704638E-2</v>
      </c>
      <c r="F3394" s="20">
        <v>81.923170435205449</v>
      </c>
      <c r="G3394" s="20">
        <v>1.2513700000000001</v>
      </c>
    </row>
    <row r="3395" spans="1:7" x14ac:dyDescent="0.35">
      <c r="A3395" s="20">
        <v>3371</v>
      </c>
      <c r="B3395" s="20">
        <v>12.44986993648191</v>
      </c>
      <c r="C3395" s="20">
        <v>-11.064869936481911</v>
      </c>
      <c r="D3395" s="20">
        <v>-2.8818568205892028E-2</v>
      </c>
      <c r="F3395" s="20">
        <v>81.947483588621438</v>
      </c>
      <c r="G3395" s="20">
        <v>1.2516</v>
      </c>
    </row>
    <row r="3396" spans="1:7" x14ac:dyDescent="0.35">
      <c r="A3396" s="20">
        <v>3372</v>
      </c>
      <c r="B3396" s="20">
        <v>16.278206039669882</v>
      </c>
      <c r="C3396" s="20">
        <v>-15.243206039669882</v>
      </c>
      <c r="D3396" s="20">
        <v>-3.9701087807848541E-2</v>
      </c>
      <c r="F3396" s="20">
        <v>81.971796742037441</v>
      </c>
      <c r="G3396" s="20">
        <v>1.252275</v>
      </c>
    </row>
    <row r="3397" spans="1:7" x14ac:dyDescent="0.35">
      <c r="A3397" s="20">
        <v>3373</v>
      </c>
      <c r="B3397" s="20">
        <v>14.637490566875037</v>
      </c>
      <c r="C3397" s="20">
        <v>-13.634990566875038</v>
      </c>
      <c r="D3397" s="20">
        <v>-3.5512473973383078E-2</v>
      </c>
      <c r="F3397" s="20">
        <v>81.996109895453444</v>
      </c>
      <c r="G3397" s="20">
        <v>1.2524999999999999</v>
      </c>
    </row>
    <row r="3398" spans="1:7" x14ac:dyDescent="0.35">
      <c r="A3398" s="20">
        <v>3374</v>
      </c>
      <c r="B3398" s="20">
        <v>11.356059621285347</v>
      </c>
      <c r="C3398" s="20">
        <v>-10.290345335571061</v>
      </c>
      <c r="D3398" s="20">
        <v>-2.6801310871045533E-2</v>
      </c>
      <c r="F3398" s="20">
        <v>82.020423048869432</v>
      </c>
      <c r="G3398" s="20">
        <v>1.2524999999999999</v>
      </c>
    </row>
    <row r="3399" spans="1:7" x14ac:dyDescent="0.35">
      <c r="A3399" s="20">
        <v>3375</v>
      </c>
      <c r="B3399" s="20">
        <v>21.200352458054418</v>
      </c>
      <c r="C3399" s="20">
        <v>-20.200352458054418</v>
      </c>
      <c r="D3399" s="20">
        <v>-5.2612026931840625E-2</v>
      </c>
      <c r="F3399" s="20">
        <v>82.044736202285435</v>
      </c>
      <c r="G3399" s="20">
        <v>1.2526086956521738</v>
      </c>
    </row>
    <row r="3400" spans="1:7" x14ac:dyDescent="0.35">
      <c r="A3400" s="20">
        <v>3376</v>
      </c>
      <c r="B3400" s="20">
        <v>-5.0510951066631087</v>
      </c>
      <c r="C3400" s="20">
        <v>6.0512201066631084</v>
      </c>
      <c r="D3400" s="20">
        <v>1.5760465362341419E-2</v>
      </c>
      <c r="F3400" s="20">
        <v>82.069049355701438</v>
      </c>
      <c r="G3400" s="20">
        <v>1.2529999999999999</v>
      </c>
    </row>
    <row r="3401" spans="1:7" x14ac:dyDescent="0.35">
      <c r="A3401" s="20">
        <v>3377</v>
      </c>
      <c r="B3401" s="20">
        <v>11.356059621285347</v>
      </c>
      <c r="C3401" s="20">
        <v>-10.345559621285346</v>
      </c>
      <c r="D3401" s="20">
        <v>-2.6945117049331498E-2</v>
      </c>
      <c r="F3401" s="20">
        <v>82.093362509117426</v>
      </c>
      <c r="G3401" s="20">
        <v>1.2529999999999999</v>
      </c>
    </row>
    <row r="3402" spans="1:7" x14ac:dyDescent="0.35">
      <c r="A3402" s="20">
        <v>3378</v>
      </c>
      <c r="B3402" s="20">
        <v>14.637490566875037</v>
      </c>
      <c r="C3402" s="20">
        <v>-13.561126930511401</v>
      </c>
      <c r="D3402" s="20">
        <v>-3.5320095368419784E-2</v>
      </c>
      <c r="F3402" s="20">
        <v>82.117675662533429</v>
      </c>
      <c r="G3402" s="20">
        <v>1.2533333333333334</v>
      </c>
    </row>
    <row r="3403" spans="1:7" x14ac:dyDescent="0.35">
      <c r="A3403" s="20">
        <v>3379</v>
      </c>
      <c r="B3403" s="20">
        <v>18.465826670063009</v>
      </c>
      <c r="C3403" s="20">
        <v>-17.429326670063009</v>
      </c>
      <c r="D3403" s="20">
        <v>-4.5394861603198111E-2</v>
      </c>
      <c r="F3403" s="20">
        <v>82.141988815949432</v>
      </c>
      <c r="G3403" s="20">
        <v>1.2541538461538462</v>
      </c>
    </row>
    <row r="3404" spans="1:7" x14ac:dyDescent="0.35">
      <c r="A3404" s="20">
        <v>3380</v>
      </c>
      <c r="B3404" s="20">
        <v>8.6215338332939382</v>
      </c>
      <c r="C3404" s="20">
        <v>-7.5772004999606049</v>
      </c>
      <c r="D3404" s="20">
        <v>-1.9734897081606636E-2</v>
      </c>
      <c r="F3404" s="20">
        <v>82.166301969365421</v>
      </c>
      <c r="G3404" s="20">
        <v>1.2549999999999999</v>
      </c>
    </row>
    <row r="3405" spans="1:7" x14ac:dyDescent="0.35">
      <c r="A3405" s="20">
        <v>3381</v>
      </c>
      <c r="B3405" s="20">
        <v>11.356059621285347</v>
      </c>
      <c r="C3405" s="20">
        <v>-10.333559621285346</v>
      </c>
      <c r="D3405" s="20">
        <v>-2.6913862925202078E-2</v>
      </c>
      <c r="F3405" s="20">
        <v>82.190615122781423</v>
      </c>
      <c r="G3405" s="20">
        <v>1.2552941176470589</v>
      </c>
    </row>
    <row r="3406" spans="1:7" x14ac:dyDescent="0.35">
      <c r="A3406" s="20">
        <v>3382</v>
      </c>
      <c r="B3406" s="20">
        <v>14.637490566875037</v>
      </c>
      <c r="C3406" s="20">
        <v>-13.630061995446466</v>
      </c>
      <c r="D3406" s="20">
        <v>-3.5499637458115636E-2</v>
      </c>
      <c r="F3406" s="20">
        <v>82.214928276197426</v>
      </c>
      <c r="G3406" s="20">
        <v>1.2557142857142858</v>
      </c>
    </row>
    <row r="3407" spans="1:7" x14ac:dyDescent="0.35">
      <c r="A3407" s="20">
        <v>3383</v>
      </c>
      <c r="B3407" s="20">
        <v>16.825111197268164</v>
      </c>
      <c r="C3407" s="20">
        <v>-15.707968340125307</v>
      </c>
      <c r="D3407" s="20">
        <v>-4.0911566026940967E-2</v>
      </c>
      <c r="F3407" s="20">
        <v>82.239241429613415</v>
      </c>
      <c r="G3407" s="20">
        <v>1.256</v>
      </c>
    </row>
    <row r="3408" spans="1:7" x14ac:dyDescent="0.35">
      <c r="A3408" s="20">
        <v>3384</v>
      </c>
      <c r="B3408" s="20">
        <v>7.5277235180973747</v>
      </c>
      <c r="C3408" s="20">
        <v>-6.5276135180973744</v>
      </c>
      <c r="D3408" s="20">
        <v>-1.7001236930291826E-2</v>
      </c>
      <c r="F3408" s="20">
        <v>82.263554583029418</v>
      </c>
      <c r="G3408" s="20">
        <v>1.2560416666666667</v>
      </c>
    </row>
    <row r="3409" spans="1:7" x14ac:dyDescent="0.35">
      <c r="A3409" s="20">
        <v>3385</v>
      </c>
      <c r="B3409" s="20">
        <v>11.356059621285347</v>
      </c>
      <c r="C3409" s="20">
        <v>-10.356059621285347</v>
      </c>
      <c r="D3409" s="20">
        <v>-2.6972464407944742E-2</v>
      </c>
      <c r="F3409" s="20">
        <v>82.287867736445421</v>
      </c>
      <c r="G3409" s="20">
        <v>1.2569999999999999</v>
      </c>
    </row>
    <row r="3410" spans="1:7" x14ac:dyDescent="0.35">
      <c r="A3410" s="20">
        <v>3386</v>
      </c>
      <c r="B3410" s="20">
        <v>11.356059621285347</v>
      </c>
      <c r="C3410" s="20">
        <v>-10.306059621285346</v>
      </c>
      <c r="D3410" s="20">
        <v>-2.684223889073882E-2</v>
      </c>
      <c r="F3410" s="20">
        <v>82.312180889861409</v>
      </c>
      <c r="G3410" s="20">
        <v>1.2576666666666667</v>
      </c>
    </row>
    <row r="3411" spans="1:7" x14ac:dyDescent="0.35">
      <c r="A3411" s="20">
        <v>3387</v>
      </c>
      <c r="B3411" s="20">
        <v>5.8870080453025295</v>
      </c>
      <c r="C3411" s="20">
        <v>-4.7183413786358628</v>
      </c>
      <c r="D3411" s="20">
        <v>-1.2288968927739058E-2</v>
      </c>
      <c r="F3411" s="20">
        <v>82.336494043277412</v>
      </c>
      <c r="G3411" s="20">
        <v>1.2589999999999999</v>
      </c>
    </row>
    <row r="3412" spans="1:7" x14ac:dyDescent="0.35">
      <c r="A3412" s="20">
        <v>3388</v>
      </c>
      <c r="B3412" s="20">
        <v>11.356059621285347</v>
      </c>
      <c r="C3412" s="20">
        <v>-10.318059621285347</v>
      </c>
      <c r="D3412" s="20">
        <v>-2.6873493014868244E-2</v>
      </c>
      <c r="F3412" s="20">
        <v>82.360807196693415</v>
      </c>
      <c r="G3412" s="20">
        <v>1.2593749999999999</v>
      </c>
    </row>
    <row r="3413" spans="1:7" x14ac:dyDescent="0.35">
      <c r="A3413" s="20">
        <v>3389</v>
      </c>
      <c r="B3413" s="20">
        <v>11.356059621285347</v>
      </c>
      <c r="C3413" s="20">
        <v>-10.211059621285347</v>
      </c>
      <c r="D3413" s="20">
        <v>-2.6594810408047575E-2</v>
      </c>
      <c r="F3413" s="20">
        <v>82.385120350109403</v>
      </c>
      <c r="G3413" s="20">
        <v>1.2594166666666666</v>
      </c>
    </row>
    <row r="3414" spans="1:7" x14ac:dyDescent="0.35">
      <c r="A3414" s="20">
        <v>3390</v>
      </c>
      <c r="B3414" s="20">
        <v>19.559636985259573</v>
      </c>
      <c r="C3414" s="20">
        <v>-18.535636985259572</v>
      </c>
      <c r="D3414" s="20">
        <v>-4.827625826293247E-2</v>
      </c>
      <c r="F3414" s="20">
        <v>82.409433503525406</v>
      </c>
      <c r="G3414" s="20">
        <v>1.2595294117647058</v>
      </c>
    </row>
    <row r="3415" spans="1:7" x14ac:dyDescent="0.35">
      <c r="A3415" s="20">
        <v>3391</v>
      </c>
      <c r="B3415" s="20">
        <v>11.902964778883629</v>
      </c>
      <c r="C3415" s="20">
        <v>-9.6729647788836282</v>
      </c>
      <c r="D3415" s="20">
        <v>-2.5193336824895527E-2</v>
      </c>
      <c r="F3415" s="20">
        <v>82.433746656941409</v>
      </c>
      <c r="G3415" s="20">
        <v>1.2598333333333334</v>
      </c>
    </row>
    <row r="3416" spans="1:7" x14ac:dyDescent="0.35">
      <c r="A3416" s="20">
        <v>3392</v>
      </c>
      <c r="B3416" s="20">
        <v>0.41795646931970865</v>
      </c>
      <c r="C3416" s="20">
        <v>0.58204353068029135</v>
      </c>
      <c r="D3416" s="20">
        <v>1.5159383963840242E-3</v>
      </c>
      <c r="F3416" s="20">
        <v>82.458059810357398</v>
      </c>
      <c r="G3416" s="20">
        <v>1.2599800000000001</v>
      </c>
    </row>
    <row r="3417" spans="1:7" x14ac:dyDescent="0.35">
      <c r="A3417" s="20">
        <v>3393</v>
      </c>
      <c r="B3417" s="20">
        <v>13.543680251678474</v>
      </c>
      <c r="C3417" s="20">
        <v>-12.485680251678474</v>
      </c>
      <c r="D3417" s="20">
        <v>-3.2519083368851627E-2</v>
      </c>
      <c r="F3417" s="20">
        <v>82.4823729637734</v>
      </c>
      <c r="G3417" s="20">
        <v>1.26</v>
      </c>
    </row>
    <row r="3418" spans="1:7" x14ac:dyDescent="0.35">
      <c r="A3418" s="20">
        <v>3394</v>
      </c>
      <c r="B3418" s="20">
        <v>11.356059621285347</v>
      </c>
      <c r="C3418" s="20">
        <v>-9.932423257648983</v>
      </c>
      <c r="D3418" s="20">
        <v>-2.5869099116709125E-2</v>
      </c>
      <c r="F3418" s="20">
        <v>82.506686117189403</v>
      </c>
      <c r="G3418" s="20">
        <v>1.26</v>
      </c>
    </row>
    <row r="3419" spans="1:7" x14ac:dyDescent="0.35">
      <c r="A3419" s="20">
        <v>3395</v>
      </c>
      <c r="B3419" s="20">
        <v>20.106542142857855</v>
      </c>
      <c r="C3419" s="20">
        <v>-18.266542142857855</v>
      </c>
      <c r="D3419" s="20">
        <v>-4.7575397962348283E-2</v>
      </c>
      <c r="F3419" s="20">
        <v>82.530999270605392</v>
      </c>
      <c r="G3419" s="20">
        <v>1.26</v>
      </c>
    </row>
    <row r="3420" spans="1:7" x14ac:dyDescent="0.35">
      <c r="A3420" s="20">
        <v>3396</v>
      </c>
      <c r="B3420" s="20">
        <v>12.996775094080192</v>
      </c>
      <c r="C3420" s="20">
        <v>-11.953441760746859</v>
      </c>
      <c r="D3420" s="20">
        <v>-3.113286271368226E-2</v>
      </c>
      <c r="F3420" s="20">
        <v>82.555312424021395</v>
      </c>
      <c r="G3420" s="20">
        <v>1.2602</v>
      </c>
    </row>
    <row r="3421" spans="1:7" x14ac:dyDescent="0.35">
      <c r="A3421" s="20">
        <v>3397</v>
      </c>
      <c r="B3421" s="20">
        <v>5.8870080453025295</v>
      </c>
      <c r="C3421" s="20">
        <v>-4.7670080453025294</v>
      </c>
      <c r="D3421" s="20">
        <v>-1.2415721764486154E-2</v>
      </c>
      <c r="F3421" s="20">
        <v>82.579625577437398</v>
      </c>
      <c r="G3421" s="20">
        <v>1.2611835600000001</v>
      </c>
    </row>
    <row r="3422" spans="1:7" x14ac:dyDescent="0.35">
      <c r="A3422" s="20">
        <v>3398</v>
      </c>
      <c r="B3422" s="20">
        <v>15.184395724473321</v>
      </c>
      <c r="C3422" s="20">
        <v>-14.073645724473321</v>
      </c>
      <c r="D3422" s="20">
        <v>-3.6654955868848697E-2</v>
      </c>
      <c r="F3422" s="20">
        <v>82.603938730853386</v>
      </c>
      <c r="G3422" s="20">
        <v>1.26125</v>
      </c>
    </row>
    <row r="3423" spans="1:7" x14ac:dyDescent="0.35">
      <c r="A3423" s="20">
        <v>3399</v>
      </c>
      <c r="B3423" s="20">
        <v>11.356059621285347</v>
      </c>
      <c r="C3423" s="20">
        <v>-10.318559621285347</v>
      </c>
      <c r="D3423" s="20">
        <v>-2.6874795270040303E-2</v>
      </c>
      <c r="F3423" s="20">
        <v>82.628251884269389</v>
      </c>
      <c r="G3423" s="20">
        <v>1.2614444444444444</v>
      </c>
    </row>
    <row r="3424" spans="1:7" x14ac:dyDescent="0.35">
      <c r="A3424" s="20">
        <v>3400</v>
      </c>
      <c r="B3424" s="20">
        <v>3.1524822573111209</v>
      </c>
      <c r="C3424" s="20">
        <v>-2.1483822573111206</v>
      </c>
      <c r="D3424" s="20">
        <v>-5.5954838122872887E-3</v>
      </c>
      <c r="F3424" s="20">
        <v>82.652565037685392</v>
      </c>
      <c r="G3424" s="20">
        <v>1.2616000000000001</v>
      </c>
    </row>
    <row r="3425" spans="1:7" x14ac:dyDescent="0.35">
      <c r="A3425" s="20">
        <v>3401</v>
      </c>
      <c r="B3425" s="20">
        <v>11.356059621285347</v>
      </c>
      <c r="C3425" s="20">
        <v>-10.337438931630174</v>
      </c>
      <c r="D3425" s="20">
        <v>-2.692396662912323E-2</v>
      </c>
      <c r="F3425" s="20">
        <v>82.67687819110138</v>
      </c>
      <c r="G3425" s="20">
        <v>1.2616666666666667</v>
      </c>
    </row>
    <row r="3426" spans="1:7" x14ac:dyDescent="0.35">
      <c r="A3426" s="20">
        <v>3402</v>
      </c>
      <c r="B3426" s="20">
        <v>11.356059621285347</v>
      </c>
      <c r="C3426" s="20">
        <v>-10.25839295461868</v>
      </c>
      <c r="D3426" s="20">
        <v>-2.6718090564335845E-2</v>
      </c>
      <c r="F3426" s="20">
        <v>82.701191344517383</v>
      </c>
      <c r="G3426" s="20">
        <v>1.262</v>
      </c>
    </row>
    <row r="3427" spans="1:7" x14ac:dyDescent="0.35">
      <c r="A3427" s="20">
        <v>3403</v>
      </c>
      <c r="B3427" s="20">
        <v>11.356059621285347</v>
      </c>
      <c r="C3427" s="20">
        <v>-10.356059621285347</v>
      </c>
      <c r="D3427" s="20">
        <v>-2.6972464407944742E-2</v>
      </c>
      <c r="F3427" s="20">
        <v>82.725504497933386</v>
      </c>
      <c r="G3427" s="20">
        <v>1.262</v>
      </c>
    </row>
    <row r="3428" spans="1:7" x14ac:dyDescent="0.35">
      <c r="A3428" s="20">
        <v>3404</v>
      </c>
      <c r="B3428" s="20">
        <v>16.825111197268164</v>
      </c>
      <c r="C3428" s="20">
        <v>-15.605111197268164</v>
      </c>
      <c r="D3428" s="20">
        <v>-4.0643673534403069E-2</v>
      </c>
      <c r="F3428" s="20">
        <v>82.749817651349375</v>
      </c>
      <c r="G3428" s="20">
        <v>1.2625</v>
      </c>
    </row>
    <row r="3429" spans="1:7" x14ac:dyDescent="0.35">
      <c r="A3429" s="20">
        <v>3405</v>
      </c>
      <c r="B3429" s="20">
        <v>16.825111197268164</v>
      </c>
      <c r="C3429" s="20">
        <v>-15.449396911553878</v>
      </c>
      <c r="D3429" s="20">
        <v>-4.0238114066533201E-2</v>
      </c>
      <c r="F3429" s="20">
        <v>82.774130804765377</v>
      </c>
      <c r="G3429" s="20">
        <v>1.2628571428571429</v>
      </c>
    </row>
    <row r="3430" spans="1:7" x14ac:dyDescent="0.35">
      <c r="A3430" s="20">
        <v>3406</v>
      </c>
      <c r="B3430" s="20">
        <v>3.1524822573111209</v>
      </c>
      <c r="C3430" s="20">
        <v>-2.149382257311121</v>
      </c>
      <c r="D3430" s="20">
        <v>-5.5980883226314079E-3</v>
      </c>
      <c r="F3430" s="20">
        <v>82.79844395818138</v>
      </c>
      <c r="G3430" s="20">
        <v>1.2648920000000001</v>
      </c>
    </row>
    <row r="3431" spans="1:7" x14ac:dyDescent="0.35">
      <c r="A3431" s="20">
        <v>3407</v>
      </c>
      <c r="B3431" s="20">
        <v>11.356059621285347</v>
      </c>
      <c r="C3431" s="20">
        <v>-10.285059621285347</v>
      </c>
      <c r="D3431" s="20">
        <v>-2.6787544173512336E-2</v>
      </c>
      <c r="F3431" s="20">
        <v>82.822757111597369</v>
      </c>
      <c r="G3431" s="20">
        <v>1.266</v>
      </c>
    </row>
    <row r="3432" spans="1:7" x14ac:dyDescent="0.35">
      <c r="A3432" s="20">
        <v>3408</v>
      </c>
      <c r="B3432" s="20">
        <v>11.356059621285347</v>
      </c>
      <c r="C3432" s="20">
        <v>-9.2460596212853474</v>
      </c>
      <c r="D3432" s="20">
        <v>-2.4081457925973302E-2</v>
      </c>
      <c r="F3432" s="20">
        <v>82.847070265013372</v>
      </c>
      <c r="G3432" s="20">
        <v>1.26732</v>
      </c>
    </row>
    <row r="3433" spans="1:7" x14ac:dyDescent="0.35">
      <c r="A3433" s="20">
        <v>3409</v>
      </c>
      <c r="B3433" s="20">
        <v>6.980818360499093</v>
      </c>
      <c r="C3433" s="20">
        <v>-5.7448183604990932</v>
      </c>
      <c r="D3433" s="20">
        <v>-1.4962438845001294E-2</v>
      </c>
      <c r="F3433" s="20">
        <v>82.871383418429375</v>
      </c>
      <c r="G3433" s="20">
        <v>1.2682285714285715</v>
      </c>
    </row>
    <row r="3434" spans="1:7" x14ac:dyDescent="0.35">
      <c r="A3434" s="20">
        <v>3410</v>
      </c>
      <c r="B3434" s="20">
        <v>12.996775094080192</v>
      </c>
      <c r="C3434" s="20">
        <v>-11.911775094080191</v>
      </c>
      <c r="D3434" s="20">
        <v>-3.102434144934399E-2</v>
      </c>
      <c r="F3434" s="20">
        <v>82.895696571845363</v>
      </c>
      <c r="G3434" s="20">
        <v>1.2684</v>
      </c>
    </row>
    <row r="3435" spans="1:7" x14ac:dyDescent="0.35">
      <c r="A3435" s="20">
        <v>3411</v>
      </c>
      <c r="B3435" s="20">
        <v>16.825111197268164</v>
      </c>
      <c r="C3435" s="20">
        <v>-15.789444530601497</v>
      </c>
      <c r="D3435" s="20">
        <v>-4.1123771607835563E-2</v>
      </c>
      <c r="F3435" s="20">
        <v>82.920009725261366</v>
      </c>
      <c r="G3435" s="20">
        <v>1.2685294117647059</v>
      </c>
    </row>
    <row r="3436" spans="1:7" x14ac:dyDescent="0.35">
      <c r="A3436" s="20">
        <v>3412</v>
      </c>
      <c r="B3436" s="20">
        <v>11.356059621285347</v>
      </c>
      <c r="C3436" s="20">
        <v>-10.356059621285347</v>
      </c>
      <c r="D3436" s="20">
        <v>-2.6972464407944742E-2</v>
      </c>
      <c r="F3436" s="20">
        <v>82.944322878677369</v>
      </c>
      <c r="G3436" s="20">
        <v>1.2686868686868686</v>
      </c>
    </row>
    <row r="3437" spans="1:7" x14ac:dyDescent="0.35">
      <c r="A3437" s="20">
        <v>3413</v>
      </c>
      <c r="B3437" s="20">
        <v>22.294162773250985</v>
      </c>
      <c r="C3437" s="20">
        <v>-20.994162773250984</v>
      </c>
      <c r="D3437" s="20">
        <v>-5.4679514109037985E-2</v>
      </c>
      <c r="F3437" s="20">
        <v>82.968636032093357</v>
      </c>
      <c r="G3437" s="20">
        <v>1.268842105263158</v>
      </c>
    </row>
    <row r="3438" spans="1:7" x14ac:dyDescent="0.35">
      <c r="A3438" s="20">
        <v>3414</v>
      </c>
      <c r="B3438" s="20">
        <v>11.356059621285347</v>
      </c>
      <c r="C3438" s="20">
        <v>-10.321059621285347</v>
      </c>
      <c r="D3438" s="20">
        <v>-2.68813065459006E-2</v>
      </c>
      <c r="F3438" s="20">
        <v>82.99294918550936</v>
      </c>
      <c r="G3438" s="20">
        <v>1.2692857142857144</v>
      </c>
    </row>
    <row r="3439" spans="1:7" x14ac:dyDescent="0.35">
      <c r="A3439" s="20">
        <v>3415</v>
      </c>
      <c r="B3439" s="20">
        <v>22.294162773250985</v>
      </c>
      <c r="C3439" s="20">
        <v>-21.294162773250985</v>
      </c>
      <c r="D3439" s="20">
        <v>-5.5460867212273508E-2</v>
      </c>
      <c r="F3439" s="20">
        <v>83.017262338925363</v>
      </c>
      <c r="G3439" s="20">
        <v>1.27</v>
      </c>
    </row>
    <row r="3440" spans="1:7" x14ac:dyDescent="0.35">
      <c r="A3440" s="20">
        <v>3416</v>
      </c>
      <c r="B3440" s="20">
        <v>12.44986993648191</v>
      </c>
      <c r="C3440" s="20">
        <v>-11.253869936481911</v>
      </c>
      <c r="D3440" s="20">
        <v>-2.9310820660930409E-2</v>
      </c>
      <c r="F3440" s="20">
        <v>83.041575492341352</v>
      </c>
      <c r="G3440" s="20">
        <v>1.27</v>
      </c>
    </row>
    <row r="3441" spans="1:7" x14ac:dyDescent="0.35">
      <c r="A3441" s="20">
        <v>3417</v>
      </c>
      <c r="B3441" s="20">
        <v>3.6993874149094026</v>
      </c>
      <c r="C3441" s="20">
        <v>-2.6993815325564614</v>
      </c>
      <c r="D3441" s="20">
        <v>-7.0305671242655299E-3</v>
      </c>
      <c r="F3441" s="20">
        <v>83.065888645757354</v>
      </c>
      <c r="G3441" s="20">
        <v>1.27</v>
      </c>
    </row>
    <row r="3442" spans="1:7" x14ac:dyDescent="0.35">
      <c r="A3442" s="20">
        <v>3418</v>
      </c>
      <c r="B3442" s="20">
        <v>11.356059621285347</v>
      </c>
      <c r="C3442" s="20">
        <v>-10.347309621285348</v>
      </c>
      <c r="D3442" s="20">
        <v>-2.6949674942433711E-2</v>
      </c>
      <c r="F3442" s="20">
        <v>83.090201799173357</v>
      </c>
      <c r="G3442" s="20">
        <v>1.2714285714285714</v>
      </c>
    </row>
    <row r="3443" spans="1:7" x14ac:dyDescent="0.35">
      <c r="A3443" s="20">
        <v>3419</v>
      </c>
      <c r="B3443" s="20">
        <v>17.918921512464728</v>
      </c>
      <c r="C3443" s="20">
        <v>-16.853466967010181</v>
      </c>
      <c r="D3443" s="20">
        <v>-4.3895029049836061E-2</v>
      </c>
      <c r="F3443" s="20">
        <v>83.114514952589346</v>
      </c>
      <c r="G3443" s="20">
        <v>1.2715000000000001</v>
      </c>
    </row>
    <row r="3444" spans="1:7" x14ac:dyDescent="0.35">
      <c r="A3444" s="20">
        <v>3420</v>
      </c>
      <c r="B3444" s="20">
        <v>22.841067930849267</v>
      </c>
      <c r="C3444" s="20">
        <v>-21.461067930849268</v>
      </c>
      <c r="D3444" s="20">
        <v>-5.5895573421724951E-2</v>
      </c>
      <c r="F3444" s="20">
        <v>83.138828106005349</v>
      </c>
      <c r="G3444" s="20">
        <v>1.2716666666666667</v>
      </c>
    </row>
    <row r="3445" spans="1:7" x14ac:dyDescent="0.35">
      <c r="A3445" s="20">
        <v>3421</v>
      </c>
      <c r="B3445" s="20">
        <v>11.356059621285347</v>
      </c>
      <c r="C3445" s="20">
        <v>-10.344559621285347</v>
      </c>
      <c r="D3445" s="20">
        <v>-2.6942512538987381E-2</v>
      </c>
      <c r="F3445" s="20">
        <v>83.163141259421351</v>
      </c>
      <c r="G3445" s="20">
        <v>1.272</v>
      </c>
    </row>
    <row r="3446" spans="1:7" x14ac:dyDescent="0.35">
      <c r="A3446" s="20">
        <v>3422</v>
      </c>
      <c r="B3446" s="20">
        <v>11.902964778883629</v>
      </c>
      <c r="C3446" s="20">
        <v>-10.811964778883629</v>
      </c>
      <c r="D3446" s="20">
        <v>-2.8159874106846408E-2</v>
      </c>
      <c r="F3446" s="20">
        <v>83.18745441283734</v>
      </c>
      <c r="G3446" s="20">
        <v>1.272</v>
      </c>
    </row>
    <row r="3447" spans="1:7" x14ac:dyDescent="0.35">
      <c r="A3447" s="20">
        <v>3423</v>
      </c>
      <c r="B3447" s="20">
        <v>11.356059621285347</v>
      </c>
      <c r="C3447" s="20">
        <v>-9.9560596212853465</v>
      </c>
      <c r="D3447" s="20">
        <v>-2.5930660270297376E-2</v>
      </c>
      <c r="F3447" s="20">
        <v>83.211767566253343</v>
      </c>
      <c r="G3447" s="20">
        <v>1.2725</v>
      </c>
    </row>
    <row r="3448" spans="1:7" x14ac:dyDescent="0.35">
      <c r="A3448" s="20">
        <v>3424</v>
      </c>
      <c r="B3448" s="20">
        <v>15.731300882071602</v>
      </c>
      <c r="C3448" s="20">
        <v>-14.69546754873827</v>
      </c>
      <c r="D3448" s="20">
        <v>-3.8274497242345343E-2</v>
      </c>
      <c r="F3448" s="20">
        <v>83.236080719669346</v>
      </c>
      <c r="G3448" s="20">
        <v>1.2729999999999999</v>
      </c>
    </row>
    <row r="3449" spans="1:7" x14ac:dyDescent="0.35">
      <c r="A3449" s="20">
        <v>3425</v>
      </c>
      <c r="B3449" s="20">
        <v>10.262249306088783</v>
      </c>
      <c r="C3449" s="20">
        <v>-9.2325459727554495</v>
      </c>
      <c r="D3449" s="20">
        <v>-2.4046261488590404E-2</v>
      </c>
      <c r="F3449" s="20">
        <v>83.260393873085334</v>
      </c>
      <c r="G3449" s="20">
        <v>1.273042</v>
      </c>
    </row>
    <row r="3450" spans="1:7" x14ac:dyDescent="0.35">
      <c r="A3450" s="20">
        <v>3426</v>
      </c>
      <c r="B3450" s="20">
        <v>17.372016354866446</v>
      </c>
      <c r="C3450" s="20">
        <v>-16.290683021533113</v>
      </c>
      <c r="D3450" s="20">
        <v>-4.2429252442337265E-2</v>
      </c>
      <c r="F3450" s="20">
        <v>83.284707026501337</v>
      </c>
      <c r="G3450" s="20">
        <v>1.2734117647058822</v>
      </c>
    </row>
    <row r="3451" spans="1:7" x14ac:dyDescent="0.35">
      <c r="A3451" s="20">
        <v>3427</v>
      </c>
      <c r="B3451" s="20">
        <v>11.356059621285347</v>
      </c>
      <c r="C3451" s="20">
        <v>-10.356059621285347</v>
      </c>
      <c r="D3451" s="20">
        <v>-2.6972464407944742E-2</v>
      </c>
      <c r="F3451" s="20">
        <v>83.30902017991734</v>
      </c>
      <c r="G3451" s="20">
        <v>1.2749999999999999</v>
      </c>
    </row>
    <row r="3452" spans="1:7" x14ac:dyDescent="0.35">
      <c r="A3452" s="20">
        <v>3428</v>
      </c>
      <c r="B3452" s="20">
        <v>14.090585409276756</v>
      </c>
      <c r="C3452" s="20">
        <v>-13.063085409276756</v>
      </c>
      <c r="D3452" s="20">
        <v>-3.4022941074563676E-2</v>
      </c>
      <c r="F3452" s="20">
        <v>83.333333333333329</v>
      </c>
      <c r="G3452" s="20">
        <v>1.2749999999999999</v>
      </c>
    </row>
    <row r="3453" spans="1:7" x14ac:dyDescent="0.35">
      <c r="A3453" s="20">
        <v>3429</v>
      </c>
      <c r="B3453" s="20">
        <v>20.106542142857855</v>
      </c>
      <c r="C3453" s="20">
        <v>-18.806542142857854</v>
      </c>
      <c r="D3453" s="20">
        <v>-4.8981833548172225E-2</v>
      </c>
      <c r="F3453" s="20">
        <v>83.357646486749331</v>
      </c>
      <c r="G3453" s="20">
        <v>1.2749999999999999</v>
      </c>
    </row>
    <row r="3454" spans="1:7" x14ac:dyDescent="0.35">
      <c r="A3454" s="20">
        <v>3430</v>
      </c>
      <c r="B3454" s="20">
        <v>11.356059621285347</v>
      </c>
      <c r="C3454" s="20">
        <v>-10.270564621285347</v>
      </c>
      <c r="D3454" s="20">
        <v>-2.674979179607434E-2</v>
      </c>
      <c r="F3454" s="20">
        <v>83.381959640165334</v>
      </c>
      <c r="G3454" s="20">
        <v>1.2753666666666665</v>
      </c>
    </row>
    <row r="3455" spans="1:7" x14ac:dyDescent="0.35">
      <c r="A3455" s="20">
        <v>3431</v>
      </c>
      <c r="B3455" s="20">
        <v>11.356059621285347</v>
      </c>
      <c r="C3455" s="20">
        <v>-10.356059621285347</v>
      </c>
      <c r="D3455" s="20">
        <v>-2.6972464407944742E-2</v>
      </c>
      <c r="F3455" s="20">
        <v>83.406272793581323</v>
      </c>
      <c r="G3455" s="20">
        <v>1.2757571428571428</v>
      </c>
    </row>
    <row r="3456" spans="1:7" x14ac:dyDescent="0.35">
      <c r="A3456" s="20">
        <v>3432</v>
      </c>
      <c r="B3456" s="20">
        <v>14.090585409276756</v>
      </c>
      <c r="C3456" s="20">
        <v>-12.994085409276755</v>
      </c>
      <c r="D3456" s="20">
        <v>-3.3843229860819501E-2</v>
      </c>
      <c r="F3456" s="20">
        <v>83.430585946997326</v>
      </c>
      <c r="G3456" s="20">
        <v>1.2774000000000001</v>
      </c>
    </row>
    <row r="3457" spans="1:7" x14ac:dyDescent="0.35">
      <c r="A3457" s="20">
        <v>3433</v>
      </c>
      <c r="B3457" s="20">
        <v>10.809154463687065</v>
      </c>
      <c r="C3457" s="20">
        <v>-9.8065228847396959</v>
      </c>
      <c r="D3457" s="20">
        <v>-2.5541190293138519E-2</v>
      </c>
      <c r="F3457" s="20">
        <v>83.454899100413328</v>
      </c>
      <c r="G3457" s="20">
        <v>1.2775000000000001</v>
      </c>
    </row>
    <row r="3458" spans="1:7" x14ac:dyDescent="0.35">
      <c r="A3458" s="20">
        <v>3434</v>
      </c>
      <c r="B3458" s="20">
        <v>11.356059621285347</v>
      </c>
      <c r="C3458" s="20">
        <v>-10.300559621285347</v>
      </c>
      <c r="D3458" s="20">
        <v>-2.6827914083846171E-2</v>
      </c>
      <c r="F3458" s="20">
        <v>83.479212253829317</v>
      </c>
      <c r="G3458" s="20">
        <v>1.2775000000000001</v>
      </c>
    </row>
    <row r="3459" spans="1:7" x14ac:dyDescent="0.35">
      <c r="A3459" s="20">
        <v>3435</v>
      </c>
      <c r="B3459" s="20">
        <v>18.465826670063009</v>
      </c>
      <c r="C3459" s="20">
        <v>-17.345826670063008</v>
      </c>
      <c r="D3459" s="20">
        <v>-4.5177384989464227E-2</v>
      </c>
      <c r="F3459" s="20">
        <v>83.50352540724532</v>
      </c>
      <c r="G3459" s="20">
        <v>1.278</v>
      </c>
    </row>
    <row r="3460" spans="1:7" x14ac:dyDescent="0.35">
      <c r="A3460" s="20">
        <v>3436</v>
      </c>
      <c r="B3460" s="20">
        <v>16.278206039669882</v>
      </c>
      <c r="C3460" s="20">
        <v>-15.219206039669883</v>
      </c>
      <c r="D3460" s="20">
        <v>-3.9638579559589701E-2</v>
      </c>
      <c r="F3460" s="20">
        <v>83.527838560661323</v>
      </c>
      <c r="G3460" s="20">
        <v>1.2782222222222221</v>
      </c>
    </row>
    <row r="3461" spans="1:7" x14ac:dyDescent="0.35">
      <c r="A3461" s="20">
        <v>3437</v>
      </c>
      <c r="B3461" s="20">
        <v>11.356059621285347</v>
      </c>
      <c r="C3461" s="20">
        <v>-10.346059621285347</v>
      </c>
      <c r="D3461" s="20">
        <v>-2.694641930450356E-2</v>
      </c>
      <c r="F3461" s="20">
        <v>83.552151714077311</v>
      </c>
      <c r="G3461" s="20">
        <v>1.2786666666666666</v>
      </c>
    </row>
    <row r="3462" spans="1:7" x14ac:dyDescent="0.35">
      <c r="A3462" s="20">
        <v>3438</v>
      </c>
      <c r="B3462" s="20">
        <v>13.543680251678474</v>
      </c>
      <c r="C3462" s="20">
        <v>-12.501680251678474</v>
      </c>
      <c r="D3462" s="20">
        <v>-3.256075553435752E-2</v>
      </c>
      <c r="F3462" s="20">
        <v>83.576464867493314</v>
      </c>
      <c r="G3462" s="20">
        <v>1.2795000000000001</v>
      </c>
    </row>
    <row r="3463" spans="1:7" x14ac:dyDescent="0.35">
      <c r="A3463" s="20">
        <v>3439</v>
      </c>
      <c r="B3463" s="20">
        <v>20.106542142857855</v>
      </c>
      <c r="C3463" s="20">
        <v>-18.75975880952452</v>
      </c>
      <c r="D3463" s="20">
        <v>-4.8859985872573217E-2</v>
      </c>
      <c r="F3463" s="20">
        <v>83.600778020909317</v>
      </c>
      <c r="G3463" s="20">
        <v>1.2796000000000001</v>
      </c>
    </row>
    <row r="3464" spans="1:7" x14ac:dyDescent="0.35">
      <c r="A3464" s="20">
        <v>3440</v>
      </c>
      <c r="B3464" s="20">
        <v>15.731300882071602</v>
      </c>
      <c r="C3464" s="20">
        <v>-14.679116882071602</v>
      </c>
      <c r="D3464" s="20">
        <v>-3.8231911761878776E-2</v>
      </c>
      <c r="F3464" s="20">
        <v>83.625091174325306</v>
      </c>
      <c r="G3464" s="20">
        <v>1.28</v>
      </c>
    </row>
    <row r="3465" spans="1:7" x14ac:dyDescent="0.35">
      <c r="A3465" s="20">
        <v>3441</v>
      </c>
      <c r="B3465" s="20">
        <v>12.996775094080192</v>
      </c>
      <c r="C3465" s="20">
        <v>-11.970775094080192</v>
      </c>
      <c r="D3465" s="20">
        <v>-3.1178007559646979E-2</v>
      </c>
      <c r="F3465" s="20">
        <v>83.649404327741308</v>
      </c>
      <c r="G3465" s="20">
        <v>1.28</v>
      </c>
    </row>
    <row r="3466" spans="1:7" x14ac:dyDescent="0.35">
      <c r="A3466" s="20">
        <v>3442</v>
      </c>
      <c r="B3466" s="20">
        <v>11.356059621285347</v>
      </c>
      <c r="C3466" s="20">
        <v>-10.356059621285347</v>
      </c>
      <c r="D3466" s="20">
        <v>-2.6972464407944742E-2</v>
      </c>
      <c r="F3466" s="20">
        <v>83.673717481157311</v>
      </c>
      <c r="G3466" s="20">
        <v>1.28</v>
      </c>
    </row>
    <row r="3467" spans="1:7" x14ac:dyDescent="0.35">
      <c r="A3467" s="20">
        <v>3443</v>
      </c>
      <c r="B3467" s="20">
        <v>11.356059621285347</v>
      </c>
      <c r="C3467" s="20">
        <v>-9.5010596212853464</v>
      </c>
      <c r="D3467" s="20">
        <v>-2.4745608063723497E-2</v>
      </c>
      <c r="F3467" s="20">
        <v>83.6980306345733</v>
      </c>
      <c r="G3467" s="20">
        <v>1.28</v>
      </c>
    </row>
    <row r="3468" spans="1:7" x14ac:dyDescent="0.35">
      <c r="A3468" s="20">
        <v>3444</v>
      </c>
      <c r="B3468" s="20">
        <v>23.387973088447549</v>
      </c>
      <c r="C3468" s="20">
        <v>-20.497973088447548</v>
      </c>
      <c r="D3468" s="20">
        <v>-5.3387182942322579E-2</v>
      </c>
      <c r="F3468" s="20">
        <v>83.722343787989303</v>
      </c>
      <c r="G3468" s="20">
        <v>1.28</v>
      </c>
    </row>
    <row r="3469" spans="1:7" x14ac:dyDescent="0.35">
      <c r="A3469" s="20">
        <v>3445</v>
      </c>
      <c r="B3469" s="20">
        <v>12.44986993648191</v>
      </c>
      <c r="C3469" s="20">
        <v>-11.44986993648191</v>
      </c>
      <c r="D3469" s="20">
        <v>-2.9821304688377619E-2</v>
      </c>
      <c r="F3469" s="20">
        <v>83.746656941405305</v>
      </c>
      <c r="G3469" s="20">
        <v>1.28</v>
      </c>
    </row>
    <row r="3470" spans="1:7" x14ac:dyDescent="0.35">
      <c r="A3470" s="20">
        <v>3446</v>
      </c>
      <c r="B3470" s="20">
        <v>14.637490566875037</v>
      </c>
      <c r="C3470" s="20">
        <v>-13.555490566875037</v>
      </c>
      <c r="D3470" s="20">
        <v>-3.5305415401025657E-2</v>
      </c>
      <c r="F3470" s="20">
        <v>83.770970094821294</v>
      </c>
      <c r="G3470" s="20">
        <v>1.2801818181818181</v>
      </c>
    </row>
    <row r="3471" spans="1:7" x14ac:dyDescent="0.35">
      <c r="A3471" s="20">
        <v>3447</v>
      </c>
      <c r="B3471" s="20">
        <v>3.1524822573111209</v>
      </c>
      <c r="C3471" s="20">
        <v>-2.0744822573111206</v>
      </c>
      <c r="D3471" s="20">
        <v>-5.4030104978569377E-3</v>
      </c>
      <c r="F3471" s="20">
        <v>83.795283248237297</v>
      </c>
      <c r="G3471" s="20">
        <v>1.2802667999999999</v>
      </c>
    </row>
    <row r="3472" spans="1:7" x14ac:dyDescent="0.35">
      <c r="A3472" s="20">
        <v>3448</v>
      </c>
      <c r="B3472" s="20">
        <v>11.356059621285347</v>
      </c>
      <c r="C3472" s="20">
        <v>-10.258440573666299</v>
      </c>
      <c r="D3472" s="20">
        <v>-2.6718214588637944E-2</v>
      </c>
      <c r="F3472" s="20">
        <v>83.8195964016533</v>
      </c>
      <c r="G3472" s="20">
        <v>1.2806</v>
      </c>
    </row>
    <row r="3473" spans="1:7" x14ac:dyDescent="0.35">
      <c r="A3473" s="20">
        <v>3449</v>
      </c>
      <c r="B3473" s="20">
        <v>12.44986993648191</v>
      </c>
      <c r="C3473" s="20">
        <v>-10.74361993648191</v>
      </c>
      <c r="D3473" s="20">
        <v>-2.7981869257843985E-2</v>
      </c>
      <c r="F3473" s="20">
        <v>83.843909555069288</v>
      </c>
      <c r="G3473" s="20">
        <v>1.2809523809523808</v>
      </c>
    </row>
    <row r="3474" spans="1:7" x14ac:dyDescent="0.35">
      <c r="A3474" s="20">
        <v>3450</v>
      </c>
      <c r="B3474" s="20">
        <v>-5.0510951066631087</v>
      </c>
      <c r="C3474" s="20">
        <v>6.5710951066631083</v>
      </c>
      <c r="D3474" s="20">
        <v>1.711448517748998E-2</v>
      </c>
      <c r="F3474" s="20">
        <v>83.868222708485291</v>
      </c>
      <c r="G3474" s="20">
        <v>1.282</v>
      </c>
    </row>
    <row r="3475" spans="1:7" x14ac:dyDescent="0.35">
      <c r="A3475" s="20">
        <v>3451</v>
      </c>
      <c r="B3475" s="20">
        <v>12.996775094080192</v>
      </c>
      <c r="C3475" s="20">
        <v>-11.9844674017725</v>
      </c>
      <c r="D3475" s="20">
        <v>-3.1213669316666446E-2</v>
      </c>
      <c r="F3475" s="20">
        <v>83.892535861901294</v>
      </c>
      <c r="G3475" s="20">
        <v>1.2829999999999999</v>
      </c>
    </row>
    <row r="3476" spans="1:7" x14ac:dyDescent="0.35">
      <c r="A3476" s="20">
        <v>3452</v>
      </c>
      <c r="B3476" s="20">
        <v>15.184395724473321</v>
      </c>
      <c r="C3476" s="20">
        <v>-13.652395724473321</v>
      </c>
      <c r="D3476" s="20">
        <v>-3.5557805886388814E-2</v>
      </c>
      <c r="F3476" s="20">
        <v>83.916849015317283</v>
      </c>
      <c r="G3476" s="20">
        <v>1.2833333333333334</v>
      </c>
    </row>
    <row r="3477" spans="1:7" x14ac:dyDescent="0.35">
      <c r="A3477" s="20">
        <v>3453</v>
      </c>
      <c r="B3477" s="20">
        <v>-5.0510951066631087</v>
      </c>
      <c r="C3477" s="20">
        <v>6.3344284399964419</v>
      </c>
      <c r="D3477" s="20">
        <v>1.6498084396048621E-2</v>
      </c>
      <c r="F3477" s="20">
        <v>83.941162168733285</v>
      </c>
      <c r="G3477" s="20">
        <v>1.2840666000000001</v>
      </c>
    </row>
    <row r="3478" spans="1:7" x14ac:dyDescent="0.35">
      <c r="A3478" s="20">
        <v>3454</v>
      </c>
      <c r="B3478" s="20">
        <v>11.356059621285347</v>
      </c>
      <c r="C3478" s="20">
        <v>-10.348916764142491</v>
      </c>
      <c r="D3478" s="20">
        <v>-2.6953860762629615E-2</v>
      </c>
      <c r="F3478" s="20">
        <v>83.965475322149288</v>
      </c>
      <c r="G3478" s="20">
        <v>1.2845</v>
      </c>
    </row>
    <row r="3479" spans="1:7" x14ac:dyDescent="0.35">
      <c r="A3479" s="20">
        <v>3455</v>
      </c>
      <c r="B3479" s="20">
        <v>11.356059621285347</v>
      </c>
      <c r="C3479" s="20">
        <v>-10.349559621285348</v>
      </c>
      <c r="D3479" s="20">
        <v>-2.6955535090707975E-2</v>
      </c>
      <c r="F3479" s="20">
        <v>83.989788475565277</v>
      </c>
      <c r="G3479" s="20">
        <v>1.2869999999999999</v>
      </c>
    </row>
    <row r="3480" spans="1:7" x14ac:dyDescent="0.35">
      <c r="A3480" s="20">
        <v>3456</v>
      </c>
      <c r="B3480" s="20">
        <v>10.809154463687065</v>
      </c>
      <c r="C3480" s="20">
        <v>-8.8961544636870649</v>
      </c>
      <c r="D3480" s="20">
        <v>-2.3170126323548191E-2</v>
      </c>
      <c r="F3480" s="20">
        <v>84.01410162898128</v>
      </c>
      <c r="G3480" s="20">
        <v>1.2875000000000001</v>
      </c>
    </row>
    <row r="3481" spans="1:7" x14ac:dyDescent="0.35">
      <c r="A3481" s="20">
        <v>3457</v>
      </c>
      <c r="B3481" s="20">
        <v>10.809154463687065</v>
      </c>
      <c r="C3481" s="20">
        <v>-9.4071544636870659</v>
      </c>
      <c r="D3481" s="20">
        <v>-2.4501031109392703E-2</v>
      </c>
      <c r="F3481" s="20">
        <v>84.038414782397282</v>
      </c>
      <c r="G3481" s="20">
        <v>1.2891666666666666</v>
      </c>
    </row>
    <row r="3482" spans="1:7" x14ac:dyDescent="0.35">
      <c r="A3482" s="20">
        <v>3458</v>
      </c>
      <c r="B3482" s="20">
        <v>12.996775094080192</v>
      </c>
      <c r="C3482" s="20">
        <v>-11.753421310849108</v>
      </c>
      <c r="D3482" s="20">
        <v>-3.0611907382888347E-2</v>
      </c>
      <c r="F3482" s="20">
        <v>84.062727935813271</v>
      </c>
      <c r="G3482" s="20">
        <v>1.28925</v>
      </c>
    </row>
    <row r="3483" spans="1:7" x14ac:dyDescent="0.35">
      <c r="A3483" s="20">
        <v>3459</v>
      </c>
      <c r="B3483" s="20">
        <v>11.356059621285347</v>
      </c>
      <c r="C3483" s="20">
        <v>-10.094059621285346</v>
      </c>
      <c r="D3483" s="20">
        <v>-2.6290082697785717E-2</v>
      </c>
      <c r="F3483" s="20">
        <v>84.087041089229274</v>
      </c>
      <c r="G3483" s="20">
        <v>1.2895348837209302</v>
      </c>
    </row>
    <row r="3484" spans="1:7" x14ac:dyDescent="0.35">
      <c r="A3484" s="20">
        <v>3460</v>
      </c>
      <c r="B3484" s="20">
        <v>20.106542142857855</v>
      </c>
      <c r="C3484" s="20">
        <v>-18.206542142857856</v>
      </c>
      <c r="D3484" s="20">
        <v>-4.741912734170118E-2</v>
      </c>
      <c r="F3484" s="20">
        <v>84.111354242645277</v>
      </c>
      <c r="G3484" s="20">
        <v>1.29</v>
      </c>
    </row>
    <row r="3485" spans="1:7" x14ac:dyDescent="0.35">
      <c r="A3485" s="20">
        <v>3461</v>
      </c>
      <c r="B3485" s="20">
        <v>11.902964778883629</v>
      </c>
      <c r="C3485" s="20">
        <v>-10.512964778883628</v>
      </c>
      <c r="D3485" s="20">
        <v>-2.7381125513954996E-2</v>
      </c>
      <c r="F3485" s="20">
        <v>84.135667396061265</v>
      </c>
      <c r="G3485" s="20">
        <v>1.2904</v>
      </c>
    </row>
    <row r="3486" spans="1:7" x14ac:dyDescent="0.35">
      <c r="A3486" s="20">
        <v>3462</v>
      </c>
      <c r="B3486" s="20">
        <v>19.012731827661291</v>
      </c>
      <c r="C3486" s="20">
        <v>-16.992731827661292</v>
      </c>
      <c r="D3486" s="20">
        <v>-4.425774581997409E-2</v>
      </c>
      <c r="F3486" s="20">
        <v>84.159980549477268</v>
      </c>
      <c r="G3486" s="20">
        <v>1.2912912912912913</v>
      </c>
    </row>
    <row r="3487" spans="1:7" x14ac:dyDescent="0.35">
      <c r="A3487" s="20">
        <v>3463</v>
      </c>
      <c r="B3487" s="20">
        <v>4.7931977301059661</v>
      </c>
      <c r="C3487" s="20">
        <v>-3.7593977301059658</v>
      </c>
      <c r="D3487" s="20">
        <v>-9.7913902757162854E-3</v>
      </c>
      <c r="F3487" s="20">
        <v>84.184293702893271</v>
      </c>
      <c r="G3487" s="20">
        <v>1.2946666666666666</v>
      </c>
    </row>
    <row r="3488" spans="1:7" x14ac:dyDescent="0.35">
      <c r="A3488" s="20">
        <v>3464</v>
      </c>
      <c r="B3488" s="20">
        <v>11.356059621285347</v>
      </c>
      <c r="C3488" s="20">
        <v>-10.332823621285346</v>
      </c>
      <c r="D3488" s="20">
        <v>-2.6911946005588806E-2</v>
      </c>
      <c r="F3488" s="20">
        <v>84.20860685630926</v>
      </c>
      <c r="G3488" s="20">
        <v>1.2949999999999999</v>
      </c>
    </row>
    <row r="3489" spans="1:7" x14ac:dyDescent="0.35">
      <c r="A3489" s="20">
        <v>3465</v>
      </c>
      <c r="B3489" s="20">
        <v>14.090585409276756</v>
      </c>
      <c r="C3489" s="20">
        <v>-13.060585409276756</v>
      </c>
      <c r="D3489" s="20">
        <v>-3.4016429798703382E-2</v>
      </c>
      <c r="F3489" s="20">
        <v>84.232920009725262</v>
      </c>
      <c r="G3489" s="20">
        <v>1.2963636363636364</v>
      </c>
    </row>
    <row r="3490" spans="1:7" x14ac:dyDescent="0.35">
      <c r="A3490" s="20">
        <v>3466</v>
      </c>
      <c r="B3490" s="20">
        <v>-4.5041899490648269</v>
      </c>
      <c r="C3490" s="20">
        <v>5.7756185204933983</v>
      </c>
      <c r="D3490" s="20">
        <v>1.5042658180306964E-2</v>
      </c>
      <c r="F3490" s="20">
        <v>84.257233163141265</v>
      </c>
      <c r="G3490" s="20">
        <v>1.29948</v>
      </c>
    </row>
    <row r="3491" spans="1:7" x14ac:dyDescent="0.35">
      <c r="A3491" s="20">
        <v>3467</v>
      </c>
      <c r="B3491" s="20">
        <v>11.356059621285347</v>
      </c>
      <c r="C3491" s="20">
        <v>-10.346059621285347</v>
      </c>
      <c r="D3491" s="20">
        <v>-2.694641930450356E-2</v>
      </c>
      <c r="F3491" s="20">
        <v>84.281546316557254</v>
      </c>
      <c r="G3491" s="20">
        <v>1.3</v>
      </c>
    </row>
    <row r="3492" spans="1:7" x14ac:dyDescent="0.35">
      <c r="A3492" s="20">
        <v>3468</v>
      </c>
      <c r="B3492" s="20">
        <v>11.902964778883629</v>
      </c>
      <c r="C3492" s="20">
        <v>-10.685164778883628</v>
      </c>
      <c r="D3492" s="20">
        <v>-2.7829622195212188E-2</v>
      </c>
      <c r="F3492" s="20">
        <v>84.305859469973257</v>
      </c>
      <c r="G3492" s="20">
        <v>1.3</v>
      </c>
    </row>
    <row r="3493" spans="1:7" x14ac:dyDescent="0.35">
      <c r="A3493" s="20">
        <v>3469</v>
      </c>
      <c r="B3493" s="20">
        <v>11.356059621285347</v>
      </c>
      <c r="C3493" s="20">
        <v>-10.222131049856776</v>
      </c>
      <c r="D3493" s="20">
        <v>-2.6623646058286026E-2</v>
      </c>
      <c r="F3493" s="20">
        <v>84.330172623389259</v>
      </c>
      <c r="G3493" s="20">
        <v>1.3</v>
      </c>
    </row>
    <row r="3494" spans="1:7" x14ac:dyDescent="0.35">
      <c r="A3494" s="20">
        <v>3470</v>
      </c>
      <c r="B3494" s="20">
        <v>7.5277235180973747</v>
      </c>
      <c r="C3494" s="20">
        <v>-6.0277235180973747</v>
      </c>
      <c r="D3494" s="20">
        <v>-1.5699268254370468E-2</v>
      </c>
      <c r="F3494" s="20">
        <v>84.354485776805248</v>
      </c>
      <c r="G3494" s="20">
        <v>1.3</v>
      </c>
    </row>
    <row r="3495" spans="1:7" x14ac:dyDescent="0.35">
      <c r="A3495" s="20">
        <v>3471</v>
      </c>
      <c r="B3495" s="20">
        <v>5.3401028877042478</v>
      </c>
      <c r="C3495" s="20">
        <v>-3.1941028877042479</v>
      </c>
      <c r="D3495" s="20">
        <v>-8.3190740112042208E-3</v>
      </c>
      <c r="F3495" s="20">
        <v>84.378798930221251</v>
      </c>
      <c r="G3495" s="20">
        <v>1.3</v>
      </c>
    </row>
    <row r="3496" spans="1:7" x14ac:dyDescent="0.35">
      <c r="A3496" s="20">
        <v>3472</v>
      </c>
      <c r="B3496" s="20">
        <v>16.278206039669882</v>
      </c>
      <c r="C3496" s="20">
        <v>-15.257706039669882</v>
      </c>
      <c r="D3496" s="20">
        <v>-3.9738853207838258E-2</v>
      </c>
      <c r="F3496" s="20">
        <v>84.403112083637254</v>
      </c>
      <c r="G3496" s="20">
        <v>1.3</v>
      </c>
    </row>
    <row r="3497" spans="1:7" x14ac:dyDescent="0.35">
      <c r="A3497" s="20">
        <v>3473</v>
      </c>
      <c r="B3497" s="20">
        <v>16.278206039669882</v>
      </c>
      <c r="C3497" s="20">
        <v>-15.278206039669882</v>
      </c>
      <c r="D3497" s="20">
        <v>-3.9792245669892687E-2</v>
      </c>
      <c r="F3497" s="20">
        <v>84.427425237053242</v>
      </c>
      <c r="G3497" s="20">
        <v>1.3</v>
      </c>
    </row>
    <row r="3498" spans="1:7" x14ac:dyDescent="0.35">
      <c r="A3498" s="20">
        <v>3474</v>
      </c>
      <c r="B3498" s="20">
        <v>11.356059621285347</v>
      </c>
      <c r="C3498" s="20">
        <v>-10.346059621285347</v>
      </c>
      <c r="D3498" s="20">
        <v>-2.694641930450356E-2</v>
      </c>
      <c r="F3498" s="20">
        <v>84.451738390469245</v>
      </c>
      <c r="G3498" s="20">
        <v>1.3000180000000001</v>
      </c>
    </row>
    <row r="3499" spans="1:7" x14ac:dyDescent="0.35">
      <c r="A3499" s="20">
        <v>3475</v>
      </c>
      <c r="B3499" s="20">
        <v>12.44986993648191</v>
      </c>
      <c r="C3499" s="20">
        <v>-11.316536603148577</v>
      </c>
      <c r="D3499" s="20">
        <v>-2.9474036642495167E-2</v>
      </c>
      <c r="F3499" s="20">
        <v>84.476051543885234</v>
      </c>
      <c r="G3499" s="20">
        <v>1.3025</v>
      </c>
    </row>
    <row r="3500" spans="1:7" x14ac:dyDescent="0.35">
      <c r="A3500" s="20">
        <v>3476</v>
      </c>
      <c r="B3500" s="20">
        <v>17.918921512464728</v>
      </c>
      <c r="C3500" s="20">
        <v>-16.878921512464728</v>
      </c>
      <c r="D3500" s="20">
        <v>-4.3961325676777262E-2</v>
      </c>
      <c r="F3500" s="20">
        <v>84.500364697301237</v>
      </c>
      <c r="G3500" s="20">
        <v>1.3026085714285716</v>
      </c>
    </row>
    <row r="3501" spans="1:7" x14ac:dyDescent="0.35">
      <c r="A3501" s="20">
        <v>3477</v>
      </c>
      <c r="B3501" s="20">
        <v>20.653447300456136</v>
      </c>
      <c r="C3501" s="20">
        <v>-19.500113967122804</v>
      </c>
      <c r="D3501" s="20">
        <v>-5.0788248538859368E-2</v>
      </c>
      <c r="F3501" s="20">
        <v>84.524677850717239</v>
      </c>
      <c r="G3501" s="20">
        <v>1.3026666666666666</v>
      </c>
    </row>
    <row r="3502" spans="1:7" x14ac:dyDescent="0.35">
      <c r="A3502" s="20">
        <v>3478</v>
      </c>
      <c r="B3502" s="20">
        <v>13.543680251678474</v>
      </c>
      <c r="C3502" s="20">
        <v>-12.415180251678473</v>
      </c>
      <c r="D3502" s="20">
        <v>-3.2335465389591277E-2</v>
      </c>
      <c r="F3502" s="20">
        <v>84.548991004133228</v>
      </c>
      <c r="G3502" s="20">
        <v>1.3033333333333332</v>
      </c>
    </row>
    <row r="3503" spans="1:7" x14ac:dyDescent="0.35">
      <c r="A3503" s="20">
        <v>3479</v>
      </c>
      <c r="B3503" s="20">
        <v>11.356059621285347</v>
      </c>
      <c r="C3503" s="20">
        <v>-10.077392954618681</v>
      </c>
      <c r="D3503" s="20">
        <v>-2.6246674192050411E-2</v>
      </c>
      <c r="F3503" s="20">
        <v>84.573304157549231</v>
      </c>
      <c r="G3503" s="20">
        <v>1.303625</v>
      </c>
    </row>
    <row r="3504" spans="1:7" x14ac:dyDescent="0.35">
      <c r="A3504" s="20">
        <v>3480</v>
      </c>
      <c r="B3504" s="20">
        <v>14.637490566875037</v>
      </c>
      <c r="C3504" s="20">
        <v>-13.210823900208371</v>
      </c>
      <c r="D3504" s="20">
        <v>-3.4407727502419515E-2</v>
      </c>
      <c r="F3504" s="20">
        <v>84.597617310965234</v>
      </c>
      <c r="G3504" s="20">
        <v>1.3041666666666667</v>
      </c>
    </row>
    <row r="3505" spans="1:7" x14ac:dyDescent="0.35">
      <c r="A3505" s="20">
        <v>3481</v>
      </c>
      <c r="B3505" s="20">
        <v>18.465826670063009</v>
      </c>
      <c r="C3505" s="20">
        <v>-17.277826670063011</v>
      </c>
      <c r="D3505" s="20">
        <v>-4.5000278286064177E-2</v>
      </c>
      <c r="F3505" s="20">
        <v>84.621930464381222</v>
      </c>
      <c r="G3505" s="20">
        <v>1.3045</v>
      </c>
    </row>
    <row r="3506" spans="1:7" x14ac:dyDescent="0.35">
      <c r="A3506" s="20">
        <v>3482</v>
      </c>
      <c r="B3506" s="20">
        <v>11.356059621285347</v>
      </c>
      <c r="C3506" s="20">
        <v>-9.972726287952014</v>
      </c>
      <c r="D3506" s="20">
        <v>-2.5974068776032685E-2</v>
      </c>
      <c r="F3506" s="20">
        <v>84.646243617797225</v>
      </c>
      <c r="G3506" s="20">
        <v>1.3046153846153845</v>
      </c>
    </row>
    <row r="3507" spans="1:7" x14ac:dyDescent="0.35">
      <c r="A3507" s="20">
        <v>3483</v>
      </c>
      <c r="B3507" s="20">
        <v>11.356059621285347</v>
      </c>
      <c r="C3507" s="20">
        <v>-9.7566566362107192</v>
      </c>
      <c r="D3507" s="20">
        <v>-2.5411313133022417E-2</v>
      </c>
      <c r="F3507" s="20">
        <v>84.670556771213228</v>
      </c>
      <c r="G3507" s="20">
        <v>1.3055555555555556</v>
      </c>
    </row>
    <row r="3508" spans="1:7" x14ac:dyDescent="0.35">
      <c r="A3508" s="20">
        <v>3484</v>
      </c>
      <c r="B3508" s="20">
        <v>11.356059621285347</v>
      </c>
      <c r="C3508" s="20">
        <v>-10.213659621285347</v>
      </c>
      <c r="D3508" s="20">
        <v>-2.6601582134942282E-2</v>
      </c>
      <c r="F3508" s="20">
        <v>84.694869924629216</v>
      </c>
      <c r="G3508" s="20">
        <v>1.3065</v>
      </c>
    </row>
    <row r="3509" spans="1:7" x14ac:dyDescent="0.35">
      <c r="A3509" s="20">
        <v>3485</v>
      </c>
      <c r="B3509" s="20">
        <v>11.356059621285347</v>
      </c>
      <c r="C3509" s="20">
        <v>-10.349999015224741</v>
      </c>
      <c r="D3509" s="20">
        <v>-2.695667949676827E-2</v>
      </c>
      <c r="F3509" s="20">
        <v>84.719183078045219</v>
      </c>
      <c r="G3509" s="20">
        <v>1.3065</v>
      </c>
    </row>
    <row r="3510" spans="1:7" x14ac:dyDescent="0.35">
      <c r="A3510" s="20">
        <v>3486</v>
      </c>
      <c r="B3510" s="20">
        <v>10.262249306088783</v>
      </c>
      <c r="C3510" s="20">
        <v>-8.7102493060887838</v>
      </c>
      <c r="D3510" s="20">
        <v>-2.2685934417558503E-2</v>
      </c>
      <c r="F3510" s="20">
        <v>84.743496231461222</v>
      </c>
      <c r="G3510" s="20">
        <v>1.3076923076923077</v>
      </c>
    </row>
    <row r="3511" spans="1:7" x14ac:dyDescent="0.35">
      <c r="A3511" s="20">
        <v>3487</v>
      </c>
      <c r="B3511" s="20">
        <v>11.356059621285347</v>
      </c>
      <c r="C3511" s="20">
        <v>-10.078559621285347</v>
      </c>
      <c r="D3511" s="20">
        <v>-2.6249712787451883E-2</v>
      </c>
      <c r="F3511" s="20">
        <v>84.767809384877211</v>
      </c>
      <c r="G3511" s="20">
        <v>1.3083333333333333</v>
      </c>
    </row>
    <row r="3512" spans="1:7" x14ac:dyDescent="0.35">
      <c r="A3512" s="20">
        <v>3488</v>
      </c>
      <c r="B3512" s="20">
        <v>14.637490566875037</v>
      </c>
      <c r="C3512" s="20">
        <v>-13.425490566875038</v>
      </c>
      <c r="D3512" s="20">
        <v>-3.4966829056290269E-2</v>
      </c>
      <c r="F3512" s="20">
        <v>84.792122538293214</v>
      </c>
      <c r="G3512" s="20">
        <v>1.3098000000000001</v>
      </c>
    </row>
    <row r="3513" spans="1:7" x14ac:dyDescent="0.35">
      <c r="A3513" s="20">
        <v>3489</v>
      </c>
      <c r="B3513" s="20">
        <v>11.356059621285347</v>
      </c>
      <c r="C3513" s="20">
        <v>-10.229059621285346</v>
      </c>
      <c r="D3513" s="20">
        <v>-2.6641691594241703E-2</v>
      </c>
      <c r="F3513" s="20">
        <v>84.816435691709216</v>
      </c>
      <c r="G3513" s="20">
        <v>1.3101818181818181</v>
      </c>
    </row>
    <row r="3514" spans="1:7" x14ac:dyDescent="0.35">
      <c r="A3514" s="20">
        <v>3490</v>
      </c>
      <c r="B3514" s="20">
        <v>11.356059621285347</v>
      </c>
      <c r="C3514" s="20">
        <v>-10.081059621285346</v>
      </c>
      <c r="D3514" s="20">
        <v>-2.6256224063312177E-2</v>
      </c>
      <c r="F3514" s="20">
        <v>84.840748845125205</v>
      </c>
      <c r="G3514" s="20">
        <v>1.3116666666666668</v>
      </c>
    </row>
    <row r="3515" spans="1:7" x14ac:dyDescent="0.35">
      <c r="A3515" s="20">
        <v>3491</v>
      </c>
      <c r="B3515" s="20">
        <v>16.278206039669882</v>
      </c>
      <c r="C3515" s="20">
        <v>-14.696206039669882</v>
      </c>
      <c r="D3515" s="20">
        <v>-3.8276420649615762E-2</v>
      </c>
      <c r="F3515" s="20">
        <v>84.865061998541208</v>
      </c>
      <c r="G3515" s="20">
        <v>1.3118399999999999</v>
      </c>
    </row>
    <row r="3516" spans="1:7" x14ac:dyDescent="0.35">
      <c r="A3516" s="20">
        <v>3492</v>
      </c>
      <c r="B3516" s="20">
        <v>8.6215338332939382</v>
      </c>
      <c r="C3516" s="20">
        <v>-7.5688443596097272</v>
      </c>
      <c r="D3516" s="20">
        <v>-1.9713133427625873E-2</v>
      </c>
      <c r="F3516" s="20">
        <v>84.889375151957211</v>
      </c>
      <c r="G3516" s="20">
        <v>1.3120000000000001</v>
      </c>
    </row>
    <row r="3517" spans="1:7" x14ac:dyDescent="0.35">
      <c r="A3517" s="20">
        <v>3493</v>
      </c>
      <c r="B3517" s="20">
        <v>16.825111197268164</v>
      </c>
      <c r="C3517" s="20">
        <v>-15.825111197268164</v>
      </c>
      <c r="D3517" s="20">
        <v>-4.1216665810109125E-2</v>
      </c>
      <c r="F3517" s="20">
        <v>84.913688305373199</v>
      </c>
      <c r="G3517" s="20">
        <v>1.3120499999999999</v>
      </c>
    </row>
    <row r="3518" spans="1:7" x14ac:dyDescent="0.35">
      <c r="A3518" s="20">
        <v>3494</v>
      </c>
      <c r="B3518" s="20">
        <v>21.747257615652703</v>
      </c>
      <c r="C3518" s="20">
        <v>-20.747257615652703</v>
      </c>
      <c r="D3518" s="20">
        <v>-5.4036447072057077E-2</v>
      </c>
      <c r="F3518" s="20">
        <v>84.938001458789202</v>
      </c>
      <c r="G3518" s="20">
        <v>1.3128333333333333</v>
      </c>
    </row>
    <row r="3519" spans="1:7" x14ac:dyDescent="0.35">
      <c r="A3519" s="20">
        <v>3495</v>
      </c>
      <c r="B3519" s="20">
        <v>11.902964778883629</v>
      </c>
      <c r="C3519" s="20">
        <v>-10.834364778883629</v>
      </c>
      <c r="D3519" s="20">
        <v>-2.8218215138554659E-2</v>
      </c>
      <c r="F3519" s="20">
        <v>84.962314612205205</v>
      </c>
      <c r="G3519" s="20">
        <v>1.3138181818181818</v>
      </c>
    </row>
    <row r="3520" spans="1:7" x14ac:dyDescent="0.35">
      <c r="A3520" s="20">
        <v>3496</v>
      </c>
      <c r="B3520" s="20">
        <v>5.8870080453025295</v>
      </c>
      <c r="C3520" s="20">
        <v>-4.6430080453025298</v>
      </c>
      <c r="D3520" s="20">
        <v>-1.2092762481815471E-2</v>
      </c>
      <c r="F3520" s="20">
        <v>84.986627765621193</v>
      </c>
      <c r="G3520" s="20">
        <v>1.3142857142857143</v>
      </c>
    </row>
    <row r="3521" spans="1:7" x14ac:dyDescent="0.35">
      <c r="A3521" s="20">
        <v>3497</v>
      </c>
      <c r="B3521" s="20">
        <v>21.200352458054418</v>
      </c>
      <c r="C3521" s="20">
        <v>-20.113311839098905</v>
      </c>
      <c r="D3521" s="20">
        <v>-5.2385328739412526E-2</v>
      </c>
      <c r="F3521" s="20">
        <v>85.010940919037196</v>
      </c>
      <c r="G3521" s="20">
        <v>1.3144</v>
      </c>
    </row>
    <row r="3522" spans="1:7" x14ac:dyDescent="0.35">
      <c r="A3522" s="20">
        <v>3498</v>
      </c>
      <c r="B3522" s="20">
        <v>-4.5041899490648269</v>
      </c>
      <c r="C3522" s="20">
        <v>5.5284323733072513</v>
      </c>
      <c r="D3522" s="20">
        <v>1.4398859303037867E-2</v>
      </c>
      <c r="F3522" s="20">
        <v>85.035254072453199</v>
      </c>
      <c r="G3522" s="20">
        <v>1.3162883248730965</v>
      </c>
    </row>
    <row r="3523" spans="1:7" x14ac:dyDescent="0.35">
      <c r="A3523" s="20">
        <v>3499</v>
      </c>
      <c r="B3523" s="20">
        <v>-1.7696641610734183</v>
      </c>
      <c r="C3523" s="20">
        <v>2.824664161073418</v>
      </c>
      <c r="D3523" s="20">
        <v>7.3568670261762881E-3</v>
      </c>
      <c r="F3523" s="20">
        <v>85.059567225869188</v>
      </c>
      <c r="G3523" s="20">
        <v>1.3166833333333334</v>
      </c>
    </row>
    <row r="3524" spans="1:7" x14ac:dyDescent="0.35">
      <c r="A3524" s="20">
        <v>3500</v>
      </c>
      <c r="B3524" s="20">
        <v>18.465826670063009</v>
      </c>
      <c r="C3524" s="20">
        <v>-17.402826670063011</v>
      </c>
      <c r="D3524" s="20">
        <v>-4.5325842079078978E-2</v>
      </c>
      <c r="F3524" s="20">
        <v>85.083880379285191</v>
      </c>
      <c r="G3524" s="20">
        <v>1.3180000000000001</v>
      </c>
    </row>
    <row r="3525" spans="1:7" x14ac:dyDescent="0.35">
      <c r="A3525" s="20">
        <v>3501</v>
      </c>
      <c r="B3525" s="20">
        <v>14.090585409276756</v>
      </c>
      <c r="C3525" s="20">
        <v>-13.08391874261009</v>
      </c>
      <c r="D3525" s="20">
        <v>-3.4077201706732813E-2</v>
      </c>
      <c r="F3525" s="20">
        <v>85.108193532701193</v>
      </c>
      <c r="G3525" s="20">
        <v>1.3183333333333334</v>
      </c>
    </row>
    <row r="3526" spans="1:7" x14ac:dyDescent="0.35">
      <c r="A3526" s="20">
        <v>3502</v>
      </c>
      <c r="B3526" s="20">
        <v>19.559636985259573</v>
      </c>
      <c r="C3526" s="20">
        <v>-18.505636985259574</v>
      </c>
      <c r="D3526" s="20">
        <v>-4.8198122952608925E-2</v>
      </c>
      <c r="F3526" s="20">
        <v>85.132506686117182</v>
      </c>
      <c r="G3526" s="20">
        <v>1.3187625000000001</v>
      </c>
    </row>
    <row r="3527" spans="1:7" x14ac:dyDescent="0.35">
      <c r="A3527" s="20">
        <v>3503</v>
      </c>
      <c r="B3527" s="20">
        <v>11.356059621285347</v>
      </c>
      <c r="C3527" s="20">
        <v>-10.280459621285347</v>
      </c>
      <c r="D3527" s="20">
        <v>-2.6775563425929391E-2</v>
      </c>
      <c r="F3527" s="20">
        <v>85.156819839533185</v>
      </c>
      <c r="G3527" s="20">
        <v>1.3193789333333332</v>
      </c>
    </row>
    <row r="3528" spans="1:7" x14ac:dyDescent="0.35">
      <c r="A3528" s="20">
        <v>3504</v>
      </c>
      <c r="B3528" s="20">
        <v>11.356059621285347</v>
      </c>
      <c r="C3528" s="20">
        <v>-10.356059621285347</v>
      </c>
      <c r="D3528" s="20">
        <v>-2.6972464407944742E-2</v>
      </c>
      <c r="F3528" s="20">
        <v>85.181132992949188</v>
      </c>
      <c r="G3528" s="20">
        <v>1.32</v>
      </c>
    </row>
    <row r="3529" spans="1:7" x14ac:dyDescent="0.35">
      <c r="A3529" s="20">
        <v>3505</v>
      </c>
      <c r="B3529" s="20">
        <v>21.200352458054418</v>
      </c>
      <c r="C3529" s="20">
        <v>-20.162752458054417</v>
      </c>
      <c r="D3529" s="20">
        <v>-5.2514097342901772E-2</v>
      </c>
      <c r="F3529" s="20">
        <v>85.205446146365176</v>
      </c>
      <c r="G3529" s="20">
        <v>1.3202400000000001</v>
      </c>
    </row>
    <row r="3530" spans="1:7" x14ac:dyDescent="0.35">
      <c r="A3530" s="20">
        <v>3506</v>
      </c>
      <c r="B3530" s="20">
        <v>3.1524822573111209</v>
      </c>
      <c r="C3530" s="20">
        <v>-2.1374822573111212</v>
      </c>
      <c r="D3530" s="20">
        <v>-5.5670946495363994E-3</v>
      </c>
      <c r="F3530" s="20">
        <v>85.229759299781179</v>
      </c>
      <c r="G3530" s="20">
        <v>1.3219000000000001</v>
      </c>
    </row>
    <row r="3531" spans="1:7" x14ac:dyDescent="0.35">
      <c r="A3531" s="20">
        <v>3507</v>
      </c>
      <c r="B3531" s="20">
        <v>11.356059621285347</v>
      </c>
      <c r="C3531" s="20">
        <v>-10.312059621285346</v>
      </c>
      <c r="D3531" s="20">
        <v>-2.6857865952803532E-2</v>
      </c>
      <c r="F3531" s="20">
        <v>85.254072453197182</v>
      </c>
      <c r="G3531" s="20">
        <v>1.3220000000000001</v>
      </c>
    </row>
    <row r="3532" spans="1:7" x14ac:dyDescent="0.35">
      <c r="A3532" s="20">
        <v>3508</v>
      </c>
      <c r="B3532" s="20">
        <v>15.184395724473321</v>
      </c>
      <c r="C3532" s="20">
        <v>-13.38439572447332</v>
      </c>
      <c r="D3532" s="20">
        <v>-3.4859797114165078E-2</v>
      </c>
      <c r="F3532" s="20">
        <v>85.27838560661317</v>
      </c>
      <c r="G3532" s="20">
        <v>1.3223333333333334</v>
      </c>
    </row>
    <row r="3533" spans="1:7" x14ac:dyDescent="0.35">
      <c r="A3533" s="20">
        <v>3509</v>
      </c>
      <c r="B3533" s="20">
        <v>20.106542142857855</v>
      </c>
      <c r="C3533" s="20">
        <v>-19.043208809524522</v>
      </c>
      <c r="D3533" s="20">
        <v>-4.9598234329613584E-2</v>
      </c>
      <c r="F3533" s="20">
        <v>85.302698760029173</v>
      </c>
      <c r="G3533" s="20">
        <v>1.3236666666666668</v>
      </c>
    </row>
    <row r="3534" spans="1:7" x14ac:dyDescent="0.35">
      <c r="A3534" s="20">
        <v>3510</v>
      </c>
      <c r="B3534" s="20">
        <v>16.825111197268164</v>
      </c>
      <c r="C3534" s="20">
        <v>-15.819555641712608</v>
      </c>
      <c r="D3534" s="20">
        <v>-4.1202196308197353E-2</v>
      </c>
      <c r="F3534" s="20">
        <v>85.327011913445176</v>
      </c>
      <c r="G3534" s="20">
        <v>1.3242499999999999</v>
      </c>
    </row>
    <row r="3535" spans="1:7" x14ac:dyDescent="0.35">
      <c r="A3535" s="20">
        <v>3511</v>
      </c>
      <c r="B3535" s="20">
        <v>15.184395724473321</v>
      </c>
      <c r="C3535" s="20">
        <v>-14.17239572447332</v>
      </c>
      <c r="D3535" s="20">
        <v>-3.6912151265330394E-2</v>
      </c>
      <c r="F3535" s="20">
        <v>85.351325066861165</v>
      </c>
      <c r="G3535" s="20">
        <v>1.3260000000000001</v>
      </c>
    </row>
    <row r="3536" spans="1:7" x14ac:dyDescent="0.35">
      <c r="A3536" s="20">
        <v>3512</v>
      </c>
      <c r="B3536" s="20">
        <v>-5.0510951066631087</v>
      </c>
      <c r="C3536" s="20">
        <v>6.0510951066631087</v>
      </c>
      <c r="D3536" s="20">
        <v>1.5760139798548404E-2</v>
      </c>
      <c r="F3536" s="20">
        <v>85.375638220277168</v>
      </c>
      <c r="G3536" s="20">
        <v>1.3270650000000002</v>
      </c>
    </row>
    <row r="3537" spans="1:7" x14ac:dyDescent="0.35">
      <c r="A3537" s="20">
        <v>3513</v>
      </c>
      <c r="B3537" s="20">
        <v>20.653447300456136</v>
      </c>
      <c r="C3537" s="20">
        <v>-19.469518729027566</v>
      </c>
      <c r="D3537" s="20">
        <v>-5.0708562924759552E-2</v>
      </c>
      <c r="F3537" s="20">
        <v>85.39995137369317</v>
      </c>
      <c r="G3537" s="20">
        <v>1.3286666666666667</v>
      </c>
    </row>
    <row r="3538" spans="1:7" x14ac:dyDescent="0.35">
      <c r="A3538" s="20">
        <v>3514</v>
      </c>
      <c r="B3538" s="20">
        <v>18.465826670063009</v>
      </c>
      <c r="C3538" s="20">
        <v>-17.365826670063008</v>
      </c>
      <c r="D3538" s="20">
        <v>-4.522947519634659E-2</v>
      </c>
      <c r="F3538" s="20">
        <v>85.424264527109159</v>
      </c>
      <c r="G3538" s="20">
        <v>1.3289249999999999</v>
      </c>
    </row>
    <row r="3539" spans="1:7" x14ac:dyDescent="0.35">
      <c r="A3539" s="20">
        <v>3515</v>
      </c>
      <c r="B3539" s="20">
        <v>11.356059621285347</v>
      </c>
      <c r="C3539" s="20">
        <v>-10.32939295461868</v>
      </c>
      <c r="D3539" s="20">
        <v>-2.6903010798768251E-2</v>
      </c>
      <c r="F3539" s="20">
        <v>85.448577680525162</v>
      </c>
      <c r="G3539" s="20">
        <v>1.33</v>
      </c>
    </row>
    <row r="3540" spans="1:7" x14ac:dyDescent="0.35">
      <c r="A3540" s="20">
        <v>3516</v>
      </c>
      <c r="B3540" s="20">
        <v>9.1684389908922199</v>
      </c>
      <c r="C3540" s="20">
        <v>-8.1684389908922199</v>
      </c>
      <c r="D3540" s="20">
        <v>-2.1274783847078992E-2</v>
      </c>
      <c r="F3540" s="20">
        <v>85.472890833941165</v>
      </c>
      <c r="G3540" s="20">
        <v>1.3304200000000002</v>
      </c>
    </row>
    <row r="3541" spans="1:7" x14ac:dyDescent="0.35">
      <c r="A3541" s="20">
        <v>3517</v>
      </c>
      <c r="B3541" s="20">
        <v>11.356059621285347</v>
      </c>
      <c r="C3541" s="20">
        <v>-10.356059621285347</v>
      </c>
      <c r="D3541" s="20">
        <v>-2.6972464407944742E-2</v>
      </c>
      <c r="F3541" s="20">
        <v>85.497203987357153</v>
      </c>
      <c r="G3541" s="20">
        <v>1.3310911999999999</v>
      </c>
    </row>
    <row r="3542" spans="1:7" x14ac:dyDescent="0.35">
      <c r="A3542" s="20">
        <v>3518</v>
      </c>
      <c r="B3542" s="20">
        <v>16.278206039669882</v>
      </c>
      <c r="C3542" s="20">
        <v>-15.177746039669882</v>
      </c>
      <c r="D3542" s="20">
        <v>-3.9530596560722546E-2</v>
      </c>
      <c r="F3542" s="20">
        <v>85.521517140773156</v>
      </c>
      <c r="G3542" s="20">
        <v>1.3315375</v>
      </c>
    </row>
    <row r="3543" spans="1:7" x14ac:dyDescent="0.35">
      <c r="A3543" s="20">
        <v>3519</v>
      </c>
      <c r="B3543" s="20">
        <v>11.356059621285347</v>
      </c>
      <c r="C3543" s="20">
        <v>-10.342559621285346</v>
      </c>
      <c r="D3543" s="20">
        <v>-2.6937303518299142E-2</v>
      </c>
      <c r="F3543" s="20">
        <v>85.545830294189159</v>
      </c>
      <c r="G3543" s="20">
        <v>1.3320000000000001</v>
      </c>
    </row>
    <row r="3544" spans="1:7" x14ac:dyDescent="0.35">
      <c r="A3544" s="20">
        <v>3520</v>
      </c>
      <c r="B3544" s="20">
        <v>13.543680251678474</v>
      </c>
      <c r="C3544" s="20">
        <v>-12.536180251678473</v>
      </c>
      <c r="D3544" s="20">
        <v>-3.2650611141229607E-2</v>
      </c>
      <c r="F3544" s="20">
        <v>85.570143447605147</v>
      </c>
      <c r="G3544" s="20">
        <v>1.3333333333333333</v>
      </c>
    </row>
    <row r="3545" spans="1:7" x14ac:dyDescent="0.35">
      <c r="A3545" s="20">
        <v>3521</v>
      </c>
      <c r="B3545" s="20">
        <v>11.356059621285347</v>
      </c>
      <c r="C3545" s="20">
        <v>-9.6617739069996329</v>
      </c>
      <c r="D3545" s="20">
        <v>-2.5164190083313959E-2</v>
      </c>
      <c r="F3545" s="20">
        <v>85.59445660102115</v>
      </c>
      <c r="G3545" s="20">
        <v>1.3333333333333333</v>
      </c>
    </row>
    <row r="3546" spans="1:7" x14ac:dyDescent="0.35">
      <c r="A3546" s="20">
        <v>3522</v>
      </c>
      <c r="B3546" s="20">
        <v>12.44986993648191</v>
      </c>
      <c r="C3546" s="20">
        <v>-11.44986993648191</v>
      </c>
      <c r="D3546" s="20">
        <v>-2.9821304688377619E-2</v>
      </c>
      <c r="F3546" s="20">
        <v>85.618769754437153</v>
      </c>
      <c r="G3546" s="20">
        <v>1.3333333333333333</v>
      </c>
    </row>
    <row r="3547" spans="1:7" x14ac:dyDescent="0.35">
      <c r="A3547" s="20">
        <v>3523</v>
      </c>
      <c r="B3547" s="20">
        <v>-3.4103796338682635</v>
      </c>
      <c r="C3547" s="20">
        <v>4.5468796338682633</v>
      </c>
      <c r="D3547" s="20">
        <v>1.1842395039871252E-2</v>
      </c>
      <c r="F3547" s="20">
        <v>85.643082907853142</v>
      </c>
      <c r="G3547" s="20">
        <v>1.3333333333333333</v>
      </c>
    </row>
    <row r="3548" spans="1:7" x14ac:dyDescent="0.35">
      <c r="A3548" s="20">
        <v>3524</v>
      </c>
      <c r="B3548" s="20">
        <v>19.559636985259573</v>
      </c>
      <c r="C3548" s="20">
        <v>-18.544036985259574</v>
      </c>
      <c r="D3548" s="20">
        <v>-4.8298136149823069E-2</v>
      </c>
      <c r="F3548" s="20">
        <v>85.667396061269145</v>
      </c>
      <c r="G3548" s="20">
        <v>1.3344333333333334</v>
      </c>
    </row>
    <row r="3549" spans="1:7" x14ac:dyDescent="0.35">
      <c r="A3549" s="20">
        <v>3525</v>
      </c>
      <c r="B3549" s="20">
        <v>21.747257615652703</v>
      </c>
      <c r="C3549" s="20">
        <v>-20.687257615652705</v>
      </c>
      <c r="D3549" s="20">
        <v>-5.3880176451409974E-2</v>
      </c>
      <c r="F3549" s="20">
        <v>85.691709214685147</v>
      </c>
      <c r="G3549" s="20">
        <v>1.3346666666666667</v>
      </c>
    </row>
    <row r="3550" spans="1:7" x14ac:dyDescent="0.35">
      <c r="A3550" s="20">
        <v>3526</v>
      </c>
      <c r="B3550" s="20">
        <v>12.44986993648191</v>
      </c>
      <c r="C3550" s="20">
        <v>-11.429869936481911</v>
      </c>
      <c r="D3550" s="20">
        <v>-2.9769214481495252E-2</v>
      </c>
      <c r="F3550" s="20">
        <v>85.716022368101136</v>
      </c>
      <c r="G3550" s="20">
        <v>1.3346666666666667</v>
      </c>
    </row>
    <row r="3551" spans="1:7" x14ac:dyDescent="0.35">
      <c r="A3551" s="20">
        <v>3527</v>
      </c>
      <c r="B3551" s="20">
        <v>11.902964778883629</v>
      </c>
      <c r="C3551" s="20">
        <v>-10.733798112216961</v>
      </c>
      <c r="D3551" s="20">
        <v>-2.7956288214947816E-2</v>
      </c>
      <c r="F3551" s="20">
        <v>85.740335521517139</v>
      </c>
      <c r="G3551" s="20">
        <v>1.3348133333333334</v>
      </c>
    </row>
    <row r="3552" spans="1:7" x14ac:dyDescent="0.35">
      <c r="A3552" s="20">
        <v>3528</v>
      </c>
      <c r="B3552" s="20">
        <v>16.825111197268164</v>
      </c>
      <c r="C3552" s="20">
        <v>-15.813596045753012</v>
      </c>
      <c r="D3552" s="20">
        <v>-4.1186674478873822E-2</v>
      </c>
      <c r="F3552" s="20">
        <v>85.764648674933142</v>
      </c>
      <c r="G3552" s="20">
        <v>1.3348307999999998</v>
      </c>
    </row>
    <row r="3553" spans="1:7" x14ac:dyDescent="0.35">
      <c r="A3553" s="20">
        <v>3529</v>
      </c>
      <c r="B3553" s="20">
        <v>16.278206039669882</v>
      </c>
      <c r="C3553" s="20">
        <v>-14.958206039669882</v>
      </c>
      <c r="D3553" s="20">
        <v>-3.8958802359774794E-2</v>
      </c>
      <c r="F3553" s="20">
        <v>85.78896182834913</v>
      </c>
      <c r="G3553" s="20">
        <v>1.335</v>
      </c>
    </row>
    <row r="3554" spans="1:7" x14ac:dyDescent="0.35">
      <c r="A3554" s="20">
        <v>3530</v>
      </c>
      <c r="B3554" s="20">
        <v>12.44986993648191</v>
      </c>
      <c r="C3554" s="20">
        <v>-11.44986993648191</v>
      </c>
      <c r="D3554" s="20">
        <v>-2.9821304688377619E-2</v>
      </c>
      <c r="F3554" s="20">
        <v>85.813274981765133</v>
      </c>
      <c r="G3554" s="20">
        <v>1.3360000000000001</v>
      </c>
    </row>
    <row r="3555" spans="1:7" x14ac:dyDescent="0.35">
      <c r="A3555" s="20">
        <v>3531</v>
      </c>
      <c r="B3555" s="20">
        <v>11.356059621285347</v>
      </c>
      <c r="C3555" s="20">
        <v>-10.076059621285347</v>
      </c>
      <c r="D3555" s="20">
        <v>-2.6243201511591589E-2</v>
      </c>
      <c r="F3555" s="20">
        <v>85.837588135181136</v>
      </c>
      <c r="G3555" s="20">
        <v>1.336044</v>
      </c>
    </row>
    <row r="3556" spans="1:7" x14ac:dyDescent="0.35">
      <c r="A3556" s="20">
        <v>3532</v>
      </c>
      <c r="B3556" s="20">
        <v>19.012731827661291</v>
      </c>
      <c r="C3556" s="20">
        <v>-17.823148494327956</v>
      </c>
      <c r="D3556" s="20">
        <v>-4.6420574618235753E-2</v>
      </c>
      <c r="F3556" s="20">
        <v>85.861901288597124</v>
      </c>
      <c r="G3556" s="20">
        <v>1.3367142857142857</v>
      </c>
    </row>
    <row r="3557" spans="1:7" x14ac:dyDescent="0.35">
      <c r="A3557" s="20">
        <v>3533</v>
      </c>
      <c r="B3557" s="20">
        <v>11.356059621285347</v>
      </c>
      <c r="C3557" s="20">
        <v>-10.094059621285346</v>
      </c>
      <c r="D3557" s="20">
        <v>-2.6290082697785717E-2</v>
      </c>
      <c r="F3557" s="20">
        <v>85.886214442013127</v>
      </c>
      <c r="G3557" s="20">
        <v>1.3405</v>
      </c>
    </row>
    <row r="3558" spans="1:7" x14ac:dyDescent="0.35">
      <c r="A3558" s="20">
        <v>3534</v>
      </c>
      <c r="B3558" s="20">
        <v>8.6215338332939382</v>
      </c>
      <c r="C3558" s="20">
        <v>-7.0595338332939379</v>
      </c>
      <c r="D3558" s="20">
        <v>-1.8386628893468003E-2</v>
      </c>
      <c r="F3558" s="20">
        <v>85.91052759542913</v>
      </c>
      <c r="G3558" s="20">
        <v>1.341</v>
      </c>
    </row>
    <row r="3559" spans="1:7" x14ac:dyDescent="0.35">
      <c r="A3559" s="20">
        <v>3535</v>
      </c>
      <c r="B3559" s="20">
        <v>10.809154463687065</v>
      </c>
      <c r="C3559" s="20">
        <v>-9.7776544636870657</v>
      </c>
      <c r="D3559" s="20">
        <v>-2.5466002191888576E-2</v>
      </c>
      <c r="F3559" s="20">
        <v>85.934840748845119</v>
      </c>
      <c r="G3559" s="20">
        <v>1.3438124999999999</v>
      </c>
    </row>
    <row r="3560" spans="1:7" x14ac:dyDescent="0.35">
      <c r="A3560" s="20">
        <v>3536</v>
      </c>
      <c r="B3560" s="20">
        <v>11.356059621285347</v>
      </c>
      <c r="C3560" s="20">
        <v>-9.8227262879520136</v>
      </c>
      <c r="D3560" s="20">
        <v>-2.5583392224414921E-2</v>
      </c>
      <c r="F3560" s="20">
        <v>85.959153902261122</v>
      </c>
      <c r="G3560" s="20">
        <v>1.3444929411764706</v>
      </c>
    </row>
    <row r="3561" spans="1:7" x14ac:dyDescent="0.35">
      <c r="A3561" s="20">
        <v>3537</v>
      </c>
      <c r="B3561" s="20">
        <v>7.5277235180973747</v>
      </c>
      <c r="C3561" s="20">
        <v>-5.7232790736529306</v>
      </c>
      <c r="D3561" s="20">
        <v>-1.4906339549605531E-2</v>
      </c>
      <c r="F3561" s="20">
        <v>85.983467055677124</v>
      </c>
      <c r="G3561" s="20">
        <v>1.3461099999999999</v>
      </c>
    </row>
    <row r="3562" spans="1:7" x14ac:dyDescent="0.35">
      <c r="A3562" s="20">
        <v>3538</v>
      </c>
      <c r="B3562" s="20">
        <v>12.44986993648191</v>
      </c>
      <c r="C3562" s="20">
        <v>-11.165369936481911</v>
      </c>
      <c r="D3562" s="20">
        <v>-2.908032149547593E-2</v>
      </c>
      <c r="F3562" s="20">
        <v>86.007780209093113</v>
      </c>
      <c r="G3562" s="20">
        <v>1.3467833333333334</v>
      </c>
    </row>
    <row r="3563" spans="1:7" x14ac:dyDescent="0.35">
      <c r="A3563" s="20">
        <v>3539</v>
      </c>
      <c r="B3563" s="20">
        <v>16.278206039669882</v>
      </c>
      <c r="C3563" s="20">
        <v>-15.081539373003215</v>
      </c>
      <c r="D3563" s="20">
        <v>-3.9280025302216061E-2</v>
      </c>
      <c r="F3563" s="20">
        <v>86.032093362509116</v>
      </c>
      <c r="G3563" s="20">
        <v>1.348074</v>
      </c>
    </row>
    <row r="3564" spans="1:7" x14ac:dyDescent="0.35">
      <c r="A3564" s="20">
        <v>3540</v>
      </c>
      <c r="B3564" s="20">
        <v>11.356059621285347</v>
      </c>
      <c r="C3564" s="20">
        <v>-10.126059621285346</v>
      </c>
      <c r="D3564" s="20">
        <v>-2.6373427028797507E-2</v>
      </c>
      <c r="F3564" s="20">
        <v>86.056406515925119</v>
      </c>
      <c r="G3564" s="20">
        <v>1.3482571428571428</v>
      </c>
    </row>
    <row r="3565" spans="1:7" x14ac:dyDescent="0.35">
      <c r="A3565" s="20">
        <v>3541</v>
      </c>
      <c r="B3565" s="20">
        <v>14.090585409276756</v>
      </c>
      <c r="C3565" s="20">
        <v>-13.040585409276755</v>
      </c>
      <c r="D3565" s="20">
        <v>-3.3964339591821012E-2</v>
      </c>
      <c r="F3565" s="20">
        <v>86.080719669341107</v>
      </c>
      <c r="G3565" s="20">
        <v>1.3489</v>
      </c>
    </row>
    <row r="3566" spans="1:7" x14ac:dyDescent="0.35">
      <c r="A3566" s="20">
        <v>3542</v>
      </c>
      <c r="B3566" s="20">
        <v>-5.0510951066631087</v>
      </c>
      <c r="C3566" s="20">
        <v>6.0734587430267446</v>
      </c>
      <c r="D3566" s="20">
        <v>1.5818386120789597E-2</v>
      </c>
      <c r="F3566" s="20">
        <v>86.10503282275711</v>
      </c>
      <c r="G3566" s="20">
        <v>1.35</v>
      </c>
    </row>
    <row r="3567" spans="1:7" x14ac:dyDescent="0.35">
      <c r="A3567" s="20">
        <v>3543</v>
      </c>
      <c r="B3567" s="20">
        <v>11.356059621285347</v>
      </c>
      <c r="C3567" s="20">
        <v>-10.30939295461868</v>
      </c>
      <c r="D3567" s="20">
        <v>-2.6850920591885884E-2</v>
      </c>
      <c r="F3567" s="20">
        <v>86.129345976173113</v>
      </c>
      <c r="G3567" s="20">
        <v>1.35</v>
      </c>
    </row>
    <row r="3568" spans="1:7" x14ac:dyDescent="0.35">
      <c r="A3568" s="20">
        <v>3544</v>
      </c>
      <c r="B3568" s="20">
        <v>11.356059621285347</v>
      </c>
      <c r="C3568" s="20">
        <v>-10.356059621285347</v>
      </c>
      <c r="D3568" s="20">
        <v>-2.6972464407944742E-2</v>
      </c>
      <c r="F3568" s="20">
        <v>86.153659129589101</v>
      </c>
      <c r="G3568" s="20">
        <v>1.35</v>
      </c>
    </row>
    <row r="3569" spans="1:7" x14ac:dyDescent="0.35">
      <c r="A3569" s="20">
        <v>3545</v>
      </c>
      <c r="B3569" s="20">
        <v>11.356059621285347</v>
      </c>
      <c r="C3569" s="20">
        <v>-10.352059621285347</v>
      </c>
      <c r="D3569" s="20">
        <v>-2.6962046366568272E-2</v>
      </c>
      <c r="F3569" s="20">
        <v>86.177972283005104</v>
      </c>
      <c r="G3569" s="20">
        <v>1.351</v>
      </c>
    </row>
    <row r="3570" spans="1:7" x14ac:dyDescent="0.35">
      <c r="A3570" s="20">
        <v>3546</v>
      </c>
      <c r="B3570" s="20">
        <v>15.731300882071602</v>
      </c>
      <c r="C3570" s="20">
        <v>-14.708573609344329</v>
      </c>
      <c r="D3570" s="20">
        <v>-3.8308632112764467E-2</v>
      </c>
      <c r="F3570" s="20">
        <v>86.202285436421107</v>
      </c>
      <c r="G3570" s="20">
        <v>1.3576026666666667</v>
      </c>
    </row>
    <row r="3571" spans="1:7" x14ac:dyDescent="0.35">
      <c r="A3571" s="20">
        <v>3547</v>
      </c>
      <c r="B3571" s="20">
        <v>14.637490566875037</v>
      </c>
      <c r="C3571" s="20">
        <v>-13.49339770973218</v>
      </c>
      <c r="D3571" s="20">
        <v>-3.5143693912301224E-2</v>
      </c>
      <c r="F3571" s="20">
        <v>86.226598589837096</v>
      </c>
      <c r="G3571" s="20">
        <v>1.359861</v>
      </c>
    </row>
    <row r="3572" spans="1:7" x14ac:dyDescent="0.35">
      <c r="A3572" s="20">
        <v>3548</v>
      </c>
      <c r="B3572" s="20">
        <v>15.184395724473321</v>
      </c>
      <c r="C3572" s="20">
        <v>-14.165348105425702</v>
      </c>
      <c r="D3572" s="20">
        <v>-3.6893795668619465E-2</v>
      </c>
      <c r="F3572" s="20">
        <v>86.250911743253099</v>
      </c>
      <c r="G3572" s="20">
        <v>1.36</v>
      </c>
    </row>
    <row r="3573" spans="1:7" x14ac:dyDescent="0.35">
      <c r="A3573" s="20">
        <v>3549</v>
      </c>
      <c r="B3573" s="20">
        <v>12.44986993648191</v>
      </c>
      <c r="C3573" s="20">
        <v>-11.429869936481911</v>
      </c>
      <c r="D3573" s="20">
        <v>-2.9769214481495252E-2</v>
      </c>
      <c r="F3573" s="20">
        <v>86.275224896669101</v>
      </c>
      <c r="G3573" s="20">
        <v>1.36</v>
      </c>
    </row>
    <row r="3574" spans="1:7" x14ac:dyDescent="0.35">
      <c r="A3574" s="20">
        <v>3550</v>
      </c>
      <c r="B3574" s="20">
        <v>11.356059621285347</v>
      </c>
      <c r="C3574" s="20">
        <v>-10.308059621285347</v>
      </c>
      <c r="D3574" s="20">
        <v>-2.6847447911427059E-2</v>
      </c>
      <c r="F3574" s="20">
        <v>86.29953805008509</v>
      </c>
      <c r="G3574" s="20">
        <v>1.36</v>
      </c>
    </row>
    <row r="3575" spans="1:7" x14ac:dyDescent="0.35">
      <c r="A3575" s="20">
        <v>3551</v>
      </c>
      <c r="B3575" s="20">
        <v>12.44986993648191</v>
      </c>
      <c r="C3575" s="20">
        <v>-11.431536603148578</v>
      </c>
      <c r="D3575" s="20">
        <v>-2.9773555332068782E-2</v>
      </c>
      <c r="F3575" s="20">
        <v>86.323851203501093</v>
      </c>
      <c r="G3575" s="20">
        <v>1.3613999999999999</v>
      </c>
    </row>
    <row r="3576" spans="1:7" x14ac:dyDescent="0.35">
      <c r="A3576" s="20">
        <v>3552</v>
      </c>
      <c r="B3576" s="20">
        <v>11.356059621285347</v>
      </c>
      <c r="C3576" s="20">
        <v>-10.356059621285347</v>
      </c>
      <c r="D3576" s="20">
        <v>-2.6972464407944742E-2</v>
      </c>
      <c r="F3576" s="20">
        <v>86.348164356917096</v>
      </c>
      <c r="G3576" s="20">
        <v>1.3616666666666666</v>
      </c>
    </row>
    <row r="3577" spans="1:7" x14ac:dyDescent="0.35">
      <c r="A3577" s="20">
        <v>3553</v>
      </c>
      <c r="B3577" s="20">
        <v>10.262249306088783</v>
      </c>
      <c r="C3577" s="20">
        <v>-9.1995220333615109</v>
      </c>
      <c r="D3577" s="20">
        <v>-2.396025029683535E-2</v>
      </c>
      <c r="F3577" s="20">
        <v>86.372477510333084</v>
      </c>
      <c r="G3577" s="20">
        <v>1.362168</v>
      </c>
    </row>
    <row r="3578" spans="1:7" x14ac:dyDescent="0.35">
      <c r="A3578" s="20">
        <v>3554</v>
      </c>
      <c r="B3578" s="20">
        <v>11.356059621285347</v>
      </c>
      <c r="C3578" s="20">
        <v>-10.221837621285347</v>
      </c>
      <c r="D3578" s="20">
        <v>-2.6622881820536484E-2</v>
      </c>
      <c r="F3578" s="20">
        <v>86.396790663749087</v>
      </c>
      <c r="G3578" s="20">
        <v>1.3633666666666666</v>
      </c>
    </row>
    <row r="3579" spans="1:7" x14ac:dyDescent="0.35">
      <c r="A3579" s="20">
        <v>3555</v>
      </c>
      <c r="B3579" s="20">
        <v>11.356059621285347</v>
      </c>
      <c r="C3579" s="20">
        <v>-10.356059621285347</v>
      </c>
      <c r="D3579" s="20">
        <v>-2.6972464407944742E-2</v>
      </c>
      <c r="F3579" s="20">
        <v>86.42110381716509</v>
      </c>
      <c r="G3579" s="20">
        <v>1.3640000000000001</v>
      </c>
    </row>
    <row r="3580" spans="1:7" x14ac:dyDescent="0.35">
      <c r="A3580" s="20">
        <v>3556</v>
      </c>
      <c r="B3580" s="20">
        <v>-5.0510951066631087</v>
      </c>
      <c r="C3580" s="20">
        <v>6.0556405612085635</v>
      </c>
      <c r="D3580" s="20">
        <v>1.5771978481930762E-2</v>
      </c>
      <c r="F3580" s="20">
        <v>86.445416970581078</v>
      </c>
      <c r="G3580" s="20">
        <v>1.3660000000000001</v>
      </c>
    </row>
    <row r="3581" spans="1:7" x14ac:dyDescent="0.35">
      <c r="A3581" s="20">
        <v>3557</v>
      </c>
      <c r="B3581" s="20">
        <v>9.1684389908922199</v>
      </c>
      <c r="C3581" s="20">
        <v>-8.1680789908922193</v>
      </c>
      <c r="D3581" s="20">
        <v>-2.1273846223355108E-2</v>
      </c>
      <c r="F3581" s="20">
        <v>86.469730123997081</v>
      </c>
      <c r="G3581" s="20">
        <v>1.36625</v>
      </c>
    </row>
    <row r="3582" spans="1:7" x14ac:dyDescent="0.35">
      <c r="A3582" s="20">
        <v>3558</v>
      </c>
      <c r="B3582" s="20">
        <v>4.7931977301059661</v>
      </c>
      <c r="C3582" s="20">
        <v>-3.3531977301059661</v>
      </c>
      <c r="D3582" s="20">
        <v>-8.7334381739353848E-3</v>
      </c>
      <c r="F3582" s="20">
        <v>86.494043277413084</v>
      </c>
      <c r="G3582" s="20">
        <v>1.3666666666666667</v>
      </c>
    </row>
    <row r="3583" spans="1:7" x14ac:dyDescent="0.35">
      <c r="A3583" s="20">
        <v>3559</v>
      </c>
      <c r="B3583" s="20">
        <v>15.731300882071602</v>
      </c>
      <c r="C3583" s="20">
        <v>-14.696300882071602</v>
      </c>
      <c r="D3583" s="20">
        <v>-3.827666766763211E-2</v>
      </c>
      <c r="F3583" s="20">
        <v>86.518356430829073</v>
      </c>
      <c r="G3583" s="20">
        <v>1.3680000000000001</v>
      </c>
    </row>
    <row r="3584" spans="1:7" x14ac:dyDescent="0.35">
      <c r="A3584" s="20">
        <v>3560</v>
      </c>
      <c r="B3584" s="20">
        <v>8.0746286756956565</v>
      </c>
      <c r="C3584" s="20">
        <v>-6.9902536756956568</v>
      </c>
      <c r="D3584" s="20">
        <v>-1.8206188006361125E-2</v>
      </c>
      <c r="F3584" s="20">
        <v>86.542669584245075</v>
      </c>
      <c r="G3584" s="20">
        <v>1.3680000000000001</v>
      </c>
    </row>
    <row r="3585" spans="1:7" x14ac:dyDescent="0.35">
      <c r="A3585" s="20">
        <v>3561</v>
      </c>
      <c r="B3585" s="20">
        <v>17.918921512464728</v>
      </c>
      <c r="C3585" s="20">
        <v>-16.894921512464727</v>
      </c>
      <c r="D3585" s="20">
        <v>-4.4002997842283155E-2</v>
      </c>
      <c r="F3585" s="20">
        <v>86.566982737661078</v>
      </c>
      <c r="G3585" s="20">
        <v>1.3700934579439252</v>
      </c>
    </row>
    <row r="3586" spans="1:7" x14ac:dyDescent="0.35">
      <c r="A3586" s="20">
        <v>3562</v>
      </c>
      <c r="B3586" s="20">
        <v>22.841067930849267</v>
      </c>
      <c r="C3586" s="20">
        <v>-21.352179041960376</v>
      </c>
      <c r="D3586" s="20">
        <v>-5.5611971184254275E-2</v>
      </c>
      <c r="F3586" s="20">
        <v>86.591295891077067</v>
      </c>
      <c r="G3586" s="20">
        <v>1.3711066666666665</v>
      </c>
    </row>
    <row r="3587" spans="1:7" x14ac:dyDescent="0.35">
      <c r="A3587" s="20">
        <v>3563</v>
      </c>
      <c r="B3587" s="20">
        <v>12.44986993648191</v>
      </c>
      <c r="C3587" s="20">
        <v>-11.39496993648191</v>
      </c>
      <c r="D3587" s="20">
        <v>-2.9678317070485519E-2</v>
      </c>
      <c r="F3587" s="20">
        <v>86.61560904449307</v>
      </c>
      <c r="G3587" s="20">
        <v>1.37375</v>
      </c>
    </row>
    <row r="3588" spans="1:7" x14ac:dyDescent="0.35">
      <c r="A3588" s="20">
        <v>3564</v>
      </c>
      <c r="B3588" s="20">
        <v>2.6055770997128391</v>
      </c>
      <c r="C3588" s="20">
        <v>-1.6005770997128392</v>
      </c>
      <c r="D3588" s="20">
        <v>-4.1687196127611452E-3</v>
      </c>
      <c r="F3588" s="20">
        <v>86.639922197909073</v>
      </c>
      <c r="G3588" s="20">
        <v>1.3740000000000001</v>
      </c>
    </row>
    <row r="3589" spans="1:7" x14ac:dyDescent="0.35">
      <c r="A3589" s="20">
        <v>3565</v>
      </c>
      <c r="B3589" s="20">
        <v>11.356059621285347</v>
      </c>
      <c r="C3589" s="20">
        <v>-10.050504065729791</v>
      </c>
      <c r="D3589" s="20">
        <v>-2.6176641802797451E-2</v>
      </c>
      <c r="F3589" s="20">
        <v>86.664235351325061</v>
      </c>
      <c r="G3589" s="20">
        <v>1.37416</v>
      </c>
    </row>
    <row r="3590" spans="1:7" x14ac:dyDescent="0.35">
      <c r="A3590" s="20">
        <v>3566</v>
      </c>
      <c r="B3590" s="20">
        <v>11.356059621285347</v>
      </c>
      <c r="C3590" s="20">
        <v>-10.308559621285347</v>
      </c>
      <c r="D3590" s="20">
        <v>-2.6848750166599121E-2</v>
      </c>
      <c r="F3590" s="20">
        <v>86.688548504741064</v>
      </c>
      <c r="G3590" s="20">
        <v>1.3746666666666667</v>
      </c>
    </row>
    <row r="3591" spans="1:7" x14ac:dyDescent="0.35">
      <c r="A3591" s="20">
        <v>3567</v>
      </c>
      <c r="B3591" s="20">
        <v>11.356059621285347</v>
      </c>
      <c r="C3591" s="20">
        <v>-10.268059621285346</v>
      </c>
      <c r="D3591" s="20">
        <v>-2.6743267497662322E-2</v>
      </c>
      <c r="F3591" s="20">
        <v>86.712861658157067</v>
      </c>
      <c r="G3591" s="20">
        <v>1.3757142857142857</v>
      </c>
    </row>
    <row r="3592" spans="1:7" x14ac:dyDescent="0.35">
      <c r="A3592" s="20">
        <v>3568</v>
      </c>
      <c r="B3592" s="20">
        <v>11.356059621285347</v>
      </c>
      <c r="C3592" s="20">
        <v>-10.246059621285347</v>
      </c>
      <c r="D3592" s="20">
        <v>-2.6685968270091721E-2</v>
      </c>
      <c r="F3592" s="20">
        <v>86.737174811573055</v>
      </c>
      <c r="G3592" s="20">
        <v>1.3765714285714286</v>
      </c>
    </row>
    <row r="3593" spans="1:7" x14ac:dyDescent="0.35">
      <c r="A3593" s="20">
        <v>3569</v>
      </c>
      <c r="B3593" s="20">
        <v>11.356059621285347</v>
      </c>
      <c r="C3593" s="20">
        <v>-10.351259621285347</v>
      </c>
      <c r="D3593" s="20">
        <v>-2.6959962758292978E-2</v>
      </c>
      <c r="F3593" s="20">
        <v>86.761487964989058</v>
      </c>
      <c r="G3593" s="20">
        <v>1.3792666666666666</v>
      </c>
    </row>
    <row r="3594" spans="1:7" x14ac:dyDescent="0.35">
      <c r="A3594" s="20">
        <v>3570</v>
      </c>
      <c r="B3594" s="20">
        <v>12.44986993648191</v>
      </c>
      <c r="C3594" s="20">
        <v>-11.306369936481911</v>
      </c>
      <c r="D3594" s="20">
        <v>-2.9447557453996628E-2</v>
      </c>
      <c r="F3594" s="20">
        <v>86.785801118405061</v>
      </c>
      <c r="G3594" s="20">
        <v>1.38</v>
      </c>
    </row>
    <row r="3595" spans="1:7" x14ac:dyDescent="0.35">
      <c r="A3595" s="20">
        <v>3571</v>
      </c>
      <c r="B3595" s="20">
        <v>11.356059621285347</v>
      </c>
      <c r="C3595" s="20">
        <v>-10.135392954618681</v>
      </c>
      <c r="D3595" s="20">
        <v>-2.639773579200928E-2</v>
      </c>
      <c r="F3595" s="20">
        <v>86.81011427182105</v>
      </c>
      <c r="G3595" s="20">
        <v>1.3816666666666666</v>
      </c>
    </row>
    <row r="3596" spans="1:7" x14ac:dyDescent="0.35">
      <c r="A3596" s="20">
        <v>3572</v>
      </c>
      <c r="B3596" s="20">
        <v>11.356059621285347</v>
      </c>
      <c r="C3596" s="20">
        <v>-10.356059621285347</v>
      </c>
      <c r="D3596" s="20">
        <v>-2.6972464407944742E-2</v>
      </c>
      <c r="F3596" s="20">
        <v>86.834427425237052</v>
      </c>
      <c r="G3596" s="20">
        <v>1.3819999999999999</v>
      </c>
    </row>
    <row r="3597" spans="1:7" x14ac:dyDescent="0.35">
      <c r="A3597" s="20">
        <v>3573</v>
      </c>
      <c r="B3597" s="20">
        <v>11.356059621285347</v>
      </c>
      <c r="C3597" s="20">
        <v>-10.328059621285346</v>
      </c>
      <c r="D3597" s="20">
        <v>-2.6899538118309425E-2</v>
      </c>
      <c r="F3597" s="20">
        <v>86.858740578653055</v>
      </c>
      <c r="G3597" s="20">
        <v>1.3833333333333333</v>
      </c>
    </row>
    <row r="3598" spans="1:7" x14ac:dyDescent="0.35">
      <c r="A3598" s="20">
        <v>3574</v>
      </c>
      <c r="B3598" s="20">
        <v>11.356059621285347</v>
      </c>
      <c r="C3598" s="20">
        <v>-10.294852724733623</v>
      </c>
      <c r="D3598" s="20">
        <v>-2.6813050412744392E-2</v>
      </c>
      <c r="F3598" s="20">
        <v>86.883053732069044</v>
      </c>
      <c r="G3598" s="20">
        <v>1.3844033333333334</v>
      </c>
    </row>
    <row r="3599" spans="1:7" x14ac:dyDescent="0.35">
      <c r="A3599" s="20">
        <v>3575</v>
      </c>
      <c r="B3599" s="20">
        <v>10.262249306088783</v>
      </c>
      <c r="C3599" s="20">
        <v>-9.2489493060887824</v>
      </c>
      <c r="D3599" s="20">
        <v>-2.4088984139935089E-2</v>
      </c>
      <c r="F3599" s="20">
        <v>86.907366885485047</v>
      </c>
      <c r="G3599" s="20">
        <v>1.385</v>
      </c>
    </row>
    <row r="3600" spans="1:7" x14ac:dyDescent="0.35">
      <c r="A3600" s="20">
        <v>3576</v>
      </c>
      <c r="B3600" s="20">
        <v>-5.0510951066631087</v>
      </c>
      <c r="C3600" s="20">
        <v>6.0510951066631087</v>
      </c>
      <c r="D3600" s="20">
        <v>1.5760139798548404E-2</v>
      </c>
      <c r="F3600" s="20">
        <v>86.93168003890105</v>
      </c>
      <c r="G3600" s="20">
        <v>1.3862051149573753</v>
      </c>
    </row>
    <row r="3601" spans="1:7" x14ac:dyDescent="0.35">
      <c r="A3601" s="20">
        <v>3577</v>
      </c>
      <c r="B3601" s="20">
        <v>12.996775094080192</v>
      </c>
      <c r="C3601" s="20">
        <v>-11.696775094080191</v>
      </c>
      <c r="D3601" s="20">
        <v>-3.0464371725358531E-2</v>
      </c>
      <c r="F3601" s="20">
        <v>86.955993192317038</v>
      </c>
      <c r="G3601" s="20">
        <v>1.3864000000000001</v>
      </c>
    </row>
    <row r="3602" spans="1:7" x14ac:dyDescent="0.35">
      <c r="A3602" s="20">
        <v>3578</v>
      </c>
      <c r="B3602" s="20">
        <v>11.356059621285347</v>
      </c>
      <c r="C3602" s="20">
        <v>-10.355926287952013</v>
      </c>
      <c r="D3602" s="20">
        <v>-2.697211713989886E-2</v>
      </c>
      <c r="F3602" s="20">
        <v>86.980306345733041</v>
      </c>
      <c r="G3602" s="20">
        <v>1.3864000000000001</v>
      </c>
    </row>
    <row r="3603" spans="1:7" x14ac:dyDescent="0.35">
      <c r="A3603" s="20">
        <v>3579</v>
      </c>
      <c r="B3603" s="20">
        <v>11.356059621285347</v>
      </c>
      <c r="C3603" s="20">
        <v>-10.356059621285347</v>
      </c>
      <c r="D3603" s="20">
        <v>-2.6972464407944742E-2</v>
      </c>
      <c r="F3603" s="20">
        <v>87.004619499149044</v>
      </c>
      <c r="G3603" s="20">
        <v>1.3870400000000001</v>
      </c>
    </row>
    <row r="3604" spans="1:7" x14ac:dyDescent="0.35">
      <c r="A3604" s="20">
        <v>3580</v>
      </c>
      <c r="B3604" s="20">
        <v>6.980818360499093</v>
      </c>
      <c r="C3604" s="20">
        <v>-5.8419294716102037</v>
      </c>
      <c r="D3604" s="20">
        <v>-1.5215365738419015E-2</v>
      </c>
      <c r="F3604" s="20">
        <v>87.028932652565032</v>
      </c>
      <c r="G3604" s="20">
        <v>1.3896574712643677</v>
      </c>
    </row>
    <row r="3605" spans="1:7" x14ac:dyDescent="0.35">
      <c r="A3605" s="20">
        <v>3581</v>
      </c>
      <c r="B3605" s="20">
        <v>20.106542142857855</v>
      </c>
      <c r="C3605" s="20">
        <v>-19.106542142857855</v>
      </c>
      <c r="D3605" s="20">
        <v>-4.9763186651407748E-2</v>
      </c>
      <c r="F3605" s="20">
        <v>87.053245805981035</v>
      </c>
      <c r="G3605" s="20">
        <v>1.39</v>
      </c>
    </row>
    <row r="3606" spans="1:7" x14ac:dyDescent="0.35">
      <c r="A3606" s="20">
        <v>3582</v>
      </c>
      <c r="B3606" s="20">
        <v>20.106542142857855</v>
      </c>
      <c r="C3606" s="20">
        <v>-17.236542142857854</v>
      </c>
      <c r="D3606" s="20">
        <v>-4.4892752307906306E-2</v>
      </c>
      <c r="F3606" s="20">
        <v>87.077558959397038</v>
      </c>
      <c r="G3606" s="20">
        <v>1.3906666666666667</v>
      </c>
    </row>
    <row r="3607" spans="1:7" x14ac:dyDescent="0.35">
      <c r="A3607" s="20">
        <v>3583</v>
      </c>
      <c r="B3607" s="20">
        <v>-5.0510951066631087</v>
      </c>
      <c r="C3607" s="20">
        <v>6.1360951066631086</v>
      </c>
      <c r="D3607" s="20">
        <v>1.5981523177798468E-2</v>
      </c>
      <c r="F3607" s="20">
        <v>87.101872112813027</v>
      </c>
      <c r="G3607" s="20">
        <v>1.391</v>
      </c>
    </row>
    <row r="3608" spans="1:7" x14ac:dyDescent="0.35">
      <c r="A3608" s="20">
        <v>3584</v>
      </c>
      <c r="B3608" s="20">
        <v>11.356059621285347</v>
      </c>
      <c r="C3608" s="20">
        <v>-10.201059621285347</v>
      </c>
      <c r="D3608" s="20">
        <v>-2.656876530460639E-2</v>
      </c>
      <c r="F3608" s="20">
        <v>87.126185266229029</v>
      </c>
      <c r="G3608" s="20">
        <v>1.3919999999999999</v>
      </c>
    </row>
    <row r="3609" spans="1:7" x14ac:dyDescent="0.35">
      <c r="A3609" s="20">
        <v>3585</v>
      </c>
      <c r="B3609" s="20">
        <v>11.356059621285347</v>
      </c>
      <c r="C3609" s="20">
        <v>-10.164883150697111</v>
      </c>
      <c r="D3609" s="20">
        <v>-2.6474543312745635E-2</v>
      </c>
      <c r="F3609" s="20">
        <v>87.150498419645032</v>
      </c>
      <c r="G3609" s="20">
        <v>1.3975</v>
      </c>
    </row>
    <row r="3610" spans="1:7" x14ac:dyDescent="0.35">
      <c r="A3610" s="20">
        <v>3586</v>
      </c>
      <c r="B3610" s="20">
        <v>-5.0510951066631087</v>
      </c>
      <c r="C3610" s="20">
        <v>6.1453617733297756</v>
      </c>
      <c r="D3610" s="20">
        <v>1.6005658306987299E-2</v>
      </c>
      <c r="F3610" s="20">
        <v>87.174811573061021</v>
      </c>
      <c r="G3610" s="20">
        <v>1.3996</v>
      </c>
    </row>
    <row r="3611" spans="1:7" x14ac:dyDescent="0.35">
      <c r="A3611" s="20">
        <v>3587</v>
      </c>
      <c r="B3611" s="20">
        <v>3.1524822573111209</v>
      </c>
      <c r="C3611" s="20">
        <v>-1.8864822573111208</v>
      </c>
      <c r="D3611" s="20">
        <v>-4.9133625531626755E-3</v>
      </c>
      <c r="F3611" s="20">
        <v>87.199124726477024</v>
      </c>
      <c r="G3611" s="20">
        <v>1.4</v>
      </c>
    </row>
    <row r="3612" spans="1:7" x14ac:dyDescent="0.35">
      <c r="A3612" s="20">
        <v>3588</v>
      </c>
      <c r="B3612" s="20">
        <v>15.731300882071602</v>
      </c>
      <c r="C3612" s="20">
        <v>-14.726300882071602</v>
      </c>
      <c r="D3612" s="20">
        <v>-3.8354802977955654E-2</v>
      </c>
      <c r="F3612" s="20">
        <v>87.223437879893027</v>
      </c>
      <c r="G3612" s="20">
        <v>1.4</v>
      </c>
    </row>
    <row r="3613" spans="1:7" x14ac:dyDescent="0.35">
      <c r="A3613" s="20">
        <v>3589</v>
      </c>
      <c r="B3613" s="20">
        <v>14.090585409276756</v>
      </c>
      <c r="C3613" s="20">
        <v>-12.815585409276755</v>
      </c>
      <c r="D3613" s="20">
        <v>-3.3378324764394368E-2</v>
      </c>
      <c r="F3613" s="20">
        <v>87.247751033309015</v>
      </c>
      <c r="G3613" s="20">
        <v>1.4005000000000001</v>
      </c>
    </row>
    <row r="3614" spans="1:7" x14ac:dyDescent="0.35">
      <c r="A3614" s="20">
        <v>3590</v>
      </c>
      <c r="B3614" s="20">
        <v>11.356059621285347</v>
      </c>
      <c r="C3614" s="20">
        <v>-10.355459621285346</v>
      </c>
      <c r="D3614" s="20">
        <v>-2.697090170173827E-2</v>
      </c>
      <c r="F3614" s="20">
        <v>87.272064186725018</v>
      </c>
      <c r="G3614" s="20">
        <v>1.4013333333333333</v>
      </c>
    </row>
    <row r="3615" spans="1:7" x14ac:dyDescent="0.35">
      <c r="A3615" s="20">
        <v>3591</v>
      </c>
      <c r="B3615" s="20">
        <v>14.090585409276756</v>
      </c>
      <c r="C3615" s="20">
        <v>-12.340585409276756</v>
      </c>
      <c r="D3615" s="20">
        <v>-3.2141182350938123E-2</v>
      </c>
      <c r="F3615" s="20">
        <v>87.296377340141021</v>
      </c>
      <c r="G3615" s="20">
        <v>1.4019999999999999</v>
      </c>
    </row>
    <row r="3616" spans="1:7" x14ac:dyDescent="0.35">
      <c r="A3616" s="20">
        <v>3592</v>
      </c>
      <c r="B3616" s="20">
        <v>-3.9572847914665452</v>
      </c>
      <c r="C3616" s="20">
        <v>5.2297847914665452</v>
      </c>
      <c r="D3616" s="20">
        <v>1.3621028586887796E-2</v>
      </c>
      <c r="F3616" s="20">
        <v>87.320690493557009</v>
      </c>
      <c r="G3616" s="20">
        <v>1.4044444444444444</v>
      </c>
    </row>
    <row r="3617" spans="1:7" x14ac:dyDescent="0.35">
      <c r="A3617" s="20">
        <v>3593</v>
      </c>
      <c r="B3617" s="20">
        <v>8.6215338332939382</v>
      </c>
      <c r="C3617" s="20">
        <v>-7.5152004999606046</v>
      </c>
      <c r="D3617" s="20">
        <v>-1.9573417440271294E-2</v>
      </c>
      <c r="F3617" s="20">
        <v>87.345003646973012</v>
      </c>
      <c r="G3617" s="20">
        <v>1.41</v>
      </c>
    </row>
    <row r="3618" spans="1:7" x14ac:dyDescent="0.35">
      <c r="A3618" s="20">
        <v>3594</v>
      </c>
      <c r="B3618" s="20">
        <v>14.090585409276756</v>
      </c>
      <c r="C3618" s="20">
        <v>-12.831210409276755</v>
      </c>
      <c r="D3618" s="20">
        <v>-3.3419020238521217E-2</v>
      </c>
      <c r="F3618" s="20">
        <v>87.369316800389015</v>
      </c>
      <c r="G3618" s="20">
        <v>1.4108235294117648</v>
      </c>
    </row>
    <row r="3619" spans="1:7" x14ac:dyDescent="0.35">
      <c r="A3619" s="20">
        <v>3595</v>
      </c>
      <c r="B3619" s="20">
        <v>13.543680251678474</v>
      </c>
      <c r="C3619" s="20">
        <v>-12.358680251678473</v>
      </c>
      <c r="D3619" s="20">
        <v>-3.2188310555148585E-2</v>
      </c>
      <c r="F3619" s="20">
        <v>87.393629953805004</v>
      </c>
      <c r="G3619" s="20">
        <v>1.4115384615384616</v>
      </c>
    </row>
    <row r="3620" spans="1:7" x14ac:dyDescent="0.35">
      <c r="A3620" s="20">
        <v>3596</v>
      </c>
      <c r="B3620" s="20">
        <v>16.278206039669882</v>
      </c>
      <c r="C3620" s="20">
        <v>-15.200933312397154</v>
      </c>
      <c r="D3620" s="20">
        <v>-3.9590988052392626E-2</v>
      </c>
      <c r="F3620" s="20">
        <v>87.417943107221006</v>
      </c>
      <c r="G3620" s="20">
        <v>1.411764705882353</v>
      </c>
    </row>
    <row r="3621" spans="1:7" x14ac:dyDescent="0.35">
      <c r="A3621" s="20">
        <v>3597</v>
      </c>
      <c r="B3621" s="20">
        <v>19.559636985259573</v>
      </c>
      <c r="C3621" s="20">
        <v>-18.533636985259573</v>
      </c>
      <c r="D3621" s="20">
        <v>-4.8271049242244235E-2</v>
      </c>
      <c r="F3621" s="20">
        <v>87.442256260637009</v>
      </c>
      <c r="G3621" s="20">
        <v>1.4132510432681749</v>
      </c>
    </row>
    <row r="3622" spans="1:7" x14ac:dyDescent="0.35">
      <c r="A3622" s="20">
        <v>3598</v>
      </c>
      <c r="B3622" s="20">
        <v>17.372016354866446</v>
      </c>
      <c r="C3622" s="20">
        <v>-16.271016354866447</v>
      </c>
      <c r="D3622" s="20">
        <v>-4.2378030405569603E-2</v>
      </c>
      <c r="F3622" s="20">
        <v>87.466569414052998</v>
      </c>
      <c r="G3622" s="20">
        <v>1.4144600000000001</v>
      </c>
    </row>
    <row r="3623" spans="1:7" x14ac:dyDescent="0.35">
      <c r="A3623" s="20">
        <v>3599</v>
      </c>
      <c r="B3623" s="20">
        <v>13.543680251678474</v>
      </c>
      <c r="C3623" s="20">
        <v>-11.523680251678474</v>
      </c>
      <c r="D3623" s="20">
        <v>-3.001354441780971E-2</v>
      </c>
      <c r="F3623" s="20">
        <v>87.490882567469001</v>
      </c>
      <c r="G3623" s="20">
        <v>1.415</v>
      </c>
    </row>
    <row r="3624" spans="1:7" x14ac:dyDescent="0.35">
      <c r="A3624" s="20">
        <v>3600</v>
      </c>
      <c r="B3624" s="20">
        <v>12.44986993648191</v>
      </c>
      <c r="C3624" s="20">
        <v>-11.14986993648191</v>
      </c>
      <c r="D3624" s="20">
        <v>-2.9039951585142092E-2</v>
      </c>
      <c r="F3624" s="20">
        <v>87.515195720885004</v>
      </c>
      <c r="G3624" s="20">
        <v>1.4155</v>
      </c>
    </row>
    <row r="3625" spans="1:7" x14ac:dyDescent="0.35">
      <c r="A3625" s="20">
        <v>3601</v>
      </c>
      <c r="B3625" s="20">
        <v>11.356059621285347</v>
      </c>
      <c r="C3625" s="20">
        <v>-10.312559621285347</v>
      </c>
      <c r="D3625" s="20">
        <v>-2.6859168207975594E-2</v>
      </c>
      <c r="F3625" s="20">
        <v>87.539508874300992</v>
      </c>
      <c r="G3625" s="20">
        <v>1.4156666666666666</v>
      </c>
    </row>
    <row r="3626" spans="1:7" x14ac:dyDescent="0.35">
      <c r="A3626" s="20">
        <v>3602</v>
      </c>
      <c r="B3626" s="20">
        <v>-5.0510951066631087</v>
      </c>
      <c r="C3626" s="20">
        <v>6.0515951066631084</v>
      </c>
      <c r="D3626" s="20">
        <v>1.5761442053720463E-2</v>
      </c>
      <c r="F3626" s="20">
        <v>87.563822027716995</v>
      </c>
      <c r="G3626" s="20">
        <v>1.4165000000000001</v>
      </c>
    </row>
    <row r="3627" spans="1:7" x14ac:dyDescent="0.35">
      <c r="A3627" s="20">
        <v>3603</v>
      </c>
      <c r="B3627" s="20">
        <v>11.356059621285347</v>
      </c>
      <c r="C3627" s="20">
        <v>-9.6493929546186799</v>
      </c>
      <c r="D3627" s="20">
        <v>-2.5131943764767729E-2</v>
      </c>
      <c r="F3627" s="20">
        <v>87.588135181132998</v>
      </c>
      <c r="G3627" s="20">
        <v>1.4185714285714286</v>
      </c>
    </row>
    <row r="3628" spans="1:7" x14ac:dyDescent="0.35">
      <c r="A3628" s="20">
        <v>3604</v>
      </c>
      <c r="B3628" s="20">
        <v>24.481783403644112</v>
      </c>
      <c r="C3628" s="20">
        <v>-23.353450070310778</v>
      </c>
      <c r="D3628" s="20">
        <v>-6.08243022789774E-2</v>
      </c>
      <c r="F3628" s="20">
        <v>87.612448334548986</v>
      </c>
      <c r="G3628" s="20">
        <v>1.4215</v>
      </c>
    </row>
    <row r="3629" spans="1:7" x14ac:dyDescent="0.35">
      <c r="A3629" s="20">
        <v>3605</v>
      </c>
      <c r="B3629" s="20">
        <v>11.356059621285347</v>
      </c>
      <c r="C3629" s="20">
        <v>-9.516059621285347</v>
      </c>
      <c r="D3629" s="20">
        <v>-2.4784675718885273E-2</v>
      </c>
      <c r="F3629" s="20">
        <v>87.636761487964989</v>
      </c>
      <c r="G3629" s="20">
        <v>1.4236363636363636</v>
      </c>
    </row>
    <row r="3630" spans="1:7" x14ac:dyDescent="0.35">
      <c r="A3630" s="20">
        <v>3606</v>
      </c>
      <c r="B3630" s="20">
        <v>11.356059621285347</v>
      </c>
      <c r="C3630" s="20">
        <v>-10.05339295461868</v>
      </c>
      <c r="D3630" s="20">
        <v>-2.6184165943791568E-2</v>
      </c>
      <c r="F3630" s="20">
        <v>87.661074641380992</v>
      </c>
      <c r="G3630" s="20">
        <v>1.4260827250608272</v>
      </c>
    </row>
    <row r="3631" spans="1:7" x14ac:dyDescent="0.35">
      <c r="A3631" s="20">
        <v>3607</v>
      </c>
      <c r="B3631" s="20">
        <v>19.559636985259573</v>
      </c>
      <c r="C3631" s="20">
        <v>-18.505091530714118</v>
      </c>
      <c r="D3631" s="20">
        <v>-4.8196702310603037E-2</v>
      </c>
      <c r="F3631" s="20">
        <v>87.685387794796981</v>
      </c>
      <c r="G3631" s="20">
        <v>1.4266666666666667</v>
      </c>
    </row>
    <row r="3632" spans="1:7" x14ac:dyDescent="0.35">
      <c r="A3632" s="20">
        <v>3608</v>
      </c>
      <c r="B3632" s="20">
        <v>10.262249306088783</v>
      </c>
      <c r="C3632" s="20">
        <v>-9.2622493060887834</v>
      </c>
      <c r="D3632" s="20">
        <v>-2.4123624127511869E-2</v>
      </c>
      <c r="F3632" s="20">
        <v>87.709700948212983</v>
      </c>
      <c r="G3632" s="20">
        <v>1.4279999999999999</v>
      </c>
    </row>
    <row r="3633" spans="1:7" x14ac:dyDescent="0.35">
      <c r="A3633" s="20">
        <v>3609</v>
      </c>
      <c r="B3633" s="20">
        <v>11.356059621285347</v>
      </c>
      <c r="C3633" s="20">
        <v>-9.8228963559792248</v>
      </c>
      <c r="D3633" s="20">
        <v>-2.5583835168350996E-2</v>
      </c>
      <c r="F3633" s="20">
        <v>87.734014101628986</v>
      </c>
      <c r="G3633" s="20">
        <v>1.4285714285714286</v>
      </c>
    </row>
    <row r="3634" spans="1:7" x14ac:dyDescent="0.35">
      <c r="A3634" s="20">
        <v>3610</v>
      </c>
      <c r="B3634" s="20">
        <v>11.356059621285347</v>
      </c>
      <c r="C3634" s="20">
        <v>-9.7330596212853475</v>
      </c>
      <c r="D3634" s="20">
        <v>-2.5349854463558971E-2</v>
      </c>
      <c r="F3634" s="20">
        <v>87.758327255044975</v>
      </c>
      <c r="G3634" s="20">
        <v>1.4286666666666668</v>
      </c>
    </row>
    <row r="3635" spans="1:7" x14ac:dyDescent="0.35">
      <c r="A3635" s="20">
        <v>3611</v>
      </c>
      <c r="B3635" s="20">
        <v>11.356059621285347</v>
      </c>
      <c r="C3635" s="20">
        <v>-9.9960596212853474</v>
      </c>
      <c r="D3635" s="20">
        <v>-2.6034840684062116E-2</v>
      </c>
      <c r="F3635" s="20">
        <v>87.782640408460978</v>
      </c>
      <c r="G3635" s="20">
        <v>1.4319999999999999</v>
      </c>
    </row>
    <row r="3636" spans="1:7" x14ac:dyDescent="0.35">
      <c r="A3636" s="20">
        <v>3612</v>
      </c>
      <c r="B3636" s="20">
        <v>22.294162773250985</v>
      </c>
      <c r="C3636" s="20">
        <v>-20.850162773250986</v>
      </c>
      <c r="D3636" s="20">
        <v>-5.4304464619484939E-2</v>
      </c>
      <c r="F3636" s="20">
        <v>87.806953561876981</v>
      </c>
      <c r="G3636" s="20">
        <v>1.4333333333333333</v>
      </c>
    </row>
    <row r="3637" spans="1:7" x14ac:dyDescent="0.35">
      <c r="A3637" s="20">
        <v>3613</v>
      </c>
      <c r="B3637" s="20">
        <v>11.356059621285347</v>
      </c>
      <c r="C3637" s="20">
        <v>-10.356059621285347</v>
      </c>
      <c r="D3637" s="20">
        <v>-2.6972464407944742E-2</v>
      </c>
      <c r="F3637" s="20">
        <v>87.831266715292969</v>
      </c>
      <c r="G3637" s="20">
        <v>1.4333333333333333</v>
      </c>
    </row>
    <row r="3638" spans="1:7" x14ac:dyDescent="0.35">
      <c r="A3638" s="20">
        <v>3614</v>
      </c>
      <c r="B3638" s="20">
        <v>11.356059621285347</v>
      </c>
      <c r="C3638" s="20">
        <v>-10.348059621285348</v>
      </c>
      <c r="D3638" s="20">
        <v>-2.6951628325191799E-2</v>
      </c>
      <c r="F3638" s="20">
        <v>87.855579868708972</v>
      </c>
      <c r="G3638" s="20">
        <v>1.4345666666666668</v>
      </c>
    </row>
    <row r="3639" spans="1:7" x14ac:dyDescent="0.35">
      <c r="A3639" s="20">
        <v>3615</v>
      </c>
      <c r="B3639" s="20">
        <v>11.356059621285347</v>
      </c>
      <c r="C3639" s="20">
        <v>-10.288059621285347</v>
      </c>
      <c r="D3639" s="20">
        <v>-2.6795357704544692E-2</v>
      </c>
      <c r="F3639" s="20">
        <v>87.879893022124975</v>
      </c>
      <c r="G3639" s="20">
        <v>1.436523076923077</v>
      </c>
    </row>
    <row r="3640" spans="1:7" x14ac:dyDescent="0.35">
      <c r="A3640" s="20">
        <v>3616</v>
      </c>
      <c r="B3640" s="20">
        <v>11.356059621285347</v>
      </c>
      <c r="C3640" s="20">
        <v>-10.108059621285348</v>
      </c>
      <c r="D3640" s="20">
        <v>-2.6326545842603379E-2</v>
      </c>
      <c r="F3640" s="20">
        <v>87.904206175540963</v>
      </c>
      <c r="G3640" s="20">
        <v>1.4394736842105262</v>
      </c>
    </row>
    <row r="3641" spans="1:7" x14ac:dyDescent="0.35">
      <c r="A3641" s="20">
        <v>3617</v>
      </c>
      <c r="B3641" s="20">
        <v>19.559636985259573</v>
      </c>
      <c r="C3641" s="20">
        <v>-18.370447796070383</v>
      </c>
      <c r="D3641" s="20">
        <v>-4.784602131095269E-2</v>
      </c>
      <c r="F3641" s="20">
        <v>87.928519328956966</v>
      </c>
      <c r="G3641" s="20">
        <v>1.44</v>
      </c>
    </row>
    <row r="3642" spans="1:7" x14ac:dyDescent="0.35">
      <c r="A3642" s="20">
        <v>3618</v>
      </c>
      <c r="B3642" s="20">
        <v>11.356059621285347</v>
      </c>
      <c r="C3642" s="20">
        <v>-10.346059621285347</v>
      </c>
      <c r="D3642" s="20">
        <v>-2.694641930450356E-2</v>
      </c>
      <c r="F3642" s="20">
        <v>87.952832482372969</v>
      </c>
      <c r="G3642" s="20">
        <v>1.4400583333333332</v>
      </c>
    </row>
    <row r="3643" spans="1:7" x14ac:dyDescent="0.35">
      <c r="A3643" s="20">
        <v>3619</v>
      </c>
      <c r="B3643" s="20">
        <v>10.262249306088783</v>
      </c>
      <c r="C3643" s="20">
        <v>-9.1322493060887844</v>
      </c>
      <c r="D3643" s="20">
        <v>-2.3785037782776478E-2</v>
      </c>
      <c r="F3643" s="20">
        <v>87.977145635788958</v>
      </c>
      <c r="G3643" s="20">
        <v>1.4406666666666668</v>
      </c>
    </row>
    <row r="3644" spans="1:7" x14ac:dyDescent="0.35">
      <c r="A3644" s="20">
        <v>3620</v>
      </c>
      <c r="B3644" s="20">
        <v>10.809154463687065</v>
      </c>
      <c r="C3644" s="20">
        <v>-9.7572497017823032</v>
      </c>
      <c r="D3644" s="20">
        <v>-2.5412857778438349E-2</v>
      </c>
      <c r="F3644" s="20">
        <v>88.00145878920496</v>
      </c>
      <c r="G3644" s="20">
        <v>1.4428571428571428</v>
      </c>
    </row>
    <row r="3645" spans="1:7" x14ac:dyDescent="0.35">
      <c r="A3645" s="20">
        <v>3621</v>
      </c>
      <c r="B3645" s="20">
        <v>14.637490566875037</v>
      </c>
      <c r="C3645" s="20">
        <v>-13.540157233541704</v>
      </c>
      <c r="D3645" s="20">
        <v>-3.526547957574918E-2</v>
      </c>
      <c r="F3645" s="20">
        <v>88.025771942620963</v>
      </c>
      <c r="G3645" s="20">
        <v>1.4431375</v>
      </c>
    </row>
    <row r="3646" spans="1:7" x14ac:dyDescent="0.35">
      <c r="A3646" s="20">
        <v>3622</v>
      </c>
      <c r="B3646" s="20">
        <v>9.7153441484905017</v>
      </c>
      <c r="C3646" s="20">
        <v>-8.7143541484905018</v>
      </c>
      <c r="D3646" s="20">
        <v>-2.2696625522054752E-2</v>
      </c>
      <c r="F3646" s="20">
        <v>88.050085096036952</v>
      </c>
      <c r="G3646" s="20">
        <v>1.443746</v>
      </c>
    </row>
    <row r="3647" spans="1:7" x14ac:dyDescent="0.35">
      <c r="A3647" s="20">
        <v>3623</v>
      </c>
      <c r="B3647" s="20">
        <v>17.918921512464728</v>
      </c>
      <c r="C3647" s="20">
        <v>-16.718921512464728</v>
      </c>
      <c r="D3647" s="20">
        <v>-4.3544604021718315E-2</v>
      </c>
      <c r="F3647" s="20">
        <v>88.074398249452955</v>
      </c>
      <c r="G3647" s="20">
        <v>1.444</v>
      </c>
    </row>
    <row r="3648" spans="1:7" x14ac:dyDescent="0.35">
      <c r="A3648" s="20">
        <v>3624</v>
      </c>
      <c r="B3648" s="20">
        <v>-5.0510951066631087</v>
      </c>
      <c r="C3648" s="20">
        <v>6.1004284399964419</v>
      </c>
      <c r="D3648" s="20">
        <v>1.5888628975524913E-2</v>
      </c>
      <c r="F3648" s="20">
        <v>88.098711402868958</v>
      </c>
      <c r="G3648" s="20">
        <v>1.4450000000000001</v>
      </c>
    </row>
    <row r="3649" spans="1:7" x14ac:dyDescent="0.35">
      <c r="A3649" s="20">
        <v>3625</v>
      </c>
      <c r="B3649" s="20">
        <v>11.356059621285347</v>
      </c>
      <c r="C3649" s="20">
        <v>-10.32939295461868</v>
      </c>
      <c r="D3649" s="20">
        <v>-2.6903010798768251E-2</v>
      </c>
      <c r="F3649" s="20">
        <v>88.123024556284946</v>
      </c>
      <c r="G3649" s="20">
        <v>1.445425</v>
      </c>
    </row>
    <row r="3650" spans="1:7" x14ac:dyDescent="0.35">
      <c r="A3650" s="20">
        <v>3626</v>
      </c>
      <c r="B3650" s="20">
        <v>16.278206039669882</v>
      </c>
      <c r="C3650" s="20">
        <v>-15.259956039669882</v>
      </c>
      <c r="D3650" s="20">
        <v>-3.9744713356112522E-2</v>
      </c>
      <c r="F3650" s="20">
        <v>88.147337709700949</v>
      </c>
      <c r="G3650" s="20">
        <v>1.4458441666666668</v>
      </c>
    </row>
    <row r="3651" spans="1:7" x14ac:dyDescent="0.35">
      <c r="A3651" s="20">
        <v>3627</v>
      </c>
      <c r="B3651" s="20">
        <v>-0.12894868827857309</v>
      </c>
      <c r="C3651" s="20">
        <v>1.1289486882785731</v>
      </c>
      <c r="D3651" s="20">
        <v>2.9403585366004621E-3</v>
      </c>
      <c r="F3651" s="20">
        <v>88.171650863116952</v>
      </c>
      <c r="G3651" s="20">
        <v>1.4511000000000001</v>
      </c>
    </row>
    <row r="3652" spans="1:7" x14ac:dyDescent="0.35">
      <c r="A3652" s="20">
        <v>3628</v>
      </c>
      <c r="B3652" s="20">
        <v>-5.0510951066631087</v>
      </c>
      <c r="C3652" s="20">
        <v>5.0510951066631087</v>
      </c>
      <c r="D3652" s="20">
        <v>1.3155629454429987E-2</v>
      </c>
      <c r="F3652" s="20">
        <v>88.19596401653294</v>
      </c>
      <c r="G3652" s="20">
        <v>1.4514</v>
      </c>
    </row>
    <row r="3653" spans="1:7" x14ac:dyDescent="0.35">
      <c r="A3653" s="20">
        <v>3629</v>
      </c>
      <c r="B3653" s="20">
        <v>-3.9572847914665452</v>
      </c>
      <c r="C3653" s="20">
        <v>3.9572867914665451</v>
      </c>
      <c r="D3653" s="20">
        <v>1.0306794383017797E-2</v>
      </c>
      <c r="F3653" s="20">
        <v>88.220277169948943</v>
      </c>
      <c r="G3653" s="20">
        <v>1.4529411764705882</v>
      </c>
    </row>
    <row r="3654" spans="1:7" x14ac:dyDescent="0.35">
      <c r="A3654" s="20">
        <v>3630</v>
      </c>
      <c r="B3654" s="20">
        <v>11.356059621285347</v>
      </c>
      <c r="C3654" s="20">
        <v>-11.355726287952013</v>
      </c>
      <c r="D3654" s="20">
        <v>-2.9576106581948453E-2</v>
      </c>
      <c r="F3654" s="20">
        <v>88.244590323364946</v>
      </c>
      <c r="G3654" s="20">
        <v>1.4533333333333334</v>
      </c>
    </row>
    <row r="3655" spans="1:7" x14ac:dyDescent="0.35">
      <c r="A3655" s="20">
        <v>3631</v>
      </c>
      <c r="B3655" s="20">
        <v>14.090585409276756</v>
      </c>
      <c r="C3655" s="20">
        <v>-13.5803514911481</v>
      </c>
      <c r="D3655" s="20">
        <v>-3.5370165935459198E-2</v>
      </c>
      <c r="F3655" s="20">
        <v>88.268903476780935</v>
      </c>
      <c r="G3655" s="20">
        <v>1.454</v>
      </c>
    </row>
    <row r="3656" spans="1:7" x14ac:dyDescent="0.35">
      <c r="A3656" s="20">
        <v>3632</v>
      </c>
      <c r="B3656" s="20">
        <v>16.825111197268164</v>
      </c>
      <c r="C3656" s="20">
        <v>-16.625111197268165</v>
      </c>
      <c r="D3656" s="20">
        <v>-4.3300274085403857E-2</v>
      </c>
      <c r="F3656" s="20">
        <v>88.293216630196937</v>
      </c>
      <c r="G3656" s="20">
        <v>1.454</v>
      </c>
    </row>
    <row r="3657" spans="1:7" x14ac:dyDescent="0.35">
      <c r="A3657" s="20">
        <v>3633</v>
      </c>
      <c r="B3657" s="20">
        <v>3.6993874149094026</v>
      </c>
      <c r="C3657" s="20">
        <v>-3.3469874149094028</v>
      </c>
      <c r="D3657" s="20">
        <v>-8.7172633437656993E-3</v>
      </c>
      <c r="F3657" s="20">
        <v>88.31752978361294</v>
      </c>
      <c r="G3657" s="20">
        <v>1.4550000000000001</v>
      </c>
    </row>
    <row r="3658" spans="1:7" x14ac:dyDescent="0.35">
      <c r="A3658" s="20">
        <v>3634</v>
      </c>
      <c r="B3658" s="20">
        <v>1.5117667845162721</v>
      </c>
      <c r="C3658" s="20">
        <v>-1.4693001178496055</v>
      </c>
      <c r="D3658" s="20">
        <v>-3.8268073555537069E-3</v>
      </c>
      <c r="F3658" s="20">
        <v>88.341842937028929</v>
      </c>
      <c r="G3658" s="20">
        <v>1.4570000000000001</v>
      </c>
    </row>
    <row r="3659" spans="1:7" x14ac:dyDescent="0.35">
      <c r="A3659" s="20">
        <v>3635</v>
      </c>
      <c r="B3659" s="20">
        <v>11.356059621285347</v>
      </c>
      <c r="C3659" s="20">
        <v>-10.991488192713918</v>
      </c>
      <c r="D3659" s="20">
        <v>-2.8627444695178847E-2</v>
      </c>
      <c r="F3659" s="20">
        <v>88.366156090444932</v>
      </c>
      <c r="G3659" s="20">
        <v>1.4570000000000001</v>
      </c>
    </row>
    <row r="3660" spans="1:7" x14ac:dyDescent="0.35">
      <c r="A3660" s="20">
        <v>3636</v>
      </c>
      <c r="B3660" s="20">
        <v>8.6215338332939382</v>
      </c>
      <c r="C3660" s="20">
        <v>-8.6215338332939382</v>
      </c>
      <c r="D3660" s="20">
        <v>-2.2454874050980973E-2</v>
      </c>
      <c r="F3660" s="20">
        <v>88.390469243860935</v>
      </c>
      <c r="G3660" s="20">
        <v>1.4585714285714286</v>
      </c>
    </row>
    <row r="3661" spans="1:7" x14ac:dyDescent="0.35">
      <c r="A3661" s="20">
        <v>3637</v>
      </c>
      <c r="B3661" s="20">
        <v>11.356059621285347</v>
      </c>
      <c r="C3661" s="20">
        <v>-11.04739295461868</v>
      </c>
      <c r="D3661" s="20">
        <v>-2.8773049225845275E-2</v>
      </c>
      <c r="F3661" s="20">
        <v>88.414782397276923</v>
      </c>
      <c r="G3661" s="20">
        <v>1.4588000000000001</v>
      </c>
    </row>
    <row r="3662" spans="1:7" x14ac:dyDescent="0.35">
      <c r="A3662" s="20">
        <v>3638</v>
      </c>
      <c r="B3662" s="20">
        <v>-5.0510951066631087</v>
      </c>
      <c r="C3662" s="20">
        <v>5.1165496521176541</v>
      </c>
      <c r="D3662" s="20">
        <v>1.3326106495135919E-2</v>
      </c>
      <c r="F3662" s="20">
        <v>88.439095550692926</v>
      </c>
      <c r="G3662" s="20">
        <v>1.46</v>
      </c>
    </row>
    <row r="3663" spans="1:7" x14ac:dyDescent="0.35">
      <c r="A3663" s="20">
        <v>3639</v>
      </c>
      <c r="B3663" s="20">
        <v>-5.0510951066631087</v>
      </c>
      <c r="C3663" s="20">
        <v>5.0511351066631089</v>
      </c>
      <c r="D3663" s="20">
        <v>1.3155733634843752E-2</v>
      </c>
      <c r="F3663" s="20">
        <v>88.463408704108929</v>
      </c>
      <c r="G3663" s="20">
        <v>1.4608079999999999</v>
      </c>
    </row>
    <row r="3664" spans="1:7" x14ac:dyDescent="0.35">
      <c r="A3664" s="20">
        <v>3640</v>
      </c>
      <c r="B3664" s="20">
        <v>11.356059621285347</v>
      </c>
      <c r="C3664" s="20">
        <v>-11.301059621285347</v>
      </c>
      <c r="D3664" s="20">
        <v>-2.9433726683136648E-2</v>
      </c>
      <c r="F3664" s="20">
        <v>88.487721857524917</v>
      </c>
      <c r="G3664" s="20">
        <v>1.4612318374694613</v>
      </c>
    </row>
    <row r="3665" spans="1:7" x14ac:dyDescent="0.35">
      <c r="A3665" s="20">
        <v>3641</v>
      </c>
      <c r="B3665" s="20">
        <v>17.918921512464728</v>
      </c>
      <c r="C3665" s="20">
        <v>-17.918921512464728</v>
      </c>
      <c r="D3665" s="20">
        <v>-4.6670016434660413E-2</v>
      </c>
      <c r="F3665" s="20">
        <v>88.51203501094092</v>
      </c>
      <c r="G3665" s="20">
        <v>1.4638888888888888</v>
      </c>
    </row>
    <row r="3666" spans="1:7" x14ac:dyDescent="0.35">
      <c r="A3666" s="20">
        <v>3642</v>
      </c>
      <c r="B3666" s="20">
        <v>5.3401028877042478</v>
      </c>
      <c r="C3666" s="20">
        <v>-5.3186743162756764</v>
      </c>
      <c r="D3666" s="20">
        <v>-1.3852542273736949E-2</v>
      </c>
      <c r="F3666" s="20">
        <v>88.536348164356923</v>
      </c>
      <c r="G3666" s="20">
        <v>1.4650000000000001</v>
      </c>
    </row>
    <row r="3667" spans="1:7" x14ac:dyDescent="0.35">
      <c r="A3667" s="20">
        <v>3643</v>
      </c>
      <c r="B3667" s="20">
        <v>5.8870080453025295</v>
      </c>
      <c r="C3667" s="20">
        <v>-5.8870080453025295</v>
      </c>
      <c r="D3667" s="20">
        <v>-1.5332773349898781E-2</v>
      </c>
      <c r="F3667" s="20">
        <v>88.560661317772912</v>
      </c>
      <c r="G3667" s="20">
        <v>1.4653333333333334</v>
      </c>
    </row>
    <row r="3668" spans="1:7" x14ac:dyDescent="0.35">
      <c r="A3668" s="20">
        <v>3644</v>
      </c>
      <c r="B3668" s="20">
        <v>12.44986993648191</v>
      </c>
      <c r="C3668" s="20">
        <v>-12.285669936481911</v>
      </c>
      <c r="D3668" s="20">
        <v>-3.1998154433991795E-2</v>
      </c>
      <c r="F3668" s="20">
        <v>88.584974471188914</v>
      </c>
      <c r="G3668" s="20">
        <v>1.465395775862069</v>
      </c>
    </row>
    <row r="3669" spans="1:7" x14ac:dyDescent="0.35">
      <c r="A3669" s="20">
        <v>3645</v>
      </c>
      <c r="B3669" s="20">
        <v>10.809154463687065</v>
      </c>
      <c r="C3669" s="20">
        <v>-10.808154463687066</v>
      </c>
      <c r="D3669" s="20">
        <v>-2.8149950101502605E-2</v>
      </c>
      <c r="F3669" s="20">
        <v>88.609287624604917</v>
      </c>
      <c r="G3669" s="20">
        <v>1.466</v>
      </c>
    </row>
    <row r="3670" spans="1:7" x14ac:dyDescent="0.35">
      <c r="A3670" s="20">
        <v>3646</v>
      </c>
      <c r="B3670" s="20">
        <v>10.809154463687065</v>
      </c>
      <c r="C3670" s="20">
        <v>-10.761054463687065</v>
      </c>
      <c r="D3670" s="20">
        <v>-2.8027277664294626E-2</v>
      </c>
      <c r="F3670" s="20">
        <v>88.633600778020906</v>
      </c>
      <c r="G3670" s="20">
        <v>1.4688749999999999</v>
      </c>
    </row>
    <row r="3671" spans="1:7" x14ac:dyDescent="0.35">
      <c r="A3671" s="20">
        <v>3647</v>
      </c>
      <c r="B3671" s="20">
        <v>3.1524822573111209</v>
      </c>
      <c r="C3671" s="20">
        <v>-3.0924822573111208</v>
      </c>
      <c r="D3671" s="20">
        <v>-8.0544020281694863E-3</v>
      </c>
      <c r="F3671" s="20">
        <v>88.657913931436909</v>
      </c>
      <c r="G3671" s="20">
        <v>1.4697777777777778</v>
      </c>
    </row>
    <row r="3672" spans="1:7" x14ac:dyDescent="0.35">
      <c r="A3672" s="20">
        <v>3648</v>
      </c>
      <c r="B3672" s="20">
        <v>11.356059621285347</v>
      </c>
      <c r="C3672" s="20">
        <v>-10.352234621285348</v>
      </c>
      <c r="D3672" s="20">
        <v>-2.6962502155878493E-2</v>
      </c>
      <c r="F3672" s="20">
        <v>88.682227084852912</v>
      </c>
      <c r="G3672" s="20">
        <v>1.4723377</v>
      </c>
    </row>
    <row r="3673" spans="1:7" x14ac:dyDescent="0.35">
      <c r="A3673" s="20">
        <v>3649</v>
      </c>
      <c r="B3673" s="20">
        <v>13.543680251678474</v>
      </c>
      <c r="C3673" s="20">
        <v>-12.503680251678475</v>
      </c>
      <c r="D3673" s="20">
        <v>-3.2565964555045762E-2</v>
      </c>
      <c r="F3673" s="20">
        <v>88.7065402382689</v>
      </c>
      <c r="G3673" s="20">
        <v>1.473265306122449</v>
      </c>
    </row>
    <row r="3674" spans="1:7" x14ac:dyDescent="0.35">
      <c r="A3674" s="20">
        <v>3650</v>
      </c>
      <c r="B3674" s="20">
        <v>16.278206039669882</v>
      </c>
      <c r="C3674" s="20">
        <v>-15.278206039669882</v>
      </c>
      <c r="D3674" s="20">
        <v>-3.9792245669892687E-2</v>
      </c>
      <c r="F3674" s="20">
        <v>88.730853391684903</v>
      </c>
      <c r="G3674" s="20">
        <v>1.476</v>
      </c>
    </row>
    <row r="3675" spans="1:7" x14ac:dyDescent="0.35">
      <c r="A3675" s="20">
        <v>3651</v>
      </c>
      <c r="B3675" s="20">
        <v>9.7153441484905017</v>
      </c>
      <c r="C3675" s="20">
        <v>-8.6753441484905025</v>
      </c>
      <c r="D3675" s="20">
        <v>-2.2595023573530694E-2</v>
      </c>
      <c r="F3675" s="20">
        <v>88.755166545100906</v>
      </c>
      <c r="G3675" s="20">
        <v>1.4766666666666666</v>
      </c>
    </row>
    <row r="3676" spans="1:7" x14ac:dyDescent="0.35">
      <c r="A3676" s="20">
        <v>3652</v>
      </c>
      <c r="B3676" s="20">
        <v>21.747257615652703</v>
      </c>
      <c r="C3676" s="20">
        <v>-19.240590948986036</v>
      </c>
      <c r="D3676" s="20">
        <v>-5.0112318153585321E-2</v>
      </c>
      <c r="F3676" s="20">
        <v>88.779479698516894</v>
      </c>
      <c r="G3676" s="20">
        <v>1.4775</v>
      </c>
    </row>
    <row r="3677" spans="1:7" x14ac:dyDescent="0.35">
      <c r="A3677" s="20">
        <v>3653</v>
      </c>
      <c r="B3677" s="20">
        <v>11.356059621285347</v>
      </c>
      <c r="C3677" s="20">
        <v>-10.351059621285348</v>
      </c>
      <c r="D3677" s="20">
        <v>-2.6959441856224155E-2</v>
      </c>
      <c r="F3677" s="20">
        <v>88.803792851932897</v>
      </c>
      <c r="G3677" s="20">
        <v>1.4794</v>
      </c>
    </row>
    <row r="3678" spans="1:7" x14ac:dyDescent="0.35">
      <c r="A3678" s="20">
        <v>3654</v>
      </c>
      <c r="B3678" s="20">
        <v>15.184395724473321</v>
      </c>
      <c r="C3678" s="20">
        <v>-13.440395724473321</v>
      </c>
      <c r="D3678" s="20">
        <v>-3.5005649693435711E-2</v>
      </c>
      <c r="F3678" s="20">
        <v>88.828106005348886</v>
      </c>
      <c r="G3678" s="20">
        <v>1.48</v>
      </c>
    </row>
    <row r="3679" spans="1:7" x14ac:dyDescent="0.35">
      <c r="A3679" s="20">
        <v>3655</v>
      </c>
      <c r="B3679" s="20">
        <v>11.356059621285347</v>
      </c>
      <c r="C3679" s="20">
        <v>-10.193459621285347</v>
      </c>
      <c r="D3679" s="20">
        <v>-2.6548971025991092E-2</v>
      </c>
      <c r="F3679" s="20">
        <v>88.852419158764889</v>
      </c>
      <c r="G3679" s="20">
        <v>1.4804999999999999</v>
      </c>
    </row>
    <row r="3680" spans="1:7" x14ac:dyDescent="0.35">
      <c r="A3680" s="20">
        <v>3656</v>
      </c>
      <c r="B3680" s="20">
        <v>11.356059621285347</v>
      </c>
      <c r="C3680" s="20">
        <v>-10.297859621285347</v>
      </c>
      <c r="D3680" s="20">
        <v>-2.6820881905917054E-2</v>
      </c>
      <c r="F3680" s="20">
        <v>88.876732312180891</v>
      </c>
      <c r="G3680" s="20">
        <v>1.4810000000000001</v>
      </c>
    </row>
    <row r="3681" spans="1:7" x14ac:dyDescent="0.35">
      <c r="A3681" s="20">
        <v>3657</v>
      </c>
      <c r="B3681" s="20">
        <v>15.184395724473321</v>
      </c>
      <c r="C3681" s="20">
        <v>-14.076895724473321</v>
      </c>
      <c r="D3681" s="20">
        <v>-3.6663420527467086E-2</v>
      </c>
      <c r="F3681" s="20">
        <v>88.90104546559688</v>
      </c>
      <c r="G3681" s="20">
        <v>1.4813333333333334</v>
      </c>
    </row>
    <row r="3682" spans="1:7" x14ac:dyDescent="0.35">
      <c r="A3682" s="20">
        <v>3658</v>
      </c>
      <c r="B3682" s="20">
        <v>2.0586719421145574</v>
      </c>
      <c r="C3682" s="20">
        <v>-1.0520052754478908</v>
      </c>
      <c r="D3682" s="20">
        <v>-2.7399586219711762E-3</v>
      </c>
      <c r="F3682" s="20">
        <v>88.925358619012883</v>
      </c>
      <c r="G3682" s="20">
        <v>1.4830000000000001</v>
      </c>
    </row>
    <row r="3683" spans="1:7" x14ac:dyDescent="0.35">
      <c r="A3683" s="20">
        <v>3659</v>
      </c>
      <c r="B3683" s="20">
        <v>12.996775094080192</v>
      </c>
      <c r="C3683" s="20">
        <v>-11.976441760746859</v>
      </c>
      <c r="D3683" s="20">
        <v>-3.1192766451596982E-2</v>
      </c>
      <c r="F3683" s="20">
        <v>88.949671772428886</v>
      </c>
      <c r="G3683" s="20">
        <v>1.4833229411764706</v>
      </c>
    </row>
    <row r="3684" spans="1:7" x14ac:dyDescent="0.35">
      <c r="A3684" s="20">
        <v>3660</v>
      </c>
      <c r="B3684" s="20">
        <v>14.090585409276756</v>
      </c>
      <c r="C3684" s="20">
        <v>-13.090585409276756</v>
      </c>
      <c r="D3684" s="20">
        <v>-3.4094565109026934E-2</v>
      </c>
      <c r="F3684" s="20">
        <v>88.973984925844874</v>
      </c>
      <c r="G3684" s="20">
        <v>1.4888888888888889</v>
      </c>
    </row>
    <row r="3685" spans="1:7" x14ac:dyDescent="0.35">
      <c r="A3685" s="20">
        <v>3661</v>
      </c>
      <c r="B3685" s="20">
        <v>15.184395724473321</v>
      </c>
      <c r="C3685" s="20">
        <v>-14.074395724473321</v>
      </c>
      <c r="D3685" s="20">
        <v>-3.6656909251606792E-2</v>
      </c>
      <c r="F3685" s="20">
        <v>88.998298079260877</v>
      </c>
      <c r="G3685" s="20">
        <v>1.49</v>
      </c>
    </row>
    <row r="3686" spans="1:7" x14ac:dyDescent="0.35">
      <c r="A3686" s="20">
        <v>3662</v>
      </c>
      <c r="B3686" s="20">
        <v>11.356059621285347</v>
      </c>
      <c r="C3686" s="20">
        <v>-10.341809621285346</v>
      </c>
      <c r="D3686" s="20">
        <v>-2.6935350135541054E-2</v>
      </c>
      <c r="F3686" s="20">
        <v>89.02261123267688</v>
      </c>
      <c r="G3686" s="20">
        <v>1.4907142857142857</v>
      </c>
    </row>
    <row r="3687" spans="1:7" x14ac:dyDescent="0.35">
      <c r="A3687" s="20">
        <v>3663</v>
      </c>
      <c r="B3687" s="20">
        <v>-5.0510951066631087</v>
      </c>
      <c r="C3687" s="20">
        <v>6.0910951066631087</v>
      </c>
      <c r="D3687" s="20">
        <v>1.586432021231314E-2</v>
      </c>
      <c r="F3687" s="20">
        <v>89.046924386092869</v>
      </c>
      <c r="G3687" s="20">
        <v>1.4974666666666667</v>
      </c>
    </row>
    <row r="3688" spans="1:7" x14ac:dyDescent="0.35">
      <c r="A3688" s="20">
        <v>3664</v>
      </c>
      <c r="B3688" s="20">
        <v>20.106542142857855</v>
      </c>
      <c r="C3688" s="20">
        <v>-19.012792142857855</v>
      </c>
      <c r="D3688" s="20">
        <v>-4.9519013806646646E-2</v>
      </c>
      <c r="F3688" s="20">
        <v>89.071237539508871</v>
      </c>
      <c r="G3688" s="20">
        <v>1.5</v>
      </c>
    </row>
    <row r="3689" spans="1:7" x14ac:dyDescent="0.35">
      <c r="A3689" s="20">
        <v>3665</v>
      </c>
      <c r="B3689" s="20">
        <v>21.747257615652703</v>
      </c>
      <c r="C3689" s="20">
        <v>-20.595644712426896</v>
      </c>
      <c r="D3689" s="20">
        <v>-5.3641569697303632E-2</v>
      </c>
      <c r="F3689" s="20">
        <v>89.095550692924874</v>
      </c>
      <c r="G3689" s="20">
        <v>1.5</v>
      </c>
    </row>
    <row r="3690" spans="1:7" x14ac:dyDescent="0.35">
      <c r="A3690" s="20">
        <v>3666</v>
      </c>
      <c r="B3690" s="20">
        <v>15.731300882071602</v>
      </c>
      <c r="C3690" s="20">
        <v>-14.731300882071602</v>
      </c>
      <c r="D3690" s="20">
        <v>-3.8367825529676249E-2</v>
      </c>
      <c r="F3690" s="20">
        <v>89.119863846340863</v>
      </c>
      <c r="G3690" s="20">
        <v>1.5001875</v>
      </c>
    </row>
    <row r="3691" spans="1:7" x14ac:dyDescent="0.35">
      <c r="A3691" s="20">
        <v>3667</v>
      </c>
      <c r="B3691" s="20">
        <v>11.356059621285347</v>
      </c>
      <c r="C3691" s="20">
        <v>-10.324356287952014</v>
      </c>
      <c r="D3691" s="20">
        <v>-2.6889892748335045E-2</v>
      </c>
      <c r="F3691" s="20">
        <v>89.144176999756866</v>
      </c>
      <c r="G3691" s="20">
        <v>1.5034814814814814</v>
      </c>
    </row>
    <row r="3692" spans="1:7" x14ac:dyDescent="0.35">
      <c r="A3692" s="20">
        <v>3668</v>
      </c>
      <c r="B3692" s="20">
        <v>15.184395724473321</v>
      </c>
      <c r="C3692" s="20">
        <v>-14.149395724473321</v>
      </c>
      <c r="D3692" s="20">
        <v>-3.6852247527415671E-2</v>
      </c>
      <c r="F3692" s="20">
        <v>89.168490153172868</v>
      </c>
      <c r="G3692" s="20">
        <v>1.5075000000000001</v>
      </c>
    </row>
    <row r="3693" spans="1:7" x14ac:dyDescent="0.35">
      <c r="A3693" s="20">
        <v>3669</v>
      </c>
      <c r="B3693" s="20">
        <v>11.356059621285347</v>
      </c>
      <c r="C3693" s="20">
        <v>-9.9740596212853472</v>
      </c>
      <c r="D3693" s="20">
        <v>-2.5977541456491508E-2</v>
      </c>
      <c r="F3693" s="20">
        <v>89.192803306588857</v>
      </c>
      <c r="G3693" s="20">
        <v>1.508</v>
      </c>
    </row>
    <row r="3694" spans="1:7" x14ac:dyDescent="0.35">
      <c r="A3694" s="20">
        <v>3670</v>
      </c>
      <c r="B3694" s="20">
        <v>20.653447300456136</v>
      </c>
      <c r="C3694" s="20">
        <v>-19.557992755001592</v>
      </c>
      <c r="D3694" s="20">
        <v>-5.0938994440594708E-2</v>
      </c>
      <c r="F3694" s="20">
        <v>89.21711646000486</v>
      </c>
      <c r="G3694" s="20">
        <v>1.5164</v>
      </c>
    </row>
    <row r="3695" spans="1:7" x14ac:dyDescent="0.35">
      <c r="A3695" s="20">
        <v>3671</v>
      </c>
      <c r="B3695" s="20">
        <v>16.278206039669882</v>
      </c>
      <c r="C3695" s="20">
        <v>-15.269634611098454</v>
      </c>
      <c r="D3695" s="20">
        <v>-3.9769921295514529E-2</v>
      </c>
      <c r="F3695" s="20">
        <v>89.241429613420863</v>
      </c>
      <c r="G3695" s="20">
        <v>1.5183333333333333</v>
      </c>
    </row>
    <row r="3696" spans="1:7" x14ac:dyDescent="0.35">
      <c r="A3696" s="20">
        <v>3672</v>
      </c>
      <c r="B3696" s="20">
        <v>11.356059621285347</v>
      </c>
      <c r="C3696" s="20">
        <v>-10.340726287952013</v>
      </c>
      <c r="D3696" s="20">
        <v>-2.6932528582668258E-2</v>
      </c>
      <c r="F3696" s="20">
        <v>89.265742766836851</v>
      </c>
      <c r="G3696" s="20">
        <v>1.52</v>
      </c>
    </row>
    <row r="3697" spans="1:7" x14ac:dyDescent="0.35">
      <c r="A3697" s="20">
        <v>3673</v>
      </c>
      <c r="B3697" s="20">
        <v>9.1684389908922199</v>
      </c>
      <c r="C3697" s="20">
        <v>-8.0321889908922195</v>
      </c>
      <c r="D3697" s="20">
        <v>-2.0919919312692856E-2</v>
      </c>
      <c r="F3697" s="20">
        <v>89.290055920252854</v>
      </c>
      <c r="G3697" s="20">
        <v>1.52</v>
      </c>
    </row>
    <row r="3698" spans="1:7" x14ac:dyDescent="0.35">
      <c r="A3698" s="20">
        <v>3674</v>
      </c>
      <c r="B3698" s="20">
        <v>-5.0510951066631087</v>
      </c>
      <c r="C3698" s="20">
        <v>6.0510951066631087</v>
      </c>
      <c r="D3698" s="20">
        <v>1.5760139798548404E-2</v>
      </c>
      <c r="F3698" s="20">
        <v>89.314369073668857</v>
      </c>
      <c r="G3698" s="20">
        <v>1.5213333333333334</v>
      </c>
    </row>
    <row r="3699" spans="1:7" x14ac:dyDescent="0.35">
      <c r="A3699" s="20">
        <v>3675</v>
      </c>
      <c r="B3699" s="20">
        <v>21.200352458054418</v>
      </c>
      <c r="C3699" s="20">
        <v>-19.800352458054419</v>
      </c>
      <c r="D3699" s="20">
        <v>-5.1570222794193266E-2</v>
      </c>
      <c r="F3699" s="20">
        <v>89.338682227084846</v>
      </c>
      <c r="G3699" s="20">
        <v>1.5260429999999998</v>
      </c>
    </row>
    <row r="3700" spans="1:7" x14ac:dyDescent="0.35">
      <c r="A3700" s="20">
        <v>3676</v>
      </c>
      <c r="B3700" s="20">
        <v>17.918921512464728</v>
      </c>
      <c r="C3700" s="20">
        <v>-16.631421512464726</v>
      </c>
      <c r="D3700" s="20">
        <v>-4.3316709366607947E-2</v>
      </c>
      <c r="F3700" s="20">
        <v>89.362995380500848</v>
      </c>
      <c r="G3700" s="20">
        <v>1.5260869565217392</v>
      </c>
    </row>
    <row r="3701" spans="1:7" x14ac:dyDescent="0.35">
      <c r="A3701" s="20">
        <v>3677</v>
      </c>
      <c r="B3701" s="20">
        <v>16.278206039669882</v>
      </c>
      <c r="C3701" s="20">
        <v>-15.249164373003216</v>
      </c>
      <c r="D3701" s="20">
        <v>-3.9716606348648917E-2</v>
      </c>
      <c r="F3701" s="20">
        <v>89.387308533916851</v>
      </c>
      <c r="G3701" s="20">
        <v>1.5266666666666666</v>
      </c>
    </row>
    <row r="3702" spans="1:7" x14ac:dyDescent="0.35">
      <c r="A3702" s="20">
        <v>3678</v>
      </c>
      <c r="B3702" s="20">
        <v>8.6215338332939382</v>
      </c>
      <c r="C3702" s="20">
        <v>-7.5965338332939378</v>
      </c>
      <c r="D3702" s="20">
        <v>-1.9785250948259593E-2</v>
      </c>
      <c r="F3702" s="20">
        <v>89.41162168733284</v>
      </c>
      <c r="G3702" s="20">
        <v>1.5309999999999999</v>
      </c>
    </row>
    <row r="3703" spans="1:7" x14ac:dyDescent="0.35">
      <c r="A3703" s="20">
        <v>3679</v>
      </c>
      <c r="B3703" s="20">
        <v>8.6215338332939382</v>
      </c>
      <c r="C3703" s="20">
        <v>-7.5205338332939382</v>
      </c>
      <c r="D3703" s="20">
        <v>-1.9587308162106593E-2</v>
      </c>
      <c r="F3703" s="20">
        <v>89.435934840748843</v>
      </c>
      <c r="G3703" s="20">
        <v>1.532</v>
      </c>
    </row>
    <row r="3704" spans="1:7" x14ac:dyDescent="0.35">
      <c r="A3704" s="20">
        <v>3680</v>
      </c>
      <c r="B3704" s="20">
        <v>16.278206039669882</v>
      </c>
      <c r="C3704" s="20">
        <v>-15.150539373003216</v>
      </c>
      <c r="D3704" s="20">
        <v>-3.9459736515960235E-2</v>
      </c>
      <c r="F3704" s="20">
        <v>89.460247994164845</v>
      </c>
      <c r="G3704" s="20">
        <v>1.5331538461538461</v>
      </c>
    </row>
    <row r="3705" spans="1:7" x14ac:dyDescent="0.35">
      <c r="A3705" s="20">
        <v>3681</v>
      </c>
      <c r="B3705" s="20">
        <v>22.294162773250985</v>
      </c>
      <c r="C3705" s="20">
        <v>-21.175162773250985</v>
      </c>
      <c r="D3705" s="20">
        <v>-5.5150930481323419E-2</v>
      </c>
      <c r="F3705" s="20">
        <v>89.484561147580834</v>
      </c>
      <c r="G3705" s="20">
        <v>1.5331632653061225</v>
      </c>
    </row>
    <row r="3706" spans="1:7" x14ac:dyDescent="0.35">
      <c r="A3706" s="20">
        <v>3682</v>
      </c>
      <c r="B3706" s="20">
        <v>9.1684389908922199</v>
      </c>
      <c r="C3706" s="20">
        <v>-7.7764389908922205</v>
      </c>
      <c r="D3706" s="20">
        <v>-2.0253815792184573E-2</v>
      </c>
      <c r="F3706" s="20">
        <v>89.508874300996837</v>
      </c>
      <c r="G3706" s="20">
        <v>1.5333333333333334</v>
      </c>
    </row>
    <row r="3707" spans="1:7" x14ac:dyDescent="0.35">
      <c r="A3707" s="20">
        <v>3683</v>
      </c>
      <c r="B3707" s="20">
        <v>11.356059621285347</v>
      </c>
      <c r="C3707" s="20">
        <v>-10.247488192713918</v>
      </c>
      <c r="D3707" s="20">
        <v>-2.6689688999154745E-2</v>
      </c>
      <c r="F3707" s="20">
        <v>89.53318745441284</v>
      </c>
      <c r="G3707" s="20">
        <v>1.5333333333333334</v>
      </c>
    </row>
    <row r="3708" spans="1:7" x14ac:dyDescent="0.35">
      <c r="A3708" s="20">
        <v>3684</v>
      </c>
      <c r="B3708" s="20">
        <v>11.356059621285347</v>
      </c>
      <c r="C3708" s="20">
        <v>-9.9653929546186806</v>
      </c>
      <c r="D3708" s="20">
        <v>-2.5954969033509148E-2</v>
      </c>
      <c r="F3708" s="20">
        <v>89.557500607828828</v>
      </c>
      <c r="G3708" s="20">
        <v>1.534</v>
      </c>
    </row>
    <row r="3709" spans="1:7" x14ac:dyDescent="0.35">
      <c r="A3709" s="20">
        <v>3685</v>
      </c>
      <c r="B3709" s="20">
        <v>14.090585409276756</v>
      </c>
      <c r="C3709" s="20">
        <v>-13.033585409276755</v>
      </c>
      <c r="D3709" s="20">
        <v>-3.3946108019412183E-2</v>
      </c>
      <c r="F3709" s="20">
        <v>89.581813761244831</v>
      </c>
      <c r="G3709" s="20">
        <v>1.5345200000000001</v>
      </c>
    </row>
    <row r="3710" spans="1:7" x14ac:dyDescent="0.35">
      <c r="A3710" s="20">
        <v>3686</v>
      </c>
      <c r="B3710" s="20">
        <v>19.559636985259573</v>
      </c>
      <c r="C3710" s="20">
        <v>-18.54535127097386</v>
      </c>
      <c r="D3710" s="20">
        <v>-4.8301559220561056E-2</v>
      </c>
      <c r="F3710" s="20">
        <v>89.606126914660834</v>
      </c>
      <c r="G3710" s="20">
        <v>1.5373333333333334</v>
      </c>
    </row>
    <row r="3711" spans="1:7" x14ac:dyDescent="0.35">
      <c r="A3711" s="20">
        <v>3687</v>
      </c>
      <c r="B3711" s="20">
        <v>11.356059621285347</v>
      </c>
      <c r="C3711" s="20">
        <v>-10.353609621285347</v>
      </c>
      <c r="D3711" s="20">
        <v>-2.6966083357601655E-2</v>
      </c>
      <c r="F3711" s="20">
        <v>89.630440068076823</v>
      </c>
      <c r="G3711" s="20">
        <v>1.538</v>
      </c>
    </row>
    <row r="3712" spans="1:7" x14ac:dyDescent="0.35">
      <c r="A3712" s="20">
        <v>3688</v>
      </c>
      <c r="B3712" s="20">
        <v>11.356059621285347</v>
      </c>
      <c r="C3712" s="20">
        <v>-10.26439295461868</v>
      </c>
      <c r="D3712" s="20">
        <v>-2.6733717626400554E-2</v>
      </c>
      <c r="F3712" s="20">
        <v>89.654753221492825</v>
      </c>
      <c r="G3712" s="20">
        <v>1.5390035000000002</v>
      </c>
    </row>
    <row r="3713" spans="1:7" x14ac:dyDescent="0.35">
      <c r="A3713" s="20">
        <v>3689</v>
      </c>
      <c r="B3713" s="20">
        <v>11.902964778883629</v>
      </c>
      <c r="C3713" s="20">
        <v>-10.719631445550295</v>
      </c>
      <c r="D3713" s="20">
        <v>-2.7919390985072803E-2</v>
      </c>
      <c r="F3713" s="20">
        <v>89.679066374908828</v>
      </c>
      <c r="G3713" s="20">
        <v>1.5405897142857143</v>
      </c>
    </row>
    <row r="3714" spans="1:7" x14ac:dyDescent="0.35">
      <c r="A3714" s="20">
        <v>3690</v>
      </c>
      <c r="B3714" s="20">
        <v>11.356059621285347</v>
      </c>
      <c r="C3714" s="20">
        <v>-10.156059621285348</v>
      </c>
      <c r="D3714" s="20">
        <v>-2.6451562339121062E-2</v>
      </c>
      <c r="F3714" s="20">
        <v>89.703379528324817</v>
      </c>
      <c r="G3714" s="20">
        <v>1.5415151515151515</v>
      </c>
    </row>
    <row r="3715" spans="1:7" x14ac:dyDescent="0.35">
      <c r="A3715" s="20">
        <v>3691</v>
      </c>
      <c r="B3715" s="20">
        <v>3.1524822573111209</v>
      </c>
      <c r="C3715" s="20">
        <v>-1.8728822573111208</v>
      </c>
      <c r="D3715" s="20">
        <v>-4.8779412124826654E-3</v>
      </c>
      <c r="F3715" s="20">
        <v>89.72769268174082</v>
      </c>
      <c r="G3715" s="20">
        <v>1.5443</v>
      </c>
    </row>
    <row r="3716" spans="1:7" x14ac:dyDescent="0.35">
      <c r="A3716" s="20">
        <v>3692</v>
      </c>
      <c r="B3716" s="20">
        <v>22.294162773250985</v>
      </c>
      <c r="C3716" s="20">
        <v>-21.034162773250983</v>
      </c>
      <c r="D3716" s="20">
        <v>-5.4783694522802719E-2</v>
      </c>
      <c r="F3716" s="20">
        <v>89.752005835156822</v>
      </c>
      <c r="G3716" s="20">
        <v>1.5457142857142858</v>
      </c>
    </row>
    <row r="3717" spans="1:7" x14ac:dyDescent="0.35">
      <c r="A3717" s="20">
        <v>3693</v>
      </c>
      <c r="B3717" s="20">
        <v>11.902964778883629</v>
      </c>
      <c r="C3717" s="20">
        <v>-10.611673487592338</v>
      </c>
      <c r="D3717" s="20">
        <v>-2.7638213366841403E-2</v>
      </c>
      <c r="F3717" s="20">
        <v>89.776318988572811</v>
      </c>
      <c r="G3717" s="20">
        <v>1.5469999999999999</v>
      </c>
    </row>
    <row r="3718" spans="1:7" x14ac:dyDescent="0.35">
      <c r="A3718" s="20">
        <v>3694</v>
      </c>
      <c r="B3718" s="20">
        <v>7.5277235180973747</v>
      </c>
      <c r="C3718" s="20">
        <v>-6.45343780381166</v>
      </c>
      <c r="D3718" s="20">
        <v>-1.680804551515231E-2</v>
      </c>
      <c r="F3718" s="20">
        <v>89.800632141988814</v>
      </c>
      <c r="G3718" s="20">
        <v>1.5473333333333332</v>
      </c>
    </row>
    <row r="3719" spans="1:7" x14ac:dyDescent="0.35">
      <c r="A3719" s="20">
        <v>3695</v>
      </c>
      <c r="B3719" s="20">
        <v>16.825111197268164</v>
      </c>
      <c r="C3719" s="20">
        <v>-15.823861197268164</v>
      </c>
      <c r="D3719" s="20">
        <v>-4.1213410172178971E-2</v>
      </c>
      <c r="F3719" s="20">
        <v>89.824945295404817</v>
      </c>
      <c r="G3719" s="20">
        <v>1.5493846153846154</v>
      </c>
    </row>
    <row r="3720" spans="1:7" x14ac:dyDescent="0.35">
      <c r="A3720" s="20">
        <v>3696</v>
      </c>
      <c r="B3720" s="20">
        <v>-5.0510951066631087</v>
      </c>
      <c r="C3720" s="20">
        <v>6.6010951066631085</v>
      </c>
      <c r="D3720" s="20">
        <v>1.7192620487813531E-2</v>
      </c>
      <c r="F3720" s="20">
        <v>89.849258448820805</v>
      </c>
      <c r="G3720" s="20">
        <v>1.5497535999999998</v>
      </c>
    </row>
    <row r="3721" spans="1:7" x14ac:dyDescent="0.35">
      <c r="A3721" s="20">
        <v>3697</v>
      </c>
      <c r="B3721" s="20">
        <v>16.278206039669882</v>
      </c>
      <c r="C3721" s="20">
        <v>-15.198206039669882</v>
      </c>
      <c r="D3721" s="20">
        <v>-3.9583884842363214E-2</v>
      </c>
      <c r="F3721" s="20">
        <v>89.873571602236808</v>
      </c>
      <c r="G3721" s="20">
        <v>1.55</v>
      </c>
    </row>
    <row r="3722" spans="1:7" x14ac:dyDescent="0.35">
      <c r="A3722" s="20">
        <v>3698</v>
      </c>
      <c r="B3722" s="20">
        <v>11.356059621285347</v>
      </c>
      <c r="C3722" s="20">
        <v>-10.250859621285347</v>
      </c>
      <c r="D3722" s="20">
        <v>-2.6698469919743485E-2</v>
      </c>
      <c r="F3722" s="20">
        <v>89.897884755652811</v>
      </c>
      <c r="G3722" s="20">
        <v>1.55</v>
      </c>
    </row>
    <row r="3723" spans="1:7" x14ac:dyDescent="0.35">
      <c r="A3723" s="20">
        <v>3699</v>
      </c>
      <c r="B3723" s="20">
        <v>11.356059621285347</v>
      </c>
      <c r="C3723" s="20">
        <v>-10.348059621285348</v>
      </c>
      <c r="D3723" s="20">
        <v>-2.6951628325191799E-2</v>
      </c>
      <c r="F3723" s="20">
        <v>89.9221979090688</v>
      </c>
      <c r="G3723" s="20">
        <v>1.55175</v>
      </c>
    </row>
    <row r="3724" spans="1:7" x14ac:dyDescent="0.35">
      <c r="A3724" s="20">
        <v>3700</v>
      </c>
      <c r="B3724" s="20">
        <v>11.356059621285347</v>
      </c>
      <c r="C3724" s="20">
        <v>-10.144059621285347</v>
      </c>
      <c r="D3724" s="20">
        <v>-2.6420308214991639E-2</v>
      </c>
      <c r="F3724" s="20">
        <v>89.946511062484802</v>
      </c>
      <c r="G3724" s="20">
        <v>1.552</v>
      </c>
    </row>
    <row r="3725" spans="1:7" x14ac:dyDescent="0.35">
      <c r="A3725" s="20">
        <v>3701</v>
      </c>
      <c r="B3725" s="20">
        <v>11.356059621285347</v>
      </c>
      <c r="C3725" s="20">
        <v>-10.352726287952013</v>
      </c>
      <c r="D3725" s="20">
        <v>-2.6963782706797682E-2</v>
      </c>
      <c r="F3725" s="20">
        <v>89.970824215900805</v>
      </c>
      <c r="G3725" s="20">
        <v>1.552</v>
      </c>
    </row>
    <row r="3726" spans="1:7" x14ac:dyDescent="0.35">
      <c r="A3726" s="20">
        <v>3702</v>
      </c>
      <c r="B3726" s="20">
        <v>7.5277235180973747</v>
      </c>
      <c r="C3726" s="20">
        <v>-6.4360568514307079</v>
      </c>
      <c r="D3726" s="20">
        <v>-1.6762776644885489E-2</v>
      </c>
      <c r="F3726" s="20">
        <v>89.995137369316794</v>
      </c>
      <c r="G3726" s="20">
        <v>1.5529999999999999</v>
      </c>
    </row>
    <row r="3727" spans="1:7" x14ac:dyDescent="0.35">
      <c r="A3727" s="20">
        <v>3703</v>
      </c>
      <c r="B3727" s="20">
        <v>6.4339132029008113</v>
      </c>
      <c r="C3727" s="20">
        <v>-5.1996274886150973</v>
      </c>
      <c r="D3727" s="20">
        <v>-1.3542483579660489E-2</v>
      </c>
      <c r="F3727" s="20">
        <v>90.019450522732797</v>
      </c>
      <c r="G3727" s="20">
        <v>1.5533333333333332</v>
      </c>
    </row>
    <row r="3728" spans="1:7" x14ac:dyDescent="0.35">
      <c r="A3728" s="20">
        <v>3704</v>
      </c>
      <c r="B3728" s="20">
        <v>-5.0510951066631087</v>
      </c>
      <c r="C3728" s="20">
        <v>6.4144617733297755</v>
      </c>
      <c r="D3728" s="20">
        <v>1.6706532040589566E-2</v>
      </c>
      <c r="F3728" s="20">
        <v>90.043763676148799</v>
      </c>
      <c r="G3728" s="20">
        <v>1.5551428571428572</v>
      </c>
    </row>
    <row r="3729" spans="1:7" x14ac:dyDescent="0.35">
      <c r="A3729" s="20">
        <v>3705</v>
      </c>
      <c r="B3729" s="20">
        <v>16.278206039669882</v>
      </c>
      <c r="C3729" s="20">
        <v>-15.243540316288206</v>
      </c>
      <c r="D3729" s="20">
        <v>-3.9701958434758759E-2</v>
      </c>
      <c r="F3729" s="20">
        <v>90.068076829564788</v>
      </c>
      <c r="G3729" s="20">
        <v>1.5553333333333332</v>
      </c>
    </row>
    <row r="3730" spans="1:7" x14ac:dyDescent="0.35">
      <c r="A3730" s="20">
        <v>3706</v>
      </c>
      <c r="B3730" s="20">
        <v>19.559636985259573</v>
      </c>
      <c r="C3730" s="20">
        <v>-18.346303651926238</v>
      </c>
      <c r="D3730" s="20">
        <v>-4.7783137637779381E-2</v>
      </c>
      <c r="F3730" s="20">
        <v>90.092389982980791</v>
      </c>
      <c r="G3730" s="20">
        <v>1.5571428571428572</v>
      </c>
    </row>
    <row r="3731" spans="1:7" x14ac:dyDescent="0.35">
      <c r="A3731" s="20">
        <v>3707</v>
      </c>
      <c r="B3731" s="20">
        <v>16.278206039669882</v>
      </c>
      <c r="C3731" s="20">
        <v>-14.418206039669883</v>
      </c>
      <c r="D3731" s="20">
        <v>-3.7552366773950845E-2</v>
      </c>
      <c r="F3731" s="20">
        <v>90.116703136396794</v>
      </c>
      <c r="G3731" s="20">
        <v>1.5575000000000001</v>
      </c>
    </row>
    <row r="3732" spans="1:7" x14ac:dyDescent="0.35">
      <c r="A3732" s="20">
        <v>3708</v>
      </c>
      <c r="B3732" s="20">
        <v>20.106542142857855</v>
      </c>
      <c r="C3732" s="20">
        <v>-17.106542142857855</v>
      </c>
      <c r="D3732" s="20">
        <v>-4.4554165963170918E-2</v>
      </c>
      <c r="F3732" s="20">
        <v>90.141016289812782</v>
      </c>
      <c r="G3732" s="20">
        <v>1.5590999999999999</v>
      </c>
    </row>
    <row r="3733" spans="1:7" x14ac:dyDescent="0.35">
      <c r="A3733" s="20">
        <v>3709</v>
      </c>
      <c r="B3733" s="20">
        <v>11.356059621285347</v>
      </c>
      <c r="C3733" s="20">
        <v>-10.273559621285347</v>
      </c>
      <c r="D3733" s="20">
        <v>-2.6757592304554975E-2</v>
      </c>
      <c r="F3733" s="20">
        <v>90.165329443228785</v>
      </c>
      <c r="G3733" s="20">
        <v>1.56</v>
      </c>
    </row>
    <row r="3734" spans="1:7" x14ac:dyDescent="0.35">
      <c r="A3734" s="20">
        <v>3710</v>
      </c>
      <c r="B3734" s="20">
        <v>14.090585409276756</v>
      </c>
      <c r="C3734" s="20">
        <v>-12.679046947738295</v>
      </c>
      <c r="D3734" s="20">
        <v>-3.3022708928947431E-2</v>
      </c>
      <c r="F3734" s="20">
        <v>90.189642596644788</v>
      </c>
      <c r="G3734" s="20">
        <v>1.5614399999999999</v>
      </c>
    </row>
    <row r="3735" spans="1:7" x14ac:dyDescent="0.35">
      <c r="A3735" s="20">
        <v>3711</v>
      </c>
      <c r="B3735" s="20">
        <v>13.543680251678474</v>
      </c>
      <c r="C3735" s="20">
        <v>-12.403680251678473</v>
      </c>
      <c r="D3735" s="20">
        <v>-3.2305513520633919E-2</v>
      </c>
      <c r="F3735" s="20">
        <v>90.213955750060776</v>
      </c>
      <c r="G3735" s="20">
        <v>1.5620000000000001</v>
      </c>
    </row>
    <row r="3736" spans="1:7" x14ac:dyDescent="0.35">
      <c r="A3736" s="20">
        <v>3712</v>
      </c>
      <c r="B3736" s="20">
        <v>16.278206039669882</v>
      </c>
      <c r="C3736" s="20">
        <v>-14.74087270633655</v>
      </c>
      <c r="D3736" s="20">
        <v>-3.8392755444986389E-2</v>
      </c>
      <c r="F3736" s="20">
        <v>90.238268903476779</v>
      </c>
      <c r="G3736" s="20">
        <v>1.5636363636363637</v>
      </c>
    </row>
    <row r="3737" spans="1:7" x14ac:dyDescent="0.35">
      <c r="A3737" s="20">
        <v>3713</v>
      </c>
      <c r="B3737" s="20">
        <v>16.825111197268164</v>
      </c>
      <c r="C3737" s="20">
        <v>-15.810111197268164</v>
      </c>
      <c r="D3737" s="20">
        <v>-4.1177598154947342E-2</v>
      </c>
      <c r="F3737" s="20">
        <v>90.262582056892782</v>
      </c>
      <c r="G3737" s="20">
        <v>1.5640000000000001</v>
      </c>
    </row>
    <row r="3738" spans="1:7" x14ac:dyDescent="0.35">
      <c r="A3738" s="20">
        <v>3714</v>
      </c>
      <c r="B3738" s="20">
        <v>10.262249306088783</v>
      </c>
      <c r="C3738" s="20">
        <v>-9.2387493060887831</v>
      </c>
      <c r="D3738" s="20">
        <v>-2.4062418134425084E-2</v>
      </c>
      <c r="F3738" s="20">
        <v>90.286895210308771</v>
      </c>
      <c r="G3738" s="20">
        <v>1.5644444444444445</v>
      </c>
    </row>
    <row r="3739" spans="1:7" x14ac:dyDescent="0.35">
      <c r="A3739" s="20">
        <v>3715</v>
      </c>
      <c r="B3739" s="20">
        <v>-3.9572847914665452</v>
      </c>
      <c r="C3739" s="20">
        <v>4.982999077180831</v>
      </c>
      <c r="D3739" s="20">
        <v>1.2978272641250002E-2</v>
      </c>
      <c r="F3739" s="20">
        <v>90.311208363724774</v>
      </c>
      <c r="G3739" s="20">
        <v>1.5673440000000001</v>
      </c>
    </row>
    <row r="3740" spans="1:7" x14ac:dyDescent="0.35">
      <c r="A3740" s="20">
        <v>3716</v>
      </c>
      <c r="B3740" s="20">
        <v>11.356059621285347</v>
      </c>
      <c r="C3740" s="20">
        <v>-9.7985596212853459</v>
      </c>
      <c r="D3740" s="20">
        <v>-2.5520449891098723E-2</v>
      </c>
      <c r="F3740" s="20">
        <v>90.335521517140776</v>
      </c>
      <c r="G3740" s="20">
        <v>1.5696000000000001</v>
      </c>
    </row>
    <row r="3741" spans="1:7" x14ac:dyDescent="0.35">
      <c r="A3741" s="20">
        <v>3717</v>
      </c>
      <c r="B3741" s="20">
        <v>10.809154463687065</v>
      </c>
      <c r="C3741" s="20">
        <v>-9.8016544636870648</v>
      </c>
      <c r="D3741" s="20">
        <v>-2.5528510440147416E-2</v>
      </c>
      <c r="F3741" s="20">
        <v>90.359834670556765</v>
      </c>
      <c r="G3741" s="20">
        <v>1.5697000000000001</v>
      </c>
    </row>
    <row r="3742" spans="1:7" x14ac:dyDescent="0.35">
      <c r="A3742" s="20">
        <v>3718</v>
      </c>
      <c r="B3742" s="20">
        <v>11.356059621285347</v>
      </c>
      <c r="C3742" s="20">
        <v>-8.9620596212853467</v>
      </c>
      <c r="D3742" s="20">
        <v>-2.3341776988243669E-2</v>
      </c>
      <c r="F3742" s="20">
        <v>90.384147823972768</v>
      </c>
      <c r="G3742" s="20">
        <v>1.57189</v>
      </c>
    </row>
    <row r="3743" spans="1:7" x14ac:dyDescent="0.35">
      <c r="A3743" s="20">
        <v>3719</v>
      </c>
      <c r="B3743" s="20">
        <v>11.356059621285347</v>
      </c>
      <c r="C3743" s="20">
        <v>-9.2560596212853472</v>
      </c>
      <c r="D3743" s="20">
        <v>-2.4107503029414487E-2</v>
      </c>
      <c r="F3743" s="20">
        <v>90.408460977388771</v>
      </c>
      <c r="G3743" s="20">
        <v>1.5731829411764706</v>
      </c>
    </row>
    <row r="3744" spans="1:7" x14ac:dyDescent="0.35">
      <c r="A3744" s="20">
        <v>3720</v>
      </c>
      <c r="B3744" s="20">
        <v>15.731300882071602</v>
      </c>
      <c r="C3744" s="20">
        <v>-14.686149366920088</v>
      </c>
      <c r="D3744" s="20">
        <v>-3.8250227941411509E-2</v>
      </c>
      <c r="F3744" s="20">
        <v>90.432774130804759</v>
      </c>
      <c r="G3744" s="20">
        <v>1.5737692307692308</v>
      </c>
    </row>
    <row r="3745" spans="1:7" x14ac:dyDescent="0.35">
      <c r="A3745" s="20">
        <v>3721</v>
      </c>
      <c r="B3745" s="20">
        <v>16.278206039669882</v>
      </c>
      <c r="C3745" s="20">
        <v>-15.270206039669883</v>
      </c>
      <c r="D3745" s="20">
        <v>-3.977140958713974E-2</v>
      </c>
      <c r="F3745" s="20">
        <v>90.457087284220762</v>
      </c>
      <c r="G3745" s="20">
        <v>1.579</v>
      </c>
    </row>
    <row r="3746" spans="1:7" x14ac:dyDescent="0.35">
      <c r="A3746" s="20">
        <v>3722</v>
      </c>
      <c r="B3746" s="20">
        <v>11.356059621285347</v>
      </c>
      <c r="C3746" s="20">
        <v>-10.244059621285347</v>
      </c>
      <c r="D3746" s="20">
        <v>-2.6680759249403482E-2</v>
      </c>
      <c r="F3746" s="20">
        <v>90.481400437636765</v>
      </c>
      <c r="G3746" s="20">
        <v>1.58</v>
      </c>
    </row>
    <row r="3747" spans="1:7" x14ac:dyDescent="0.35">
      <c r="A3747" s="20">
        <v>3723</v>
      </c>
      <c r="B3747" s="20">
        <v>11.356059621285347</v>
      </c>
      <c r="C3747" s="20">
        <v>-10.335615176840902</v>
      </c>
      <c r="D3747" s="20">
        <v>-2.6919216640909432E-2</v>
      </c>
      <c r="F3747" s="20">
        <v>90.505713591052753</v>
      </c>
      <c r="G3747" s="20">
        <v>1.5820000000000001</v>
      </c>
    </row>
    <row r="3748" spans="1:7" x14ac:dyDescent="0.35">
      <c r="A3748" s="20">
        <v>3724</v>
      </c>
      <c r="B3748" s="20">
        <v>11.902964778883629</v>
      </c>
      <c r="C3748" s="20">
        <v>-10.877488034697581</v>
      </c>
      <c r="D3748" s="20">
        <v>-2.8330530104394163E-2</v>
      </c>
      <c r="F3748" s="20">
        <v>90.530026744468756</v>
      </c>
      <c r="G3748" s="20">
        <v>1.5833333333333333</v>
      </c>
    </row>
    <row r="3749" spans="1:7" x14ac:dyDescent="0.35">
      <c r="A3749" s="20">
        <v>3725</v>
      </c>
      <c r="B3749" s="20">
        <v>18.465826670063009</v>
      </c>
      <c r="C3749" s="20">
        <v>-17.19582667006301</v>
      </c>
      <c r="D3749" s="20">
        <v>-4.4786708437846462E-2</v>
      </c>
      <c r="F3749" s="20">
        <v>90.554339897884759</v>
      </c>
      <c r="G3749" s="20">
        <v>1.5916819571865444</v>
      </c>
    </row>
    <row r="3750" spans="1:7" x14ac:dyDescent="0.35">
      <c r="A3750" s="20">
        <v>3726</v>
      </c>
      <c r="B3750" s="20">
        <v>12.996775094080192</v>
      </c>
      <c r="C3750" s="20">
        <v>-9.6097162705507806</v>
      </c>
      <c r="D3750" s="20">
        <v>-2.5028605430692567E-2</v>
      </c>
      <c r="F3750" s="20">
        <v>90.578653051300748</v>
      </c>
      <c r="G3750" s="20">
        <v>1.592951</v>
      </c>
    </row>
    <row r="3751" spans="1:7" x14ac:dyDescent="0.35">
      <c r="A3751" s="20">
        <v>3727</v>
      </c>
      <c r="B3751" s="20">
        <v>10.809154463687065</v>
      </c>
      <c r="C3751" s="20">
        <v>-9.8016544636870648</v>
      </c>
      <c r="D3751" s="20">
        <v>-2.5528510440147416E-2</v>
      </c>
      <c r="F3751" s="20">
        <v>90.602966204716751</v>
      </c>
      <c r="G3751" s="20">
        <v>1.5942857142857143</v>
      </c>
    </row>
    <row r="3752" spans="1:7" x14ac:dyDescent="0.35">
      <c r="A3752" s="20">
        <v>3728</v>
      </c>
      <c r="B3752" s="20">
        <v>11.356059621285347</v>
      </c>
      <c r="C3752" s="20">
        <v>-11.262959621285347</v>
      </c>
      <c r="D3752" s="20">
        <v>-2.9334494839025737E-2</v>
      </c>
      <c r="F3752" s="20">
        <v>90.627279358132753</v>
      </c>
      <c r="G3752" s="20">
        <v>1.599402985074627</v>
      </c>
    </row>
    <row r="3753" spans="1:7" x14ac:dyDescent="0.35">
      <c r="A3753" s="20">
        <v>3729</v>
      </c>
      <c r="B3753" s="20">
        <v>3.1524822573111209</v>
      </c>
      <c r="C3753" s="20">
        <v>-3.0800822573111208</v>
      </c>
      <c r="D3753" s="20">
        <v>-8.022106099902419E-3</v>
      </c>
      <c r="F3753" s="20">
        <v>90.651592511548742</v>
      </c>
      <c r="G3753" s="20">
        <v>1.5997142857142856</v>
      </c>
    </row>
    <row r="3754" spans="1:7" x14ac:dyDescent="0.35">
      <c r="A3754" s="20">
        <v>3730</v>
      </c>
      <c r="B3754" s="20">
        <v>11.356059621285347</v>
      </c>
      <c r="C3754" s="20">
        <v>-11.256059621285347</v>
      </c>
      <c r="D3754" s="20">
        <v>-2.9316523717651321E-2</v>
      </c>
      <c r="F3754" s="20">
        <v>90.675905664964745</v>
      </c>
      <c r="G3754" s="20">
        <v>1.59996</v>
      </c>
    </row>
    <row r="3755" spans="1:7" x14ac:dyDescent="0.35">
      <c r="A3755" s="20">
        <v>3731</v>
      </c>
      <c r="B3755" s="20">
        <v>10.809154463687065</v>
      </c>
      <c r="C3755" s="20">
        <v>-10.696427190959792</v>
      </c>
      <c r="D3755" s="20">
        <v>-2.7858955263964282E-2</v>
      </c>
      <c r="F3755" s="20">
        <v>90.700218818380748</v>
      </c>
      <c r="G3755" s="20">
        <v>1.6</v>
      </c>
    </row>
    <row r="3756" spans="1:7" x14ac:dyDescent="0.35">
      <c r="A3756" s="20">
        <v>3732</v>
      </c>
      <c r="B3756" s="20">
        <v>-5.0510951066631087</v>
      </c>
      <c r="C3756" s="20">
        <v>5.2052127537219324</v>
      </c>
      <c r="D3756" s="20">
        <v>1.3557030460405885E-2</v>
      </c>
      <c r="F3756" s="20">
        <v>90.724531971796736</v>
      </c>
      <c r="G3756" s="20">
        <v>1.6</v>
      </c>
    </row>
    <row r="3757" spans="1:7" x14ac:dyDescent="0.35">
      <c r="A3757" s="20">
        <v>3733</v>
      </c>
      <c r="B3757" s="20">
        <v>22.841067930849267</v>
      </c>
      <c r="C3757" s="20">
        <v>-22.841067930849267</v>
      </c>
      <c r="D3757" s="20">
        <v>-5.9489797696608365E-2</v>
      </c>
      <c r="F3757" s="20">
        <v>90.748845125212739</v>
      </c>
      <c r="G3757" s="20">
        <v>1.6022808571428573</v>
      </c>
    </row>
    <row r="3758" spans="1:7" x14ac:dyDescent="0.35">
      <c r="A3758" s="20">
        <v>3734</v>
      </c>
      <c r="B3758" s="20">
        <v>-5.0510951066631087</v>
      </c>
      <c r="C3758" s="20">
        <v>5.3357617733297751</v>
      </c>
      <c r="D3758" s="20">
        <v>1.3897046732389028E-2</v>
      </c>
      <c r="F3758" s="20">
        <v>90.773158278628742</v>
      </c>
      <c r="G3758" s="20">
        <v>1.6054999999999999</v>
      </c>
    </row>
    <row r="3759" spans="1:7" x14ac:dyDescent="0.35">
      <c r="A3759" s="20">
        <v>3735</v>
      </c>
      <c r="B3759" s="20">
        <v>11.356059621285347</v>
      </c>
      <c r="C3759" s="20">
        <v>-11.222726287952014</v>
      </c>
      <c r="D3759" s="20">
        <v>-2.9229706706180705E-2</v>
      </c>
      <c r="F3759" s="20">
        <v>90.79747143204473</v>
      </c>
      <c r="G3759" s="20">
        <v>1.6088</v>
      </c>
    </row>
    <row r="3760" spans="1:7" x14ac:dyDescent="0.35">
      <c r="A3760" s="20">
        <v>3736</v>
      </c>
      <c r="B3760" s="20">
        <v>6.980818360499093</v>
      </c>
      <c r="C3760" s="20">
        <v>-6.9741516938324262</v>
      </c>
      <c r="D3760" s="20">
        <v>-1.8164250228037533E-2</v>
      </c>
      <c r="F3760" s="20">
        <v>90.821784585460733</v>
      </c>
      <c r="G3760" s="20">
        <v>1.61</v>
      </c>
    </row>
    <row r="3761" spans="1:7" x14ac:dyDescent="0.35">
      <c r="A3761" s="20">
        <v>3737</v>
      </c>
      <c r="B3761" s="20">
        <v>15.184395724473321</v>
      </c>
      <c r="C3761" s="20">
        <v>-14.970110010187607</v>
      </c>
      <c r="D3761" s="20">
        <v>-3.8989806374124289E-2</v>
      </c>
      <c r="F3761" s="20">
        <v>90.846097738876736</v>
      </c>
      <c r="G3761" s="20">
        <v>1.6140000000000001</v>
      </c>
    </row>
    <row r="3762" spans="1:7" x14ac:dyDescent="0.35">
      <c r="A3762" s="20">
        <v>3738</v>
      </c>
      <c r="B3762" s="20">
        <v>15.731300882071602</v>
      </c>
      <c r="C3762" s="20">
        <v>-15.551300882071603</v>
      </c>
      <c r="D3762" s="20">
        <v>-4.0503524011853358E-2</v>
      </c>
      <c r="F3762" s="20">
        <v>90.870410892292725</v>
      </c>
      <c r="G3762" s="20">
        <v>1.61459</v>
      </c>
    </row>
    <row r="3763" spans="1:7" x14ac:dyDescent="0.35">
      <c r="A3763" s="20">
        <v>3739</v>
      </c>
      <c r="B3763" s="20">
        <v>16.825111197268164</v>
      </c>
      <c r="C3763" s="20">
        <v>-16.623861197268162</v>
      </c>
      <c r="D3763" s="20">
        <v>-4.3297018447473704E-2</v>
      </c>
      <c r="F3763" s="20">
        <v>90.894724045708728</v>
      </c>
      <c r="G3763" s="20">
        <v>1.6197999999999999</v>
      </c>
    </row>
    <row r="3764" spans="1:7" x14ac:dyDescent="0.35">
      <c r="A3764" s="20">
        <v>3740</v>
      </c>
      <c r="B3764" s="20">
        <v>11.356059621285347</v>
      </c>
      <c r="C3764" s="20">
        <v>-11.177059621285347</v>
      </c>
      <c r="D3764" s="20">
        <v>-2.9110767400465965E-2</v>
      </c>
      <c r="F3764" s="20">
        <v>90.91903719912473</v>
      </c>
      <c r="G3764" s="20">
        <v>1.6214066666666667</v>
      </c>
    </row>
    <row r="3765" spans="1:7" x14ac:dyDescent="0.35">
      <c r="A3765" s="20">
        <v>3741</v>
      </c>
      <c r="B3765" s="20">
        <v>11.356059621285347</v>
      </c>
      <c r="C3765" s="20">
        <v>-11.356059621285347</v>
      </c>
      <c r="D3765" s="20">
        <v>-2.9576974752063161E-2</v>
      </c>
      <c r="F3765" s="20">
        <v>90.943350352540719</v>
      </c>
      <c r="G3765" s="20">
        <v>1.623</v>
      </c>
    </row>
    <row r="3766" spans="1:7" x14ac:dyDescent="0.35">
      <c r="A3766" s="20">
        <v>3742</v>
      </c>
      <c r="B3766" s="20">
        <v>11.356059621285347</v>
      </c>
      <c r="C3766" s="20">
        <v>-11.336059621285347</v>
      </c>
      <c r="D3766" s="20">
        <v>-2.9524884545180794E-2</v>
      </c>
      <c r="F3766" s="20">
        <v>90.967663505956722</v>
      </c>
      <c r="G3766" s="20">
        <v>1.625</v>
      </c>
    </row>
    <row r="3767" spans="1:7" x14ac:dyDescent="0.35">
      <c r="A3767" s="20">
        <v>3743</v>
      </c>
      <c r="B3767" s="20">
        <v>11.356059621285347</v>
      </c>
      <c r="C3767" s="20">
        <v>-11.356059621285347</v>
      </c>
      <c r="D3767" s="20">
        <v>-2.9576974752063161E-2</v>
      </c>
      <c r="F3767" s="20">
        <v>90.991976659372725</v>
      </c>
      <c r="G3767" s="20">
        <v>1.6259999999999999</v>
      </c>
    </row>
    <row r="3768" spans="1:7" x14ac:dyDescent="0.35">
      <c r="A3768" s="20">
        <v>3744</v>
      </c>
      <c r="B3768" s="20">
        <v>10.262249306088783</v>
      </c>
      <c r="C3768" s="20">
        <v>-10.262249306088783</v>
      </c>
      <c r="D3768" s="20">
        <v>-2.6728134471630284E-2</v>
      </c>
      <c r="F3768" s="20">
        <v>91.016289812788713</v>
      </c>
      <c r="G3768" s="20">
        <v>1.6266666666666667</v>
      </c>
    </row>
    <row r="3769" spans="1:7" x14ac:dyDescent="0.35">
      <c r="A3769" s="20">
        <v>3745</v>
      </c>
      <c r="B3769" s="20">
        <v>11.356059621285347</v>
      </c>
      <c r="C3769" s="20">
        <v>-11.256059621285347</v>
      </c>
      <c r="D3769" s="20">
        <v>-2.9316523717651321E-2</v>
      </c>
      <c r="F3769" s="20">
        <v>91.040602966204716</v>
      </c>
      <c r="G3769" s="20">
        <v>1.6319999999999999</v>
      </c>
    </row>
    <row r="3770" spans="1:7" x14ac:dyDescent="0.35">
      <c r="A3770" s="20">
        <v>3746</v>
      </c>
      <c r="B3770" s="20">
        <v>11.356059621285347</v>
      </c>
      <c r="C3770" s="20">
        <v>-11.332294915402993</v>
      </c>
      <c r="D3770" s="20">
        <v>-2.951507932976764E-2</v>
      </c>
      <c r="F3770" s="20">
        <v>91.064916119620719</v>
      </c>
      <c r="G3770" s="20">
        <v>1.64</v>
      </c>
    </row>
    <row r="3771" spans="1:7" x14ac:dyDescent="0.35">
      <c r="A3771" s="20">
        <v>3747</v>
      </c>
      <c r="B3771" s="20">
        <v>13.543680251678474</v>
      </c>
      <c r="C3771" s="20">
        <v>-13.533680251678474</v>
      </c>
      <c r="D3771" s="20">
        <v>-3.5248610209487732E-2</v>
      </c>
      <c r="F3771" s="20">
        <v>91.089229273036707</v>
      </c>
      <c r="G3771" s="20">
        <v>1.64</v>
      </c>
    </row>
    <row r="3772" spans="1:7" x14ac:dyDescent="0.35">
      <c r="A3772" s="20">
        <v>3748</v>
      </c>
      <c r="B3772" s="20">
        <v>16.278206039669882</v>
      </c>
      <c r="C3772" s="20">
        <v>-15.243006039669883</v>
      </c>
      <c r="D3772" s="20">
        <v>-3.9700566905779715E-2</v>
      </c>
      <c r="F3772" s="20">
        <v>91.11354242645271</v>
      </c>
      <c r="G3772" s="20">
        <v>1.6529333333333334</v>
      </c>
    </row>
    <row r="3773" spans="1:7" x14ac:dyDescent="0.35">
      <c r="A3773" s="20">
        <v>3749</v>
      </c>
      <c r="B3773" s="20">
        <v>10.809154463687065</v>
      </c>
      <c r="C3773" s="20">
        <v>-9.7591544636870644</v>
      </c>
      <c r="D3773" s="20">
        <v>-2.5417818750522382E-2</v>
      </c>
      <c r="F3773" s="20">
        <v>91.137855579868713</v>
      </c>
      <c r="G3773" s="20">
        <v>1.6544000000000001</v>
      </c>
    </row>
    <row r="3774" spans="1:7" x14ac:dyDescent="0.35">
      <c r="A3774" s="20">
        <v>3750</v>
      </c>
      <c r="B3774" s="20">
        <v>11.902964778883629</v>
      </c>
      <c r="C3774" s="20">
        <v>-10.898464778883628</v>
      </c>
      <c r="D3774" s="20">
        <v>-2.8385164251612648E-2</v>
      </c>
      <c r="F3774" s="20">
        <v>91.162168733284702</v>
      </c>
      <c r="G3774" s="20">
        <v>1.6608000000000001</v>
      </c>
    </row>
    <row r="3775" spans="1:7" x14ac:dyDescent="0.35">
      <c r="A3775" s="20">
        <v>3751</v>
      </c>
      <c r="B3775" s="20">
        <v>-4.5041899490648269</v>
      </c>
      <c r="C3775" s="20">
        <v>5.8301899490648275</v>
      </c>
      <c r="D3775" s="20">
        <v>1.518479003051457E-2</v>
      </c>
      <c r="F3775" s="20">
        <v>91.186481886700705</v>
      </c>
      <c r="G3775" s="20">
        <v>1.6619999999999999</v>
      </c>
    </row>
    <row r="3776" spans="1:7" x14ac:dyDescent="0.35">
      <c r="A3776" s="20">
        <v>3752</v>
      </c>
      <c r="B3776" s="20">
        <v>5.8870080453025295</v>
      </c>
      <c r="C3776" s="20">
        <v>-4.7570080453025296</v>
      </c>
      <c r="D3776" s="20">
        <v>-1.2389676661044971E-2</v>
      </c>
      <c r="F3776" s="20">
        <v>91.210795040116707</v>
      </c>
      <c r="G3776" s="20">
        <v>1.6633076923076924</v>
      </c>
    </row>
    <row r="3777" spans="1:7" x14ac:dyDescent="0.35">
      <c r="A3777" s="20">
        <v>3753</v>
      </c>
      <c r="B3777" s="20">
        <v>11.356059621285347</v>
      </c>
      <c r="C3777" s="20">
        <v>-10.322659621285347</v>
      </c>
      <c r="D3777" s="20">
        <v>-2.6885473762451189E-2</v>
      </c>
      <c r="F3777" s="20">
        <v>91.235108193532696</v>
      </c>
      <c r="G3777" s="20">
        <v>1.6639999999999999</v>
      </c>
    </row>
    <row r="3778" spans="1:7" x14ac:dyDescent="0.35">
      <c r="A3778" s="20">
        <v>3754</v>
      </c>
      <c r="B3778" s="20">
        <v>6.980818360499093</v>
      </c>
      <c r="C3778" s="20">
        <v>-5.7808183604990928</v>
      </c>
      <c r="D3778" s="20">
        <v>-1.5056201217389556E-2</v>
      </c>
      <c r="F3778" s="20">
        <v>91.259421346948699</v>
      </c>
      <c r="G3778" s="20">
        <v>1.6646153846153846</v>
      </c>
    </row>
    <row r="3779" spans="1:7" x14ac:dyDescent="0.35">
      <c r="A3779" s="20">
        <v>3755</v>
      </c>
      <c r="B3779" s="20">
        <v>11.356059621285347</v>
      </c>
      <c r="C3779" s="20">
        <v>-10.05969598492171</v>
      </c>
      <c r="D3779" s="20">
        <v>-2.6200582251415104E-2</v>
      </c>
      <c r="F3779" s="20">
        <v>91.283734500364702</v>
      </c>
      <c r="G3779" s="20">
        <v>1.665</v>
      </c>
    </row>
    <row r="3780" spans="1:7" x14ac:dyDescent="0.35">
      <c r="A3780" s="20">
        <v>3756</v>
      </c>
      <c r="B3780" s="20">
        <v>11.356059621285347</v>
      </c>
      <c r="C3780" s="20">
        <v>-10.344948510174236</v>
      </c>
      <c r="D3780" s="20">
        <v>-2.6943525404121205E-2</v>
      </c>
      <c r="F3780" s="20">
        <v>91.30804765378069</v>
      </c>
      <c r="G3780" s="20">
        <v>1.6668333333333334</v>
      </c>
    </row>
    <row r="3781" spans="1:7" x14ac:dyDescent="0.35">
      <c r="A3781" s="20">
        <v>3757</v>
      </c>
      <c r="B3781" s="20">
        <v>16.825111197268164</v>
      </c>
      <c r="C3781" s="20">
        <v>-15.739968340125307</v>
      </c>
      <c r="D3781" s="20">
        <v>-4.0994910357952753E-2</v>
      </c>
      <c r="F3781" s="20">
        <v>91.332360807196693</v>
      </c>
      <c r="G3781" s="20">
        <v>1.6741666666666666</v>
      </c>
    </row>
    <row r="3782" spans="1:7" x14ac:dyDescent="0.35">
      <c r="A3782" s="20">
        <v>3758</v>
      </c>
      <c r="B3782" s="20">
        <v>10.809154463687065</v>
      </c>
      <c r="C3782" s="20">
        <v>-9.7858211303537317</v>
      </c>
      <c r="D3782" s="20">
        <v>-2.5487272359698877E-2</v>
      </c>
      <c r="F3782" s="20">
        <v>91.356673960612696</v>
      </c>
      <c r="G3782" s="20">
        <v>1.6742857142857144</v>
      </c>
    </row>
    <row r="3783" spans="1:7" x14ac:dyDescent="0.35">
      <c r="A3783" s="20">
        <v>3759</v>
      </c>
      <c r="B3783" s="20">
        <v>-5.0510951066631087</v>
      </c>
      <c r="C3783" s="20">
        <v>6.1535376066631091</v>
      </c>
      <c r="D3783" s="20">
        <v>1.6026952349475754E-2</v>
      </c>
      <c r="F3783" s="20">
        <v>91.380987114028684</v>
      </c>
      <c r="G3783" s="20">
        <v>1.6750470000000002</v>
      </c>
    </row>
    <row r="3784" spans="1:7" x14ac:dyDescent="0.35">
      <c r="A3784" s="20">
        <v>3760</v>
      </c>
      <c r="B3784" s="20">
        <v>14.090585409276756</v>
      </c>
      <c r="C3784" s="20">
        <v>-13.080431409276756</v>
      </c>
      <c r="D3784" s="20">
        <v>-3.4068118910992755E-2</v>
      </c>
      <c r="F3784" s="20">
        <v>91.405300267444687</v>
      </c>
      <c r="G3784" s="20">
        <v>1.6798</v>
      </c>
    </row>
    <row r="3785" spans="1:7" x14ac:dyDescent="0.35">
      <c r="A3785" s="20">
        <v>3761</v>
      </c>
      <c r="B3785" s="20">
        <v>-1.2227590034751366</v>
      </c>
      <c r="C3785" s="20">
        <v>2.2227590034751366</v>
      </c>
      <c r="D3785" s="20">
        <v>5.7891988170333383E-3</v>
      </c>
      <c r="F3785" s="20">
        <v>91.42961342086069</v>
      </c>
      <c r="G3785" s="20">
        <v>1.6801999999999999</v>
      </c>
    </row>
    <row r="3786" spans="1:7" x14ac:dyDescent="0.35">
      <c r="A3786" s="20">
        <v>3762</v>
      </c>
      <c r="B3786" s="20">
        <v>14.090585409276756</v>
      </c>
      <c r="C3786" s="20">
        <v>-13.028185409276755</v>
      </c>
      <c r="D3786" s="20">
        <v>-3.3932043663553943E-2</v>
      </c>
      <c r="F3786" s="20">
        <v>91.453926574276679</v>
      </c>
      <c r="G3786" s="20">
        <v>1.6828125</v>
      </c>
    </row>
    <row r="3787" spans="1:7" x14ac:dyDescent="0.35">
      <c r="A3787" s="20">
        <v>3763</v>
      </c>
      <c r="B3787" s="20">
        <v>11.356059621285347</v>
      </c>
      <c r="C3787" s="20">
        <v>-10.356059621285347</v>
      </c>
      <c r="D3787" s="20">
        <v>-2.6972464407944742E-2</v>
      </c>
      <c r="F3787" s="20">
        <v>91.478239727692682</v>
      </c>
      <c r="G3787" s="20">
        <v>1.6877142857142857</v>
      </c>
    </row>
    <row r="3788" spans="1:7" x14ac:dyDescent="0.35">
      <c r="A3788" s="20">
        <v>3764</v>
      </c>
      <c r="B3788" s="20">
        <v>16.825111197268164</v>
      </c>
      <c r="C3788" s="20">
        <v>-15.825111197268164</v>
      </c>
      <c r="D3788" s="20">
        <v>-4.1216665810109125E-2</v>
      </c>
      <c r="F3788" s="20">
        <v>91.502552881108684</v>
      </c>
      <c r="G3788" s="20">
        <v>1.6942857142857144</v>
      </c>
    </row>
    <row r="3789" spans="1:7" x14ac:dyDescent="0.35">
      <c r="A3789" s="20">
        <v>3765</v>
      </c>
      <c r="B3789" s="20">
        <v>11.356059621285347</v>
      </c>
      <c r="C3789" s="20">
        <v>-10.221488192713919</v>
      </c>
      <c r="D3789" s="20">
        <v>-2.6621971730207666E-2</v>
      </c>
      <c r="F3789" s="20">
        <v>91.526866034524673</v>
      </c>
      <c r="G3789" s="20">
        <v>1.6976511744127936</v>
      </c>
    </row>
    <row r="3790" spans="1:7" x14ac:dyDescent="0.35">
      <c r="A3790" s="20">
        <v>3766</v>
      </c>
      <c r="B3790" s="20">
        <v>8.6215338332939382</v>
      </c>
      <c r="C3790" s="20">
        <v>-7.5950328332939385</v>
      </c>
      <c r="D3790" s="20">
        <v>-1.9781341578233073E-2</v>
      </c>
      <c r="F3790" s="20">
        <v>91.551179187940676</v>
      </c>
      <c r="G3790" s="20">
        <v>1.6986000000000001</v>
      </c>
    </row>
    <row r="3791" spans="1:7" x14ac:dyDescent="0.35">
      <c r="A3791" s="20">
        <v>3767</v>
      </c>
      <c r="B3791" s="20">
        <v>20.106542142857855</v>
      </c>
      <c r="C3791" s="20">
        <v>-18.939042142857854</v>
      </c>
      <c r="D3791" s="20">
        <v>-4.9326931168767914E-2</v>
      </c>
      <c r="F3791" s="20">
        <v>91.575492341356679</v>
      </c>
      <c r="G3791" s="20">
        <v>1.7</v>
      </c>
    </row>
    <row r="3792" spans="1:7" x14ac:dyDescent="0.35">
      <c r="A3792" s="20">
        <v>3768</v>
      </c>
      <c r="B3792" s="20">
        <v>11.356059621285347</v>
      </c>
      <c r="C3792" s="20">
        <v>-10.279532121285348</v>
      </c>
      <c r="D3792" s="20">
        <v>-2.6773147742585223E-2</v>
      </c>
      <c r="F3792" s="20">
        <v>91.599805494772667</v>
      </c>
      <c r="G3792" s="20">
        <v>1.7028880000000002</v>
      </c>
    </row>
    <row r="3793" spans="1:7" x14ac:dyDescent="0.35">
      <c r="A3793" s="20">
        <v>3769</v>
      </c>
      <c r="B3793" s="20">
        <v>11.356059621285347</v>
      </c>
      <c r="C3793" s="20">
        <v>-10.356059621285347</v>
      </c>
      <c r="D3793" s="20">
        <v>-2.6972464407944742E-2</v>
      </c>
      <c r="F3793" s="20">
        <v>91.62411864818867</v>
      </c>
      <c r="G3793" s="20">
        <v>1.7029262962962963</v>
      </c>
    </row>
    <row r="3794" spans="1:7" x14ac:dyDescent="0.35">
      <c r="A3794" s="20">
        <v>3770</v>
      </c>
      <c r="B3794" s="20">
        <v>11.356059621285347</v>
      </c>
      <c r="C3794" s="20">
        <v>-10.356059621285347</v>
      </c>
      <c r="D3794" s="20">
        <v>-2.6972464407944742E-2</v>
      </c>
      <c r="F3794" s="20">
        <v>91.648431801604673</v>
      </c>
      <c r="G3794" s="20">
        <v>1.7044444444444444</v>
      </c>
    </row>
    <row r="3795" spans="1:7" x14ac:dyDescent="0.35">
      <c r="A3795" s="20">
        <v>3771</v>
      </c>
      <c r="B3795" s="20">
        <v>19.559636985259573</v>
      </c>
      <c r="C3795" s="20">
        <v>-18.099636985259572</v>
      </c>
      <c r="D3795" s="20">
        <v>-4.7140691752896841E-2</v>
      </c>
      <c r="F3795" s="20">
        <v>91.672744955020661</v>
      </c>
      <c r="G3795" s="20">
        <v>1.70625</v>
      </c>
    </row>
    <row r="3796" spans="1:7" x14ac:dyDescent="0.35">
      <c r="A3796" s="20">
        <v>3772</v>
      </c>
      <c r="B3796" s="20">
        <v>16.278206039669882</v>
      </c>
      <c r="C3796" s="20">
        <v>-15.176206039669882</v>
      </c>
      <c r="D3796" s="20">
        <v>-3.9526585614792609E-2</v>
      </c>
      <c r="F3796" s="20">
        <v>91.697058108436664</v>
      </c>
      <c r="G3796" s="20">
        <v>1.7065217391304348</v>
      </c>
    </row>
    <row r="3797" spans="1:7" x14ac:dyDescent="0.35">
      <c r="A3797" s="20">
        <v>3773</v>
      </c>
      <c r="B3797" s="20">
        <v>9.7153441484905017</v>
      </c>
      <c r="C3797" s="20">
        <v>-8.6333441484905009</v>
      </c>
      <c r="D3797" s="20">
        <v>-2.2485634139077719E-2</v>
      </c>
      <c r="F3797" s="20">
        <v>91.721371261852667</v>
      </c>
      <c r="G3797" s="20">
        <v>1.7066666666666668</v>
      </c>
    </row>
    <row r="3798" spans="1:7" x14ac:dyDescent="0.35">
      <c r="A3798" s="20">
        <v>3774</v>
      </c>
      <c r="B3798" s="20">
        <v>19.012731827661291</v>
      </c>
      <c r="C3798" s="20">
        <v>-18.012731827661291</v>
      </c>
      <c r="D3798" s="20">
        <v>-4.6914346370974871E-2</v>
      </c>
      <c r="F3798" s="20">
        <v>91.745684415268656</v>
      </c>
      <c r="G3798" s="20">
        <v>1.7070000000000001</v>
      </c>
    </row>
    <row r="3799" spans="1:7" x14ac:dyDescent="0.35">
      <c r="A3799" s="20">
        <v>3775</v>
      </c>
      <c r="B3799" s="20">
        <v>12.44986993648191</v>
      </c>
      <c r="C3799" s="20">
        <v>-11.447369936481911</v>
      </c>
      <c r="D3799" s="20">
        <v>-2.9814793412517325E-2</v>
      </c>
      <c r="F3799" s="20">
        <v>91.769997568684659</v>
      </c>
      <c r="G3799" s="20">
        <v>1.7092307692307693</v>
      </c>
    </row>
    <row r="3800" spans="1:7" x14ac:dyDescent="0.35">
      <c r="A3800" s="20">
        <v>3776</v>
      </c>
      <c r="B3800" s="20">
        <v>6.980818360499093</v>
      </c>
      <c r="C3800" s="20">
        <v>-5.9136933604990931</v>
      </c>
      <c r="D3800" s="20">
        <v>-1.5402275529364292E-2</v>
      </c>
      <c r="F3800" s="20">
        <v>91.794310722100661</v>
      </c>
      <c r="G3800" s="20">
        <v>1.7104755366949576</v>
      </c>
    </row>
    <row r="3801" spans="1:7" x14ac:dyDescent="0.35">
      <c r="A3801" s="20">
        <v>3777</v>
      </c>
      <c r="B3801" s="20">
        <v>15.731300882071602</v>
      </c>
      <c r="C3801" s="20">
        <v>-14.299300882071602</v>
      </c>
      <c r="D3801" s="20">
        <v>-3.7242677061017096E-2</v>
      </c>
      <c r="F3801" s="20">
        <v>91.81862387551665</v>
      </c>
      <c r="G3801" s="20">
        <v>1.7132499999999999</v>
      </c>
    </row>
    <row r="3802" spans="1:7" x14ac:dyDescent="0.35">
      <c r="A3802" s="20">
        <v>3778</v>
      </c>
      <c r="B3802" s="20">
        <v>-5.0510951066631087</v>
      </c>
      <c r="C3802" s="20">
        <v>6.1015117733297757</v>
      </c>
      <c r="D3802" s="20">
        <v>1.5891450528397709E-2</v>
      </c>
      <c r="F3802" s="20">
        <v>91.842937028932653</v>
      </c>
      <c r="G3802" s="20">
        <v>1.7133333333333334</v>
      </c>
    </row>
    <row r="3803" spans="1:7" x14ac:dyDescent="0.35">
      <c r="A3803" s="20">
        <v>3779</v>
      </c>
      <c r="B3803" s="20">
        <v>11.356059621285347</v>
      </c>
      <c r="C3803" s="20">
        <v>-10.316259621285347</v>
      </c>
      <c r="D3803" s="20">
        <v>-2.6868804896248832E-2</v>
      </c>
      <c r="F3803" s="20">
        <v>91.867250182348656</v>
      </c>
      <c r="G3803" s="20">
        <v>1.7142857142857142</v>
      </c>
    </row>
    <row r="3804" spans="1:7" x14ac:dyDescent="0.35">
      <c r="A3804" s="20">
        <v>3780</v>
      </c>
      <c r="B3804" s="20">
        <v>10.262249306088783</v>
      </c>
      <c r="C3804" s="20">
        <v>-9.0622493060887841</v>
      </c>
      <c r="D3804" s="20">
        <v>-2.3602722058688186E-2</v>
      </c>
      <c r="F3804" s="20">
        <v>91.891563335764644</v>
      </c>
      <c r="G3804" s="20">
        <v>1.7142857142857142</v>
      </c>
    </row>
    <row r="3805" spans="1:7" x14ac:dyDescent="0.35">
      <c r="A3805" s="20">
        <v>3781</v>
      </c>
      <c r="B3805" s="20">
        <v>14.090585409276756</v>
      </c>
      <c r="C3805" s="20">
        <v>-12.993918742610088</v>
      </c>
      <c r="D3805" s="20">
        <v>-3.3842795775762151E-2</v>
      </c>
      <c r="F3805" s="20">
        <v>91.915876489180647</v>
      </c>
      <c r="G3805" s="20">
        <v>1.7173333333333334</v>
      </c>
    </row>
    <row r="3806" spans="1:7" x14ac:dyDescent="0.35">
      <c r="A3806" s="20">
        <v>3782</v>
      </c>
      <c r="B3806" s="20">
        <v>11.902964778883629</v>
      </c>
      <c r="C3806" s="20">
        <v>-10.885464778883629</v>
      </c>
      <c r="D3806" s="20">
        <v>-2.8351305617139107E-2</v>
      </c>
      <c r="F3806" s="20">
        <v>91.94018964259665</v>
      </c>
      <c r="G3806" s="20">
        <v>1.7176130000000001</v>
      </c>
    </row>
    <row r="3807" spans="1:7" x14ac:dyDescent="0.35">
      <c r="A3807" s="20">
        <v>3783</v>
      </c>
      <c r="B3807" s="20">
        <v>14.637490566875037</v>
      </c>
      <c r="C3807" s="20">
        <v>-13.348323900208371</v>
      </c>
      <c r="D3807" s="20">
        <v>-3.4765847674735798E-2</v>
      </c>
      <c r="F3807" s="20">
        <v>91.964502796012638</v>
      </c>
      <c r="G3807" s="20">
        <v>1.7194285714285715</v>
      </c>
    </row>
    <row r="3808" spans="1:7" x14ac:dyDescent="0.35">
      <c r="A3808" s="20">
        <v>3784</v>
      </c>
      <c r="B3808" s="20">
        <v>11.356059621285347</v>
      </c>
      <c r="C3808" s="20">
        <v>-10.206059621285346</v>
      </c>
      <c r="D3808" s="20">
        <v>-2.6581787856326981E-2</v>
      </c>
      <c r="F3808" s="20">
        <v>91.988815949428641</v>
      </c>
      <c r="G3808" s="20">
        <v>1.7227777777777777</v>
      </c>
    </row>
    <row r="3809" spans="1:7" x14ac:dyDescent="0.35">
      <c r="A3809" s="20">
        <v>3785</v>
      </c>
      <c r="B3809" s="20">
        <v>8.0746286756956565</v>
      </c>
      <c r="C3809" s="20">
        <v>-6.5671286756956562</v>
      </c>
      <c r="D3809" s="20">
        <v>-1.7104154567006018E-2</v>
      </c>
      <c r="F3809" s="20">
        <v>92.013129102844644</v>
      </c>
      <c r="G3809" s="20">
        <v>1.7243333333333333</v>
      </c>
    </row>
    <row r="3810" spans="1:7" x14ac:dyDescent="0.35">
      <c r="A3810" s="20">
        <v>3786</v>
      </c>
      <c r="B3810" s="20">
        <v>11.356059621285347</v>
      </c>
      <c r="C3810" s="20">
        <v>-10.246392954618681</v>
      </c>
      <c r="D3810" s="20">
        <v>-2.6686836440206425E-2</v>
      </c>
      <c r="F3810" s="20">
        <v>92.037442256260633</v>
      </c>
      <c r="G3810" s="20">
        <v>1.726845</v>
      </c>
    </row>
    <row r="3811" spans="1:7" x14ac:dyDescent="0.35">
      <c r="A3811" s="20">
        <v>3787</v>
      </c>
      <c r="B3811" s="20">
        <v>11.902964778883629</v>
      </c>
      <c r="C3811" s="20">
        <v>-10.900107636026485</v>
      </c>
      <c r="D3811" s="20">
        <v>-2.8389443090035126E-2</v>
      </c>
      <c r="F3811" s="20">
        <v>92.061755409676636</v>
      </c>
      <c r="G3811" s="20">
        <v>1.728</v>
      </c>
    </row>
    <row r="3812" spans="1:7" x14ac:dyDescent="0.35">
      <c r="A3812" s="20">
        <v>3788</v>
      </c>
      <c r="B3812" s="20">
        <v>12.44986993648191</v>
      </c>
      <c r="C3812" s="20">
        <v>-12.443203269815244</v>
      </c>
      <c r="D3812" s="20">
        <v>-3.2408451630201916E-2</v>
      </c>
      <c r="F3812" s="20">
        <v>92.086068563092638</v>
      </c>
      <c r="G3812" s="20">
        <v>1.728</v>
      </c>
    </row>
    <row r="3813" spans="1:7" x14ac:dyDescent="0.35">
      <c r="A3813" s="20">
        <v>3789</v>
      </c>
      <c r="B3813" s="20">
        <v>10.262249306088783</v>
      </c>
      <c r="C3813" s="20">
        <v>-10.229573249750755</v>
      </c>
      <c r="D3813" s="20">
        <v>-2.6643029344892894E-2</v>
      </c>
      <c r="F3813" s="20">
        <v>92.110381716508627</v>
      </c>
      <c r="G3813" s="20">
        <v>1.732</v>
      </c>
    </row>
    <row r="3814" spans="1:7" x14ac:dyDescent="0.35">
      <c r="A3814" s="20">
        <v>3790</v>
      </c>
      <c r="B3814" s="20">
        <v>11.356059621285347</v>
      </c>
      <c r="C3814" s="20">
        <v>-11.356059621285347</v>
      </c>
      <c r="D3814" s="20">
        <v>-2.9576974752063161E-2</v>
      </c>
      <c r="F3814" s="20">
        <v>92.13469486992463</v>
      </c>
      <c r="G3814" s="20">
        <v>1.7333333333333334</v>
      </c>
    </row>
    <row r="3815" spans="1:7" x14ac:dyDescent="0.35">
      <c r="A3815" s="20">
        <v>3791</v>
      </c>
      <c r="B3815" s="20">
        <v>-5.0510951066631087</v>
      </c>
      <c r="C3815" s="20">
        <v>5.0510951066631087</v>
      </c>
      <c r="D3815" s="20">
        <v>1.3155629454429987E-2</v>
      </c>
      <c r="F3815" s="20">
        <v>92.159008023340633</v>
      </c>
      <c r="G3815" s="20">
        <v>1.74</v>
      </c>
    </row>
    <row r="3816" spans="1:7" x14ac:dyDescent="0.35">
      <c r="A3816" s="20">
        <v>3792</v>
      </c>
      <c r="B3816" s="20">
        <v>11.356059621285347</v>
      </c>
      <c r="C3816" s="20">
        <v>-11.353259621285346</v>
      </c>
      <c r="D3816" s="20">
        <v>-2.9569682123099628E-2</v>
      </c>
      <c r="F3816" s="20">
        <v>92.183321176756621</v>
      </c>
      <c r="G3816" s="20">
        <v>1.7400576923076922</v>
      </c>
    </row>
    <row r="3817" spans="1:7" x14ac:dyDescent="0.35">
      <c r="A3817" s="20">
        <v>3793</v>
      </c>
      <c r="B3817" s="20">
        <v>16.278206039669882</v>
      </c>
      <c r="C3817" s="20">
        <v>-15.681634611098454</v>
      </c>
      <c r="D3817" s="20">
        <v>-4.0842979557291319E-2</v>
      </c>
      <c r="F3817" s="20">
        <v>92.207634330172624</v>
      </c>
      <c r="G3817" s="20">
        <v>1.7423040000000001</v>
      </c>
    </row>
    <row r="3818" spans="1:7" x14ac:dyDescent="0.35">
      <c r="A3818" s="20">
        <v>3794</v>
      </c>
      <c r="B3818" s="20">
        <v>11.356059621285347</v>
      </c>
      <c r="C3818" s="20">
        <v>-11.346059621285347</v>
      </c>
      <c r="D3818" s="20">
        <v>-2.9550929648621976E-2</v>
      </c>
      <c r="F3818" s="20">
        <v>92.231947483588627</v>
      </c>
      <c r="G3818" s="20">
        <v>1.744</v>
      </c>
    </row>
    <row r="3819" spans="1:7" x14ac:dyDescent="0.35">
      <c r="A3819" s="20">
        <v>3795</v>
      </c>
      <c r="B3819" s="20">
        <v>4.2462925725076843</v>
      </c>
      <c r="C3819" s="20">
        <v>-4.2296259058410177</v>
      </c>
      <c r="D3819" s="20">
        <v>-1.1016104423514162E-2</v>
      </c>
      <c r="F3819" s="20">
        <v>92.256260637004615</v>
      </c>
      <c r="G3819" s="20">
        <v>1.748</v>
      </c>
    </row>
    <row r="3820" spans="1:7" x14ac:dyDescent="0.35">
      <c r="A3820" s="20">
        <v>3796</v>
      </c>
      <c r="B3820" s="20">
        <v>-5.0510951066631087</v>
      </c>
      <c r="C3820" s="20">
        <v>5.0511395511075534</v>
      </c>
      <c r="D3820" s="20">
        <v>1.3155745210445281E-2</v>
      </c>
      <c r="F3820" s="20">
        <v>92.280573790420618</v>
      </c>
      <c r="G3820" s="20">
        <v>1.75</v>
      </c>
    </row>
    <row r="3821" spans="1:7" x14ac:dyDescent="0.35">
      <c r="A3821" s="20">
        <v>3797</v>
      </c>
      <c r="B3821" s="20">
        <v>11.356059621285347</v>
      </c>
      <c r="C3821" s="20">
        <v>-10.45939295461868</v>
      </c>
      <c r="D3821" s="20">
        <v>-2.7241597143503646E-2</v>
      </c>
      <c r="F3821" s="20">
        <v>92.304886943836621</v>
      </c>
      <c r="G3821" s="20">
        <v>1.75</v>
      </c>
    </row>
    <row r="3822" spans="1:7" x14ac:dyDescent="0.35">
      <c r="A3822" s="20">
        <v>3798</v>
      </c>
      <c r="B3822" s="20">
        <v>11.356059621285347</v>
      </c>
      <c r="C3822" s="20">
        <v>-11.34141676414249</v>
      </c>
      <c r="D3822" s="20">
        <v>-2.9538837279167143E-2</v>
      </c>
      <c r="F3822" s="20">
        <v>92.32920009725261</v>
      </c>
      <c r="G3822" s="20">
        <v>1.75</v>
      </c>
    </row>
    <row r="3823" spans="1:7" x14ac:dyDescent="0.35">
      <c r="A3823" s="20">
        <v>3799</v>
      </c>
      <c r="B3823" s="20">
        <v>11.356059621285347</v>
      </c>
      <c r="C3823" s="20">
        <v>-11.315859621285346</v>
      </c>
      <c r="D3823" s="20">
        <v>-2.9472273436229598E-2</v>
      </c>
      <c r="F3823" s="20">
        <v>92.353513250668612</v>
      </c>
      <c r="G3823" s="20">
        <v>1.7533333333333334</v>
      </c>
    </row>
    <row r="3824" spans="1:7" x14ac:dyDescent="0.35">
      <c r="A3824" s="20">
        <v>3800</v>
      </c>
      <c r="B3824" s="20">
        <v>9.7153441484905017</v>
      </c>
      <c r="C3824" s="20">
        <v>-9.6752986939450469</v>
      </c>
      <c r="D3824" s="20">
        <v>-2.5199415530815287E-2</v>
      </c>
      <c r="F3824" s="20">
        <v>92.377826404084615</v>
      </c>
      <c r="G3824" s="20">
        <v>1.7584040000000001</v>
      </c>
    </row>
    <row r="3825" spans="1:7" x14ac:dyDescent="0.35">
      <c r="A3825" s="20">
        <v>3801</v>
      </c>
      <c r="B3825" s="20">
        <v>10.809154463687065</v>
      </c>
      <c r="C3825" s="20">
        <v>-10.723954463687065</v>
      </c>
      <c r="D3825" s="20">
        <v>-2.7930650330527832E-2</v>
      </c>
      <c r="F3825" s="20">
        <v>92.402139557500604</v>
      </c>
      <c r="G3825" s="20">
        <v>1.7595744680851064</v>
      </c>
    </row>
    <row r="3826" spans="1:7" x14ac:dyDescent="0.35">
      <c r="A3826" s="20">
        <v>3802</v>
      </c>
      <c r="B3826" s="20">
        <v>11.356059621285347</v>
      </c>
      <c r="C3826" s="20">
        <v>-11.356059621285347</v>
      </c>
      <c r="D3826" s="20">
        <v>-2.9576974752063161E-2</v>
      </c>
      <c r="F3826" s="20">
        <v>92.426452710916607</v>
      </c>
      <c r="G3826" s="20">
        <v>1.7629999999999999</v>
      </c>
    </row>
    <row r="3827" spans="1:7" x14ac:dyDescent="0.35">
      <c r="A3827" s="20">
        <v>3803</v>
      </c>
      <c r="B3827" s="20">
        <v>11.356059621285347</v>
      </c>
      <c r="C3827" s="20">
        <v>-11.159559621285347</v>
      </c>
      <c r="D3827" s="20">
        <v>-2.9065188469443892E-2</v>
      </c>
      <c r="F3827" s="20">
        <v>92.45076586433261</v>
      </c>
      <c r="G3827" s="20">
        <v>1.76535</v>
      </c>
    </row>
    <row r="3828" spans="1:7" x14ac:dyDescent="0.35">
      <c r="A3828" s="20">
        <v>3804</v>
      </c>
      <c r="B3828" s="20">
        <v>-2.3165693186717</v>
      </c>
      <c r="C3828" s="20">
        <v>2.3165693186717</v>
      </c>
      <c r="D3828" s="20">
        <v>6.0335287533477963E-3</v>
      </c>
      <c r="F3828" s="20">
        <v>92.475079017748598</v>
      </c>
      <c r="G3828" s="20">
        <v>1.7743366666666667</v>
      </c>
    </row>
    <row r="3829" spans="1:7" x14ac:dyDescent="0.35">
      <c r="A3829" s="20">
        <v>3805</v>
      </c>
      <c r="B3829" s="20">
        <v>-5.0510951066631087</v>
      </c>
      <c r="C3829" s="20">
        <v>5.0511151066631088</v>
      </c>
      <c r="D3829" s="20">
        <v>1.3155681544636869E-2</v>
      </c>
      <c r="F3829" s="20">
        <v>92.499392171164601</v>
      </c>
      <c r="G3829" s="20">
        <v>1.7867599999999999</v>
      </c>
    </row>
    <row r="3830" spans="1:7" x14ac:dyDescent="0.35">
      <c r="A3830" s="20">
        <v>3806</v>
      </c>
      <c r="B3830" s="20">
        <v>16.825111197268164</v>
      </c>
      <c r="C3830" s="20">
        <v>-16.824444530601497</v>
      </c>
      <c r="D3830" s="20">
        <v>-4.3819439813998128E-2</v>
      </c>
      <c r="F3830" s="20">
        <v>92.523705324580604</v>
      </c>
      <c r="G3830" s="20">
        <v>1.789525</v>
      </c>
    </row>
    <row r="3831" spans="1:7" x14ac:dyDescent="0.35">
      <c r="A3831" s="20">
        <v>3807</v>
      </c>
      <c r="B3831" s="20">
        <v>23.93487824604583</v>
      </c>
      <c r="C3831" s="20">
        <v>-23.631544912712496</v>
      </c>
      <c r="D3831" s="20">
        <v>-6.1548603172658652E-2</v>
      </c>
      <c r="F3831" s="20">
        <v>92.548018477996592</v>
      </c>
      <c r="G3831" s="20">
        <v>1.7909909909909909</v>
      </c>
    </row>
    <row r="3832" spans="1:7" x14ac:dyDescent="0.35">
      <c r="A3832" s="20">
        <v>3808</v>
      </c>
      <c r="B3832" s="20">
        <v>-5.0510951066631087</v>
      </c>
      <c r="C3832" s="20">
        <v>6.0510951066631087</v>
      </c>
      <c r="D3832" s="20">
        <v>1.5760139798548404E-2</v>
      </c>
      <c r="F3832" s="20">
        <v>92.572331631412595</v>
      </c>
      <c r="G3832" s="20">
        <v>1.7949999999999999</v>
      </c>
    </row>
    <row r="3833" spans="1:7" x14ac:dyDescent="0.35">
      <c r="A3833" s="20">
        <v>3809</v>
      </c>
      <c r="B3833" s="20">
        <v>0.41795646931970865</v>
      </c>
      <c r="C3833" s="20">
        <v>0.59454353068029131</v>
      </c>
      <c r="D3833" s="20">
        <v>1.5484947756855042E-3</v>
      </c>
      <c r="F3833" s="20">
        <v>92.596644784828598</v>
      </c>
      <c r="G3833" s="20">
        <v>1.7989999999999999</v>
      </c>
    </row>
    <row r="3834" spans="1:7" x14ac:dyDescent="0.35">
      <c r="A3834" s="20">
        <v>3810</v>
      </c>
      <c r="B3834" s="20">
        <v>11.356059621285347</v>
      </c>
      <c r="C3834" s="20">
        <v>-10.138726287952014</v>
      </c>
      <c r="D3834" s="20">
        <v>-2.6406417493156344E-2</v>
      </c>
      <c r="F3834" s="20">
        <v>92.620957938244587</v>
      </c>
      <c r="G3834" s="20">
        <v>1.8</v>
      </c>
    </row>
    <row r="3835" spans="1:7" x14ac:dyDescent="0.35">
      <c r="A3835" s="20">
        <v>3811</v>
      </c>
      <c r="B3835" s="20">
        <v>9.1684389908922199</v>
      </c>
      <c r="C3835" s="20">
        <v>-5.8684389908922201</v>
      </c>
      <c r="D3835" s="20">
        <v>-1.5284410055606632E-2</v>
      </c>
      <c r="F3835" s="20">
        <v>92.645271091660589</v>
      </c>
      <c r="G3835" s="20">
        <v>1.8</v>
      </c>
    </row>
    <row r="3836" spans="1:7" x14ac:dyDescent="0.35">
      <c r="A3836" s="20">
        <v>3812</v>
      </c>
      <c r="B3836" s="20">
        <v>2.0586719421145574</v>
      </c>
      <c r="C3836" s="20">
        <v>-0.96317194211455748</v>
      </c>
      <c r="D3836" s="20">
        <v>-2.5085912864019904E-3</v>
      </c>
      <c r="F3836" s="20">
        <v>92.669584245076592</v>
      </c>
      <c r="G3836" s="20">
        <v>1.8003333333333333</v>
      </c>
    </row>
    <row r="3837" spans="1:7" x14ac:dyDescent="0.35">
      <c r="A3837" s="20">
        <v>3813</v>
      </c>
      <c r="B3837" s="20">
        <v>6.980818360499093</v>
      </c>
      <c r="C3837" s="20">
        <v>-5.9712993128800456</v>
      </c>
      <c r="D3837" s="20">
        <v>-1.5552310828223276E-2</v>
      </c>
      <c r="F3837" s="20">
        <v>92.693897398492581</v>
      </c>
      <c r="G3837" s="20">
        <v>1.8014285714285714</v>
      </c>
    </row>
    <row r="3838" spans="1:7" x14ac:dyDescent="0.35">
      <c r="A3838" s="20">
        <v>3814</v>
      </c>
      <c r="B3838" s="20">
        <v>7.5277235180973747</v>
      </c>
      <c r="C3838" s="20">
        <v>-6.1263901847640412</v>
      </c>
      <c r="D3838" s="20">
        <v>-1.5956246608323486E-2</v>
      </c>
      <c r="F3838" s="20">
        <v>92.718210551908584</v>
      </c>
      <c r="G3838" s="20">
        <v>1.8044444444444445</v>
      </c>
    </row>
    <row r="3839" spans="1:7" x14ac:dyDescent="0.35">
      <c r="A3839" s="20">
        <v>3815</v>
      </c>
      <c r="B3839" s="20">
        <v>11.902964778883629</v>
      </c>
      <c r="C3839" s="20">
        <v>-10.902954778883629</v>
      </c>
      <c r="D3839" s="20">
        <v>-2.8396858503057742E-2</v>
      </c>
      <c r="F3839" s="20">
        <v>92.742523705324587</v>
      </c>
      <c r="G3839" s="20">
        <v>1.8062799999999999</v>
      </c>
    </row>
    <row r="3840" spans="1:7" x14ac:dyDescent="0.35">
      <c r="A3840" s="20">
        <v>3816</v>
      </c>
      <c r="B3840" s="20">
        <v>11.356059621285347</v>
      </c>
      <c r="C3840" s="20">
        <v>-10.163679621285347</v>
      </c>
      <c r="D3840" s="20">
        <v>-2.6471408707943244E-2</v>
      </c>
      <c r="F3840" s="20">
        <v>92.766836858740575</v>
      </c>
      <c r="G3840" s="20">
        <v>1.8085714285714285</v>
      </c>
    </row>
    <row r="3841" spans="1:7" x14ac:dyDescent="0.35">
      <c r="A3841" s="20">
        <v>3817</v>
      </c>
      <c r="B3841" s="20">
        <v>18.465826670063009</v>
      </c>
      <c r="C3841" s="20">
        <v>-17.393326670063008</v>
      </c>
      <c r="D3841" s="20">
        <v>-4.5301099230809848E-2</v>
      </c>
      <c r="F3841" s="20">
        <v>92.791150012156578</v>
      </c>
      <c r="G3841" s="20">
        <v>1.8086666666666666</v>
      </c>
    </row>
    <row r="3842" spans="1:7" x14ac:dyDescent="0.35">
      <c r="A3842" s="20">
        <v>3818</v>
      </c>
      <c r="B3842" s="20">
        <v>11.356059621285347</v>
      </c>
      <c r="C3842" s="20">
        <v>-9.0760596212853475</v>
      </c>
      <c r="D3842" s="20">
        <v>-2.3638691167473171E-2</v>
      </c>
      <c r="F3842" s="20">
        <v>92.815463165572581</v>
      </c>
      <c r="G3842" s="20">
        <v>1.8153547058823529</v>
      </c>
    </row>
    <row r="3843" spans="1:7" x14ac:dyDescent="0.35">
      <c r="A3843" s="20">
        <v>3819</v>
      </c>
      <c r="B3843" s="20">
        <v>17.918921512464728</v>
      </c>
      <c r="C3843" s="20">
        <v>-16.854921512464728</v>
      </c>
      <c r="D3843" s="20">
        <v>-4.3898817428518422E-2</v>
      </c>
      <c r="F3843" s="20">
        <v>92.839776318988569</v>
      </c>
      <c r="G3843" s="20">
        <v>1.8186315789473684</v>
      </c>
    </row>
    <row r="3844" spans="1:7" x14ac:dyDescent="0.35">
      <c r="A3844" s="20">
        <v>3820</v>
      </c>
      <c r="B3844" s="20">
        <v>11.356059621285347</v>
      </c>
      <c r="C3844" s="20">
        <v>-9.9227262879520133</v>
      </c>
      <c r="D3844" s="20">
        <v>-2.5843843258826764E-2</v>
      </c>
      <c r="F3844" s="20">
        <v>92.864089472404572</v>
      </c>
      <c r="G3844" s="20">
        <v>1.82</v>
      </c>
    </row>
    <row r="3845" spans="1:7" x14ac:dyDescent="0.35">
      <c r="A3845" s="20">
        <v>3821</v>
      </c>
      <c r="B3845" s="20">
        <v>10.262249306088783</v>
      </c>
      <c r="C3845" s="20">
        <v>-9.216820734660212</v>
      </c>
      <c r="D3845" s="20">
        <v>-2.4005304943307632E-2</v>
      </c>
      <c r="F3845" s="20">
        <v>92.888402625820575</v>
      </c>
      <c r="G3845" s="20">
        <v>1.8281058823529412</v>
      </c>
    </row>
    <row r="3846" spans="1:7" x14ac:dyDescent="0.35">
      <c r="A3846" s="20">
        <v>3822</v>
      </c>
      <c r="B3846" s="20">
        <v>-4.5041899490648269</v>
      </c>
      <c r="C3846" s="20">
        <v>5.604389949064827</v>
      </c>
      <c r="D3846" s="20">
        <v>1.4596691594812632E-2</v>
      </c>
      <c r="F3846" s="20">
        <v>92.912715779236564</v>
      </c>
      <c r="G3846" s="20">
        <v>1.8344090909090909</v>
      </c>
    </row>
    <row r="3847" spans="1:7" x14ac:dyDescent="0.35">
      <c r="A3847" s="20">
        <v>3823</v>
      </c>
      <c r="B3847" s="20">
        <v>8.6215338332939382</v>
      </c>
      <c r="C3847" s="20">
        <v>-7.5615338332939377</v>
      </c>
      <c r="D3847" s="20">
        <v>-1.9694093086215447E-2</v>
      </c>
      <c r="F3847" s="20">
        <v>92.937028932652566</v>
      </c>
      <c r="G3847" s="20">
        <v>1.84</v>
      </c>
    </row>
    <row r="3848" spans="1:7" x14ac:dyDescent="0.35">
      <c r="A3848" s="20">
        <v>3824</v>
      </c>
      <c r="B3848" s="20">
        <v>21.200352458054418</v>
      </c>
      <c r="C3848" s="20">
        <v>-20.12035245805442</v>
      </c>
      <c r="D3848" s="20">
        <v>-5.2403666104311158E-2</v>
      </c>
      <c r="F3848" s="20">
        <v>92.961342086068569</v>
      </c>
      <c r="G3848" s="20">
        <v>1.84</v>
      </c>
    </row>
    <row r="3849" spans="1:7" x14ac:dyDescent="0.35">
      <c r="A3849" s="20">
        <v>3825</v>
      </c>
      <c r="B3849" s="20">
        <v>16.278206039669882</v>
      </c>
      <c r="C3849" s="20">
        <v>-15.224006039669883</v>
      </c>
      <c r="D3849" s="20">
        <v>-3.9651081209241469E-2</v>
      </c>
      <c r="F3849" s="20">
        <v>92.985655239484558</v>
      </c>
      <c r="G3849" s="20">
        <v>1.8455999999999999</v>
      </c>
    </row>
    <row r="3850" spans="1:7" x14ac:dyDescent="0.35">
      <c r="A3850" s="20">
        <v>3826</v>
      </c>
      <c r="B3850" s="20">
        <v>11.356059621285347</v>
      </c>
      <c r="C3850" s="20">
        <v>-10.16439295461868</v>
      </c>
      <c r="D3850" s="20">
        <v>-2.6473266591988714E-2</v>
      </c>
      <c r="F3850" s="20">
        <v>93.009968392900561</v>
      </c>
      <c r="G3850" s="20">
        <v>1.8461052631578947</v>
      </c>
    </row>
    <row r="3851" spans="1:7" x14ac:dyDescent="0.35">
      <c r="A3851" s="20">
        <v>3827</v>
      </c>
      <c r="B3851" s="20">
        <v>-2.8634744762699817</v>
      </c>
      <c r="C3851" s="20">
        <v>4.3901411429366481</v>
      </c>
      <c r="D3851" s="20">
        <v>1.1434168018918351E-2</v>
      </c>
      <c r="F3851" s="20">
        <v>93.034281546316564</v>
      </c>
      <c r="G3851" s="20">
        <v>1.85</v>
      </c>
    </row>
    <row r="3852" spans="1:7" x14ac:dyDescent="0.35">
      <c r="A3852" s="20">
        <v>3828</v>
      </c>
      <c r="B3852" s="20">
        <v>-5.0510951066631087</v>
      </c>
      <c r="C3852" s="20">
        <v>6.0510951066631087</v>
      </c>
      <c r="D3852" s="20">
        <v>1.5760139798548404E-2</v>
      </c>
      <c r="F3852" s="20">
        <v>93.058594699732552</v>
      </c>
      <c r="G3852" s="20">
        <v>1.8533333333333333</v>
      </c>
    </row>
    <row r="3853" spans="1:7" x14ac:dyDescent="0.35">
      <c r="A3853" s="20">
        <v>3829</v>
      </c>
      <c r="B3853" s="20">
        <v>16.825111197268164</v>
      </c>
      <c r="C3853" s="20">
        <v>-15.823111197268164</v>
      </c>
      <c r="D3853" s="20">
        <v>-4.1211456789420883E-2</v>
      </c>
      <c r="F3853" s="20">
        <v>93.082907853148555</v>
      </c>
      <c r="G3853" s="20">
        <v>1.855</v>
      </c>
    </row>
    <row r="3854" spans="1:7" x14ac:dyDescent="0.35">
      <c r="A3854" s="20">
        <v>3830</v>
      </c>
      <c r="B3854" s="20">
        <v>20.106542142857855</v>
      </c>
      <c r="C3854" s="20">
        <v>-17.856542142857855</v>
      </c>
      <c r="D3854" s="20">
        <v>-4.6507548721259728E-2</v>
      </c>
      <c r="F3854" s="20">
        <v>93.107221006564558</v>
      </c>
      <c r="G3854" s="20">
        <v>1.86</v>
      </c>
    </row>
    <row r="3855" spans="1:7" x14ac:dyDescent="0.35">
      <c r="A3855" s="20">
        <v>3831</v>
      </c>
      <c r="B3855" s="20">
        <v>16.278206039669882</v>
      </c>
      <c r="C3855" s="20">
        <v>-15.217986039669883</v>
      </c>
      <c r="D3855" s="20">
        <v>-3.9635402056969873E-2</v>
      </c>
      <c r="F3855" s="20">
        <v>93.131534159980546</v>
      </c>
      <c r="G3855" s="20">
        <v>1.8709899999999999</v>
      </c>
    </row>
    <row r="3856" spans="1:7" x14ac:dyDescent="0.35">
      <c r="A3856" s="20">
        <v>3832</v>
      </c>
      <c r="B3856" s="20">
        <v>3.1524822573111209</v>
      </c>
      <c r="C3856" s="20">
        <v>-2.105815590644454</v>
      </c>
      <c r="D3856" s="20">
        <v>-5.4846184886393149E-3</v>
      </c>
      <c r="F3856" s="20">
        <v>93.155847313396549</v>
      </c>
      <c r="G3856" s="20">
        <v>1.8724499999999999</v>
      </c>
    </row>
    <row r="3857" spans="1:7" x14ac:dyDescent="0.35">
      <c r="A3857" s="20">
        <v>3833</v>
      </c>
      <c r="B3857" s="20">
        <v>21.747257615652703</v>
      </c>
      <c r="C3857" s="20">
        <v>-20.580590948986035</v>
      </c>
      <c r="D3857" s="20">
        <v>-5.3602362014704003E-2</v>
      </c>
      <c r="F3857" s="20">
        <v>93.180160466812538</v>
      </c>
      <c r="G3857" s="20">
        <v>1.873</v>
      </c>
    </row>
    <row r="3858" spans="1:7" x14ac:dyDescent="0.35">
      <c r="A3858" s="20">
        <v>3834</v>
      </c>
      <c r="B3858" s="20">
        <v>11.356059621285347</v>
      </c>
      <c r="C3858" s="20">
        <v>-10.265726287952013</v>
      </c>
      <c r="D3858" s="20">
        <v>-2.6737190306859379E-2</v>
      </c>
      <c r="F3858" s="20">
        <v>93.204473620228541</v>
      </c>
      <c r="G3858" s="20">
        <v>1.8839999999999999</v>
      </c>
    </row>
    <row r="3859" spans="1:7" x14ac:dyDescent="0.35">
      <c r="A3859" s="20">
        <v>3835</v>
      </c>
      <c r="B3859" s="20">
        <v>16.278206039669882</v>
      </c>
      <c r="C3859" s="20">
        <v>-14.678206039669883</v>
      </c>
      <c r="D3859" s="20">
        <v>-3.8229539463421634E-2</v>
      </c>
      <c r="F3859" s="20">
        <v>93.228786773644543</v>
      </c>
      <c r="G3859" s="20">
        <v>1.885046</v>
      </c>
    </row>
    <row r="3860" spans="1:7" x14ac:dyDescent="0.35">
      <c r="A3860" s="20">
        <v>3836</v>
      </c>
      <c r="B3860" s="20">
        <v>10.262249306088783</v>
      </c>
      <c r="C3860" s="20">
        <v>-9.1372493060887834</v>
      </c>
      <c r="D3860" s="20">
        <v>-2.3798060334497065E-2</v>
      </c>
      <c r="F3860" s="20">
        <v>93.253099927060532</v>
      </c>
      <c r="G3860" s="20">
        <v>1.8866966666666667</v>
      </c>
    </row>
    <row r="3861" spans="1:7" x14ac:dyDescent="0.35">
      <c r="A3861" s="20">
        <v>3837</v>
      </c>
      <c r="B3861" s="20">
        <v>8.0746286756956565</v>
      </c>
      <c r="C3861" s="20">
        <v>-7.0536286756956565</v>
      </c>
      <c r="D3861" s="20">
        <v>-1.8371248849419628E-2</v>
      </c>
      <c r="F3861" s="20">
        <v>93.277413080476535</v>
      </c>
      <c r="G3861" s="20">
        <v>1.8946666666666667</v>
      </c>
    </row>
    <row r="3862" spans="1:7" x14ac:dyDescent="0.35">
      <c r="A3862" s="20">
        <v>3838</v>
      </c>
      <c r="B3862" s="20">
        <v>11.356059621285347</v>
      </c>
      <c r="C3862" s="20">
        <v>-10.347819621285346</v>
      </c>
      <c r="D3862" s="20">
        <v>-2.6951003242709205E-2</v>
      </c>
      <c r="F3862" s="20">
        <v>93.301726233892538</v>
      </c>
      <c r="G3862" s="20">
        <v>1.9</v>
      </c>
    </row>
    <row r="3863" spans="1:7" x14ac:dyDescent="0.35">
      <c r="A3863" s="20">
        <v>3839</v>
      </c>
      <c r="B3863" s="20">
        <v>-5.0510951066631087</v>
      </c>
      <c r="C3863" s="20">
        <v>6.0635951066631089</v>
      </c>
      <c r="D3863" s="20">
        <v>1.5792696177849883E-2</v>
      </c>
      <c r="F3863" s="20">
        <v>93.326039387308526</v>
      </c>
      <c r="G3863" s="20">
        <v>1.9084810126582279</v>
      </c>
    </row>
    <row r="3864" spans="1:7" x14ac:dyDescent="0.35">
      <c r="A3864" s="20">
        <v>3840</v>
      </c>
      <c r="B3864" s="20">
        <v>14.090585409276756</v>
      </c>
      <c r="C3864" s="20">
        <v>50.909414590723244</v>
      </c>
      <c r="D3864" s="20">
        <v>0.13259409691455176</v>
      </c>
      <c r="F3864" s="20">
        <v>93.350352540724529</v>
      </c>
      <c r="G3864" s="20">
        <v>1.9114</v>
      </c>
    </row>
    <row r="3865" spans="1:7" x14ac:dyDescent="0.35">
      <c r="A3865" s="20">
        <v>3841</v>
      </c>
      <c r="B3865" s="20">
        <v>-5.0510951066631087</v>
      </c>
      <c r="C3865" s="20">
        <v>5.1382951066631088</v>
      </c>
      <c r="D3865" s="20">
        <v>1.3382742756437112E-2</v>
      </c>
      <c r="F3865" s="20">
        <v>93.374665694140532</v>
      </c>
      <c r="G3865" s="20">
        <v>1.9116676082790633</v>
      </c>
    </row>
    <row r="3866" spans="1:7" x14ac:dyDescent="0.35">
      <c r="A3866" s="20">
        <v>3842</v>
      </c>
      <c r="B3866" s="20">
        <v>11.356059621285347</v>
      </c>
      <c r="C3866" s="20">
        <v>-11.136659621285347</v>
      </c>
      <c r="D3866" s="20">
        <v>-2.9005545182563579E-2</v>
      </c>
      <c r="F3866" s="20">
        <v>93.398978847556521</v>
      </c>
      <c r="G3866" s="20">
        <v>1.913</v>
      </c>
    </row>
    <row r="3867" spans="1:7" x14ac:dyDescent="0.35">
      <c r="A3867" s="20">
        <v>3843</v>
      </c>
      <c r="B3867" s="20">
        <v>14.090585409276756</v>
      </c>
      <c r="C3867" s="20">
        <v>-13.877585409276756</v>
      </c>
      <c r="D3867" s="20">
        <v>-3.6144314749848132E-2</v>
      </c>
      <c r="F3867" s="20">
        <v>93.423292000972523</v>
      </c>
      <c r="G3867" s="20">
        <v>1.9233333333333333</v>
      </c>
    </row>
    <row r="3868" spans="1:7" x14ac:dyDescent="0.35">
      <c r="A3868" s="20">
        <v>3844</v>
      </c>
      <c r="B3868" s="20">
        <v>12.996775094080192</v>
      </c>
      <c r="C3868" s="20">
        <v>-12.581877134896519</v>
      </c>
      <c r="D3868" s="20">
        <v>-3.2769629146264981E-2</v>
      </c>
      <c r="F3868" s="20">
        <v>93.447605154388526</v>
      </c>
      <c r="G3868" s="20">
        <v>1.9292499999999999</v>
      </c>
    </row>
    <row r="3869" spans="1:7" x14ac:dyDescent="0.35">
      <c r="A3869" s="20">
        <v>3845</v>
      </c>
      <c r="B3869" s="20">
        <v>11.356059621285347</v>
      </c>
      <c r="C3869" s="20">
        <v>-11.335009621285346</v>
      </c>
      <c r="D3869" s="20">
        <v>-2.9522149809319467E-2</v>
      </c>
      <c r="F3869" s="20">
        <v>93.471918307804515</v>
      </c>
      <c r="G3869" s="20">
        <v>1.9413333333333334</v>
      </c>
    </row>
    <row r="3870" spans="1:7" x14ac:dyDescent="0.35">
      <c r="A3870" s="20">
        <v>3846</v>
      </c>
      <c r="B3870" s="20">
        <v>10.809154463687065</v>
      </c>
      <c r="C3870" s="20">
        <v>-10.782154463687066</v>
      </c>
      <c r="D3870" s="20">
        <v>-2.8082232832555527E-2</v>
      </c>
      <c r="F3870" s="20">
        <v>93.496231461220518</v>
      </c>
      <c r="G3870" s="20">
        <v>1.9530000000000001</v>
      </c>
    </row>
    <row r="3871" spans="1:7" x14ac:dyDescent="0.35">
      <c r="A3871" s="20">
        <v>3847</v>
      </c>
      <c r="B3871" s="20">
        <v>3.1524822573111209</v>
      </c>
      <c r="C3871" s="20">
        <v>-2.9908632096920731</v>
      </c>
      <c r="D3871" s="20">
        <v>-7.7897341674862145E-3</v>
      </c>
      <c r="F3871" s="20">
        <v>93.52054461463652</v>
      </c>
      <c r="G3871" s="20">
        <v>1.9537933333333333</v>
      </c>
    </row>
    <row r="3872" spans="1:7" x14ac:dyDescent="0.35">
      <c r="A3872" s="20">
        <v>3848</v>
      </c>
      <c r="B3872" s="20">
        <v>11.356059621285347</v>
      </c>
      <c r="C3872" s="20">
        <v>-11.192290390516115</v>
      </c>
      <c r="D3872" s="20">
        <v>-2.9150436096476381E-2</v>
      </c>
      <c r="F3872" s="20">
        <v>93.544857768052509</v>
      </c>
      <c r="G3872" s="20">
        <v>1.956</v>
      </c>
    </row>
    <row r="3873" spans="1:7" x14ac:dyDescent="0.35">
      <c r="A3873" s="20">
        <v>3849</v>
      </c>
      <c r="B3873" s="20">
        <v>11.356059621285347</v>
      </c>
      <c r="C3873" s="20">
        <v>-11.285626287952013</v>
      </c>
      <c r="D3873" s="20">
        <v>-2.9393530406825751E-2</v>
      </c>
      <c r="F3873" s="20">
        <v>93.569170921468512</v>
      </c>
      <c r="G3873" s="20">
        <v>1.964</v>
      </c>
    </row>
    <row r="3874" spans="1:7" x14ac:dyDescent="0.35">
      <c r="A3874" s="20">
        <v>3850</v>
      </c>
      <c r="B3874" s="20">
        <v>11.356059621285347</v>
      </c>
      <c r="C3874" s="20">
        <v>-11.318059621285347</v>
      </c>
      <c r="D3874" s="20">
        <v>-2.9478003358986659E-2</v>
      </c>
      <c r="F3874" s="20">
        <v>93.593484074884515</v>
      </c>
      <c r="G3874" s="20">
        <v>1.98</v>
      </c>
    </row>
    <row r="3875" spans="1:7" x14ac:dyDescent="0.35">
      <c r="A3875" s="20">
        <v>3851</v>
      </c>
      <c r="B3875" s="20">
        <v>11.356059621285347</v>
      </c>
      <c r="C3875" s="20">
        <v>-11.015259621285347</v>
      </c>
      <c r="D3875" s="20">
        <v>-2.8689357626787607E-2</v>
      </c>
      <c r="F3875" s="20">
        <v>93.617797228300503</v>
      </c>
      <c r="G3875" s="20">
        <v>1.9847237142857144</v>
      </c>
    </row>
    <row r="3876" spans="1:7" x14ac:dyDescent="0.35">
      <c r="A3876" s="20">
        <v>3852</v>
      </c>
      <c r="B3876" s="20">
        <v>14.090585409276756</v>
      </c>
      <c r="C3876" s="20">
        <v>-14.088585409276755</v>
      </c>
      <c r="D3876" s="20">
        <v>-3.669386643245711E-2</v>
      </c>
      <c r="F3876" s="20">
        <v>93.642110381716506</v>
      </c>
      <c r="G3876" s="20">
        <v>1.9885074626865671</v>
      </c>
    </row>
    <row r="3877" spans="1:7" x14ac:dyDescent="0.35">
      <c r="A3877" s="20">
        <v>3853</v>
      </c>
      <c r="B3877" s="20">
        <v>8.6215338332939382</v>
      </c>
      <c r="C3877" s="20">
        <v>-8.6212738332939374</v>
      </c>
      <c r="D3877" s="20">
        <v>-2.2454196878291498E-2</v>
      </c>
      <c r="F3877" s="20">
        <v>93.666423535132509</v>
      </c>
      <c r="G3877" s="20">
        <v>1.99215125</v>
      </c>
    </row>
    <row r="3878" spans="1:7" x14ac:dyDescent="0.35">
      <c r="A3878" s="20">
        <v>3854</v>
      </c>
      <c r="B3878" s="20">
        <v>11.356059621285347</v>
      </c>
      <c r="C3878" s="20">
        <v>-11.193514166739892</v>
      </c>
      <c r="D3878" s="20">
        <v>-2.9153623434310091E-2</v>
      </c>
      <c r="F3878" s="20">
        <v>93.690736688548498</v>
      </c>
      <c r="G3878" s="20">
        <v>1.99244</v>
      </c>
    </row>
    <row r="3879" spans="1:7" x14ac:dyDescent="0.35">
      <c r="A3879" s="20">
        <v>3855</v>
      </c>
      <c r="B3879" s="20">
        <v>11.356059621285347</v>
      </c>
      <c r="C3879" s="20">
        <v>-11.331059621285346</v>
      </c>
      <c r="D3879" s="20">
        <v>-2.95118619934602E-2</v>
      </c>
      <c r="F3879" s="20">
        <v>93.7150498419645</v>
      </c>
      <c r="G3879" s="20">
        <v>2</v>
      </c>
    </row>
    <row r="3880" spans="1:7" x14ac:dyDescent="0.35">
      <c r="A3880" s="20">
        <v>3856</v>
      </c>
      <c r="B3880" s="20">
        <v>11.356059621285347</v>
      </c>
      <c r="C3880" s="20">
        <v>-11.355859621285347</v>
      </c>
      <c r="D3880" s="20">
        <v>-2.9576453849994338E-2</v>
      </c>
      <c r="F3880" s="20">
        <v>93.739362995380503</v>
      </c>
      <c r="G3880" s="20">
        <v>2.0015333333333332</v>
      </c>
    </row>
    <row r="3881" spans="1:7" x14ac:dyDescent="0.35">
      <c r="A3881" s="20">
        <v>3857</v>
      </c>
      <c r="B3881" s="20">
        <v>15.184395724473321</v>
      </c>
      <c r="C3881" s="20">
        <v>-15.132395724473321</v>
      </c>
      <c r="D3881" s="20">
        <v>-3.9412481195684072E-2</v>
      </c>
      <c r="F3881" s="20">
        <v>93.763676148796492</v>
      </c>
      <c r="G3881" s="20">
        <v>2.0034000000000001</v>
      </c>
    </row>
    <row r="3882" spans="1:7" x14ac:dyDescent="0.35">
      <c r="A3882" s="20">
        <v>3858</v>
      </c>
      <c r="B3882" s="20">
        <v>17.918921512464728</v>
      </c>
      <c r="C3882" s="20">
        <v>-17.898921512464728</v>
      </c>
      <c r="D3882" s="20">
        <v>-4.661792622777805E-2</v>
      </c>
      <c r="F3882" s="20">
        <v>93.787989302212495</v>
      </c>
      <c r="G3882" s="20">
        <v>2.0051866666666669</v>
      </c>
    </row>
    <row r="3883" spans="1:7" x14ac:dyDescent="0.35">
      <c r="A3883" s="20">
        <v>3859</v>
      </c>
      <c r="B3883" s="20">
        <v>13.543680251678474</v>
      </c>
      <c r="C3883" s="20">
        <v>-13.543280251678473</v>
      </c>
      <c r="D3883" s="20">
        <v>-3.5273613508791261E-2</v>
      </c>
      <c r="F3883" s="20">
        <v>93.812302455628497</v>
      </c>
      <c r="G3883" s="20">
        <v>2.0114999999999998</v>
      </c>
    </row>
    <row r="3884" spans="1:7" x14ac:dyDescent="0.35">
      <c r="A3884" s="20">
        <v>3860</v>
      </c>
      <c r="B3884" s="20">
        <v>11.356059621285347</v>
      </c>
      <c r="C3884" s="20">
        <v>-11.179392954618681</v>
      </c>
      <c r="D3884" s="20">
        <v>-2.9116844591268908E-2</v>
      </c>
      <c r="F3884" s="20">
        <v>93.836615609044486</v>
      </c>
      <c r="G3884" s="20">
        <v>2.0162</v>
      </c>
    </row>
    <row r="3885" spans="1:7" x14ac:dyDescent="0.35">
      <c r="A3885" s="20">
        <v>3861</v>
      </c>
      <c r="B3885" s="20">
        <v>5.3401028877042478</v>
      </c>
      <c r="C3885" s="20">
        <v>-5.290102887704248</v>
      </c>
      <c r="D3885" s="20">
        <v>-1.3778127692476423E-2</v>
      </c>
      <c r="F3885" s="20">
        <v>93.860928762460489</v>
      </c>
      <c r="G3885" s="20">
        <v>2.0169999999999999</v>
      </c>
    </row>
    <row r="3886" spans="1:7" x14ac:dyDescent="0.35">
      <c r="A3886" s="20">
        <v>3862</v>
      </c>
      <c r="B3886" s="20">
        <v>20.106542142857855</v>
      </c>
      <c r="C3886" s="20">
        <v>-20.10640880952452</v>
      </c>
      <c r="D3886" s="20">
        <v>-5.2367349727480285E-2</v>
      </c>
      <c r="F3886" s="20">
        <v>93.885241915876492</v>
      </c>
      <c r="G3886" s="20">
        <v>2.0182666666666669</v>
      </c>
    </row>
    <row r="3887" spans="1:7" x14ac:dyDescent="0.35">
      <c r="A3887" s="20">
        <v>3863</v>
      </c>
      <c r="B3887" s="20">
        <v>-5.0510951066631087</v>
      </c>
      <c r="C3887" s="20">
        <v>5.0510951066631087</v>
      </c>
      <c r="D3887" s="20">
        <v>1.3155629454429987E-2</v>
      </c>
      <c r="F3887" s="20">
        <v>93.90955506929248</v>
      </c>
      <c r="G3887" s="20">
        <v>2.02</v>
      </c>
    </row>
    <row r="3888" spans="1:7" x14ac:dyDescent="0.35">
      <c r="A3888" s="20">
        <v>3864</v>
      </c>
      <c r="B3888" s="20">
        <v>11.356059621285347</v>
      </c>
      <c r="C3888" s="20">
        <v>-11.344059621285346</v>
      </c>
      <c r="D3888" s="20">
        <v>-2.9545720627933737E-2</v>
      </c>
      <c r="F3888" s="20">
        <v>93.933868222708483</v>
      </c>
      <c r="G3888" s="20">
        <v>2.02</v>
      </c>
    </row>
    <row r="3889" spans="1:7" x14ac:dyDescent="0.35">
      <c r="A3889" s="20">
        <v>3865</v>
      </c>
      <c r="B3889" s="20">
        <v>5.8870080453025295</v>
      </c>
      <c r="C3889" s="20">
        <v>-5.6176338223435573</v>
      </c>
      <c r="D3889" s="20">
        <v>-1.4631185399763278E-2</v>
      </c>
      <c r="F3889" s="20">
        <v>93.958181376124486</v>
      </c>
      <c r="G3889" s="20">
        <v>2.022322</v>
      </c>
    </row>
    <row r="3890" spans="1:7" x14ac:dyDescent="0.35">
      <c r="A3890" s="20">
        <v>3866</v>
      </c>
      <c r="B3890" s="20">
        <v>0.41795646931970865</v>
      </c>
      <c r="C3890" s="20">
        <v>-0.41245646931970864</v>
      </c>
      <c r="D3890" s="20">
        <v>-1.0742471408417417E-3</v>
      </c>
      <c r="F3890" s="20">
        <v>93.982494529540475</v>
      </c>
      <c r="G3890" s="20">
        <v>2.0236666666666667</v>
      </c>
    </row>
    <row r="3891" spans="1:7" x14ac:dyDescent="0.35">
      <c r="A3891" s="20">
        <v>3867</v>
      </c>
      <c r="B3891" s="20">
        <v>11.356059621285347</v>
      </c>
      <c r="C3891" s="20">
        <v>-11.230559621285346</v>
      </c>
      <c r="D3891" s="20">
        <v>-2.9250108703876298E-2</v>
      </c>
      <c r="F3891" s="20">
        <v>94.006807682956477</v>
      </c>
      <c r="G3891" s="20">
        <v>2.0251494999999999</v>
      </c>
    </row>
    <row r="3892" spans="1:7" x14ac:dyDescent="0.35">
      <c r="A3892" s="20">
        <v>3868</v>
      </c>
      <c r="B3892" s="20">
        <v>14.090585409276756</v>
      </c>
      <c r="C3892" s="20">
        <v>-14.088585409276755</v>
      </c>
      <c r="D3892" s="20">
        <v>-3.669386643245711E-2</v>
      </c>
      <c r="F3892" s="20">
        <v>94.03112083637248</v>
      </c>
      <c r="G3892" s="20">
        <v>2.0262500000000001</v>
      </c>
    </row>
    <row r="3893" spans="1:7" x14ac:dyDescent="0.35">
      <c r="A3893" s="20">
        <v>3869</v>
      </c>
      <c r="B3893" s="20">
        <v>11.356059621285347</v>
      </c>
      <c r="C3893" s="20">
        <v>-11.321584752854259</v>
      </c>
      <c r="D3893" s="20">
        <v>-2.948718460062227E-2</v>
      </c>
      <c r="F3893" s="20">
        <v>94.055433989788469</v>
      </c>
      <c r="G3893" s="20">
        <v>2.0335000000000001</v>
      </c>
    </row>
    <row r="3894" spans="1:7" x14ac:dyDescent="0.35">
      <c r="A3894" s="20">
        <v>3870</v>
      </c>
      <c r="B3894" s="20">
        <v>11.356059621285347</v>
      </c>
      <c r="C3894" s="20">
        <v>-11.206059621285346</v>
      </c>
      <c r="D3894" s="20">
        <v>-2.9186298200445396E-2</v>
      </c>
      <c r="F3894" s="20">
        <v>94.079747143204472</v>
      </c>
      <c r="G3894" s="20">
        <v>2.03505</v>
      </c>
    </row>
    <row r="3895" spans="1:7" x14ac:dyDescent="0.35">
      <c r="A3895" s="20">
        <v>3871</v>
      </c>
      <c r="B3895" s="20">
        <v>-5.0510951066631087</v>
      </c>
      <c r="C3895" s="20">
        <v>5.0777617733297751</v>
      </c>
      <c r="D3895" s="20">
        <v>1.3225083063606476E-2</v>
      </c>
      <c r="F3895" s="20">
        <v>94.104060296620474</v>
      </c>
      <c r="G3895" s="20">
        <v>2.0419999999999998</v>
      </c>
    </row>
    <row r="3896" spans="1:7" x14ac:dyDescent="0.35">
      <c r="A3896" s="20">
        <v>3872</v>
      </c>
      <c r="B3896" s="20">
        <v>0.41795646931970865</v>
      </c>
      <c r="C3896" s="20">
        <v>-0.41795646931970865</v>
      </c>
      <c r="D3896" s="20">
        <v>-1.0885719477343931E-3</v>
      </c>
      <c r="F3896" s="20">
        <v>94.128373450036463</v>
      </c>
      <c r="G3896" s="20">
        <v>2.0529999999999999</v>
      </c>
    </row>
    <row r="3897" spans="1:7" x14ac:dyDescent="0.35">
      <c r="A3897" s="20">
        <v>3873</v>
      </c>
      <c r="B3897" s="20">
        <v>11.356059621285347</v>
      </c>
      <c r="C3897" s="20">
        <v>-11.356059621285347</v>
      </c>
      <c r="D3897" s="20">
        <v>-2.9576974752063161E-2</v>
      </c>
      <c r="F3897" s="20">
        <v>94.152686603452466</v>
      </c>
      <c r="G3897" s="20">
        <v>2.0536666666666665</v>
      </c>
    </row>
    <row r="3898" spans="1:7" x14ac:dyDescent="0.35">
      <c r="A3898" s="20">
        <v>3874</v>
      </c>
      <c r="B3898" s="20">
        <v>16.278206039669882</v>
      </c>
      <c r="C3898" s="20">
        <v>-16.278206039669882</v>
      </c>
      <c r="D3898" s="20">
        <v>-4.2396756014011105E-2</v>
      </c>
      <c r="F3898" s="20">
        <v>94.176999756868469</v>
      </c>
      <c r="G3898" s="20">
        <v>2.0554838709677421</v>
      </c>
    </row>
    <row r="3899" spans="1:7" x14ac:dyDescent="0.35">
      <c r="A3899" s="20">
        <v>3875</v>
      </c>
      <c r="B3899" s="20">
        <v>27.216309191635521</v>
      </c>
      <c r="C3899" s="20">
        <v>-27.216309191635521</v>
      </c>
      <c r="D3899" s="20">
        <v>-7.0885158818339872E-2</v>
      </c>
      <c r="F3899" s="20">
        <v>94.201312910284457</v>
      </c>
      <c r="G3899" s="20">
        <v>2.0670670670670672</v>
      </c>
    </row>
    <row r="3900" spans="1:7" x14ac:dyDescent="0.35">
      <c r="A3900" s="20">
        <v>3876</v>
      </c>
      <c r="B3900" s="20">
        <v>11.356059621285347</v>
      </c>
      <c r="C3900" s="20">
        <v>-10.828110903336629</v>
      </c>
      <c r="D3900" s="20">
        <v>-2.8201926855001669E-2</v>
      </c>
      <c r="F3900" s="20">
        <v>94.22562606370046</v>
      </c>
      <c r="G3900" s="20">
        <v>2.0674309000000002</v>
      </c>
    </row>
    <row r="3901" spans="1:7" x14ac:dyDescent="0.35">
      <c r="A3901" s="20">
        <v>3877</v>
      </c>
      <c r="B3901" s="20">
        <v>11.356059621285347</v>
      </c>
      <c r="C3901" s="20">
        <v>-11.306419621285347</v>
      </c>
      <c r="D3901" s="20">
        <v>-2.9447686858581124E-2</v>
      </c>
      <c r="F3901" s="20">
        <v>94.249939217116463</v>
      </c>
      <c r="G3901" s="20">
        <v>2.0699999999999998</v>
      </c>
    </row>
    <row r="3902" spans="1:7" x14ac:dyDescent="0.35">
      <c r="A3902" s="20">
        <v>3878</v>
      </c>
      <c r="B3902" s="20">
        <v>10.809154463687065</v>
      </c>
      <c r="C3902" s="20">
        <v>-10.808598908131509</v>
      </c>
      <c r="D3902" s="20">
        <v>-2.8151107661655544E-2</v>
      </c>
      <c r="F3902" s="20">
        <v>94.274252370532452</v>
      </c>
      <c r="G3902" s="20">
        <v>2.0870837499999997</v>
      </c>
    </row>
    <row r="3903" spans="1:7" x14ac:dyDescent="0.35">
      <c r="A3903" s="20">
        <v>3879</v>
      </c>
      <c r="B3903" s="20">
        <v>11.356059621285347</v>
      </c>
      <c r="C3903" s="20">
        <v>-11.356059621285347</v>
      </c>
      <c r="D3903" s="20">
        <v>-2.9576974752063161E-2</v>
      </c>
      <c r="F3903" s="20">
        <v>94.298565523948454</v>
      </c>
      <c r="G3903" s="20">
        <v>2.1</v>
      </c>
    </row>
    <row r="3904" spans="1:7" x14ac:dyDescent="0.35">
      <c r="A3904" s="20">
        <v>3880</v>
      </c>
      <c r="B3904" s="20">
        <v>8.6215338332939382</v>
      </c>
      <c r="C3904" s="20">
        <v>-8.4908671666272717</v>
      </c>
      <c r="D3904" s="20">
        <v>-2.2114551366016165E-2</v>
      </c>
      <c r="F3904" s="20">
        <v>94.322878677364457</v>
      </c>
      <c r="G3904" s="20">
        <v>2.1074999999999999</v>
      </c>
    </row>
    <row r="3905" spans="1:7" x14ac:dyDescent="0.35">
      <c r="A3905" s="20">
        <v>3881</v>
      </c>
      <c r="B3905" s="20">
        <v>11.356059621285347</v>
      </c>
      <c r="C3905" s="20">
        <v>-11.306059621285346</v>
      </c>
      <c r="D3905" s="20">
        <v>-2.9446749234857239E-2</v>
      </c>
      <c r="F3905" s="20">
        <v>94.347191830780446</v>
      </c>
      <c r="G3905" s="20">
        <v>2.11</v>
      </c>
    </row>
    <row r="3906" spans="1:7" x14ac:dyDescent="0.35">
      <c r="A3906" s="20">
        <v>3882</v>
      </c>
      <c r="B3906" s="20">
        <v>12.996775094080192</v>
      </c>
      <c r="C3906" s="20">
        <v>-12.996775094080192</v>
      </c>
      <c r="D3906" s="20">
        <v>-3.3850235172712476E-2</v>
      </c>
      <c r="F3906" s="20">
        <v>94.371504984196449</v>
      </c>
      <c r="G3906" s="20">
        <v>2.1103642500000004</v>
      </c>
    </row>
    <row r="3907" spans="1:7" x14ac:dyDescent="0.35">
      <c r="A3907" s="20">
        <v>3883</v>
      </c>
      <c r="B3907" s="20">
        <v>11.356059621285347</v>
      </c>
      <c r="C3907" s="20">
        <v>-11.356059621285347</v>
      </c>
      <c r="D3907" s="20">
        <v>-2.9576974752063161E-2</v>
      </c>
      <c r="F3907" s="20">
        <v>94.395818137612451</v>
      </c>
      <c r="G3907" s="20">
        <v>2.1105</v>
      </c>
    </row>
    <row r="3908" spans="1:7" x14ac:dyDescent="0.35">
      <c r="A3908" s="20">
        <v>3884</v>
      </c>
      <c r="B3908" s="20">
        <v>14.090585409276756</v>
      </c>
      <c r="C3908" s="20">
        <v>-14.090585409276756</v>
      </c>
      <c r="D3908" s="20">
        <v>-3.6699075453145352E-2</v>
      </c>
      <c r="F3908" s="20">
        <v>94.42013129102844</v>
      </c>
      <c r="G3908" s="20">
        <v>2.1216666666666666</v>
      </c>
    </row>
    <row r="3909" spans="1:7" x14ac:dyDescent="0.35">
      <c r="A3909" s="20">
        <v>3885</v>
      </c>
      <c r="B3909" s="20">
        <v>11.356059621285347</v>
      </c>
      <c r="C3909" s="20">
        <v>-11.356059621285347</v>
      </c>
      <c r="D3909" s="20">
        <v>-2.9576974752063161E-2</v>
      </c>
      <c r="F3909" s="20">
        <v>94.444444444444443</v>
      </c>
      <c r="G3909" s="20">
        <v>2.124090909090909</v>
      </c>
    </row>
    <row r="3910" spans="1:7" x14ac:dyDescent="0.35">
      <c r="A3910" s="20">
        <v>3886</v>
      </c>
      <c r="B3910" s="20">
        <v>11.356059621285347</v>
      </c>
      <c r="C3910" s="20">
        <v>-11.356059621285347</v>
      </c>
      <c r="D3910" s="20">
        <v>-2.9576974752063161E-2</v>
      </c>
      <c r="F3910" s="20">
        <v>94.468757597860446</v>
      </c>
      <c r="G3910" s="20">
        <v>2.1244399999999999</v>
      </c>
    </row>
    <row r="3911" spans="1:7" x14ac:dyDescent="0.35">
      <c r="A3911" s="20">
        <v>3887</v>
      </c>
      <c r="B3911" s="20">
        <v>2.6055770997128391</v>
      </c>
      <c r="C3911" s="20">
        <v>-2.5880770997128391</v>
      </c>
      <c r="D3911" s="20">
        <v>-6.7406735775780817E-3</v>
      </c>
      <c r="F3911" s="20">
        <v>94.493070751276434</v>
      </c>
      <c r="G3911" s="20">
        <v>2.1314633333333335</v>
      </c>
    </row>
    <row r="3912" spans="1:7" x14ac:dyDescent="0.35">
      <c r="A3912" s="20">
        <v>3888</v>
      </c>
      <c r="B3912" s="20">
        <v>11.356059621285347</v>
      </c>
      <c r="C3912" s="20">
        <v>-11.085059621285346</v>
      </c>
      <c r="D3912" s="20">
        <v>-2.8871152448807069E-2</v>
      </c>
      <c r="F3912" s="20">
        <v>94.517383904692437</v>
      </c>
      <c r="G3912" s="20">
        <v>2.1320000000000001</v>
      </c>
    </row>
    <row r="3913" spans="1:7" x14ac:dyDescent="0.35">
      <c r="A3913" s="20">
        <v>3889</v>
      </c>
      <c r="B3913" s="20">
        <v>10.809154463687065</v>
      </c>
      <c r="C3913" s="20">
        <v>-10.794404463687066</v>
      </c>
      <c r="D3913" s="20">
        <v>-2.8114138084270979E-2</v>
      </c>
      <c r="F3913" s="20">
        <v>94.54169705810844</v>
      </c>
      <c r="G3913" s="20">
        <v>2.1356000000000002</v>
      </c>
    </row>
    <row r="3914" spans="1:7" x14ac:dyDescent="0.35">
      <c r="A3914" s="20">
        <v>3890</v>
      </c>
      <c r="B3914" s="20">
        <v>-5.0510951066631087</v>
      </c>
      <c r="C3914" s="20">
        <v>5.2193617733297755</v>
      </c>
      <c r="D3914" s="20">
        <v>1.3593881728333645E-2</v>
      </c>
      <c r="F3914" s="20">
        <v>94.566010211524429</v>
      </c>
      <c r="G3914" s="20">
        <v>2.1398947368421051</v>
      </c>
    </row>
    <row r="3915" spans="1:7" x14ac:dyDescent="0.35">
      <c r="A3915" s="20">
        <v>3891</v>
      </c>
      <c r="B3915" s="20">
        <v>11.356059621285347</v>
      </c>
      <c r="C3915" s="20">
        <v>-11.031059621285348</v>
      </c>
      <c r="D3915" s="20">
        <v>-2.8730508890224677E-2</v>
      </c>
      <c r="F3915" s="20">
        <v>94.590323364940431</v>
      </c>
      <c r="G3915" s="20">
        <v>2.1459999999999999</v>
      </c>
    </row>
    <row r="3916" spans="1:7" x14ac:dyDescent="0.35">
      <c r="A3916" s="20">
        <v>3892</v>
      </c>
      <c r="B3916" s="20">
        <v>23.387973088447549</v>
      </c>
      <c r="C3916" s="20">
        <v>-23.387973088447549</v>
      </c>
      <c r="D3916" s="20">
        <v>-6.0914217836824804E-2</v>
      </c>
      <c r="F3916" s="20">
        <v>94.614636518356434</v>
      </c>
      <c r="G3916" s="20">
        <v>2.15</v>
      </c>
    </row>
    <row r="3917" spans="1:7" x14ac:dyDescent="0.35">
      <c r="A3917" s="20">
        <v>3893</v>
      </c>
      <c r="B3917" s="20">
        <v>4.7931977301059661</v>
      </c>
      <c r="C3917" s="20">
        <v>-4.5776977301059665</v>
      </c>
      <c r="D3917" s="20">
        <v>-1.1922661090308389E-2</v>
      </c>
      <c r="F3917" s="20">
        <v>94.638949671772423</v>
      </c>
      <c r="G3917" s="20">
        <v>2.1679422000000002</v>
      </c>
    </row>
    <row r="3918" spans="1:7" x14ac:dyDescent="0.35">
      <c r="A3918" s="20">
        <v>3894</v>
      </c>
      <c r="B3918" s="20">
        <v>10.809154463687065</v>
      </c>
      <c r="C3918" s="20">
        <v>-10.774487797020399</v>
      </c>
      <c r="D3918" s="20">
        <v>-2.8062264919917285E-2</v>
      </c>
      <c r="F3918" s="20">
        <v>94.663262825188426</v>
      </c>
      <c r="G3918" s="20">
        <v>2.1800000000000002</v>
      </c>
    </row>
    <row r="3919" spans="1:7" x14ac:dyDescent="0.35">
      <c r="A3919" s="20">
        <v>3895</v>
      </c>
      <c r="B3919" s="20">
        <v>10.809154463687065</v>
      </c>
      <c r="C3919" s="20">
        <v>-10.759154463687064</v>
      </c>
      <c r="D3919" s="20">
        <v>-2.8022329094640801E-2</v>
      </c>
      <c r="F3919" s="20">
        <v>94.687575978604428</v>
      </c>
      <c r="G3919" s="20">
        <v>2.1800000000000002</v>
      </c>
    </row>
    <row r="3920" spans="1:7" x14ac:dyDescent="0.35">
      <c r="A3920" s="20">
        <v>3896</v>
      </c>
      <c r="B3920" s="20">
        <v>20.106542142857855</v>
      </c>
      <c r="C3920" s="20">
        <v>-20.000292142857855</v>
      </c>
      <c r="D3920" s="20">
        <v>-5.2090967771463589E-2</v>
      </c>
      <c r="F3920" s="20">
        <v>94.711889132020417</v>
      </c>
      <c r="G3920" s="20">
        <v>2.1859999999999999</v>
      </c>
    </row>
    <row r="3921" spans="1:7" x14ac:dyDescent="0.35">
      <c r="A3921" s="20">
        <v>3897</v>
      </c>
      <c r="B3921" s="20">
        <v>11.356059621285347</v>
      </c>
      <c r="C3921" s="20">
        <v>-11.180059621285347</v>
      </c>
      <c r="D3921" s="20">
        <v>-2.9118580931498318E-2</v>
      </c>
      <c r="F3921" s="20">
        <v>94.73620228543642</v>
      </c>
      <c r="G3921" s="20">
        <v>2.1875</v>
      </c>
    </row>
    <row r="3922" spans="1:7" x14ac:dyDescent="0.35">
      <c r="A3922" s="20">
        <v>3898</v>
      </c>
      <c r="B3922" s="20">
        <v>5.8870080453025295</v>
      </c>
      <c r="C3922" s="20">
        <v>-5.5614080453025299</v>
      </c>
      <c r="D3922" s="20">
        <v>-1.4484744781853826E-2</v>
      </c>
      <c r="F3922" s="20">
        <v>94.760515438852423</v>
      </c>
      <c r="G3922" s="20">
        <v>2.1949999999999998</v>
      </c>
    </row>
    <row r="3923" spans="1:7" x14ac:dyDescent="0.35">
      <c r="A3923" s="20">
        <v>3899</v>
      </c>
      <c r="B3923" s="20">
        <v>16.825111197268164</v>
      </c>
      <c r="C3923" s="20">
        <v>-16.812611197268165</v>
      </c>
      <c r="D3923" s="20">
        <v>-4.3788619774926062E-2</v>
      </c>
      <c r="F3923" s="20">
        <v>94.784828592268411</v>
      </c>
      <c r="G3923" s="20">
        <v>2.2035999999999998</v>
      </c>
    </row>
    <row r="3924" spans="1:7" x14ac:dyDescent="0.35">
      <c r="A3924" s="20">
        <v>3900</v>
      </c>
      <c r="B3924" s="20">
        <v>11.356059621285347</v>
      </c>
      <c r="C3924" s="20">
        <v>-11.302059621285347</v>
      </c>
      <c r="D3924" s="20">
        <v>-2.9436331193480766E-2</v>
      </c>
      <c r="F3924" s="20">
        <v>94.809141745684414</v>
      </c>
      <c r="G3924" s="20">
        <v>2.21</v>
      </c>
    </row>
    <row r="3925" spans="1:7" x14ac:dyDescent="0.35">
      <c r="A3925" s="20">
        <v>3901</v>
      </c>
      <c r="B3925" s="20">
        <v>5.8870080453025295</v>
      </c>
      <c r="C3925" s="20">
        <v>-5.8786747119691958</v>
      </c>
      <c r="D3925" s="20">
        <v>-1.5311069097031126E-2</v>
      </c>
      <c r="F3925" s="20">
        <v>94.833454899100417</v>
      </c>
      <c r="G3925" s="20">
        <v>2.2270833333333333</v>
      </c>
    </row>
    <row r="3926" spans="1:7" x14ac:dyDescent="0.35">
      <c r="A3926" s="20">
        <v>3902</v>
      </c>
      <c r="B3926" s="20">
        <v>14.090585409276756</v>
      </c>
      <c r="C3926" s="20">
        <v>-13.602252075943422</v>
      </c>
      <c r="D3926" s="20">
        <v>-3.5427206235100858E-2</v>
      </c>
      <c r="F3926" s="20">
        <v>94.857768052516406</v>
      </c>
      <c r="G3926" s="20">
        <v>2.23</v>
      </c>
    </row>
    <row r="3927" spans="1:7" x14ac:dyDescent="0.35">
      <c r="A3927" s="20">
        <v>3903</v>
      </c>
      <c r="B3927" s="20">
        <v>3.6993874149094026</v>
      </c>
      <c r="C3927" s="20">
        <v>-3.6993874149094026</v>
      </c>
      <c r="D3927" s="20">
        <v>-9.6350927890330295E-3</v>
      </c>
      <c r="F3927" s="20">
        <v>94.882081205932408</v>
      </c>
      <c r="G3927" s="20">
        <v>2.2392500000000002</v>
      </c>
    </row>
    <row r="3928" spans="1:7" x14ac:dyDescent="0.35">
      <c r="A3928" s="20">
        <v>3904</v>
      </c>
      <c r="B3928" s="20">
        <v>20.106542142857855</v>
      </c>
      <c r="C3928" s="20">
        <v>-20.106242142857855</v>
      </c>
      <c r="D3928" s="20">
        <v>-5.2366915642422934E-2</v>
      </c>
      <c r="F3928" s="20">
        <v>94.906394359348411</v>
      </c>
      <c r="G3928" s="20">
        <v>2.25</v>
      </c>
    </row>
    <row r="3929" spans="1:7" x14ac:dyDescent="0.35">
      <c r="A3929" s="20">
        <v>3905</v>
      </c>
      <c r="B3929" s="20">
        <v>4.7931977301059661</v>
      </c>
      <c r="C3929" s="20">
        <v>-4.677864396772633</v>
      </c>
      <c r="D3929" s="20">
        <v>-1.2183546209777582E-2</v>
      </c>
      <c r="F3929" s="20">
        <v>94.9307075127644</v>
      </c>
      <c r="G3929" s="20">
        <v>2.2566666666666668</v>
      </c>
    </row>
    <row r="3930" spans="1:7" x14ac:dyDescent="0.35">
      <c r="A3930" s="20">
        <v>3906</v>
      </c>
      <c r="B3930" s="20">
        <v>6.980818360499093</v>
      </c>
      <c r="C3930" s="20">
        <v>-6.3074850271657592</v>
      </c>
      <c r="D3930" s="20">
        <v>-1.6427909998625256E-2</v>
      </c>
      <c r="F3930" s="20">
        <v>94.955020666180403</v>
      </c>
      <c r="G3930" s="20">
        <v>2.2594666666666665</v>
      </c>
    </row>
    <row r="3931" spans="1:7" x14ac:dyDescent="0.35">
      <c r="A3931" s="20">
        <v>3907</v>
      </c>
      <c r="B3931" s="20">
        <v>10.262249306088783</v>
      </c>
      <c r="C3931" s="20">
        <v>-10.109249306088783</v>
      </c>
      <c r="D3931" s="20">
        <v>-2.6329644388980167E-2</v>
      </c>
      <c r="F3931" s="20">
        <v>94.979333819596405</v>
      </c>
      <c r="G3931" s="20">
        <v>2.26239013671875</v>
      </c>
    </row>
    <row r="3932" spans="1:7" x14ac:dyDescent="0.35">
      <c r="A3932" s="20">
        <v>3908</v>
      </c>
      <c r="B3932" s="20">
        <v>19.559636985259573</v>
      </c>
      <c r="C3932" s="20">
        <v>-19.472970318592907</v>
      </c>
      <c r="D3932" s="20">
        <v>-5.0717552625486134E-2</v>
      </c>
      <c r="F3932" s="20">
        <v>95.003646973012394</v>
      </c>
      <c r="G3932" s="20">
        <v>2.2799999999999998</v>
      </c>
    </row>
    <row r="3933" spans="1:7" x14ac:dyDescent="0.35">
      <c r="A3933" s="20">
        <v>3909</v>
      </c>
      <c r="B3933" s="20">
        <v>11.356059621285347</v>
      </c>
      <c r="C3933" s="20">
        <v>-11.353809621285347</v>
      </c>
      <c r="D3933" s="20">
        <v>-2.9571114603788893E-2</v>
      </c>
      <c r="F3933" s="20">
        <v>95.027960126428397</v>
      </c>
      <c r="G3933" s="20">
        <v>2.2882507142857142</v>
      </c>
    </row>
    <row r="3934" spans="1:7" x14ac:dyDescent="0.35">
      <c r="A3934" s="20">
        <v>3910</v>
      </c>
      <c r="B3934" s="20">
        <v>11.356059621285347</v>
      </c>
      <c r="C3934" s="20">
        <v>-11.325226287952013</v>
      </c>
      <c r="D3934" s="20">
        <v>-2.9496669016452842E-2</v>
      </c>
      <c r="F3934" s="20">
        <v>95.0522732798444</v>
      </c>
      <c r="G3934" s="20">
        <v>2.3164705882352941</v>
      </c>
    </row>
    <row r="3935" spans="1:7" x14ac:dyDescent="0.35">
      <c r="A3935" s="20">
        <v>3911</v>
      </c>
      <c r="B3935" s="20">
        <v>11.356059621285347</v>
      </c>
      <c r="C3935" s="20">
        <v>-10.981934621285347</v>
      </c>
      <c r="D3935" s="20">
        <v>-2.8602562319569858E-2</v>
      </c>
      <c r="F3935" s="20">
        <v>95.076586433260388</v>
      </c>
      <c r="G3935" s="20">
        <v>2.3321535</v>
      </c>
    </row>
    <row r="3936" spans="1:7" x14ac:dyDescent="0.35">
      <c r="A3936" s="20">
        <v>3912</v>
      </c>
      <c r="B3936" s="20">
        <v>-5.0510951066631087</v>
      </c>
      <c r="C3936" s="20">
        <v>5.0511617733297758</v>
      </c>
      <c r="D3936" s="20">
        <v>1.3155803088452928E-2</v>
      </c>
      <c r="F3936" s="20">
        <v>95.100899586676391</v>
      </c>
      <c r="G3936" s="20">
        <v>2.3333333333333335</v>
      </c>
    </row>
    <row r="3937" spans="1:7" x14ac:dyDescent="0.35">
      <c r="A3937" s="20">
        <v>3913</v>
      </c>
      <c r="B3937" s="20">
        <v>11.356059621285347</v>
      </c>
      <c r="C3937" s="20">
        <v>-11.256059621285347</v>
      </c>
      <c r="D3937" s="20">
        <v>-2.9316523717651321E-2</v>
      </c>
      <c r="F3937" s="20">
        <v>95.125212740092394</v>
      </c>
      <c r="G3937" s="20">
        <v>2.3442048</v>
      </c>
    </row>
    <row r="3938" spans="1:7" x14ac:dyDescent="0.35">
      <c r="A3938" s="20">
        <v>3914</v>
      </c>
      <c r="B3938" s="20">
        <v>16.825111197268164</v>
      </c>
      <c r="C3938" s="20">
        <v>-16.461511197268162</v>
      </c>
      <c r="D3938" s="20">
        <v>-4.287417619310608E-2</v>
      </c>
      <c r="F3938" s="20">
        <v>95.149525893508383</v>
      </c>
      <c r="G3938" s="20">
        <v>2.3490000000000002</v>
      </c>
    </row>
    <row r="3939" spans="1:7" x14ac:dyDescent="0.35">
      <c r="A3939" s="20">
        <v>3915</v>
      </c>
      <c r="B3939" s="20">
        <v>11.356059621285347</v>
      </c>
      <c r="C3939" s="20">
        <v>-11.352726287952013</v>
      </c>
      <c r="D3939" s="20">
        <v>-2.9568293050916097E-2</v>
      </c>
      <c r="F3939" s="20">
        <v>95.173839046924385</v>
      </c>
      <c r="G3939" s="20">
        <v>2.3715000000000002</v>
      </c>
    </row>
    <row r="3940" spans="1:7" x14ac:dyDescent="0.35">
      <c r="A3940" s="20">
        <v>3916</v>
      </c>
      <c r="B3940" s="20">
        <v>11.356059621285347</v>
      </c>
      <c r="C3940" s="20">
        <v>-11.356059621285347</v>
      </c>
      <c r="D3940" s="20">
        <v>-2.9576974752063161E-2</v>
      </c>
      <c r="F3940" s="20">
        <v>95.198152200340388</v>
      </c>
      <c r="G3940" s="20">
        <v>2.38</v>
      </c>
    </row>
    <row r="3941" spans="1:7" x14ac:dyDescent="0.35">
      <c r="A3941" s="20">
        <v>3917</v>
      </c>
      <c r="B3941" s="20">
        <v>11.356059621285347</v>
      </c>
      <c r="C3941" s="20">
        <v>-11.353202478428203</v>
      </c>
      <c r="D3941" s="20">
        <v>-2.9569533293937106E-2</v>
      </c>
      <c r="F3941" s="20">
        <v>95.222465353756377</v>
      </c>
      <c r="G3941" s="20">
        <v>2.3940000000000001</v>
      </c>
    </row>
    <row r="3942" spans="1:7" x14ac:dyDescent="0.35">
      <c r="A3942" s="20">
        <v>3918</v>
      </c>
      <c r="B3942" s="20">
        <v>21.200352458054418</v>
      </c>
      <c r="C3942" s="20">
        <v>-21.198352458054419</v>
      </c>
      <c r="D3942" s="20">
        <v>-5.5211328255270808E-2</v>
      </c>
      <c r="F3942" s="20">
        <v>95.24677850717238</v>
      </c>
      <c r="G3942" s="20">
        <v>2.4</v>
      </c>
    </row>
    <row r="3943" spans="1:7" x14ac:dyDescent="0.35">
      <c r="A3943" s="20">
        <v>3919</v>
      </c>
      <c r="B3943" s="20">
        <v>11.902964778883629</v>
      </c>
      <c r="C3943" s="20">
        <v>-11.884964778883628</v>
      </c>
      <c r="D3943" s="20">
        <v>-3.0954513706085464E-2</v>
      </c>
      <c r="F3943" s="20">
        <v>95.271091660588382</v>
      </c>
      <c r="G3943" s="20">
        <v>2.4079999999999999</v>
      </c>
    </row>
    <row r="3944" spans="1:7" x14ac:dyDescent="0.35">
      <c r="A3944" s="20">
        <v>3920</v>
      </c>
      <c r="B3944" s="20">
        <v>11.356059621285347</v>
      </c>
      <c r="C3944" s="20">
        <v>-11.302059621285347</v>
      </c>
      <c r="D3944" s="20">
        <v>-2.9436331193480766E-2</v>
      </c>
      <c r="F3944" s="20">
        <v>95.295404814004371</v>
      </c>
      <c r="G3944" s="20">
        <v>2.42</v>
      </c>
    </row>
    <row r="3945" spans="1:7" x14ac:dyDescent="0.35">
      <c r="A3945" s="20">
        <v>3921</v>
      </c>
      <c r="B3945" s="20">
        <v>21.200352458054418</v>
      </c>
      <c r="C3945" s="20">
        <v>-21.200352458054418</v>
      </c>
      <c r="D3945" s="20">
        <v>-5.5216537275959043E-2</v>
      </c>
      <c r="F3945" s="20">
        <v>95.319717967420374</v>
      </c>
      <c r="G3945" s="20">
        <v>2.42</v>
      </c>
    </row>
    <row r="3946" spans="1:7" x14ac:dyDescent="0.35">
      <c r="A3946" s="20">
        <v>3922</v>
      </c>
      <c r="B3946" s="20">
        <v>3.1524822573111209</v>
      </c>
      <c r="C3946" s="20">
        <v>-3.0711489239777876</v>
      </c>
      <c r="D3946" s="20">
        <v>-7.9988391408282941E-3</v>
      </c>
      <c r="F3946" s="20">
        <v>95.344031120836377</v>
      </c>
      <c r="G3946" s="20">
        <v>2.4315000000000002</v>
      </c>
    </row>
    <row r="3947" spans="1:7" x14ac:dyDescent="0.35">
      <c r="A3947" s="20">
        <v>3923</v>
      </c>
      <c r="B3947" s="20">
        <v>12.44986993648191</v>
      </c>
      <c r="C3947" s="20">
        <v>-12.329522110394954</v>
      </c>
      <c r="D3947" s="20">
        <v>-3.2112367874560399E-2</v>
      </c>
      <c r="F3947" s="20">
        <v>95.368344274252365</v>
      </c>
      <c r="G3947" s="20">
        <v>2.4606080000000001</v>
      </c>
    </row>
    <row r="3948" spans="1:7" x14ac:dyDescent="0.35">
      <c r="A3948" s="20">
        <v>3924</v>
      </c>
      <c r="B3948" s="20">
        <v>11.356059621285347</v>
      </c>
      <c r="C3948" s="20">
        <v>-11.20339295461868</v>
      </c>
      <c r="D3948" s="20">
        <v>-2.9179352839527748E-2</v>
      </c>
      <c r="F3948" s="20">
        <v>95.392657427668368</v>
      </c>
      <c r="G3948" s="20">
        <v>2.4641999999999999</v>
      </c>
    </row>
    <row r="3949" spans="1:7" x14ac:dyDescent="0.35">
      <c r="A3949" s="20">
        <v>3925</v>
      </c>
      <c r="B3949" s="20">
        <v>11.356059621285347</v>
      </c>
      <c r="C3949" s="20">
        <v>-11.256059621285347</v>
      </c>
      <c r="D3949" s="20">
        <v>-2.9316523717651321E-2</v>
      </c>
      <c r="F3949" s="20">
        <v>95.416970581084371</v>
      </c>
      <c r="G3949" s="20">
        <v>2.4666666666666668</v>
      </c>
    </row>
    <row r="3950" spans="1:7" x14ac:dyDescent="0.35">
      <c r="A3950" s="20">
        <v>3926</v>
      </c>
      <c r="B3950" s="20">
        <v>11.356059621285347</v>
      </c>
      <c r="C3950" s="20">
        <v>-11.353059621285347</v>
      </c>
      <c r="D3950" s="20">
        <v>-2.9569161221030805E-2</v>
      </c>
      <c r="F3950" s="20">
        <v>95.44128373450036</v>
      </c>
      <c r="G3950" s="20">
        <v>2.4784000000000002</v>
      </c>
    </row>
    <row r="3951" spans="1:7" x14ac:dyDescent="0.35">
      <c r="A3951" s="20">
        <v>3927</v>
      </c>
      <c r="B3951" s="20">
        <v>11.356059621285347</v>
      </c>
      <c r="C3951" s="20">
        <v>-11.346059621285347</v>
      </c>
      <c r="D3951" s="20">
        <v>-2.9550929648621976E-2</v>
      </c>
      <c r="F3951" s="20">
        <v>95.465596887916362</v>
      </c>
      <c r="G3951" s="20">
        <v>2.4817133333333334</v>
      </c>
    </row>
    <row r="3952" spans="1:7" x14ac:dyDescent="0.35">
      <c r="A3952" s="20">
        <v>3928</v>
      </c>
      <c r="B3952" s="20">
        <v>12.44986993648191</v>
      </c>
      <c r="C3952" s="20">
        <v>-12.31966993648191</v>
      </c>
      <c r="D3952" s="20">
        <v>-3.2086707785691816E-2</v>
      </c>
      <c r="F3952" s="20">
        <v>95.489910041332365</v>
      </c>
      <c r="G3952" s="20">
        <v>2.5</v>
      </c>
    </row>
    <row r="3953" spans="1:7" x14ac:dyDescent="0.35">
      <c r="A3953" s="20">
        <v>3929</v>
      </c>
      <c r="B3953" s="20">
        <v>11.356059621285347</v>
      </c>
      <c r="C3953" s="20">
        <v>-11.333409621285346</v>
      </c>
      <c r="D3953" s="20">
        <v>-2.9517982592768877E-2</v>
      </c>
      <c r="F3953" s="20">
        <v>95.514223194748354</v>
      </c>
      <c r="G3953" s="20">
        <v>2.5030841666666666</v>
      </c>
    </row>
    <row r="3954" spans="1:7" x14ac:dyDescent="0.35">
      <c r="A3954" s="20">
        <v>3930</v>
      </c>
      <c r="B3954" s="20">
        <v>12.44986993648191</v>
      </c>
      <c r="C3954" s="20">
        <v>-12.44986993648191</v>
      </c>
      <c r="D3954" s="20">
        <v>-3.2425815032496037E-2</v>
      </c>
      <c r="F3954" s="20">
        <v>95.538536348164357</v>
      </c>
      <c r="G3954" s="20">
        <v>2.5066666666666668</v>
      </c>
    </row>
    <row r="3955" spans="1:7" x14ac:dyDescent="0.35">
      <c r="A3955" s="20">
        <v>3931</v>
      </c>
      <c r="B3955" s="20">
        <v>14.090585409276756</v>
      </c>
      <c r="C3955" s="20">
        <v>-14.090585409276756</v>
      </c>
      <c r="D3955" s="20">
        <v>-3.6699075453145352E-2</v>
      </c>
      <c r="F3955" s="20">
        <v>95.562849501580359</v>
      </c>
      <c r="G3955" s="20">
        <v>2.5248648648648651</v>
      </c>
    </row>
    <row r="3956" spans="1:7" x14ac:dyDescent="0.35">
      <c r="A3956" s="20">
        <v>3932</v>
      </c>
      <c r="B3956" s="20">
        <v>11.356059621285347</v>
      </c>
      <c r="C3956" s="20">
        <v>-11.355976287952014</v>
      </c>
      <c r="D3956" s="20">
        <v>-2.9576757709534485E-2</v>
      </c>
      <c r="F3956" s="20">
        <v>95.587162654996348</v>
      </c>
      <c r="G3956" s="20">
        <v>2.5253999999999999</v>
      </c>
    </row>
    <row r="3957" spans="1:7" x14ac:dyDescent="0.35">
      <c r="A3957" s="20">
        <v>3933</v>
      </c>
      <c r="B3957" s="20">
        <v>11.356059621285347</v>
      </c>
      <c r="C3957" s="20">
        <v>-11.198631049856775</v>
      </c>
      <c r="D3957" s="20">
        <v>-2.916695040931766E-2</v>
      </c>
      <c r="F3957" s="20">
        <v>95.611475808412351</v>
      </c>
      <c r="G3957" s="20">
        <v>2.5329333333333333</v>
      </c>
    </row>
    <row r="3958" spans="1:7" x14ac:dyDescent="0.35">
      <c r="A3958" s="20">
        <v>3934</v>
      </c>
      <c r="B3958" s="20">
        <v>3.1524822573111209</v>
      </c>
      <c r="C3958" s="20">
        <v>-3.042482257311121</v>
      </c>
      <c r="D3958" s="20">
        <v>-7.9241765109635664E-3</v>
      </c>
      <c r="F3958" s="20">
        <v>95.635788961828354</v>
      </c>
      <c r="G3958" s="20">
        <v>2.54</v>
      </c>
    </row>
    <row r="3959" spans="1:7" x14ac:dyDescent="0.35">
      <c r="A3959" s="20">
        <v>3935</v>
      </c>
      <c r="B3959" s="20">
        <v>-5.0510951066631087</v>
      </c>
      <c r="C3959" s="20">
        <v>5.4894284399964421</v>
      </c>
      <c r="D3959" s="20">
        <v>1.4297273155268559E-2</v>
      </c>
      <c r="F3959" s="20">
        <v>95.660102115244342</v>
      </c>
      <c r="G3959" s="20">
        <v>2.5431499999999998</v>
      </c>
    </row>
    <row r="3960" spans="1:7" x14ac:dyDescent="0.35">
      <c r="A3960" s="20">
        <v>3936</v>
      </c>
      <c r="B3960" s="20">
        <v>11.356059621285347</v>
      </c>
      <c r="C3960" s="20">
        <v>-11.356059621285347</v>
      </c>
      <c r="D3960" s="20">
        <v>-2.9576974752063161E-2</v>
      </c>
      <c r="F3960" s="20">
        <v>95.684415268660345</v>
      </c>
      <c r="G3960" s="20">
        <v>2.5445000000000002</v>
      </c>
    </row>
    <row r="3961" spans="1:7" x14ac:dyDescent="0.35">
      <c r="A3961" s="20">
        <v>3937</v>
      </c>
      <c r="B3961" s="20">
        <v>12.44986993648191</v>
      </c>
      <c r="C3961" s="20">
        <v>-11.588518116724545</v>
      </c>
      <c r="D3961" s="20">
        <v>-3.0182415308012758E-2</v>
      </c>
      <c r="F3961" s="20">
        <v>95.708728422076348</v>
      </c>
      <c r="G3961" s="20">
        <v>2.5583333333333331</v>
      </c>
    </row>
    <row r="3962" spans="1:7" x14ac:dyDescent="0.35">
      <c r="A3962" s="20">
        <v>3938</v>
      </c>
      <c r="B3962" s="20">
        <v>10.809154463687065</v>
      </c>
      <c r="C3962" s="20">
        <v>-10.687188257849892</v>
      </c>
      <c r="D3962" s="20">
        <v>-2.7834892367110928E-2</v>
      </c>
      <c r="F3962" s="20">
        <v>95.733041575492337</v>
      </c>
      <c r="G3962" s="20">
        <v>2.5683081313131315</v>
      </c>
    </row>
    <row r="3963" spans="1:7" x14ac:dyDescent="0.35">
      <c r="A3963" s="20">
        <v>3939</v>
      </c>
      <c r="B3963" s="20">
        <v>25.575593718840675</v>
      </c>
      <c r="C3963" s="20">
        <v>-25.574593718840674</v>
      </c>
      <c r="D3963" s="20">
        <v>-6.6609293887346432E-2</v>
      </c>
      <c r="F3963" s="20">
        <v>95.757354728908339</v>
      </c>
      <c r="G3963" s="20">
        <v>2.5957748878923765</v>
      </c>
    </row>
    <row r="3964" spans="1:7" x14ac:dyDescent="0.35">
      <c r="A3964" s="20">
        <v>3940</v>
      </c>
      <c r="B3964" s="20">
        <v>3.1524822573111209</v>
      </c>
      <c r="C3964" s="20">
        <v>-3.1502822573111207</v>
      </c>
      <c r="D3964" s="20">
        <v>-8.2049427260595317E-3</v>
      </c>
      <c r="F3964" s="20">
        <v>95.781667882324342</v>
      </c>
      <c r="G3964" s="20">
        <v>2.6016666666666666</v>
      </c>
    </row>
    <row r="3965" spans="1:7" x14ac:dyDescent="0.35">
      <c r="A3965" s="20">
        <v>3941</v>
      </c>
      <c r="B3965" s="20">
        <v>12.44986993648191</v>
      </c>
      <c r="C3965" s="20">
        <v>-12.440779027391001</v>
      </c>
      <c r="D3965" s="20">
        <v>-3.2402137665731322E-2</v>
      </c>
      <c r="F3965" s="20">
        <v>95.805981035740331</v>
      </c>
      <c r="G3965" s="20">
        <v>2.6059999999999999</v>
      </c>
    </row>
    <row r="3966" spans="1:7" x14ac:dyDescent="0.35">
      <c r="A3966" s="20">
        <v>3942</v>
      </c>
      <c r="B3966" s="20">
        <v>-5.0510951066631087</v>
      </c>
      <c r="C3966" s="20">
        <v>5.0510951066631087</v>
      </c>
      <c r="D3966" s="20">
        <v>1.3155629454429987E-2</v>
      </c>
      <c r="F3966" s="20">
        <v>95.830294189156334</v>
      </c>
      <c r="G3966" s="20">
        <v>2.6227999999999998</v>
      </c>
    </row>
    <row r="3967" spans="1:7" x14ac:dyDescent="0.35">
      <c r="A3967" s="20">
        <v>3943</v>
      </c>
      <c r="B3967" s="20">
        <v>10.809154463687065</v>
      </c>
      <c r="C3967" s="20">
        <v>-10.452754463687064</v>
      </c>
      <c r="D3967" s="20">
        <v>-2.7224307125202917E-2</v>
      </c>
      <c r="F3967" s="20">
        <v>95.854607342572336</v>
      </c>
      <c r="G3967" s="20">
        <v>2.625</v>
      </c>
    </row>
    <row r="3968" spans="1:7" x14ac:dyDescent="0.35">
      <c r="A3968" s="20">
        <v>3944</v>
      </c>
      <c r="B3968" s="20">
        <v>11.356059621285347</v>
      </c>
      <c r="C3968" s="20">
        <v>-11.356059621285347</v>
      </c>
      <c r="D3968" s="20">
        <v>-2.9576974752063161E-2</v>
      </c>
      <c r="F3968" s="20">
        <v>95.878920495988325</v>
      </c>
      <c r="G3968" s="20">
        <v>2.6302771750000002</v>
      </c>
    </row>
    <row r="3969" spans="1:7" x14ac:dyDescent="0.35">
      <c r="A3969" s="20">
        <v>3945</v>
      </c>
      <c r="B3969" s="20">
        <v>11.356059621285347</v>
      </c>
      <c r="C3969" s="20">
        <v>-11.353559621285347</v>
      </c>
      <c r="D3969" s="20">
        <v>-2.9570463476202867E-2</v>
      </c>
      <c r="F3969" s="20">
        <v>95.903233649404328</v>
      </c>
      <c r="G3969" s="20">
        <v>2.6462241666666664</v>
      </c>
    </row>
    <row r="3970" spans="1:7" x14ac:dyDescent="0.35">
      <c r="A3970" s="20">
        <v>3946</v>
      </c>
      <c r="B3970" s="20">
        <v>10.262249306088783</v>
      </c>
      <c r="C3970" s="20">
        <v>-10.229749306088783</v>
      </c>
      <c r="D3970" s="20">
        <v>-2.6643487885446435E-2</v>
      </c>
      <c r="F3970" s="20">
        <v>95.927546802820331</v>
      </c>
      <c r="G3970" s="20">
        <v>2.6524999999999999</v>
      </c>
    </row>
    <row r="3971" spans="1:7" x14ac:dyDescent="0.35">
      <c r="A3971" s="20">
        <v>3947</v>
      </c>
      <c r="B3971" s="20">
        <v>11.356059621285347</v>
      </c>
      <c r="C3971" s="20">
        <v>-11.32239295461868</v>
      </c>
      <c r="D3971" s="20">
        <v>-2.948928957047784E-2</v>
      </c>
      <c r="F3971" s="20">
        <v>95.951859956236319</v>
      </c>
      <c r="G3971" s="20">
        <v>2.6566666666666667</v>
      </c>
    </row>
    <row r="3972" spans="1:7" x14ac:dyDescent="0.35">
      <c r="A3972" s="20">
        <v>3948</v>
      </c>
      <c r="B3972" s="20">
        <v>-5.0510951066631087</v>
      </c>
      <c r="C3972" s="20">
        <v>5.0510951066631087</v>
      </c>
      <c r="D3972" s="20">
        <v>1.3155629454429987E-2</v>
      </c>
      <c r="F3972" s="20">
        <v>95.976173109652322</v>
      </c>
      <c r="G3972" s="20">
        <v>2.6713333333333331</v>
      </c>
    </row>
    <row r="3973" spans="1:7" x14ac:dyDescent="0.35">
      <c r="A3973" s="20">
        <v>3949</v>
      </c>
      <c r="B3973" s="20">
        <v>11.356059621285347</v>
      </c>
      <c r="C3973" s="20">
        <v>-11.198359621285347</v>
      </c>
      <c r="D3973" s="20">
        <v>-2.9166243470795685E-2</v>
      </c>
      <c r="F3973" s="20">
        <v>96.000486263068325</v>
      </c>
      <c r="G3973" s="20">
        <v>2.6729166666666666</v>
      </c>
    </row>
    <row r="3974" spans="1:7" x14ac:dyDescent="0.35">
      <c r="A3974" s="20">
        <v>3950</v>
      </c>
      <c r="B3974" s="20">
        <v>11.902964778883629</v>
      </c>
      <c r="C3974" s="20">
        <v>-11.896714778883629</v>
      </c>
      <c r="D3974" s="20">
        <v>-3.0985116702628858E-2</v>
      </c>
      <c r="F3974" s="20">
        <v>96.024799416484313</v>
      </c>
      <c r="G3974" s="20">
        <v>2.6991034482758622</v>
      </c>
    </row>
    <row r="3975" spans="1:7" x14ac:dyDescent="0.35">
      <c r="A3975" s="20">
        <v>3951</v>
      </c>
      <c r="B3975" s="20">
        <v>-5.0510951066631087</v>
      </c>
      <c r="C3975" s="20">
        <v>5.0511001066631085</v>
      </c>
      <c r="D3975" s="20">
        <v>1.3155642476981706E-2</v>
      </c>
      <c r="F3975" s="20">
        <v>96.049112569900316</v>
      </c>
      <c r="G3975" s="20">
        <v>2.7067999999999999</v>
      </c>
    </row>
    <row r="3976" spans="1:7" x14ac:dyDescent="0.35">
      <c r="A3976" s="20">
        <v>3952</v>
      </c>
      <c r="B3976" s="20">
        <v>-5.0510951066631087</v>
      </c>
      <c r="C3976" s="20">
        <v>5.0520566451246474</v>
      </c>
      <c r="D3976" s="20">
        <v>1.3158133791299332E-2</v>
      </c>
      <c r="F3976" s="20">
        <v>96.073425723316319</v>
      </c>
      <c r="G3976" s="20">
        <v>2.7069999999999999</v>
      </c>
    </row>
    <row r="3977" spans="1:7" x14ac:dyDescent="0.35">
      <c r="A3977" s="20">
        <v>3953</v>
      </c>
      <c r="B3977" s="20">
        <v>11.356059621285347</v>
      </c>
      <c r="C3977" s="20">
        <v>-11.356059621285347</v>
      </c>
      <c r="D3977" s="20">
        <v>-2.9576974752063161E-2</v>
      </c>
      <c r="F3977" s="20">
        <v>96.097738876732308</v>
      </c>
      <c r="G3977" s="20">
        <v>2.7185000000000001</v>
      </c>
    </row>
    <row r="3978" spans="1:7" x14ac:dyDescent="0.35">
      <c r="A3978" s="20">
        <v>3954</v>
      </c>
      <c r="B3978" s="20">
        <v>-5.0510951066631087</v>
      </c>
      <c r="C3978" s="20">
        <v>5.0510951066631087</v>
      </c>
      <c r="D3978" s="20">
        <v>1.3155629454429987E-2</v>
      </c>
      <c r="F3978" s="20">
        <v>96.122052030148311</v>
      </c>
      <c r="G3978" s="20">
        <v>2.722777777777778</v>
      </c>
    </row>
    <row r="3979" spans="1:7" x14ac:dyDescent="0.35">
      <c r="A3979" s="20">
        <v>3955</v>
      </c>
      <c r="B3979" s="20">
        <v>11.356059621285347</v>
      </c>
      <c r="C3979" s="20">
        <v>-11.113202478428205</v>
      </c>
      <c r="D3979" s="20">
        <v>-2.894445081134869E-2</v>
      </c>
      <c r="F3979" s="20">
        <v>96.146365183564313</v>
      </c>
      <c r="G3979" s="20">
        <v>2.7793846153846156</v>
      </c>
    </row>
    <row r="3980" spans="1:7" x14ac:dyDescent="0.35">
      <c r="A3980" s="20">
        <v>3956</v>
      </c>
      <c r="B3980" s="20">
        <v>12.44986993648191</v>
      </c>
      <c r="C3980" s="20">
        <v>-12.44986993648191</v>
      </c>
      <c r="D3980" s="20">
        <v>-3.2425815032496037E-2</v>
      </c>
      <c r="F3980" s="20">
        <v>96.170678336980302</v>
      </c>
      <c r="G3980" s="20">
        <v>2.7869999999999999</v>
      </c>
    </row>
    <row r="3981" spans="1:7" x14ac:dyDescent="0.35">
      <c r="A3981" s="20">
        <v>3957</v>
      </c>
      <c r="B3981" s="20">
        <v>2.6055770997128391</v>
      </c>
      <c r="C3981" s="20">
        <v>-2.6053270997128393</v>
      </c>
      <c r="D3981" s="20">
        <v>-6.7856013810141244E-3</v>
      </c>
      <c r="F3981" s="20">
        <v>96.194991490396305</v>
      </c>
      <c r="G3981" s="20">
        <v>2.80375</v>
      </c>
    </row>
    <row r="3982" spans="1:7" x14ac:dyDescent="0.35">
      <c r="A3982" s="20">
        <v>3958</v>
      </c>
      <c r="B3982" s="20">
        <v>7.5277235180973747</v>
      </c>
      <c r="C3982" s="20">
        <v>-7.2072235180973747</v>
      </c>
      <c r="D3982" s="20">
        <v>-1.8771288205258144E-2</v>
      </c>
      <c r="F3982" s="20">
        <v>96.219304643812308</v>
      </c>
      <c r="G3982" s="20">
        <v>2.8073000000000001</v>
      </c>
    </row>
    <row r="3983" spans="1:7" x14ac:dyDescent="0.35">
      <c r="A3983" s="20">
        <v>3959</v>
      </c>
      <c r="B3983" s="20">
        <v>11.356059621285347</v>
      </c>
      <c r="C3983" s="20">
        <v>-11.112726287952013</v>
      </c>
      <c r="D3983" s="20">
        <v>-2.8943210568327677E-2</v>
      </c>
      <c r="F3983" s="20">
        <v>96.243617797228296</v>
      </c>
      <c r="G3983" s="20">
        <v>2.8109999999999999</v>
      </c>
    </row>
    <row r="3984" spans="1:7" x14ac:dyDescent="0.35">
      <c r="A3984" s="20">
        <v>3960</v>
      </c>
      <c r="B3984" s="20">
        <v>11.356059621285347</v>
      </c>
      <c r="C3984" s="20">
        <v>-11.341059621285346</v>
      </c>
      <c r="D3984" s="20">
        <v>-2.9537907096901381E-2</v>
      </c>
      <c r="F3984" s="20">
        <v>96.267930950644299</v>
      </c>
      <c r="G3984" s="20">
        <v>2.8156666666666665</v>
      </c>
    </row>
    <row r="3985" spans="1:7" x14ac:dyDescent="0.35">
      <c r="A3985" s="20">
        <v>3961</v>
      </c>
      <c r="B3985" s="20">
        <v>15.731300882071602</v>
      </c>
      <c r="C3985" s="20">
        <v>-15.727100882071602</v>
      </c>
      <c r="D3985" s="20">
        <v>-4.0961396930349371E-2</v>
      </c>
      <c r="F3985" s="20">
        <v>96.292244104060302</v>
      </c>
      <c r="G3985" s="20">
        <v>2.8309000000000002</v>
      </c>
    </row>
    <row r="3986" spans="1:7" x14ac:dyDescent="0.35">
      <c r="A3986" s="20">
        <v>3962</v>
      </c>
      <c r="B3986" s="20">
        <v>14.090585409276756</v>
      </c>
      <c r="C3986" s="20">
        <v>-14.058442552133899</v>
      </c>
      <c r="D3986" s="20">
        <v>-3.6615359049227261E-2</v>
      </c>
      <c r="F3986" s="20">
        <v>96.31655725747629</v>
      </c>
      <c r="G3986" s="20">
        <v>2.8332000000000002</v>
      </c>
    </row>
    <row r="3987" spans="1:7" x14ac:dyDescent="0.35">
      <c r="A3987" s="20">
        <v>3963</v>
      </c>
      <c r="B3987" s="20">
        <v>11.356059621285347</v>
      </c>
      <c r="C3987" s="20">
        <v>-11.356059621285347</v>
      </c>
      <c r="D3987" s="20">
        <v>-2.9576974752063161E-2</v>
      </c>
      <c r="F3987" s="20">
        <v>96.340870410892293</v>
      </c>
      <c r="G3987" s="20">
        <v>2.8473999999999999</v>
      </c>
    </row>
    <row r="3988" spans="1:7" x14ac:dyDescent="0.35">
      <c r="A3988" s="20">
        <v>3964</v>
      </c>
      <c r="B3988" s="20">
        <v>-5.0510951066631087</v>
      </c>
      <c r="C3988" s="20">
        <v>5.1140951066631084</v>
      </c>
      <c r="D3988" s="20">
        <v>1.3319713606109446E-2</v>
      </c>
      <c r="F3988" s="20">
        <v>96.365183564308296</v>
      </c>
      <c r="G3988" s="20">
        <v>2.8496600000000001</v>
      </c>
    </row>
    <row r="3989" spans="1:7" x14ac:dyDescent="0.35">
      <c r="A3989" s="20">
        <v>3965</v>
      </c>
      <c r="B3989" s="20">
        <v>-5.0510951066631087</v>
      </c>
      <c r="C3989" s="20">
        <v>5.1935951066631088</v>
      </c>
      <c r="D3989" s="20">
        <v>1.352677217846686E-2</v>
      </c>
      <c r="F3989" s="20">
        <v>96.389496717724285</v>
      </c>
      <c r="G3989" s="20">
        <v>2.8613861386138613</v>
      </c>
    </row>
    <row r="3990" spans="1:7" x14ac:dyDescent="0.35">
      <c r="A3990" s="20">
        <v>3966</v>
      </c>
      <c r="B3990" s="20">
        <v>4.2462925725076843</v>
      </c>
      <c r="C3990" s="20">
        <v>-4.2402925725076841</v>
      </c>
      <c r="D3990" s="20">
        <v>-1.1043885867184756E-2</v>
      </c>
      <c r="F3990" s="20">
        <v>96.413809871140288</v>
      </c>
      <c r="G3990" s="20">
        <v>2.8665822784810127</v>
      </c>
    </row>
    <row r="3991" spans="1:7" x14ac:dyDescent="0.35">
      <c r="A3991" s="20">
        <v>3967</v>
      </c>
      <c r="B3991" s="20">
        <v>11.356059621285347</v>
      </c>
      <c r="C3991" s="20">
        <v>-11.114883150697112</v>
      </c>
      <c r="D3991" s="20">
        <v>-2.8948828139658132E-2</v>
      </c>
      <c r="F3991" s="20">
        <v>96.43812302455629</v>
      </c>
      <c r="G3991" s="20">
        <v>2.87</v>
      </c>
    </row>
    <row r="3992" spans="1:7" x14ac:dyDescent="0.35">
      <c r="A3992" s="20">
        <v>3968</v>
      </c>
      <c r="B3992" s="20">
        <v>-5.0510951066631087</v>
      </c>
      <c r="C3992" s="20">
        <v>5.1564951066631091</v>
      </c>
      <c r="D3992" s="20">
        <v>1.3430144844700068E-2</v>
      </c>
      <c r="F3992" s="20">
        <v>96.462436177972279</v>
      </c>
      <c r="G3992" s="20">
        <v>2.8816999999999999</v>
      </c>
    </row>
    <row r="3993" spans="1:7" x14ac:dyDescent="0.35">
      <c r="A3993" s="20">
        <v>3969</v>
      </c>
      <c r="B3993" s="20">
        <v>22.294162773250985</v>
      </c>
      <c r="C3993" s="20">
        <v>-22.219472507764259</v>
      </c>
      <c r="D3993" s="20">
        <v>-5.7870845987326801E-2</v>
      </c>
      <c r="F3993" s="20">
        <v>96.486749331388282</v>
      </c>
      <c r="G3993" s="20">
        <v>2.89</v>
      </c>
    </row>
    <row r="3994" spans="1:7" x14ac:dyDescent="0.35">
      <c r="A3994" s="20">
        <v>3970</v>
      </c>
      <c r="B3994" s="20">
        <v>11.356059621285347</v>
      </c>
      <c r="C3994" s="20">
        <v>-11.355326287952014</v>
      </c>
      <c r="D3994" s="20">
        <v>-2.957506477781081E-2</v>
      </c>
      <c r="F3994" s="20">
        <v>96.511062484804285</v>
      </c>
      <c r="G3994" s="20">
        <v>2.9</v>
      </c>
    </row>
    <row r="3995" spans="1:7" x14ac:dyDescent="0.35">
      <c r="A3995" s="20">
        <v>3971</v>
      </c>
      <c r="B3995" s="20">
        <v>11.356059621285347</v>
      </c>
      <c r="C3995" s="20">
        <v>-11.346345335571062</v>
      </c>
      <c r="D3995" s="20">
        <v>-2.9551673794434585E-2</v>
      </c>
      <c r="F3995" s="20">
        <v>96.535375638220273</v>
      </c>
      <c r="G3995" s="20">
        <v>2.9250166666666666</v>
      </c>
    </row>
    <row r="3996" spans="1:7" x14ac:dyDescent="0.35">
      <c r="A3996" s="20">
        <v>3972</v>
      </c>
      <c r="B3996" s="20">
        <v>-5.0510951066631087</v>
      </c>
      <c r="C3996" s="20">
        <v>5.262095106663109</v>
      </c>
      <c r="D3996" s="20">
        <v>1.3705181137038972E-2</v>
      </c>
      <c r="F3996" s="20">
        <v>96.559688791636276</v>
      </c>
      <c r="G3996" s="20">
        <v>2.9289999999999998</v>
      </c>
    </row>
    <row r="3997" spans="1:7" x14ac:dyDescent="0.35">
      <c r="A3997" s="20">
        <v>3973</v>
      </c>
      <c r="B3997" s="20">
        <v>11.356059621285347</v>
      </c>
      <c r="C3997" s="20">
        <v>-10.575059621285346</v>
      </c>
      <c r="D3997" s="20">
        <v>-2.7542852173306674E-2</v>
      </c>
      <c r="F3997" s="20">
        <v>96.584001945052279</v>
      </c>
      <c r="G3997" s="20">
        <v>2.9403333333333332</v>
      </c>
    </row>
    <row r="3998" spans="1:7" x14ac:dyDescent="0.35">
      <c r="A3998" s="20">
        <v>3974</v>
      </c>
      <c r="B3998" s="20">
        <v>11.356059621285347</v>
      </c>
      <c r="C3998" s="20">
        <v>-11.036059621285347</v>
      </c>
      <c r="D3998" s="20">
        <v>-2.8743531441945268E-2</v>
      </c>
      <c r="F3998" s="20">
        <v>96.608315098468267</v>
      </c>
      <c r="G3998" s="20">
        <v>2.9420799999999998</v>
      </c>
    </row>
    <row r="3999" spans="1:7" x14ac:dyDescent="0.35">
      <c r="A3999" s="20">
        <v>3975</v>
      </c>
      <c r="B3999" s="20">
        <v>11.356059621285347</v>
      </c>
      <c r="C3999" s="20">
        <v>-11.356059621285347</v>
      </c>
      <c r="D3999" s="20">
        <v>-2.9576974752063161E-2</v>
      </c>
      <c r="F3999" s="20">
        <v>96.63262825188427</v>
      </c>
      <c r="G3999" s="20">
        <v>2.9472727272727273</v>
      </c>
    </row>
    <row r="4000" spans="1:7" x14ac:dyDescent="0.35">
      <c r="A4000" s="20">
        <v>3976</v>
      </c>
      <c r="B4000" s="20">
        <v>15.731300882071602</v>
      </c>
      <c r="C4000" s="20">
        <v>-15.254377805148525</v>
      </c>
      <c r="D4000" s="20">
        <v>-3.9730184786599732E-2</v>
      </c>
      <c r="F4000" s="20">
        <v>96.656941405300273</v>
      </c>
      <c r="G4000" s="20">
        <v>2.9687520259319289</v>
      </c>
    </row>
    <row r="4001" spans="1:7" x14ac:dyDescent="0.35">
      <c r="A4001" s="20">
        <v>3977</v>
      </c>
      <c r="B4001" s="20">
        <v>11.356059621285347</v>
      </c>
      <c r="C4001" s="20">
        <v>-11.341559621285347</v>
      </c>
      <c r="D4001" s="20">
        <v>-2.9539209352073444E-2</v>
      </c>
      <c r="F4001" s="20">
        <v>96.681254558716262</v>
      </c>
      <c r="G4001" s="20">
        <v>2.9849999999999999</v>
      </c>
    </row>
    <row r="4002" spans="1:7" x14ac:dyDescent="0.35">
      <c r="A4002" s="20">
        <v>3978</v>
      </c>
      <c r="B4002" s="20">
        <v>-5.0510951066631087</v>
      </c>
      <c r="C4002" s="20">
        <v>5.1580951066631089</v>
      </c>
      <c r="D4002" s="20">
        <v>1.3434312061250658E-2</v>
      </c>
      <c r="F4002" s="20">
        <v>96.705567712132265</v>
      </c>
      <c r="G4002" s="20">
        <v>3</v>
      </c>
    </row>
    <row r="4003" spans="1:7" x14ac:dyDescent="0.35">
      <c r="A4003" s="20">
        <v>3979</v>
      </c>
      <c r="B4003" s="20">
        <v>15.184395724473321</v>
      </c>
      <c r="C4003" s="20">
        <v>-15.166062391139988</v>
      </c>
      <c r="D4003" s="20">
        <v>-3.9500166377269393E-2</v>
      </c>
      <c r="F4003" s="20">
        <v>96.729880865548267</v>
      </c>
      <c r="G4003" s="20">
        <v>3.0011791999999997</v>
      </c>
    </row>
    <row r="4004" spans="1:7" x14ac:dyDescent="0.35">
      <c r="A4004" s="20">
        <v>3980</v>
      </c>
      <c r="B4004" s="20">
        <v>11.356059621285347</v>
      </c>
      <c r="C4004" s="20">
        <v>-11.176059621285347</v>
      </c>
      <c r="D4004" s="20">
        <v>-2.9108162890121848E-2</v>
      </c>
      <c r="F4004" s="20">
        <v>96.754194018964256</v>
      </c>
      <c r="G4004" s="20">
        <v>3.0047639999999998</v>
      </c>
    </row>
    <row r="4005" spans="1:7" x14ac:dyDescent="0.35">
      <c r="A4005" s="20">
        <v>3981</v>
      </c>
      <c r="B4005" s="20">
        <v>-5.0510951066631087</v>
      </c>
      <c r="C4005" s="20">
        <v>5.0919284399964422</v>
      </c>
      <c r="D4005" s="20">
        <v>1.3261980293481489E-2</v>
      </c>
      <c r="F4005" s="20">
        <v>96.778507172380259</v>
      </c>
      <c r="G4005" s="20">
        <v>3.0219999999999998</v>
      </c>
    </row>
    <row r="4006" spans="1:7" x14ac:dyDescent="0.35">
      <c r="A4006" s="20">
        <v>3982</v>
      </c>
      <c r="B4006" s="20">
        <v>-5.0510951066631087</v>
      </c>
      <c r="C4006" s="20">
        <v>5.2510951066631089</v>
      </c>
      <c r="D4006" s="20">
        <v>1.367653152325367E-2</v>
      </c>
      <c r="F4006" s="20">
        <v>96.802820325796262</v>
      </c>
      <c r="G4006" s="20">
        <v>3.0242</v>
      </c>
    </row>
    <row r="4007" spans="1:7" x14ac:dyDescent="0.35">
      <c r="A4007" s="20">
        <v>3983</v>
      </c>
      <c r="B4007" s="20">
        <v>10.262249306088783</v>
      </c>
      <c r="C4007" s="20">
        <v>-9.9142241714388728</v>
      </c>
      <c r="D4007" s="20">
        <v>-2.5821699408421387E-2</v>
      </c>
      <c r="F4007" s="20">
        <v>96.82713347921225</v>
      </c>
      <c r="G4007" s="20">
        <v>3.038011142857143</v>
      </c>
    </row>
    <row r="4008" spans="1:7" x14ac:dyDescent="0.35">
      <c r="A4008" s="20">
        <v>3984</v>
      </c>
      <c r="B4008" s="20">
        <v>10.809154463687065</v>
      </c>
      <c r="C4008" s="20">
        <v>-10.745821130353733</v>
      </c>
      <c r="D4008" s="20">
        <v>-2.7987602290052559E-2</v>
      </c>
      <c r="F4008" s="20">
        <v>96.851446632628253</v>
      </c>
      <c r="G4008" s="20">
        <v>3.0418799999999999</v>
      </c>
    </row>
    <row r="4009" spans="1:7" x14ac:dyDescent="0.35">
      <c r="A4009" s="20">
        <v>3985</v>
      </c>
      <c r="B4009" s="20">
        <v>16.278206039669882</v>
      </c>
      <c r="C4009" s="20">
        <v>-15.957706039669883</v>
      </c>
      <c r="D4009" s="20">
        <v>-4.1562010448721154E-2</v>
      </c>
      <c r="F4009" s="20">
        <v>96.875759786044256</v>
      </c>
      <c r="G4009" s="20">
        <v>3.05158</v>
      </c>
    </row>
    <row r="4010" spans="1:7" x14ac:dyDescent="0.35">
      <c r="A4010" s="20">
        <v>3986</v>
      </c>
      <c r="B4010" s="20">
        <v>11.902964778883629</v>
      </c>
      <c r="C4010" s="20">
        <v>-11.805364778883629</v>
      </c>
      <c r="D4010" s="20">
        <v>-3.0747194682693643E-2</v>
      </c>
      <c r="F4010" s="20">
        <v>96.900072939460244</v>
      </c>
      <c r="G4010" s="20">
        <v>3.0546000000000002</v>
      </c>
    </row>
    <row r="4011" spans="1:7" x14ac:dyDescent="0.35">
      <c r="A4011" s="20">
        <v>3987</v>
      </c>
      <c r="B4011" s="20">
        <v>22.294162773250985</v>
      </c>
      <c r="C4011" s="20">
        <v>-21.916662773250984</v>
      </c>
      <c r="D4011" s="20">
        <v>-5.7082174901487225E-2</v>
      </c>
      <c r="F4011" s="20">
        <v>96.924386092876247</v>
      </c>
      <c r="G4011" s="20">
        <v>3.0683333333333334</v>
      </c>
    </row>
    <row r="4012" spans="1:7" x14ac:dyDescent="0.35">
      <c r="A4012" s="20">
        <v>3988</v>
      </c>
      <c r="B4012" s="20">
        <v>19.559636985259573</v>
      </c>
      <c r="C4012" s="20">
        <v>-19.538303651926238</v>
      </c>
      <c r="D4012" s="20">
        <v>-5.0887713967968533E-2</v>
      </c>
      <c r="F4012" s="20">
        <v>96.94869924629225</v>
      </c>
      <c r="G4012" s="20">
        <v>3.0865999999999998</v>
      </c>
    </row>
    <row r="4013" spans="1:7" x14ac:dyDescent="0.35">
      <c r="A4013" s="20">
        <v>3989</v>
      </c>
      <c r="B4013" s="20">
        <v>11.356059621285347</v>
      </c>
      <c r="C4013" s="20">
        <v>-11.356059621285347</v>
      </c>
      <c r="D4013" s="20">
        <v>-2.9576974752063161E-2</v>
      </c>
      <c r="F4013" s="20">
        <v>96.973012399708239</v>
      </c>
      <c r="G4013" s="20">
        <v>3.12</v>
      </c>
    </row>
    <row r="4014" spans="1:7" x14ac:dyDescent="0.35">
      <c r="A4014" s="20">
        <v>3990</v>
      </c>
      <c r="B4014" s="20">
        <v>11.356059621285347</v>
      </c>
      <c r="C4014" s="20">
        <v>-11.314241439467166</v>
      </c>
      <c r="D4014" s="20">
        <v>-2.9468058864945485E-2</v>
      </c>
      <c r="F4014" s="20">
        <v>96.997325553124242</v>
      </c>
      <c r="G4014" s="20">
        <v>3.15</v>
      </c>
    </row>
    <row r="4015" spans="1:7" x14ac:dyDescent="0.35">
      <c r="A4015" s="20">
        <v>3991</v>
      </c>
      <c r="B4015" s="20">
        <v>11.356059621285347</v>
      </c>
      <c r="C4015" s="20">
        <v>-11.156059621285348</v>
      </c>
      <c r="D4015" s="20">
        <v>-2.9056072683239478E-2</v>
      </c>
      <c r="F4015" s="20">
        <v>97.021638706540244</v>
      </c>
      <c r="G4015" s="20">
        <v>3.151388888888889</v>
      </c>
    </row>
    <row r="4016" spans="1:7" x14ac:dyDescent="0.35">
      <c r="A4016" s="20">
        <v>3992</v>
      </c>
      <c r="B4016" s="20">
        <v>-5.0510951066631087</v>
      </c>
      <c r="C4016" s="20">
        <v>5.1051951066631087</v>
      </c>
      <c r="D4016" s="20">
        <v>1.3296533464046793E-2</v>
      </c>
      <c r="F4016" s="20">
        <v>97.045951859956233</v>
      </c>
      <c r="G4016" s="20">
        <v>3.1732719999999999</v>
      </c>
    </row>
    <row r="4017" spans="1:7" x14ac:dyDescent="0.35">
      <c r="A4017" s="20">
        <v>3993</v>
      </c>
      <c r="B4017" s="20">
        <v>11.356059621285347</v>
      </c>
      <c r="C4017" s="20">
        <v>-11.355999621285347</v>
      </c>
      <c r="D4017" s="20">
        <v>-2.9576818481442516E-2</v>
      </c>
      <c r="F4017" s="20">
        <v>97.070265013372236</v>
      </c>
      <c r="G4017" s="20">
        <v>3.1869988910451896</v>
      </c>
    </row>
    <row r="4018" spans="1:7" x14ac:dyDescent="0.35">
      <c r="A4018" s="20">
        <v>3994</v>
      </c>
      <c r="B4018" s="20">
        <v>11.356059621285347</v>
      </c>
      <c r="C4018" s="20">
        <v>-11.353559621285347</v>
      </c>
      <c r="D4018" s="20">
        <v>-2.9570463476202867E-2</v>
      </c>
      <c r="F4018" s="20">
        <v>97.094578166788239</v>
      </c>
      <c r="G4018" s="20">
        <v>3.2005299999999997</v>
      </c>
    </row>
    <row r="4019" spans="1:7" x14ac:dyDescent="0.35">
      <c r="A4019" s="20">
        <v>3995</v>
      </c>
      <c r="B4019" s="20">
        <v>11.356059621285347</v>
      </c>
      <c r="C4019" s="20">
        <v>-11.006059621285347</v>
      </c>
      <c r="D4019" s="20">
        <v>-2.8665396131621716E-2</v>
      </c>
      <c r="F4019" s="20">
        <v>97.118891320204227</v>
      </c>
      <c r="G4019" s="20">
        <v>3.2026666666666666</v>
      </c>
    </row>
    <row r="4020" spans="1:7" x14ac:dyDescent="0.35">
      <c r="A4020" s="20">
        <v>3996</v>
      </c>
      <c r="B4020" s="20">
        <v>20.653447300456136</v>
      </c>
      <c r="C4020" s="20">
        <v>-20.48778063378947</v>
      </c>
      <c r="D4020" s="20">
        <v>-5.3360636588733655E-2</v>
      </c>
      <c r="F4020" s="20">
        <v>97.14320447362023</v>
      </c>
      <c r="G4020" s="20">
        <v>3.2223999999999999</v>
      </c>
    </row>
    <row r="4021" spans="1:7" x14ac:dyDescent="0.35">
      <c r="A4021" s="20">
        <v>3997</v>
      </c>
      <c r="B4021" s="20">
        <v>11.356059621285347</v>
      </c>
      <c r="C4021" s="20">
        <v>-11.356059621285347</v>
      </c>
      <c r="D4021" s="20">
        <v>-2.9576974752063161E-2</v>
      </c>
      <c r="F4021" s="20">
        <v>97.167517627036233</v>
      </c>
      <c r="G4021" s="20">
        <v>3.2609166666666667</v>
      </c>
    </row>
    <row r="4022" spans="1:7" x14ac:dyDescent="0.35">
      <c r="A4022" s="20">
        <v>3998</v>
      </c>
      <c r="B4022" s="20">
        <v>11.356059621285347</v>
      </c>
      <c r="C4022" s="20">
        <v>-10.784059621285348</v>
      </c>
      <c r="D4022" s="20">
        <v>-2.8087194835227428E-2</v>
      </c>
      <c r="F4022" s="20">
        <v>97.191830780452221</v>
      </c>
      <c r="G4022" s="20">
        <v>3.2692000000000001</v>
      </c>
    </row>
    <row r="4023" spans="1:7" x14ac:dyDescent="0.35">
      <c r="A4023" s="20">
        <v>3999</v>
      </c>
      <c r="B4023" s="20">
        <v>5.8870080453025295</v>
      </c>
      <c r="C4023" s="20">
        <v>-5.721865188159672</v>
      </c>
      <c r="D4023" s="20">
        <v>-1.4902657070212939E-2</v>
      </c>
      <c r="F4023" s="20">
        <v>97.216143933868224</v>
      </c>
      <c r="G4023" s="20">
        <v>3.3</v>
      </c>
    </row>
    <row r="4024" spans="1:7" x14ac:dyDescent="0.35">
      <c r="A4024" s="20">
        <v>4000</v>
      </c>
      <c r="B4024" s="20">
        <v>-5.0510951066631087</v>
      </c>
      <c r="C4024" s="20">
        <v>5.0523451066631084</v>
      </c>
      <c r="D4024" s="20">
        <v>1.3158885092360134E-2</v>
      </c>
      <c r="F4024" s="20">
        <v>97.240457087284227</v>
      </c>
      <c r="G4024" s="20">
        <v>3.3203999999999998</v>
      </c>
    </row>
    <row r="4025" spans="1:7" x14ac:dyDescent="0.35">
      <c r="A4025" s="20">
        <v>4001</v>
      </c>
      <c r="B4025" s="20">
        <v>16.825111197268164</v>
      </c>
      <c r="C4025" s="20">
        <v>-16.447611197268163</v>
      </c>
      <c r="D4025" s="20">
        <v>-4.2837973499322834E-2</v>
      </c>
      <c r="F4025" s="20">
        <v>97.264770240700216</v>
      </c>
      <c r="G4025" s="20">
        <v>3.3558333333333334</v>
      </c>
    </row>
    <row r="4026" spans="1:7" x14ac:dyDescent="0.35">
      <c r="A4026" s="20">
        <v>4002</v>
      </c>
      <c r="B4026" s="20">
        <v>11.356059621285347</v>
      </c>
      <c r="C4026" s="20">
        <v>-11.337659621285347</v>
      </c>
      <c r="D4026" s="20">
        <v>-2.9529051761731383E-2</v>
      </c>
      <c r="F4026" s="20">
        <v>97.289083394116219</v>
      </c>
      <c r="G4026" s="20">
        <v>3.3870588235294119</v>
      </c>
    </row>
    <row r="4027" spans="1:7" x14ac:dyDescent="0.35">
      <c r="A4027" s="20">
        <v>4003</v>
      </c>
      <c r="B4027" s="20">
        <v>11.356059621285347</v>
      </c>
      <c r="C4027" s="20">
        <v>-11.255559621285347</v>
      </c>
      <c r="D4027" s="20">
        <v>-2.9315221462479259E-2</v>
      </c>
      <c r="F4027" s="20">
        <v>97.313396547532221</v>
      </c>
      <c r="G4027" s="20">
        <v>3.4209999999999998</v>
      </c>
    </row>
    <row r="4028" spans="1:7" x14ac:dyDescent="0.35">
      <c r="A4028" s="20">
        <v>4004</v>
      </c>
      <c r="B4028" s="20">
        <v>11.356059621285347</v>
      </c>
      <c r="C4028" s="20">
        <v>-11.354059621285346</v>
      </c>
      <c r="D4028" s="20">
        <v>-2.9571765731374922E-2</v>
      </c>
      <c r="F4028" s="20">
        <v>97.33770970094821</v>
      </c>
      <c r="G4028" s="20">
        <v>3.4660000000000002</v>
      </c>
    </row>
    <row r="4029" spans="1:7" x14ac:dyDescent="0.35">
      <c r="A4029" s="20">
        <v>4005</v>
      </c>
      <c r="B4029" s="20">
        <v>-5.0510951066631087</v>
      </c>
      <c r="C4029" s="20">
        <v>5.0644284399964423</v>
      </c>
      <c r="D4029" s="20">
        <v>1.3190356259018233E-2</v>
      </c>
      <c r="F4029" s="20">
        <v>97.362022854364213</v>
      </c>
      <c r="G4029" s="20">
        <v>3.4801799999999998</v>
      </c>
    </row>
    <row r="4030" spans="1:7" x14ac:dyDescent="0.35">
      <c r="A4030" s="20">
        <v>4006</v>
      </c>
      <c r="B4030" s="20">
        <v>14.090585409276756</v>
      </c>
      <c r="C4030" s="20">
        <v>-14.090518742610088</v>
      </c>
      <c r="D4030" s="20">
        <v>-3.6698901819122408E-2</v>
      </c>
      <c r="F4030" s="20">
        <v>97.386336007780216</v>
      </c>
      <c r="G4030" s="20">
        <v>3.5016666666666665</v>
      </c>
    </row>
    <row r="4031" spans="1:7" x14ac:dyDescent="0.35">
      <c r="A4031" s="20">
        <v>4007</v>
      </c>
      <c r="B4031" s="20">
        <v>11.902964778883629</v>
      </c>
      <c r="C4031" s="20">
        <v>-11.900464778883629</v>
      </c>
      <c r="D4031" s="20">
        <v>-3.0994883616419305E-2</v>
      </c>
      <c r="F4031" s="20">
        <v>97.410649161196204</v>
      </c>
      <c r="G4031" s="20">
        <v>3.50844625</v>
      </c>
    </row>
    <row r="4032" spans="1:7" x14ac:dyDescent="0.35">
      <c r="A4032" s="20">
        <v>4008</v>
      </c>
      <c r="B4032" s="20">
        <v>11.356059621285347</v>
      </c>
      <c r="C4032" s="20">
        <v>-11.296059621285346</v>
      </c>
      <c r="D4032" s="20">
        <v>-2.9420704131416054E-2</v>
      </c>
      <c r="F4032" s="20">
        <v>97.434962314612207</v>
      </c>
      <c r="G4032" s="20">
        <v>3.5180366666666667</v>
      </c>
    </row>
    <row r="4033" spans="1:7" x14ac:dyDescent="0.35">
      <c r="A4033" s="20">
        <v>4009</v>
      </c>
      <c r="B4033" s="20">
        <v>5.8870080453025295</v>
      </c>
      <c r="C4033" s="20">
        <v>-5.8481479416755864</v>
      </c>
      <c r="D4033" s="20">
        <v>-1.5231561808028895E-2</v>
      </c>
      <c r="F4033" s="20">
        <v>97.459275468028196</v>
      </c>
      <c r="G4033" s="20">
        <v>3.5292777777777777</v>
      </c>
    </row>
    <row r="4034" spans="1:7" x14ac:dyDescent="0.35">
      <c r="A4034" s="20">
        <v>4010</v>
      </c>
      <c r="B4034" s="20">
        <v>18.465826670063009</v>
      </c>
      <c r="C4034" s="20">
        <v>-18.223882225618564</v>
      </c>
      <c r="D4034" s="20">
        <v>-4.7464289766619309E-2</v>
      </c>
      <c r="F4034" s="20">
        <v>97.483588621444198</v>
      </c>
      <c r="G4034" s="20">
        <v>3.5304799999999998</v>
      </c>
    </row>
    <row r="4035" spans="1:7" x14ac:dyDescent="0.35">
      <c r="A4035" s="20">
        <v>4011</v>
      </c>
      <c r="B4035" s="20">
        <v>11.356059621285347</v>
      </c>
      <c r="C4035" s="20">
        <v>-11.280059621285346</v>
      </c>
      <c r="D4035" s="20">
        <v>-2.9379031965910161E-2</v>
      </c>
      <c r="F4035" s="20">
        <v>97.507901774860201</v>
      </c>
      <c r="G4035" s="20">
        <v>3.5461999999999998</v>
      </c>
    </row>
    <row r="4036" spans="1:7" x14ac:dyDescent="0.35">
      <c r="A4036" s="20">
        <v>4012</v>
      </c>
      <c r="B4036" s="20">
        <v>11.356059621285347</v>
      </c>
      <c r="C4036" s="20">
        <v>-11.356059621285347</v>
      </c>
      <c r="D4036" s="20">
        <v>-2.9576974752063161E-2</v>
      </c>
      <c r="F4036" s="20">
        <v>97.53221492827619</v>
      </c>
      <c r="G4036" s="20">
        <v>3.5482402000000004</v>
      </c>
    </row>
    <row r="4037" spans="1:7" x14ac:dyDescent="0.35">
      <c r="A4037" s="20">
        <v>4013</v>
      </c>
      <c r="B4037" s="20">
        <v>11.356059621285347</v>
      </c>
      <c r="C4037" s="20">
        <v>-11.343059621285347</v>
      </c>
      <c r="D4037" s="20">
        <v>-2.9543116117589623E-2</v>
      </c>
      <c r="F4037" s="20">
        <v>97.556528081692193</v>
      </c>
      <c r="G4037" s="20">
        <v>3.6120000000000001</v>
      </c>
    </row>
    <row r="4038" spans="1:7" x14ac:dyDescent="0.35">
      <c r="A4038" s="20">
        <v>4014</v>
      </c>
      <c r="B4038" s="20">
        <v>19.559636985259573</v>
      </c>
      <c r="C4038" s="20">
        <v>-19.559636985259573</v>
      </c>
      <c r="D4038" s="20">
        <v>-5.0943276855309728E-2</v>
      </c>
      <c r="F4038" s="20">
        <v>97.580841235108196</v>
      </c>
      <c r="G4038" s="20">
        <v>3.7012999999999998</v>
      </c>
    </row>
    <row r="4039" spans="1:7" x14ac:dyDescent="0.35">
      <c r="A4039" s="20">
        <v>4015</v>
      </c>
      <c r="B4039" s="20">
        <v>11.356059621285347</v>
      </c>
      <c r="C4039" s="20">
        <v>-11.35591676414249</v>
      </c>
      <c r="D4039" s="20">
        <v>-2.957660267915686E-2</v>
      </c>
      <c r="F4039" s="20">
        <v>97.605154388524184</v>
      </c>
      <c r="G4039" s="20">
        <v>3.7549600000000001</v>
      </c>
    </row>
    <row r="4040" spans="1:7" x14ac:dyDescent="0.35">
      <c r="A4040" s="20">
        <v>4016</v>
      </c>
      <c r="B4040" s="20">
        <v>11.356059621285347</v>
      </c>
      <c r="C4040" s="20">
        <v>-11.216059621285346</v>
      </c>
      <c r="D4040" s="20">
        <v>-2.9212343303886581E-2</v>
      </c>
      <c r="F4040" s="20">
        <v>97.629467541940187</v>
      </c>
      <c r="G4040" s="20">
        <v>3.7702</v>
      </c>
    </row>
    <row r="4041" spans="1:7" x14ac:dyDescent="0.35">
      <c r="A4041" s="20">
        <v>4017</v>
      </c>
      <c r="B4041" s="20">
        <v>11.356059621285347</v>
      </c>
      <c r="C4041" s="20">
        <v>-11.345559621285346</v>
      </c>
      <c r="D4041" s="20">
        <v>-2.9549627393449917E-2</v>
      </c>
      <c r="F4041" s="20">
        <v>97.65378069535619</v>
      </c>
      <c r="G4041" s="20">
        <v>3.7773333333333334</v>
      </c>
    </row>
    <row r="4042" spans="1:7" x14ac:dyDescent="0.35">
      <c r="A4042" s="20">
        <v>4018</v>
      </c>
      <c r="B4042" s="20">
        <v>11.356059621285347</v>
      </c>
      <c r="C4042" s="20">
        <v>-11.269392954618681</v>
      </c>
      <c r="D4042" s="20">
        <v>-2.9351250522239566E-2</v>
      </c>
      <c r="F4042" s="20">
        <v>97.678093848772178</v>
      </c>
      <c r="G4042" s="20">
        <v>3.80525</v>
      </c>
    </row>
    <row r="4043" spans="1:7" x14ac:dyDescent="0.35">
      <c r="A4043" s="20">
        <v>4019</v>
      </c>
      <c r="B4043" s="20">
        <v>-3.9572847914665452</v>
      </c>
      <c r="C4043" s="20">
        <v>3.9655705057522597</v>
      </c>
      <c r="D4043" s="20">
        <v>1.0328369402562664E-2</v>
      </c>
      <c r="F4043" s="20">
        <v>97.702407002188181</v>
      </c>
      <c r="G4043" s="20">
        <v>3.8212909090909091</v>
      </c>
    </row>
    <row r="4044" spans="1:7" x14ac:dyDescent="0.35">
      <c r="A4044" s="20">
        <v>4020</v>
      </c>
      <c r="B4044" s="20">
        <v>11.356059621285347</v>
      </c>
      <c r="C4044" s="20">
        <v>-11.189392954618681</v>
      </c>
      <c r="D4044" s="20">
        <v>-2.9142889694710093E-2</v>
      </c>
      <c r="F4044" s="20">
        <v>97.726720155604184</v>
      </c>
      <c r="G4044" s="20">
        <v>3.8271818181818182</v>
      </c>
    </row>
    <row r="4045" spans="1:7" x14ac:dyDescent="0.35">
      <c r="A4045" s="20">
        <v>4021</v>
      </c>
      <c r="B4045" s="20">
        <v>-5.0510951066631087</v>
      </c>
      <c r="C4045" s="20">
        <v>5.0594284399964424</v>
      </c>
      <c r="D4045" s="20">
        <v>1.317733370729764E-2</v>
      </c>
      <c r="F4045" s="20">
        <v>97.751033309020173</v>
      </c>
      <c r="G4045" s="20">
        <v>3.8409090909090908</v>
      </c>
    </row>
    <row r="4046" spans="1:7" x14ac:dyDescent="0.35">
      <c r="A4046" s="20">
        <v>4022</v>
      </c>
      <c r="B4046" s="20">
        <v>2.6055770997128391</v>
      </c>
      <c r="C4046" s="20">
        <v>-1.9099659886017282</v>
      </c>
      <c r="D4046" s="20">
        <v>-4.9745261742275603E-3</v>
      </c>
      <c r="F4046" s="20">
        <v>97.775346462436175</v>
      </c>
      <c r="G4046" s="20">
        <v>3.8515000000000001</v>
      </c>
    </row>
    <row r="4047" spans="1:7" x14ac:dyDescent="0.35">
      <c r="A4047" s="20">
        <v>4023</v>
      </c>
      <c r="B4047" s="20">
        <v>3.1524822573111209</v>
      </c>
      <c r="C4047" s="20">
        <v>-3.1524822573111209</v>
      </c>
      <c r="D4047" s="20">
        <v>-8.2106726488165912E-3</v>
      </c>
      <c r="F4047" s="20">
        <v>97.799659615852178</v>
      </c>
      <c r="G4047" s="20">
        <v>3.868199871794872</v>
      </c>
    </row>
    <row r="4048" spans="1:7" x14ac:dyDescent="0.35">
      <c r="A4048" s="20">
        <v>4024</v>
      </c>
      <c r="B4048" s="20">
        <v>11.356059621285347</v>
      </c>
      <c r="C4048" s="20">
        <v>-11.343559621285348</v>
      </c>
      <c r="D4048" s="20">
        <v>-2.9544418372761682E-2</v>
      </c>
      <c r="F4048" s="20">
        <v>97.823972769268167</v>
      </c>
      <c r="G4048" s="20">
        <v>3.9249999999999998</v>
      </c>
    </row>
    <row r="4049" spans="1:7" x14ac:dyDescent="0.35">
      <c r="A4049" s="20">
        <v>4025</v>
      </c>
      <c r="B4049" s="20">
        <v>-5.0510951066631087</v>
      </c>
      <c r="C4049" s="20">
        <v>5.1010951066631085</v>
      </c>
      <c r="D4049" s="20">
        <v>1.3285854971635907E-2</v>
      </c>
      <c r="F4049" s="20">
        <v>97.84828592268417</v>
      </c>
      <c r="G4049" s="20">
        <v>3.9859528571428569</v>
      </c>
    </row>
    <row r="4050" spans="1:7" x14ac:dyDescent="0.35">
      <c r="A4050" s="20">
        <v>4026</v>
      </c>
      <c r="B4050" s="20">
        <v>-5.0510951066631087</v>
      </c>
      <c r="C4050" s="20">
        <v>5.0510951066631087</v>
      </c>
      <c r="D4050" s="20">
        <v>1.3155629454429987E-2</v>
      </c>
      <c r="F4050" s="20">
        <v>97.872599076100173</v>
      </c>
      <c r="G4050" s="20">
        <v>4.0232999999999999</v>
      </c>
    </row>
    <row r="4051" spans="1:7" x14ac:dyDescent="0.35">
      <c r="A4051" s="20">
        <v>4027</v>
      </c>
      <c r="B4051" s="20">
        <v>16.278206039669882</v>
      </c>
      <c r="C4051" s="20">
        <v>-16.206539373003217</v>
      </c>
      <c r="D4051" s="20">
        <v>-4.2210099439349287E-2</v>
      </c>
      <c r="F4051" s="20">
        <v>97.896912229516161</v>
      </c>
      <c r="G4051" s="20">
        <v>4.0357653061224488</v>
      </c>
    </row>
    <row r="4052" spans="1:7" x14ac:dyDescent="0.35">
      <c r="A4052" s="20">
        <v>4028</v>
      </c>
      <c r="B4052" s="20">
        <v>11.356059621285347</v>
      </c>
      <c r="C4052" s="20">
        <v>-11.075559621285347</v>
      </c>
      <c r="D4052" s="20">
        <v>-2.8846409600537946E-2</v>
      </c>
      <c r="F4052" s="20">
        <v>97.921225382932164</v>
      </c>
      <c r="G4052" s="20">
        <v>4.077</v>
      </c>
    </row>
    <row r="4053" spans="1:7" x14ac:dyDescent="0.35">
      <c r="A4053" s="20">
        <v>4029</v>
      </c>
      <c r="B4053" s="20">
        <v>11.356059621285347</v>
      </c>
      <c r="C4053" s="20">
        <v>-11.356059621285347</v>
      </c>
      <c r="D4053" s="20">
        <v>-2.9576974752063161E-2</v>
      </c>
      <c r="F4053" s="20">
        <v>97.945538536348167</v>
      </c>
      <c r="G4053" s="20">
        <v>4.0776923076923079</v>
      </c>
    </row>
    <row r="4054" spans="1:7" x14ac:dyDescent="0.35">
      <c r="A4054" s="20">
        <v>4030</v>
      </c>
      <c r="B4054" s="20">
        <v>11.902964778883629</v>
      </c>
      <c r="C4054" s="20">
        <v>-11.742964778883628</v>
      </c>
      <c r="D4054" s="20">
        <v>-3.0584673237220653E-2</v>
      </c>
      <c r="F4054" s="20">
        <v>97.969851689764155</v>
      </c>
      <c r="G4054" s="20">
        <v>4.1217692027666546</v>
      </c>
    </row>
    <row r="4055" spans="1:7" x14ac:dyDescent="0.35">
      <c r="A4055" s="20">
        <v>4031</v>
      </c>
      <c r="B4055" s="20">
        <v>0.41795646931970865</v>
      </c>
      <c r="C4055" s="20">
        <v>-0.41795646931970865</v>
      </c>
      <c r="D4055" s="20">
        <v>-1.0885719477343931E-3</v>
      </c>
      <c r="F4055" s="20">
        <v>97.994164843180158</v>
      </c>
      <c r="G4055" s="20">
        <v>4.1773333333333333</v>
      </c>
    </row>
    <row r="4056" spans="1:7" x14ac:dyDescent="0.35">
      <c r="A4056" s="20">
        <v>4032</v>
      </c>
      <c r="B4056" s="20">
        <v>-5.0510951066631087</v>
      </c>
      <c r="C4056" s="20">
        <v>5.1193821437001459</v>
      </c>
      <c r="D4056" s="20">
        <v>1.3333483748762148E-2</v>
      </c>
      <c r="F4056" s="20">
        <v>98.018477996596161</v>
      </c>
      <c r="G4056" s="20">
        <v>4.2051249999999998</v>
      </c>
    </row>
    <row r="4057" spans="1:7" x14ac:dyDescent="0.35">
      <c r="A4057" s="20">
        <v>4033</v>
      </c>
      <c r="B4057" s="20">
        <v>10.809154463687065</v>
      </c>
      <c r="C4057" s="20">
        <v>-10.552167434398362</v>
      </c>
      <c r="D4057" s="20">
        <v>-2.7483229235760031E-2</v>
      </c>
      <c r="F4057" s="20">
        <v>98.04279115001215</v>
      </c>
      <c r="G4057" s="20">
        <v>4.24</v>
      </c>
    </row>
    <row r="4058" spans="1:7" x14ac:dyDescent="0.35">
      <c r="A4058" s="20">
        <v>4034</v>
      </c>
      <c r="B4058" s="20">
        <v>11.356059621285347</v>
      </c>
      <c r="C4058" s="20">
        <v>-11.341244806470533</v>
      </c>
      <c r="D4058" s="20">
        <v>-2.953838941363178E-2</v>
      </c>
      <c r="F4058" s="20">
        <v>98.067104303428152</v>
      </c>
      <c r="G4058" s="20">
        <v>4.2720000000000002</v>
      </c>
    </row>
    <row r="4059" spans="1:7" x14ac:dyDescent="0.35">
      <c r="A4059" s="20">
        <v>4035</v>
      </c>
      <c r="B4059" s="20">
        <v>11.356059621285347</v>
      </c>
      <c r="C4059" s="20">
        <v>-10.987559621285348</v>
      </c>
      <c r="D4059" s="20">
        <v>-2.8617212690255526E-2</v>
      </c>
      <c r="F4059" s="20">
        <v>98.091417456844155</v>
      </c>
      <c r="G4059" s="20">
        <v>4.288397837837838</v>
      </c>
    </row>
    <row r="4060" spans="1:7" x14ac:dyDescent="0.35">
      <c r="A4060" s="20">
        <v>4036</v>
      </c>
      <c r="B4060" s="20">
        <v>18.465826670063009</v>
      </c>
      <c r="C4060" s="20">
        <v>-17.995326670063008</v>
      </c>
      <c r="D4060" s="20">
        <v>-4.6869014457969135E-2</v>
      </c>
      <c r="F4060" s="20">
        <v>98.115730610260144</v>
      </c>
      <c r="G4060" s="20">
        <v>4.5237333333333334</v>
      </c>
    </row>
    <row r="4061" spans="1:7" x14ac:dyDescent="0.35">
      <c r="A4061" s="20">
        <v>4037</v>
      </c>
      <c r="B4061" s="20">
        <v>18.465826670063009</v>
      </c>
      <c r="C4061" s="20">
        <v>-18.351540955777295</v>
      </c>
      <c r="D4061" s="20">
        <v>-4.7796778249834748E-2</v>
      </c>
      <c r="F4061" s="20">
        <v>98.140043763676147</v>
      </c>
      <c r="G4061" s="20">
        <v>4.5641449999999999</v>
      </c>
    </row>
    <row r="4062" spans="1:7" x14ac:dyDescent="0.35">
      <c r="A4062" s="20">
        <v>4038</v>
      </c>
      <c r="B4062" s="20">
        <v>-5.0510951066631087</v>
      </c>
      <c r="C4062" s="20">
        <v>5.1714951066631087</v>
      </c>
      <c r="D4062" s="20">
        <v>1.3469212499861844E-2</v>
      </c>
      <c r="F4062" s="20">
        <v>98.16435691709215</v>
      </c>
      <c r="G4062" s="20">
        <v>4.577466666666667</v>
      </c>
    </row>
    <row r="4063" spans="1:7" x14ac:dyDescent="0.35">
      <c r="A4063" s="20">
        <v>4039</v>
      </c>
      <c r="B4063" s="20">
        <v>9.1684389908922199</v>
      </c>
      <c r="C4063" s="20">
        <v>-8.5684389908922203</v>
      </c>
      <c r="D4063" s="20">
        <v>-2.2316587984726358E-2</v>
      </c>
      <c r="F4063" s="20">
        <v>98.188670070508138</v>
      </c>
      <c r="G4063" s="20">
        <v>4.5979999999999999</v>
      </c>
    </row>
    <row r="4064" spans="1:7" x14ac:dyDescent="0.35">
      <c r="A4064" s="20">
        <v>4040</v>
      </c>
      <c r="B4064" s="20">
        <v>-4.5041899490648269</v>
      </c>
      <c r="C4064" s="20">
        <v>4.8166899490648269</v>
      </c>
      <c r="D4064" s="20">
        <v>1.2545118796750554E-2</v>
      </c>
      <c r="F4064" s="20">
        <v>98.212983223924141</v>
      </c>
      <c r="G4064" s="20">
        <v>4.7327000000000004</v>
      </c>
    </row>
    <row r="4065" spans="1:7" x14ac:dyDescent="0.35">
      <c r="A4065" s="20">
        <v>4041</v>
      </c>
      <c r="B4065" s="20">
        <v>-5.0510951066631087</v>
      </c>
      <c r="C4065" s="20">
        <v>5.0552951066631087</v>
      </c>
      <c r="D4065" s="20">
        <v>1.3166568397875283E-2</v>
      </c>
      <c r="F4065" s="20">
        <v>98.237296377340144</v>
      </c>
      <c r="G4065" s="20">
        <v>4.8402000000000003</v>
      </c>
    </row>
    <row r="4066" spans="1:7" x14ac:dyDescent="0.35">
      <c r="A4066" s="20">
        <v>4042</v>
      </c>
      <c r="B4066" s="20">
        <v>11.902964778883629</v>
      </c>
      <c r="C4066" s="20">
        <v>-11.900864778883628</v>
      </c>
      <c r="D4066" s="20">
        <v>-3.0995925420556947E-2</v>
      </c>
      <c r="F4066" s="20">
        <v>98.261609530756132</v>
      </c>
      <c r="G4066" s="20">
        <v>4.8490975000000001</v>
      </c>
    </row>
    <row r="4067" spans="1:7" x14ac:dyDescent="0.35">
      <c r="A4067" s="20">
        <v>4043</v>
      </c>
      <c r="B4067" s="20">
        <v>19.559636985259573</v>
      </c>
      <c r="C4067" s="20">
        <v>-19.559636985259573</v>
      </c>
      <c r="D4067" s="20">
        <v>-5.0943276855309728E-2</v>
      </c>
      <c r="F4067" s="20">
        <v>98.285922684172135</v>
      </c>
      <c r="G4067" s="20">
        <v>4.8927777777777779</v>
      </c>
    </row>
    <row r="4068" spans="1:7" x14ac:dyDescent="0.35">
      <c r="A4068" s="20">
        <v>4044</v>
      </c>
      <c r="B4068" s="20">
        <v>11.356059621285347</v>
      </c>
      <c r="C4068" s="20">
        <v>-10.981059621285347</v>
      </c>
      <c r="D4068" s="20">
        <v>-2.8600283373018755E-2</v>
      </c>
      <c r="F4068" s="20">
        <v>98.310235837588138</v>
      </c>
      <c r="G4068" s="20">
        <v>4.9321000000000002</v>
      </c>
    </row>
    <row r="4069" spans="1:7" x14ac:dyDescent="0.35">
      <c r="A4069" s="20">
        <v>4045</v>
      </c>
      <c r="B4069" s="20">
        <v>11.356059621285347</v>
      </c>
      <c r="C4069" s="20">
        <v>-11.355859621285347</v>
      </c>
      <c r="D4069" s="20">
        <v>-2.9576453849994338E-2</v>
      </c>
      <c r="F4069" s="20">
        <v>98.334548991004127</v>
      </c>
      <c r="G4069" s="20">
        <v>4.9491375</v>
      </c>
    </row>
    <row r="4070" spans="1:7" x14ac:dyDescent="0.35">
      <c r="A4070" s="20">
        <v>4046</v>
      </c>
      <c r="B4070" s="20">
        <v>11.356059621285347</v>
      </c>
      <c r="C4070" s="20">
        <v>-11.27391676414249</v>
      </c>
      <c r="D4070" s="20">
        <v>-2.9363032830939148E-2</v>
      </c>
      <c r="F4070" s="20">
        <v>98.358862144420129</v>
      </c>
      <c r="G4070" s="20">
        <v>4.9580000000000002</v>
      </c>
    </row>
    <row r="4071" spans="1:7" x14ac:dyDescent="0.35">
      <c r="A4071" s="20">
        <v>4047</v>
      </c>
      <c r="B4071" s="20">
        <v>14.637490566875037</v>
      </c>
      <c r="C4071" s="20">
        <v>-14.615490566875037</v>
      </c>
      <c r="D4071" s="20">
        <v>-3.8066196365791186E-2</v>
      </c>
      <c r="F4071" s="20">
        <v>98.383175297836132</v>
      </c>
      <c r="G4071" s="20">
        <v>4.9652000000000003</v>
      </c>
    </row>
    <row r="4072" spans="1:7" x14ac:dyDescent="0.35">
      <c r="A4072" s="20">
        <v>4048</v>
      </c>
      <c r="B4072" s="20">
        <v>8.6215338332939382</v>
      </c>
      <c r="C4072" s="20">
        <v>-8.4450044215292319</v>
      </c>
      <c r="D4072" s="20">
        <v>-2.1995101371998654E-2</v>
      </c>
      <c r="F4072" s="20">
        <v>98.407488451252121</v>
      </c>
      <c r="G4072" s="20">
        <v>5.0324999999999998</v>
      </c>
    </row>
    <row r="4073" spans="1:7" x14ac:dyDescent="0.35">
      <c r="A4073" s="20">
        <v>4049</v>
      </c>
      <c r="B4073" s="20">
        <v>11.356059621285347</v>
      </c>
      <c r="C4073" s="20">
        <v>-11.355259621285347</v>
      </c>
      <c r="D4073" s="20">
        <v>-2.9574891143787866E-2</v>
      </c>
      <c r="F4073" s="20">
        <v>98.431801604668124</v>
      </c>
      <c r="G4073" s="20">
        <v>5.0620938628158845</v>
      </c>
    </row>
    <row r="4074" spans="1:7" x14ac:dyDescent="0.35">
      <c r="A4074" s="20">
        <v>4050</v>
      </c>
      <c r="B4074" s="20">
        <v>11.356059621285347</v>
      </c>
      <c r="C4074" s="20">
        <v>-11.355392954618679</v>
      </c>
      <c r="D4074" s="20">
        <v>-2.9575238411833748E-2</v>
      </c>
      <c r="F4074" s="20">
        <v>98.456114758084126</v>
      </c>
      <c r="G4074" s="20">
        <v>5.0780000000000003</v>
      </c>
    </row>
    <row r="4075" spans="1:7" x14ac:dyDescent="0.35">
      <c r="A4075" s="20">
        <v>4051</v>
      </c>
      <c r="B4075" s="20">
        <v>23.93487824604583</v>
      </c>
      <c r="C4075" s="20">
        <v>-23.93487824604583</v>
      </c>
      <c r="D4075" s="20">
        <v>-6.2338637977041242E-2</v>
      </c>
      <c r="F4075" s="20">
        <v>98.480427911500115</v>
      </c>
      <c r="G4075" s="20">
        <v>5.2073254999999996</v>
      </c>
    </row>
    <row r="4076" spans="1:7" x14ac:dyDescent="0.35">
      <c r="A4076" s="20">
        <v>4052</v>
      </c>
      <c r="B4076" s="20">
        <v>-5.0510951066631087</v>
      </c>
      <c r="C4076" s="20">
        <v>5.4264284399964424</v>
      </c>
      <c r="D4076" s="20">
        <v>1.41331890035891E-2</v>
      </c>
      <c r="F4076" s="20">
        <v>98.504741064916118</v>
      </c>
      <c r="G4076" s="20">
        <v>5.2416666666666663</v>
      </c>
    </row>
    <row r="4077" spans="1:7" x14ac:dyDescent="0.35">
      <c r="A4077" s="20">
        <v>4053</v>
      </c>
      <c r="B4077" s="20">
        <v>11.356059621285347</v>
      </c>
      <c r="C4077" s="20">
        <v>-11.136059621285346</v>
      </c>
      <c r="D4077" s="20">
        <v>-2.9003982476357108E-2</v>
      </c>
      <c r="F4077" s="20">
        <v>98.529054218332121</v>
      </c>
      <c r="G4077" s="20">
        <v>5.2609431428571432</v>
      </c>
    </row>
    <row r="4078" spans="1:7" x14ac:dyDescent="0.35">
      <c r="A4078" s="20">
        <v>4054</v>
      </c>
      <c r="B4078" s="20">
        <v>10.809154463687065</v>
      </c>
      <c r="C4078" s="20">
        <v>-10.809154463687065</v>
      </c>
      <c r="D4078" s="20">
        <v>-2.8152554611846722E-2</v>
      </c>
      <c r="F4078" s="20">
        <v>98.553367371748109</v>
      </c>
      <c r="G4078" s="20">
        <v>5.3710714285714287</v>
      </c>
    </row>
    <row r="4079" spans="1:7" x14ac:dyDescent="0.35">
      <c r="A4079" s="20">
        <v>4055</v>
      </c>
      <c r="B4079" s="20">
        <v>11.356059621285347</v>
      </c>
      <c r="C4079" s="20">
        <v>-11.179859621285347</v>
      </c>
      <c r="D4079" s="20">
        <v>-2.9118060029429498E-2</v>
      </c>
      <c r="F4079" s="20">
        <v>98.577680525164112</v>
      </c>
      <c r="G4079" s="20">
        <v>5.3737000000000004</v>
      </c>
    </row>
    <row r="4080" spans="1:7" x14ac:dyDescent="0.35">
      <c r="A4080" s="20">
        <v>4056</v>
      </c>
      <c r="B4080" s="20">
        <v>16.825111197268164</v>
      </c>
      <c r="C4080" s="20">
        <v>-16.295111197268163</v>
      </c>
      <c r="D4080" s="20">
        <v>-4.2440785671844776E-2</v>
      </c>
      <c r="F4080" s="20">
        <v>98.601993678580115</v>
      </c>
      <c r="G4080" s="20">
        <v>5.4215</v>
      </c>
    </row>
    <row r="4081" spans="1:7" x14ac:dyDescent="0.35">
      <c r="A4081" s="20">
        <v>4057</v>
      </c>
      <c r="B4081" s="20">
        <v>15.184395724473321</v>
      </c>
      <c r="C4081" s="20">
        <v>-14.962967153044749</v>
      </c>
      <c r="D4081" s="20">
        <v>-3.8971202728809155E-2</v>
      </c>
      <c r="F4081" s="20">
        <v>98.626306831996104</v>
      </c>
      <c r="G4081" s="20">
        <v>5.4334915642458101</v>
      </c>
    </row>
    <row r="4082" spans="1:7" x14ac:dyDescent="0.35">
      <c r="A4082" s="20">
        <v>4058</v>
      </c>
      <c r="B4082" s="20">
        <v>19.559636985259573</v>
      </c>
      <c r="C4082" s="20">
        <v>-19.534303651926241</v>
      </c>
      <c r="D4082" s="20">
        <v>-5.0877295926592063E-2</v>
      </c>
      <c r="F4082" s="20">
        <v>98.650619985412106</v>
      </c>
      <c r="G4082" s="20">
        <v>5.5877142857142861</v>
      </c>
    </row>
    <row r="4083" spans="1:7" x14ac:dyDescent="0.35">
      <c r="A4083" s="20">
        <v>4059</v>
      </c>
      <c r="B4083" s="20">
        <v>10.262249306088783</v>
      </c>
      <c r="C4083" s="20">
        <v>-10.237249306088783</v>
      </c>
      <c r="D4083" s="20">
        <v>-2.6663021713027323E-2</v>
      </c>
      <c r="F4083" s="20">
        <v>98.674933138828109</v>
      </c>
      <c r="G4083" s="20">
        <v>5.7907999999999999</v>
      </c>
    </row>
    <row r="4084" spans="1:7" x14ac:dyDescent="0.35">
      <c r="A4084" s="20">
        <v>4060</v>
      </c>
      <c r="B4084" s="20">
        <v>9.1684389908922199</v>
      </c>
      <c r="C4084" s="20">
        <v>-9.1399389908922206</v>
      </c>
      <c r="D4084" s="20">
        <v>-2.3805065646390035E-2</v>
      </c>
      <c r="F4084" s="20">
        <v>98.699246292244098</v>
      </c>
      <c r="G4084" s="20">
        <v>5.8535000000000004</v>
      </c>
    </row>
    <row r="4085" spans="1:7" x14ac:dyDescent="0.35">
      <c r="A4085" s="20">
        <v>4061</v>
      </c>
      <c r="B4085" s="20">
        <v>-5.0510951066631087</v>
      </c>
      <c r="C4085" s="20">
        <v>5.0510951066631087</v>
      </c>
      <c r="D4085" s="20">
        <v>1.3155629454429987E-2</v>
      </c>
      <c r="F4085" s="20">
        <v>98.723559445660101</v>
      </c>
      <c r="G4085" s="20">
        <v>6.3613999999999997</v>
      </c>
    </row>
    <row r="4086" spans="1:7" x14ac:dyDescent="0.35">
      <c r="A4086" s="20">
        <v>4062</v>
      </c>
      <c r="B4086" s="20">
        <v>11.356059621285347</v>
      </c>
      <c r="C4086" s="20">
        <v>-11.331559621285347</v>
      </c>
      <c r="D4086" s="20">
        <v>-2.9513164248632259E-2</v>
      </c>
      <c r="F4086" s="20">
        <v>98.747872599076103</v>
      </c>
      <c r="G4086" s="20">
        <v>6.4666666666666668</v>
      </c>
    </row>
    <row r="4087" spans="1:7" x14ac:dyDescent="0.35">
      <c r="A4087" s="20">
        <v>4063</v>
      </c>
      <c r="B4087" s="20">
        <v>11.356059621285347</v>
      </c>
      <c r="C4087" s="20">
        <v>-11.341849094969557</v>
      </c>
      <c r="D4087" s="20">
        <v>-2.9539963289278319E-2</v>
      </c>
      <c r="F4087" s="20">
        <v>98.772185752492092</v>
      </c>
      <c r="G4087" s="20">
        <v>6.6139999999999999</v>
      </c>
    </row>
    <row r="4088" spans="1:7" x14ac:dyDescent="0.35">
      <c r="A4088" s="20">
        <v>4064</v>
      </c>
      <c r="B4088" s="20">
        <v>11.356059621285347</v>
      </c>
      <c r="C4088" s="20">
        <v>-11.163559621285346</v>
      </c>
      <c r="D4088" s="20">
        <v>-2.9075606510820362E-2</v>
      </c>
      <c r="F4088" s="20">
        <v>98.796498905908095</v>
      </c>
      <c r="G4088" s="20">
        <v>6.6155466666666669</v>
      </c>
    </row>
    <row r="4089" spans="1:7" x14ac:dyDescent="0.35">
      <c r="A4089" s="20">
        <v>4065</v>
      </c>
      <c r="B4089" s="20">
        <v>11.356059621285347</v>
      </c>
      <c r="C4089" s="20">
        <v>-11.349309621285347</v>
      </c>
      <c r="D4089" s="20">
        <v>-2.9559394307240361E-2</v>
      </c>
      <c r="F4089" s="20">
        <v>98.820812059324098</v>
      </c>
      <c r="G4089" s="20">
        <v>6.7447999999999997</v>
      </c>
    </row>
    <row r="4090" spans="1:7" x14ac:dyDescent="0.35">
      <c r="A4090" s="20">
        <v>4066</v>
      </c>
      <c r="B4090" s="20">
        <v>11.356059621285347</v>
      </c>
      <c r="C4090" s="20">
        <v>-11.35439295461868</v>
      </c>
      <c r="D4090" s="20">
        <v>-2.957263390148963E-2</v>
      </c>
      <c r="F4090" s="20">
        <v>98.845125212740086</v>
      </c>
      <c r="G4090" s="20">
        <v>6.9894800000000004</v>
      </c>
    </row>
    <row r="4091" spans="1:7" x14ac:dyDescent="0.35">
      <c r="A4091" s="20">
        <v>4067</v>
      </c>
      <c r="B4091" s="20">
        <v>5.8870080453025295</v>
      </c>
      <c r="C4091" s="20">
        <v>-5.2780080453025295</v>
      </c>
      <c r="D4091" s="20">
        <v>-1.3746626550330666E-2</v>
      </c>
      <c r="F4091" s="20">
        <v>98.869438366156089</v>
      </c>
      <c r="G4091" s="20">
        <v>7.0418124999999998</v>
      </c>
    </row>
    <row r="4092" spans="1:7" x14ac:dyDescent="0.35">
      <c r="A4092" s="20">
        <v>4068</v>
      </c>
      <c r="B4092" s="20">
        <v>11.356059621285347</v>
      </c>
      <c r="C4092" s="20">
        <v>-11.346059621285347</v>
      </c>
      <c r="D4092" s="20">
        <v>-2.9550929648621976E-2</v>
      </c>
      <c r="F4092" s="20">
        <v>98.893751519572092</v>
      </c>
      <c r="G4092" s="20">
        <v>7.2024800000000004</v>
      </c>
    </row>
    <row r="4093" spans="1:7" x14ac:dyDescent="0.35">
      <c r="A4093" s="20">
        <v>4069</v>
      </c>
      <c r="B4093" s="20">
        <v>5.3401028877042478</v>
      </c>
      <c r="C4093" s="20">
        <v>-4.9961028877042475</v>
      </c>
      <c r="D4093" s="20">
        <v>-1.3012401651305606E-2</v>
      </c>
      <c r="F4093" s="20">
        <v>98.918064672988081</v>
      </c>
      <c r="G4093" s="20">
        <v>7.7949999999999999</v>
      </c>
    </row>
    <row r="4094" spans="1:7" x14ac:dyDescent="0.35">
      <c r="A4094" s="20">
        <v>4070</v>
      </c>
      <c r="B4094" s="20">
        <v>9.7153441484905017</v>
      </c>
      <c r="C4094" s="20">
        <v>-9.5503441484905025</v>
      </c>
      <c r="D4094" s="20">
        <v>-2.4873970124634312E-2</v>
      </c>
      <c r="F4094" s="20">
        <v>98.942377826404083</v>
      </c>
      <c r="G4094" s="20">
        <v>7.8608020000000005</v>
      </c>
    </row>
    <row r="4095" spans="1:7" x14ac:dyDescent="0.35">
      <c r="A4095" s="20">
        <v>4071</v>
      </c>
      <c r="B4095" s="20">
        <v>11.356059621285347</v>
      </c>
      <c r="C4095" s="20">
        <v>-11.356059621285347</v>
      </c>
      <c r="D4095" s="20">
        <v>-2.9576974752063161E-2</v>
      </c>
      <c r="F4095" s="20">
        <v>98.966690979820086</v>
      </c>
      <c r="G4095" s="20">
        <v>7.8805550000000002</v>
      </c>
    </row>
    <row r="4096" spans="1:7" x14ac:dyDescent="0.35">
      <c r="A4096" s="20">
        <v>4072</v>
      </c>
      <c r="B4096" s="20">
        <v>-5.0510951066631087</v>
      </c>
      <c r="C4096" s="20">
        <v>5.0550951066631082</v>
      </c>
      <c r="D4096" s="20">
        <v>1.3166047495806459E-2</v>
      </c>
      <c r="F4096" s="20">
        <v>98.991004133236075</v>
      </c>
      <c r="G4096" s="20">
        <v>8.0021100000000001</v>
      </c>
    </row>
    <row r="4097" spans="1:7" x14ac:dyDescent="0.35">
      <c r="A4097" s="20">
        <v>4073</v>
      </c>
      <c r="B4097" s="20">
        <v>-2.3165693186717</v>
      </c>
      <c r="C4097" s="20">
        <v>2.3271407472431287</v>
      </c>
      <c r="D4097" s="20">
        <v>6.0610621484141914E-3</v>
      </c>
      <c r="F4097" s="20">
        <v>99.015317286652078</v>
      </c>
      <c r="G4097" s="20">
        <v>8.0640000000000001</v>
      </c>
    </row>
    <row r="4098" spans="1:7" x14ac:dyDescent="0.35">
      <c r="A4098" s="20">
        <v>4074</v>
      </c>
      <c r="B4098" s="20">
        <v>11.356059621285347</v>
      </c>
      <c r="C4098" s="20">
        <v>-11.088786894012619</v>
      </c>
      <c r="D4098" s="20">
        <v>-2.8880860169180601E-2</v>
      </c>
      <c r="F4098" s="20">
        <v>99.03963044006808</v>
      </c>
      <c r="G4098" s="20">
        <v>8.1918387755102042</v>
      </c>
    </row>
    <row r="4099" spans="1:7" x14ac:dyDescent="0.35">
      <c r="A4099" s="20">
        <v>4075</v>
      </c>
      <c r="B4099" s="20">
        <v>5.3401028877042478</v>
      </c>
      <c r="C4099" s="20">
        <v>-5.0521028877042475</v>
      </c>
      <c r="D4099" s="20">
        <v>-1.3158254230576238E-2</v>
      </c>
      <c r="F4099" s="20">
        <v>99.063943593484069</v>
      </c>
      <c r="G4099" s="20">
        <v>8.1956399999999991</v>
      </c>
    </row>
    <row r="4100" spans="1:7" x14ac:dyDescent="0.35">
      <c r="A4100" s="20">
        <v>4076</v>
      </c>
      <c r="B4100" s="20">
        <v>12.44986993648191</v>
      </c>
      <c r="C4100" s="20">
        <v>-12.44986993648191</v>
      </c>
      <c r="D4100" s="20">
        <v>-3.2425815032496037E-2</v>
      </c>
      <c r="F4100" s="20">
        <v>99.088256746900072</v>
      </c>
      <c r="G4100" s="20">
        <v>8.7759999999999998</v>
      </c>
    </row>
    <row r="4101" spans="1:7" x14ac:dyDescent="0.35">
      <c r="A4101" s="20">
        <v>4077</v>
      </c>
      <c r="B4101" s="20">
        <v>11.356059621285347</v>
      </c>
      <c r="C4101" s="20">
        <v>-11.267059621285346</v>
      </c>
      <c r="D4101" s="20">
        <v>-2.934517333143662E-2</v>
      </c>
      <c r="F4101" s="20">
        <v>99.112569900316075</v>
      </c>
      <c r="G4101" s="20">
        <v>8.85</v>
      </c>
    </row>
    <row r="4102" spans="1:7" x14ac:dyDescent="0.35">
      <c r="A4102" s="20">
        <v>4078</v>
      </c>
      <c r="B4102" s="20">
        <v>11.356059621285347</v>
      </c>
      <c r="C4102" s="20">
        <v>-11.356059621285347</v>
      </c>
      <c r="D4102" s="20">
        <v>-2.9576974752063161E-2</v>
      </c>
      <c r="F4102" s="20">
        <v>99.136883053732063</v>
      </c>
      <c r="G4102" s="20">
        <v>9.2154220000000002</v>
      </c>
    </row>
    <row r="4103" spans="1:7" x14ac:dyDescent="0.35">
      <c r="A4103" s="20">
        <v>4079</v>
      </c>
      <c r="B4103" s="20">
        <v>11.356059621285347</v>
      </c>
      <c r="C4103" s="20">
        <v>-11.35439295461868</v>
      </c>
      <c r="D4103" s="20">
        <v>-2.957263390148963E-2</v>
      </c>
      <c r="F4103" s="20">
        <v>99.161196207148066</v>
      </c>
      <c r="G4103" s="20">
        <v>9.4483338095238096</v>
      </c>
    </row>
    <row r="4104" spans="1:7" x14ac:dyDescent="0.35">
      <c r="A4104" s="20">
        <v>4080</v>
      </c>
      <c r="B4104" s="20">
        <v>14.637490566875037</v>
      </c>
      <c r="C4104" s="20">
        <v>-14.637490566875037</v>
      </c>
      <c r="D4104" s="20">
        <v>-3.8123495593361791E-2</v>
      </c>
      <c r="F4104" s="20">
        <v>99.185509360564069</v>
      </c>
      <c r="G4104" s="20">
        <v>9.5103109999999997</v>
      </c>
    </row>
    <row r="4105" spans="1:7" x14ac:dyDescent="0.35">
      <c r="A4105" s="20">
        <v>4081</v>
      </c>
      <c r="B4105" s="20">
        <v>11.356059621285347</v>
      </c>
      <c r="C4105" s="20">
        <v>-11.198685520565922</v>
      </c>
      <c r="D4105" s="20">
        <v>-2.9167092278843086E-2</v>
      </c>
      <c r="F4105" s="20">
        <v>99.209822513980058</v>
      </c>
      <c r="G4105" s="20">
        <v>9.56</v>
      </c>
    </row>
    <row r="4106" spans="1:7" x14ac:dyDescent="0.35">
      <c r="A4106" s="20">
        <v>4082</v>
      </c>
      <c r="B4106" s="20">
        <v>19.559636985259573</v>
      </c>
      <c r="C4106" s="20">
        <v>-19.539636985259573</v>
      </c>
      <c r="D4106" s="20">
        <v>-5.0891186648427365E-2</v>
      </c>
      <c r="F4106" s="20">
        <v>99.23413566739606</v>
      </c>
      <c r="G4106" s="20">
        <v>9.7511200000000002</v>
      </c>
    </row>
    <row r="4107" spans="1:7" x14ac:dyDescent="0.35">
      <c r="A4107" s="20">
        <v>4083</v>
      </c>
      <c r="B4107" s="20">
        <v>11.356059621285347</v>
      </c>
      <c r="C4107" s="20">
        <v>-11.139202478428205</v>
      </c>
      <c r="D4107" s="20">
        <v>-2.9012168080295768E-2</v>
      </c>
      <c r="F4107" s="20">
        <v>99.258448820812063</v>
      </c>
      <c r="G4107" s="20">
        <v>9.7813466666666677</v>
      </c>
    </row>
    <row r="4108" spans="1:7" x14ac:dyDescent="0.35">
      <c r="A4108" s="20">
        <v>4084</v>
      </c>
      <c r="B4108" s="20">
        <v>11.356059621285347</v>
      </c>
      <c r="C4108" s="20">
        <v>-11.352726287952013</v>
      </c>
      <c r="D4108" s="20">
        <v>-2.9568293050916097E-2</v>
      </c>
      <c r="F4108" s="20">
        <v>99.282761974228052</v>
      </c>
      <c r="G4108" s="20">
        <v>10.146425000000001</v>
      </c>
    </row>
    <row r="4109" spans="1:7" x14ac:dyDescent="0.35">
      <c r="A4109" s="20">
        <v>4085</v>
      </c>
      <c r="B4109" s="20">
        <v>11.902964778883629</v>
      </c>
      <c r="C4109" s="20">
        <v>-11.900107636026485</v>
      </c>
      <c r="D4109" s="20">
        <v>-3.0993953434153544E-2</v>
      </c>
      <c r="F4109" s="20">
        <v>99.307075127644055</v>
      </c>
      <c r="G4109" s="20">
        <v>10.2684514</v>
      </c>
    </row>
    <row r="4110" spans="1:7" x14ac:dyDescent="0.35">
      <c r="A4110" s="20">
        <v>4086</v>
      </c>
      <c r="B4110" s="20">
        <v>14.090585409276756</v>
      </c>
      <c r="C4110" s="20">
        <v>-14.043585409276755</v>
      </c>
      <c r="D4110" s="20">
        <v>-3.6576663466971783E-2</v>
      </c>
      <c r="F4110" s="20">
        <v>99.331388281060057</v>
      </c>
      <c r="G4110" s="20">
        <v>10.812401666666668</v>
      </c>
    </row>
    <row r="4111" spans="1:7" x14ac:dyDescent="0.35">
      <c r="A4111" s="20">
        <v>4087</v>
      </c>
      <c r="B4111" s="20">
        <v>11.356059621285347</v>
      </c>
      <c r="C4111" s="20">
        <v>-11.356059621285347</v>
      </c>
      <c r="D4111" s="20">
        <v>-2.9576974752063161E-2</v>
      </c>
      <c r="F4111" s="20">
        <v>99.355701434476046</v>
      </c>
      <c r="G4111" s="20">
        <v>11.053811999999999</v>
      </c>
    </row>
    <row r="4112" spans="1:7" x14ac:dyDescent="0.35">
      <c r="A4112" s="20">
        <v>4088</v>
      </c>
      <c r="B4112" s="20">
        <v>11.356059621285347</v>
      </c>
      <c r="C4112" s="20">
        <v>-11.248059621285346</v>
      </c>
      <c r="D4112" s="20">
        <v>-2.9295687634898371E-2</v>
      </c>
      <c r="F4112" s="20">
        <v>99.380014587892049</v>
      </c>
      <c r="G4112" s="20">
        <v>11.318</v>
      </c>
    </row>
    <row r="4113" spans="1:7" x14ac:dyDescent="0.35">
      <c r="A4113" s="20">
        <v>4089</v>
      </c>
      <c r="B4113" s="20">
        <v>9.7153441484905017</v>
      </c>
      <c r="C4113" s="20">
        <v>-9.6673441484905016</v>
      </c>
      <c r="D4113" s="20">
        <v>-2.5178697834896163E-2</v>
      </c>
      <c r="F4113" s="20">
        <v>99.404327741308052</v>
      </c>
      <c r="G4113" s="20">
        <v>11.65</v>
      </c>
    </row>
    <row r="4114" spans="1:7" x14ac:dyDescent="0.35">
      <c r="A4114" s="20">
        <v>4090</v>
      </c>
      <c r="B4114" s="20">
        <v>20.106542142857855</v>
      </c>
      <c r="C4114" s="20">
        <v>-20.074542142857855</v>
      </c>
      <c r="D4114" s="20">
        <v>-5.228435266451438E-2</v>
      </c>
      <c r="F4114" s="20">
        <v>99.42864089472404</v>
      </c>
      <c r="G4114" s="20">
        <v>11.744899999999999</v>
      </c>
    </row>
    <row r="4115" spans="1:7" x14ac:dyDescent="0.35">
      <c r="A4115" s="20">
        <v>4091</v>
      </c>
      <c r="B4115" s="20">
        <v>11.356059621285347</v>
      </c>
      <c r="C4115" s="20">
        <v>-11.228559621285347</v>
      </c>
      <c r="D4115" s="20">
        <v>-2.9244899683188063E-2</v>
      </c>
      <c r="F4115" s="20">
        <v>99.452954048140043</v>
      </c>
      <c r="G4115" s="20">
        <v>11.8161422</v>
      </c>
    </row>
    <row r="4116" spans="1:7" x14ac:dyDescent="0.35">
      <c r="A4116" s="20">
        <v>4092</v>
      </c>
      <c r="B4116" s="20">
        <v>-5.0510951066631087</v>
      </c>
      <c r="C4116" s="20">
        <v>5.0512769248449265</v>
      </c>
      <c r="D4116" s="20">
        <v>1.3156103001765279E-2</v>
      </c>
      <c r="F4116" s="20">
        <v>99.477267201556046</v>
      </c>
      <c r="G4116" s="20">
        <v>12.121296000000001</v>
      </c>
    </row>
    <row r="4117" spans="1:7" x14ac:dyDescent="0.35">
      <c r="A4117" s="20">
        <v>4093</v>
      </c>
      <c r="B4117" s="20">
        <v>-5.0510951066631087</v>
      </c>
      <c r="C4117" s="20">
        <v>5.0750951066631087</v>
      </c>
      <c r="D4117" s="20">
        <v>1.3218137702688829E-2</v>
      </c>
      <c r="F4117" s="20">
        <v>99.501580354972035</v>
      </c>
      <c r="G4117" s="20">
        <v>12.5375</v>
      </c>
    </row>
    <row r="4118" spans="1:7" x14ac:dyDescent="0.35">
      <c r="A4118" s="20">
        <v>4094</v>
      </c>
      <c r="B4118" s="20">
        <v>3.6993874149094026</v>
      </c>
      <c r="C4118" s="20">
        <v>-3.3343874149094024</v>
      </c>
      <c r="D4118" s="20">
        <v>-8.6844465134298075E-3</v>
      </c>
      <c r="F4118" s="20">
        <v>99.525893508388037</v>
      </c>
      <c r="G4118" s="20">
        <v>13.566000000000001</v>
      </c>
    </row>
    <row r="4119" spans="1:7" x14ac:dyDescent="0.35">
      <c r="A4119" s="20">
        <v>4095</v>
      </c>
      <c r="B4119" s="20">
        <v>11.356059621285347</v>
      </c>
      <c r="C4119" s="20">
        <v>-11.32939295461868</v>
      </c>
      <c r="D4119" s="20">
        <v>-2.950752114288667E-2</v>
      </c>
      <c r="F4119" s="20">
        <v>99.55020666180404</v>
      </c>
      <c r="G4119" s="20">
        <v>13.600976000000001</v>
      </c>
    </row>
    <row r="4120" spans="1:7" x14ac:dyDescent="0.35">
      <c r="A4120" s="20">
        <v>4096</v>
      </c>
      <c r="B4120" s="20">
        <v>3.6993874149094026</v>
      </c>
      <c r="C4120" s="20">
        <v>-3.5851017006236883</v>
      </c>
      <c r="D4120" s="20">
        <v>-9.3374344639909242E-3</v>
      </c>
      <c r="F4120" s="20">
        <v>99.574519815220029</v>
      </c>
      <c r="G4120" s="20">
        <v>13.794206249999998</v>
      </c>
    </row>
    <row r="4121" spans="1:7" x14ac:dyDescent="0.35">
      <c r="A4121" s="20">
        <v>4097</v>
      </c>
      <c r="B4121" s="20">
        <v>-2.8634744762699817</v>
      </c>
      <c r="C4121" s="20">
        <v>2.8634744762699817</v>
      </c>
      <c r="D4121" s="20">
        <v>7.4579488935642346E-3</v>
      </c>
      <c r="F4121" s="20">
        <v>99.598832968636032</v>
      </c>
      <c r="G4121" s="20">
        <v>14.355717142857143</v>
      </c>
    </row>
    <row r="4122" spans="1:7" x14ac:dyDescent="0.35">
      <c r="A4122" s="20">
        <v>4098</v>
      </c>
      <c r="B4122" s="20">
        <v>11.356059621285347</v>
      </c>
      <c r="C4122" s="20">
        <v>-11.356059621285347</v>
      </c>
      <c r="D4122" s="20">
        <v>-2.9576974752063161E-2</v>
      </c>
      <c r="F4122" s="20">
        <v>99.623146122052034</v>
      </c>
      <c r="G4122" s="20">
        <v>14.604850000000001</v>
      </c>
    </row>
    <row r="4123" spans="1:7" x14ac:dyDescent="0.35">
      <c r="A4123" s="20">
        <v>4099</v>
      </c>
      <c r="B4123" s="20">
        <v>3.1524822573111209</v>
      </c>
      <c r="C4123" s="20">
        <v>-3.1413711462000098</v>
      </c>
      <c r="D4123" s="20">
        <v>-8.1817336449930538E-3</v>
      </c>
      <c r="F4123" s="20">
        <v>99.647459275468023</v>
      </c>
      <c r="G4123" s="20">
        <v>14.62</v>
      </c>
    </row>
    <row r="4124" spans="1:7" x14ac:dyDescent="0.35">
      <c r="A4124" s="20">
        <v>4100</v>
      </c>
      <c r="B4124" s="20">
        <v>22.294162773250985</v>
      </c>
      <c r="C4124" s="20">
        <v>-22.294162773250985</v>
      </c>
      <c r="D4124" s="20">
        <v>-5.8065377556391927E-2</v>
      </c>
      <c r="F4124" s="20">
        <v>99.671772428884026</v>
      </c>
      <c r="G4124" s="20">
        <v>16.783738373837384</v>
      </c>
    </row>
    <row r="4125" spans="1:7" x14ac:dyDescent="0.35">
      <c r="A4125" s="20">
        <v>4101</v>
      </c>
      <c r="B4125" s="20">
        <v>11.356059621285347</v>
      </c>
      <c r="C4125" s="20">
        <v>-11.356059621285347</v>
      </c>
      <c r="D4125" s="20">
        <v>-2.9576974752063161E-2</v>
      </c>
      <c r="F4125" s="20">
        <v>99.696085582300029</v>
      </c>
      <c r="G4125" s="20">
        <v>17.052499999999998</v>
      </c>
    </row>
    <row r="4126" spans="1:7" x14ac:dyDescent="0.35">
      <c r="A4126" s="20">
        <v>4102</v>
      </c>
      <c r="B4126" s="20">
        <v>11.356059621285347</v>
      </c>
      <c r="C4126" s="20">
        <v>-11.082059621285346</v>
      </c>
      <c r="D4126" s="20">
        <v>-2.8863338917774713E-2</v>
      </c>
      <c r="F4126" s="20">
        <v>99.720398735716017</v>
      </c>
      <c r="G4126" s="20">
        <v>18.016400000000001</v>
      </c>
    </row>
    <row r="4127" spans="1:7" x14ac:dyDescent="0.35">
      <c r="A4127" s="20">
        <v>4103</v>
      </c>
      <c r="B4127" s="20">
        <v>-1.7696641610734183</v>
      </c>
      <c r="C4127" s="20">
        <v>1.8696641610734184</v>
      </c>
      <c r="D4127" s="20">
        <v>4.8695596475432004E-3</v>
      </c>
      <c r="F4127" s="20">
        <v>99.74471188913202</v>
      </c>
      <c r="G4127" s="20">
        <v>18.569700000000001</v>
      </c>
    </row>
    <row r="4128" spans="1:7" x14ac:dyDescent="0.35">
      <c r="A4128" s="20">
        <v>4104</v>
      </c>
      <c r="B4128" s="20">
        <v>11.356059621285347</v>
      </c>
      <c r="C4128" s="20">
        <v>-11.14239295461868</v>
      </c>
      <c r="D4128" s="20">
        <v>-2.9020477708536527E-2</v>
      </c>
      <c r="F4128" s="20">
        <v>99.769025042548023</v>
      </c>
      <c r="G4128" s="20">
        <v>18.670999999999999</v>
      </c>
    </row>
    <row r="4129" spans="1:7" x14ac:dyDescent="0.35">
      <c r="A4129" s="20">
        <v>4105</v>
      </c>
      <c r="B4129" s="20">
        <v>9.7153441484905017</v>
      </c>
      <c r="C4129" s="20">
        <v>-9.6456471787935314</v>
      </c>
      <c r="D4129" s="20">
        <v>-2.5122187852884382E-2</v>
      </c>
      <c r="F4129" s="20">
        <v>99.793338195964012</v>
      </c>
      <c r="G4129" s="20">
        <v>26.47025</v>
      </c>
    </row>
    <row r="4130" spans="1:7" x14ac:dyDescent="0.35">
      <c r="A4130" s="20">
        <v>4106</v>
      </c>
      <c r="B4130" s="20">
        <v>4.2462925725076843</v>
      </c>
      <c r="C4130" s="20">
        <v>-3.5402925725076844</v>
      </c>
      <c r="D4130" s="20">
        <v>-9.2207286263018655E-3</v>
      </c>
      <c r="F4130" s="20">
        <v>99.817651349380014</v>
      </c>
      <c r="G4130" s="20">
        <v>27.02</v>
      </c>
    </row>
    <row r="4131" spans="1:7" x14ac:dyDescent="0.35">
      <c r="A4131" s="20">
        <v>4107</v>
      </c>
      <c r="B4131" s="20">
        <v>15.184395724473321</v>
      </c>
      <c r="C4131" s="20">
        <v>-15.163895724473321</v>
      </c>
      <c r="D4131" s="20">
        <v>-3.94945232715238E-2</v>
      </c>
      <c r="F4131" s="20">
        <v>99.841964502796017</v>
      </c>
      <c r="G4131" s="20">
        <v>27.906363636363636</v>
      </c>
    </row>
    <row r="4132" spans="1:7" x14ac:dyDescent="0.35">
      <c r="A4132" s="20">
        <v>4108</v>
      </c>
      <c r="B4132" s="20">
        <v>11.356059621285347</v>
      </c>
      <c r="C4132" s="20">
        <v>-11.336392954618681</v>
      </c>
      <c r="D4132" s="20">
        <v>-2.9525752715295502E-2</v>
      </c>
      <c r="F4132" s="20">
        <v>99.866277656212006</v>
      </c>
      <c r="G4132" s="20">
        <v>65</v>
      </c>
    </row>
    <row r="4133" spans="1:7" x14ac:dyDescent="0.35">
      <c r="A4133" s="20">
        <v>4109</v>
      </c>
      <c r="B4133" s="20">
        <v>11.356059621285347</v>
      </c>
      <c r="C4133" s="20">
        <v>-11.356059621285347</v>
      </c>
      <c r="D4133" s="20">
        <v>-2.9576974752063161E-2</v>
      </c>
      <c r="F4133" s="20">
        <v>99.890590809628009</v>
      </c>
      <c r="G4133" s="20">
        <v>78.137822333333332</v>
      </c>
    </row>
    <row r="4134" spans="1:7" x14ac:dyDescent="0.35">
      <c r="A4134" s="20">
        <v>4110</v>
      </c>
      <c r="B4134" s="20">
        <v>-5.0510951066631087</v>
      </c>
      <c r="C4134" s="20">
        <v>5.3377617733297757</v>
      </c>
      <c r="D4134" s="20">
        <v>1.3902255753077268E-2</v>
      </c>
      <c r="F4134" s="20">
        <v>99.914903963044011</v>
      </c>
      <c r="G4134" s="20">
        <v>215.35021</v>
      </c>
    </row>
    <row r="4135" spans="1:7" x14ac:dyDescent="0.35">
      <c r="A4135" s="20">
        <v>4111</v>
      </c>
      <c r="B4135" s="20">
        <v>11.356059621285347</v>
      </c>
      <c r="C4135" s="20">
        <v>-11.324726287952014</v>
      </c>
      <c r="D4135" s="20">
        <v>-2.9495366761280787E-2</v>
      </c>
      <c r="F4135" s="20">
        <v>99.93921711646</v>
      </c>
      <c r="G4135" s="20">
        <v>3038.3319999999999</v>
      </c>
    </row>
    <row r="4136" spans="1:7" x14ac:dyDescent="0.35">
      <c r="A4136" s="20">
        <v>4112</v>
      </c>
      <c r="B4136" s="20">
        <v>12.44986993648191</v>
      </c>
      <c r="C4136" s="20">
        <v>-12.449469936481909</v>
      </c>
      <c r="D4136" s="20">
        <v>-3.2424773228358385E-2</v>
      </c>
      <c r="F4136" s="20">
        <v>99.963530269876003</v>
      </c>
      <c r="G4136" s="20">
        <v>9302.5</v>
      </c>
    </row>
    <row r="4137" spans="1:7" ht="15" thickBot="1" x14ac:dyDescent="0.4">
      <c r="A4137" s="21">
        <v>4113</v>
      </c>
      <c r="B4137" s="21">
        <v>17.372016354866446</v>
      </c>
      <c r="C4137" s="21">
        <v>-17.370016354866447</v>
      </c>
      <c r="D4137" s="21">
        <v>-4.5240387273755747E-2</v>
      </c>
      <c r="F4137" s="21">
        <v>99.987843423292006</v>
      </c>
      <c r="G4137" s="21">
        <v>22603</v>
      </c>
    </row>
  </sheetData>
  <sortState ref="G25:G4137">
    <sortCondition ref="G25"/>
  </sortState>
  <pageMargins left="0.7" right="0.7" top="0.75" bottom="0.75" header="0.3" footer="0.3"/>
  <pageSetup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6199E-6D0A-4C09-A516-FCF1A1CA62C1}">
  <dimension ref="A3:B13"/>
  <sheetViews>
    <sheetView workbookViewId="0">
      <selection activeCell="B16" sqref="B16"/>
    </sheetView>
  </sheetViews>
  <sheetFormatPr defaultRowHeight="14.5" x14ac:dyDescent="0.35"/>
  <cols>
    <col min="1" max="1" width="12.36328125" bestFit="1" customWidth="1"/>
    <col min="2" max="2" width="19.54296875" bestFit="1" customWidth="1"/>
    <col min="3" max="3" width="5.81640625" bestFit="1" customWidth="1"/>
    <col min="4" max="4" width="6.1796875" bestFit="1" customWidth="1"/>
    <col min="5" max="5" width="9.7265625" bestFit="1" customWidth="1"/>
    <col min="6" max="6" width="5.81640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3" spans="1:2" x14ac:dyDescent="0.35">
      <c r="A3" s="9" t="s">
        <v>8308</v>
      </c>
      <c r="B3" t="s">
        <v>8431</v>
      </c>
    </row>
    <row r="4" spans="1:2" x14ac:dyDescent="0.35">
      <c r="A4" s="10" t="s">
        <v>8311</v>
      </c>
      <c r="B4" s="11">
        <v>58346</v>
      </c>
    </row>
    <row r="5" spans="1:2" x14ac:dyDescent="0.35">
      <c r="A5" s="10" t="s">
        <v>8312</v>
      </c>
      <c r="B5" s="11">
        <v>12998</v>
      </c>
    </row>
    <row r="6" spans="1:2" x14ac:dyDescent="0.35">
      <c r="A6" s="10" t="s">
        <v>8313</v>
      </c>
      <c r="B6" s="11">
        <v>48822</v>
      </c>
    </row>
    <row r="7" spans="1:2" x14ac:dyDescent="0.35">
      <c r="A7" s="10" t="s">
        <v>8314</v>
      </c>
      <c r="B7" s="11">
        <v>315</v>
      </c>
    </row>
    <row r="8" spans="1:2" x14ac:dyDescent="0.35">
      <c r="A8" s="10" t="s">
        <v>8315</v>
      </c>
      <c r="B8" s="11">
        <v>47297</v>
      </c>
    </row>
    <row r="9" spans="1:2" x14ac:dyDescent="0.35">
      <c r="A9" s="10" t="s">
        <v>8316</v>
      </c>
      <c r="B9" s="11">
        <v>21803</v>
      </c>
    </row>
    <row r="10" spans="1:2" x14ac:dyDescent="0.35">
      <c r="A10" s="10" t="s">
        <v>8317</v>
      </c>
      <c r="B10" s="11">
        <v>34672</v>
      </c>
    </row>
    <row r="11" spans="1:2" x14ac:dyDescent="0.35">
      <c r="A11" s="10" t="s">
        <v>8318</v>
      </c>
      <c r="B11" s="11">
        <v>174797</v>
      </c>
    </row>
    <row r="12" spans="1:2" x14ac:dyDescent="0.35">
      <c r="A12" s="10" t="s">
        <v>8319</v>
      </c>
      <c r="B12" s="11">
        <v>64196</v>
      </c>
    </row>
    <row r="13" spans="1:2" x14ac:dyDescent="0.35">
      <c r="A13" s="10" t="s">
        <v>8310</v>
      </c>
      <c r="B13" s="11">
        <v>463246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C8735-90B7-4A7F-BCCF-CC408E2446EE}">
  <dimension ref="A1:E32"/>
  <sheetViews>
    <sheetView topLeftCell="A7" workbookViewId="0">
      <selection activeCell="A14" sqref="A14:D25"/>
    </sheetView>
  </sheetViews>
  <sheetFormatPr defaultRowHeight="14.5" x14ac:dyDescent="0.35"/>
  <cols>
    <col min="1" max="1" width="13.81640625" bestFit="1" customWidth="1"/>
    <col min="2" max="2" width="10.1796875" bestFit="1" customWidth="1"/>
    <col min="3" max="3" width="6.81640625" bestFit="1" customWidth="1"/>
    <col min="4" max="4" width="8.81640625" bestFit="1" customWidth="1"/>
    <col min="5" max="5" width="5.81640625" bestFit="1" customWidth="1"/>
  </cols>
  <sheetData>
    <row r="1" spans="1:5" x14ac:dyDescent="0.35">
      <c r="A1" s="45" t="s">
        <v>8435</v>
      </c>
      <c r="B1" s="45"/>
      <c r="C1" s="45"/>
      <c r="D1" s="45"/>
      <c r="E1" s="45"/>
    </row>
    <row r="2" spans="1:5" x14ac:dyDescent="0.35">
      <c r="A2" s="32" t="s">
        <v>8308</v>
      </c>
      <c r="B2" s="32" t="s">
        <v>8219</v>
      </c>
      <c r="C2" s="32" t="s">
        <v>8221</v>
      </c>
      <c r="D2" s="32" t="s">
        <v>8220</v>
      </c>
      <c r="E2" s="32" t="s">
        <v>8222</v>
      </c>
    </row>
    <row r="3" spans="1:5" x14ac:dyDescent="0.35">
      <c r="A3" s="33" t="s">
        <v>8315</v>
      </c>
      <c r="B3" s="34">
        <v>0.77139999999999997</v>
      </c>
      <c r="C3" s="34">
        <v>0.1714</v>
      </c>
      <c r="D3" s="34">
        <v>2.86E-2</v>
      </c>
      <c r="E3" s="34">
        <v>2.86E-2</v>
      </c>
    </row>
    <row r="4" spans="1:5" x14ac:dyDescent="0.35">
      <c r="A4" s="33" t="s">
        <v>8319</v>
      </c>
      <c r="B4" s="34">
        <v>0.60229999999999995</v>
      </c>
      <c r="C4" s="34">
        <v>0.35389999999999999</v>
      </c>
      <c r="D4" s="34">
        <v>2.6599999999999999E-2</v>
      </c>
      <c r="E4" s="34">
        <v>1.72E-2</v>
      </c>
    </row>
    <row r="5" spans="1:5" x14ac:dyDescent="0.35">
      <c r="A5" s="33" t="s">
        <v>8311</v>
      </c>
      <c r="B5" s="34">
        <v>0.57689999999999997</v>
      </c>
      <c r="C5" s="34">
        <v>0.34620000000000001</v>
      </c>
      <c r="D5" s="34">
        <v>7.6899999999999996E-2</v>
      </c>
      <c r="E5" s="34">
        <v>0</v>
      </c>
    </row>
    <row r="6" spans="1:5" x14ac:dyDescent="0.35">
      <c r="A6" s="35" t="s">
        <v>8316</v>
      </c>
      <c r="B6" s="36">
        <v>0.46820000000000001</v>
      </c>
      <c r="C6" s="36">
        <v>0.53180000000000005</v>
      </c>
      <c r="D6" s="36">
        <v>0</v>
      </c>
      <c r="E6" s="36">
        <v>0</v>
      </c>
    </row>
    <row r="7" spans="1:5" x14ac:dyDescent="0.35">
      <c r="A7" s="35" t="s">
        <v>8313</v>
      </c>
      <c r="B7" s="36">
        <v>0.36359999999999998</v>
      </c>
      <c r="C7" s="36">
        <v>0.63639999999999997</v>
      </c>
      <c r="D7" s="36">
        <v>0</v>
      </c>
      <c r="E7" s="36">
        <v>0</v>
      </c>
    </row>
    <row r="8" spans="1:5" x14ac:dyDescent="0.35">
      <c r="A8" s="35" t="s">
        <v>8318</v>
      </c>
      <c r="B8" s="36">
        <v>0.3483</v>
      </c>
      <c r="C8" s="36">
        <v>0.35499999999999998</v>
      </c>
      <c r="D8" s="36">
        <v>0.29670000000000002</v>
      </c>
      <c r="E8" s="36">
        <v>0</v>
      </c>
    </row>
    <row r="9" spans="1:5" x14ac:dyDescent="0.35">
      <c r="A9" s="35" t="s">
        <v>8317</v>
      </c>
      <c r="B9" s="36">
        <v>0.33760000000000001</v>
      </c>
      <c r="C9" s="36">
        <v>0.53590000000000004</v>
      </c>
      <c r="D9" s="36">
        <v>0.12659999999999999</v>
      </c>
      <c r="E9" s="36">
        <v>0</v>
      </c>
    </row>
    <row r="10" spans="1:5" x14ac:dyDescent="0.35">
      <c r="A10" s="35" t="s">
        <v>8312</v>
      </c>
      <c r="B10" s="36">
        <v>0.17</v>
      </c>
      <c r="C10" s="36">
        <v>0.7</v>
      </c>
      <c r="D10" s="36">
        <v>0.1</v>
      </c>
      <c r="E10" s="36">
        <v>0.03</v>
      </c>
    </row>
    <row r="11" spans="1:5" x14ac:dyDescent="0.35">
      <c r="A11" s="35" t="s">
        <v>8314</v>
      </c>
      <c r="B11" s="36">
        <v>0</v>
      </c>
      <c r="C11" s="36">
        <v>0</v>
      </c>
      <c r="D11" s="36">
        <v>1</v>
      </c>
      <c r="E11" s="36">
        <v>0</v>
      </c>
    </row>
    <row r="14" spans="1:5" x14ac:dyDescent="0.35">
      <c r="A14" s="44" t="s">
        <v>8433</v>
      </c>
      <c r="B14" s="44"/>
      <c r="C14" s="44"/>
      <c r="D14" s="44"/>
    </row>
    <row r="15" spans="1:5" x14ac:dyDescent="0.35">
      <c r="A15" s="24" t="s">
        <v>8308</v>
      </c>
      <c r="B15" s="24" t="s">
        <v>8427</v>
      </c>
      <c r="C15" s="24" t="s">
        <v>8426</v>
      </c>
      <c r="D15" s="24" t="s">
        <v>8429</v>
      </c>
    </row>
    <row r="16" spans="1:5" x14ac:dyDescent="0.35">
      <c r="A16" s="38" t="s">
        <v>8311</v>
      </c>
      <c r="B16" s="39">
        <v>0.61848341232227488</v>
      </c>
      <c r="C16" s="39">
        <v>0.57692307692307687</v>
      </c>
      <c r="D16" s="40">
        <f>IF(C16&gt;0,ABS(1-B16/C16),"")</f>
        <v>7.2037914691943206E-2</v>
      </c>
    </row>
    <row r="17" spans="1:4" x14ac:dyDescent="0.35">
      <c r="A17" s="38" t="s">
        <v>8312</v>
      </c>
      <c r="B17" s="39">
        <v>0.20238095238095238</v>
      </c>
      <c r="C17" s="39">
        <v>0.17</v>
      </c>
      <c r="D17" s="40">
        <f t="shared" ref="D17:D25" si="0">IF(C17&gt;0,ABS(1-B17/C17),"")</f>
        <v>0.19047619047619047</v>
      </c>
    </row>
    <row r="18" spans="1:4" x14ac:dyDescent="0.35">
      <c r="A18" s="41" t="s">
        <v>8313</v>
      </c>
      <c r="B18" s="42">
        <v>0.35135135135135137</v>
      </c>
      <c r="C18" s="42">
        <v>0.36363636363636365</v>
      </c>
      <c r="D18" s="43">
        <f t="shared" si="0"/>
        <v>3.3783783783783772E-2</v>
      </c>
    </row>
    <row r="19" spans="1:4" x14ac:dyDescent="0.35">
      <c r="A19" s="25" t="s">
        <v>8314</v>
      </c>
      <c r="B19" s="26">
        <v>0</v>
      </c>
      <c r="C19" s="26">
        <v>0</v>
      </c>
      <c r="D19" s="27" t="str">
        <f t="shared" si="0"/>
        <v/>
      </c>
    </row>
    <row r="20" spans="1:4" x14ac:dyDescent="0.35">
      <c r="A20" s="25" t="s">
        <v>8315</v>
      </c>
      <c r="B20" s="26">
        <v>0.77044025157232709</v>
      </c>
      <c r="C20" s="26">
        <v>0.77142857142857146</v>
      </c>
      <c r="D20" s="27">
        <f t="shared" si="0"/>
        <v>1.2811553692056998E-3</v>
      </c>
    </row>
    <row r="21" spans="1:4" x14ac:dyDescent="0.35">
      <c r="A21" s="25" t="s">
        <v>8316</v>
      </c>
      <c r="B21" s="26">
        <v>0.46268656716417911</v>
      </c>
      <c r="C21" s="26">
        <v>0.4681818181818182</v>
      </c>
      <c r="D21" s="27">
        <f t="shared" si="0"/>
        <v>1.17374293580641E-2</v>
      </c>
    </row>
    <row r="22" spans="1:4" x14ac:dyDescent="0.35">
      <c r="A22" s="38" t="s">
        <v>8317</v>
      </c>
      <c r="B22" s="39">
        <v>0.38764044943820225</v>
      </c>
      <c r="C22" s="39">
        <v>0.33755274261603374</v>
      </c>
      <c r="D22" s="40">
        <f t="shared" si="0"/>
        <v>0.14838483146067416</v>
      </c>
    </row>
    <row r="23" spans="1:4" x14ac:dyDescent="0.35">
      <c r="A23" s="38" t="s">
        <v>8318</v>
      </c>
      <c r="B23" s="39">
        <v>0.37889688249400477</v>
      </c>
      <c r="C23" s="39">
        <v>0.34833333333333333</v>
      </c>
      <c r="D23" s="40">
        <f t="shared" si="0"/>
        <v>8.7742246394272083E-2</v>
      </c>
    </row>
    <row r="24" spans="1:4" x14ac:dyDescent="0.35">
      <c r="A24" s="41" t="s">
        <v>8319</v>
      </c>
      <c r="B24" s="42">
        <v>0.57565789473684215</v>
      </c>
      <c r="C24" s="42">
        <v>0.60229720028715006</v>
      </c>
      <c r="D24" s="43">
        <f t="shared" si="0"/>
        <v>4.4229502540618526E-2</v>
      </c>
    </row>
    <row r="25" spans="1:4" x14ac:dyDescent="0.35">
      <c r="A25" s="28" t="s">
        <v>8428</v>
      </c>
      <c r="B25" s="29">
        <v>0.54344963791968404</v>
      </c>
      <c r="C25" s="29">
        <v>0.53111327175498302</v>
      </c>
      <c r="D25" s="30">
        <f t="shared" si="0"/>
        <v>2.3227373181501143E-2</v>
      </c>
    </row>
    <row r="27" spans="1:4" x14ac:dyDescent="0.35">
      <c r="A27" s="31" t="s">
        <v>8434</v>
      </c>
    </row>
    <row r="28" spans="1:4" x14ac:dyDescent="0.35">
      <c r="A28" s="24" t="s">
        <v>8430</v>
      </c>
      <c r="B28" s="24" t="s">
        <v>8432</v>
      </c>
    </row>
    <row r="29" spans="1:4" x14ac:dyDescent="0.35">
      <c r="A29" s="25" t="s">
        <v>8220</v>
      </c>
      <c r="B29" s="26">
        <v>8.4832280019445788E-2</v>
      </c>
    </row>
    <row r="30" spans="1:4" x14ac:dyDescent="0.35">
      <c r="A30" s="25" t="s">
        <v>8221</v>
      </c>
      <c r="B30" s="26">
        <v>0.37190082644628097</v>
      </c>
    </row>
    <row r="31" spans="1:4" x14ac:dyDescent="0.35">
      <c r="A31" s="25" t="s">
        <v>8222</v>
      </c>
      <c r="B31" s="26">
        <v>1.2153621779290228E-2</v>
      </c>
    </row>
    <row r="32" spans="1:4" x14ac:dyDescent="0.35">
      <c r="A32" s="25" t="s">
        <v>8219</v>
      </c>
      <c r="B32" s="26">
        <v>0.53111327175498302</v>
      </c>
    </row>
  </sheetData>
  <sortState ref="A3:E11">
    <sortCondition descending="1" ref="B3:B11"/>
    <sortCondition ref="D3:D11"/>
  </sortState>
  <mergeCells count="2">
    <mergeCell ref="A14:D14"/>
    <mergeCell ref="A1:E1"/>
  </mergeCells>
  <pageMargins left="0.7" right="0.7" top="0.75" bottom="0.75" header="0.3" footer="0.3"/>
  <pageSetup orientation="portrait" horizontalDpi="360" verticalDpi="36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A464E-5243-4476-8BFA-37D21B5567F7}">
  <dimension ref="A3:F297"/>
  <sheetViews>
    <sheetView workbookViewId="0">
      <selection activeCell="H11" sqref="H11"/>
    </sheetView>
  </sheetViews>
  <sheetFormatPr defaultRowHeight="14.5" x14ac:dyDescent="0.35"/>
  <cols>
    <col min="1" max="1" width="19.54296875" bestFit="1" customWidth="1"/>
    <col min="2" max="2" width="15.26953125" bestFit="1" customWidth="1"/>
    <col min="3" max="3" width="5.81640625" bestFit="1" customWidth="1"/>
    <col min="4" max="4" width="4.81640625" bestFit="1" customWidth="1"/>
    <col min="5" max="5" width="9.1796875" bestFit="1" customWidth="1"/>
    <col min="6" max="6" width="10.7265625" bestFit="1" customWidth="1"/>
    <col min="7" max="7" width="19.54296875" bestFit="1" customWidth="1"/>
    <col min="8" max="8" width="10.08984375" bestFit="1" customWidth="1"/>
    <col min="9" max="9" width="19.54296875" bestFit="1" customWidth="1"/>
    <col min="10" max="10" width="14.90625" bestFit="1" customWidth="1"/>
    <col min="11" max="11" width="24.36328125" bestFit="1" customWidth="1"/>
  </cols>
  <sheetData>
    <row r="3" spans="1:6" x14ac:dyDescent="0.35">
      <c r="A3" s="9" t="s">
        <v>8438</v>
      </c>
      <c r="B3" s="9" t="s">
        <v>8437</v>
      </c>
    </row>
    <row r="4" spans="1:6" x14ac:dyDescent="0.35">
      <c r="A4" s="9" t="s">
        <v>8436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6" x14ac:dyDescent="0.35">
      <c r="A5" s="10" t="s">
        <v>8239</v>
      </c>
      <c r="B5" s="11"/>
      <c r="C5" s="11">
        <v>13</v>
      </c>
      <c r="D5" s="11">
        <v>64</v>
      </c>
      <c r="E5" s="11">
        <v>1104</v>
      </c>
      <c r="F5" s="11">
        <v>1181</v>
      </c>
    </row>
    <row r="6" spans="1:6" x14ac:dyDescent="0.35">
      <c r="A6" s="37" t="s">
        <v>8333</v>
      </c>
      <c r="B6" s="11"/>
      <c r="C6" s="11"/>
      <c r="D6" s="11"/>
      <c r="E6" s="11">
        <v>971</v>
      </c>
      <c r="F6" s="11">
        <v>971</v>
      </c>
    </row>
    <row r="7" spans="1:6" x14ac:dyDescent="0.35">
      <c r="A7" s="37" t="s">
        <v>8343</v>
      </c>
      <c r="B7" s="11"/>
      <c r="C7" s="11"/>
      <c r="D7" s="11"/>
      <c r="E7" s="11">
        <v>32</v>
      </c>
      <c r="F7" s="11">
        <v>32</v>
      </c>
    </row>
    <row r="8" spans="1:6" x14ac:dyDescent="0.35">
      <c r="A8" s="37" t="s">
        <v>8345</v>
      </c>
      <c r="B8" s="11"/>
      <c r="C8" s="11">
        <v>1</v>
      </c>
      <c r="D8" s="11"/>
      <c r="E8" s="11"/>
      <c r="F8" s="11">
        <v>1</v>
      </c>
    </row>
    <row r="9" spans="1:6" x14ac:dyDescent="0.35">
      <c r="A9" s="37" t="s">
        <v>8346</v>
      </c>
      <c r="B9" s="11"/>
      <c r="C9" s="11"/>
      <c r="D9" s="11"/>
      <c r="E9" s="11">
        <v>101</v>
      </c>
      <c r="F9" s="11">
        <v>101</v>
      </c>
    </row>
    <row r="10" spans="1:6" x14ac:dyDescent="0.35">
      <c r="A10" s="37" t="s">
        <v>8352</v>
      </c>
      <c r="B10" s="11"/>
      <c r="C10" s="11"/>
      <c r="D10" s="11">
        <v>64</v>
      </c>
      <c r="E10" s="11"/>
      <c r="F10" s="11">
        <v>64</v>
      </c>
    </row>
    <row r="11" spans="1:6" x14ac:dyDescent="0.35">
      <c r="A11" s="37" t="s">
        <v>8359</v>
      </c>
      <c r="B11" s="11"/>
      <c r="C11" s="11">
        <v>12</v>
      </c>
      <c r="D11" s="11"/>
      <c r="E11" s="11"/>
      <c r="F11" s="11">
        <v>12</v>
      </c>
    </row>
    <row r="12" spans="1:6" x14ac:dyDescent="0.35">
      <c r="A12" s="10" t="s">
        <v>8226</v>
      </c>
      <c r="B12" s="11">
        <v>54</v>
      </c>
      <c r="C12" s="11">
        <v>1492</v>
      </c>
      <c r="D12" s="11"/>
      <c r="E12" s="11">
        <v>5185</v>
      </c>
      <c r="F12" s="11">
        <v>6731</v>
      </c>
    </row>
    <row r="13" spans="1:6" x14ac:dyDescent="0.35">
      <c r="A13" s="37" t="s">
        <v>8321</v>
      </c>
      <c r="B13" s="11"/>
      <c r="C13" s="11">
        <v>1</v>
      </c>
      <c r="D13" s="11"/>
      <c r="E13" s="11"/>
      <c r="F13" s="11">
        <v>1</v>
      </c>
    </row>
    <row r="14" spans="1:6" x14ac:dyDescent="0.35">
      <c r="A14" s="37" t="s">
        <v>8324</v>
      </c>
      <c r="B14" s="11"/>
      <c r="C14" s="11">
        <v>8</v>
      </c>
      <c r="D14" s="11"/>
      <c r="E14" s="11"/>
      <c r="F14" s="11">
        <v>8</v>
      </c>
    </row>
    <row r="15" spans="1:6" x14ac:dyDescent="0.35">
      <c r="A15" s="37" t="s">
        <v>8325</v>
      </c>
      <c r="B15" s="11"/>
      <c r="C15" s="11"/>
      <c r="D15" s="11"/>
      <c r="E15" s="11">
        <v>18</v>
      </c>
      <c r="F15" s="11">
        <v>18</v>
      </c>
    </row>
    <row r="16" spans="1:6" x14ac:dyDescent="0.35">
      <c r="A16" s="37" t="s">
        <v>8326</v>
      </c>
      <c r="B16" s="11"/>
      <c r="C16" s="11"/>
      <c r="D16" s="11"/>
      <c r="E16" s="11">
        <v>1596</v>
      </c>
      <c r="F16" s="11">
        <v>1596</v>
      </c>
    </row>
    <row r="17" spans="1:6" x14ac:dyDescent="0.35">
      <c r="A17" s="37" t="s">
        <v>8327</v>
      </c>
      <c r="B17" s="11"/>
      <c r="C17" s="11">
        <v>1301</v>
      </c>
      <c r="D17" s="11"/>
      <c r="E17" s="11"/>
      <c r="F17" s="11">
        <v>1301</v>
      </c>
    </row>
    <row r="18" spans="1:6" x14ac:dyDescent="0.35">
      <c r="A18" s="37" t="s">
        <v>8330</v>
      </c>
      <c r="B18" s="11"/>
      <c r="C18" s="11">
        <v>6</v>
      </c>
      <c r="D18" s="11"/>
      <c r="E18" s="11"/>
      <c r="F18" s="11">
        <v>6</v>
      </c>
    </row>
    <row r="19" spans="1:6" x14ac:dyDescent="0.35">
      <c r="A19" s="37" t="s">
        <v>8331</v>
      </c>
      <c r="B19" s="11">
        <v>4</v>
      </c>
      <c r="C19" s="11">
        <v>1</v>
      </c>
      <c r="D19" s="11"/>
      <c r="E19" s="11"/>
      <c r="F19" s="11">
        <v>5</v>
      </c>
    </row>
    <row r="20" spans="1:6" x14ac:dyDescent="0.35">
      <c r="A20" s="37" t="s">
        <v>8333</v>
      </c>
      <c r="B20" s="11"/>
      <c r="C20" s="11"/>
      <c r="D20" s="11"/>
      <c r="E20" s="11">
        <v>443</v>
      </c>
      <c r="F20" s="11">
        <v>443</v>
      </c>
    </row>
    <row r="21" spans="1:6" x14ac:dyDescent="0.35">
      <c r="A21" s="37" t="s">
        <v>8336</v>
      </c>
      <c r="B21" s="11"/>
      <c r="C21" s="11">
        <v>60</v>
      </c>
      <c r="D21" s="11"/>
      <c r="E21" s="11"/>
      <c r="F21" s="11">
        <v>60</v>
      </c>
    </row>
    <row r="22" spans="1:6" x14ac:dyDescent="0.35">
      <c r="A22" s="37" t="s">
        <v>8338</v>
      </c>
      <c r="B22" s="11"/>
      <c r="C22" s="11">
        <v>1</v>
      </c>
      <c r="D22" s="11"/>
      <c r="E22" s="11"/>
      <c r="F22" s="11">
        <v>1</v>
      </c>
    </row>
    <row r="23" spans="1:6" x14ac:dyDescent="0.35">
      <c r="A23" s="37" t="s">
        <v>8339</v>
      </c>
      <c r="B23" s="11">
        <v>0</v>
      </c>
      <c r="C23" s="11">
        <v>1</v>
      </c>
      <c r="D23" s="11"/>
      <c r="E23" s="11">
        <v>38</v>
      </c>
      <c r="F23" s="11">
        <v>39</v>
      </c>
    </row>
    <row r="24" spans="1:6" x14ac:dyDescent="0.35">
      <c r="A24" s="37" t="s">
        <v>8340</v>
      </c>
      <c r="B24" s="11"/>
      <c r="C24" s="11">
        <v>0</v>
      </c>
      <c r="D24" s="11"/>
      <c r="E24" s="11"/>
      <c r="F24" s="11">
        <v>0</v>
      </c>
    </row>
    <row r="25" spans="1:6" x14ac:dyDescent="0.35">
      <c r="A25" s="37" t="s">
        <v>8341</v>
      </c>
      <c r="B25" s="11"/>
      <c r="C25" s="11"/>
      <c r="D25" s="11"/>
      <c r="E25" s="11">
        <v>105</v>
      </c>
      <c r="F25" s="11">
        <v>105</v>
      </c>
    </row>
    <row r="26" spans="1:6" x14ac:dyDescent="0.35">
      <c r="A26" s="37" t="s">
        <v>8343</v>
      </c>
      <c r="B26" s="11"/>
      <c r="C26" s="11">
        <v>2</v>
      </c>
      <c r="D26" s="11"/>
      <c r="E26" s="11">
        <v>565</v>
      </c>
      <c r="F26" s="11">
        <v>567</v>
      </c>
    </row>
    <row r="27" spans="1:6" x14ac:dyDescent="0.35">
      <c r="A27" s="37" t="s">
        <v>8345</v>
      </c>
      <c r="B27" s="11"/>
      <c r="C27" s="11">
        <v>59</v>
      </c>
      <c r="D27" s="11"/>
      <c r="E27" s="11">
        <v>225</v>
      </c>
      <c r="F27" s="11">
        <v>284</v>
      </c>
    </row>
    <row r="28" spans="1:6" x14ac:dyDescent="0.35">
      <c r="A28" s="37" t="s">
        <v>8350</v>
      </c>
      <c r="B28" s="11">
        <v>5</v>
      </c>
      <c r="C28" s="11"/>
      <c r="D28" s="11"/>
      <c r="E28" s="11"/>
      <c r="F28" s="11">
        <v>5</v>
      </c>
    </row>
    <row r="29" spans="1:6" x14ac:dyDescent="0.35">
      <c r="A29" s="37" t="s">
        <v>8351</v>
      </c>
      <c r="B29" s="11"/>
      <c r="C29" s="11"/>
      <c r="D29" s="11"/>
      <c r="E29" s="11">
        <v>53</v>
      </c>
      <c r="F29" s="11">
        <v>53</v>
      </c>
    </row>
    <row r="30" spans="1:6" x14ac:dyDescent="0.35">
      <c r="A30" s="37" t="s">
        <v>8353</v>
      </c>
      <c r="B30" s="11">
        <v>34</v>
      </c>
      <c r="C30" s="11"/>
      <c r="D30" s="11"/>
      <c r="E30" s="11">
        <v>1332</v>
      </c>
      <c r="F30" s="11">
        <v>1366</v>
      </c>
    </row>
    <row r="31" spans="1:6" x14ac:dyDescent="0.35">
      <c r="A31" s="37" t="s">
        <v>8354</v>
      </c>
      <c r="B31" s="11"/>
      <c r="C31" s="11">
        <v>20</v>
      </c>
      <c r="D31" s="11"/>
      <c r="E31" s="11"/>
      <c r="F31" s="11">
        <v>20</v>
      </c>
    </row>
    <row r="32" spans="1:6" x14ac:dyDescent="0.35">
      <c r="A32" s="37" t="s">
        <v>8355</v>
      </c>
      <c r="B32" s="11"/>
      <c r="C32" s="11"/>
      <c r="D32" s="11"/>
      <c r="E32" s="11">
        <v>724</v>
      </c>
      <c r="F32" s="11">
        <v>724</v>
      </c>
    </row>
    <row r="33" spans="1:6" x14ac:dyDescent="0.35">
      <c r="A33" s="37" t="s">
        <v>8356</v>
      </c>
      <c r="B33" s="11"/>
      <c r="C33" s="11"/>
      <c r="D33" s="11"/>
      <c r="E33" s="11">
        <v>86</v>
      </c>
      <c r="F33" s="11">
        <v>86</v>
      </c>
    </row>
    <row r="34" spans="1:6" x14ac:dyDescent="0.35">
      <c r="A34" s="37" t="s">
        <v>8357</v>
      </c>
      <c r="B34" s="11"/>
      <c r="C34" s="11">
        <v>1</v>
      </c>
      <c r="D34" s="11"/>
      <c r="E34" s="11"/>
      <c r="F34" s="11">
        <v>1</v>
      </c>
    </row>
    <row r="35" spans="1:6" x14ac:dyDescent="0.35">
      <c r="A35" s="37" t="s">
        <v>8358</v>
      </c>
      <c r="B35" s="11"/>
      <c r="C35" s="11">
        <v>9</v>
      </c>
      <c r="D35" s="11"/>
      <c r="E35" s="11"/>
      <c r="F35" s="11">
        <v>9</v>
      </c>
    </row>
    <row r="36" spans="1:6" x14ac:dyDescent="0.35">
      <c r="A36" s="37" t="s">
        <v>8359</v>
      </c>
      <c r="B36" s="11">
        <v>0</v>
      </c>
      <c r="C36" s="11">
        <v>18</v>
      </c>
      <c r="D36" s="11"/>
      <c r="E36" s="11"/>
      <c r="F36" s="11">
        <v>18</v>
      </c>
    </row>
    <row r="37" spans="1:6" x14ac:dyDescent="0.35">
      <c r="A37" s="37" t="s">
        <v>8360</v>
      </c>
      <c r="B37" s="11">
        <v>11</v>
      </c>
      <c r="C37" s="11">
        <v>4</v>
      </c>
      <c r="D37" s="11"/>
      <c r="E37" s="11"/>
      <c r="F37" s="11">
        <v>15</v>
      </c>
    </row>
    <row r="38" spans="1:6" x14ac:dyDescent="0.35">
      <c r="A38" s="10" t="s">
        <v>8242</v>
      </c>
      <c r="B38" s="11"/>
      <c r="C38" s="11">
        <v>2</v>
      </c>
      <c r="D38" s="11"/>
      <c r="E38" s="11">
        <v>71</v>
      </c>
      <c r="F38" s="11">
        <v>73</v>
      </c>
    </row>
    <row r="39" spans="1:6" x14ac:dyDescent="0.35">
      <c r="A39" s="37" t="s">
        <v>8331</v>
      </c>
      <c r="B39" s="11"/>
      <c r="C39" s="11">
        <v>2</v>
      </c>
      <c r="D39" s="11"/>
      <c r="E39" s="11"/>
      <c r="F39" s="11">
        <v>2</v>
      </c>
    </row>
    <row r="40" spans="1:6" x14ac:dyDescent="0.35">
      <c r="A40" s="37" t="s">
        <v>8343</v>
      </c>
      <c r="B40" s="11"/>
      <c r="C40" s="11"/>
      <c r="D40" s="11"/>
      <c r="E40" s="11">
        <v>71</v>
      </c>
      <c r="F40" s="11">
        <v>71</v>
      </c>
    </row>
    <row r="41" spans="1:6" x14ac:dyDescent="0.35">
      <c r="A41" s="10" t="s">
        <v>8229</v>
      </c>
      <c r="B41" s="11">
        <v>83</v>
      </c>
      <c r="C41" s="11">
        <v>1449</v>
      </c>
      <c r="D41" s="11">
        <v>1</v>
      </c>
      <c r="E41" s="11">
        <v>5779</v>
      </c>
      <c r="F41" s="11">
        <v>7312</v>
      </c>
    </row>
    <row r="42" spans="1:6" x14ac:dyDescent="0.35">
      <c r="A42" s="37" t="s">
        <v>8321</v>
      </c>
      <c r="B42" s="11"/>
      <c r="C42" s="11">
        <v>5</v>
      </c>
      <c r="D42" s="11"/>
      <c r="E42" s="11"/>
      <c r="F42" s="11">
        <v>5</v>
      </c>
    </row>
    <row r="43" spans="1:6" x14ac:dyDescent="0.35">
      <c r="A43" s="37" t="s">
        <v>8322</v>
      </c>
      <c r="B43" s="11">
        <v>3</v>
      </c>
      <c r="C43" s="11"/>
      <c r="D43" s="11"/>
      <c r="E43" s="11"/>
      <c r="F43" s="11">
        <v>3</v>
      </c>
    </row>
    <row r="44" spans="1:6" x14ac:dyDescent="0.35">
      <c r="A44" s="37" t="s">
        <v>8324</v>
      </c>
      <c r="B44" s="11"/>
      <c r="C44" s="11">
        <v>4</v>
      </c>
      <c r="D44" s="11"/>
      <c r="E44" s="11"/>
      <c r="F44" s="11">
        <v>4</v>
      </c>
    </row>
    <row r="45" spans="1:6" x14ac:dyDescent="0.35">
      <c r="A45" s="37" t="s">
        <v>8326</v>
      </c>
      <c r="B45" s="11"/>
      <c r="C45" s="11"/>
      <c r="D45" s="11"/>
      <c r="E45" s="11">
        <v>269</v>
      </c>
      <c r="F45" s="11">
        <v>269</v>
      </c>
    </row>
    <row r="46" spans="1:6" x14ac:dyDescent="0.35">
      <c r="A46" s="37" t="s">
        <v>8327</v>
      </c>
      <c r="B46" s="11"/>
      <c r="C46" s="11">
        <v>15</v>
      </c>
      <c r="D46" s="11"/>
      <c r="E46" s="11"/>
      <c r="F46" s="11">
        <v>15</v>
      </c>
    </row>
    <row r="47" spans="1:6" x14ac:dyDescent="0.35">
      <c r="A47" s="37" t="s">
        <v>8328</v>
      </c>
      <c r="B47" s="11"/>
      <c r="C47" s="11"/>
      <c r="D47" s="11"/>
      <c r="E47" s="11">
        <v>80</v>
      </c>
      <c r="F47" s="11">
        <v>80</v>
      </c>
    </row>
    <row r="48" spans="1:6" x14ac:dyDescent="0.35">
      <c r="A48" s="37" t="s">
        <v>8329</v>
      </c>
      <c r="B48" s="11"/>
      <c r="C48" s="11"/>
      <c r="D48" s="11">
        <v>1</v>
      </c>
      <c r="E48" s="11"/>
      <c r="F48" s="11">
        <v>1</v>
      </c>
    </row>
    <row r="49" spans="1:6" x14ac:dyDescent="0.35">
      <c r="A49" s="37" t="s">
        <v>8330</v>
      </c>
      <c r="B49" s="11"/>
      <c r="C49" s="11">
        <v>6</v>
      </c>
      <c r="D49" s="11"/>
      <c r="E49" s="11"/>
      <c r="F49" s="11">
        <v>6</v>
      </c>
    </row>
    <row r="50" spans="1:6" x14ac:dyDescent="0.35">
      <c r="A50" s="37" t="s">
        <v>8331</v>
      </c>
      <c r="B50" s="11">
        <v>0</v>
      </c>
      <c r="C50" s="11">
        <v>36</v>
      </c>
      <c r="D50" s="11"/>
      <c r="E50" s="11"/>
      <c r="F50" s="11">
        <v>36</v>
      </c>
    </row>
    <row r="51" spans="1:6" x14ac:dyDescent="0.35">
      <c r="A51" s="37" t="s">
        <v>8333</v>
      </c>
      <c r="B51" s="11"/>
      <c r="C51" s="11"/>
      <c r="D51" s="11"/>
      <c r="E51" s="11">
        <v>853</v>
      </c>
      <c r="F51" s="11">
        <v>853</v>
      </c>
    </row>
    <row r="52" spans="1:6" x14ac:dyDescent="0.35">
      <c r="A52" s="37" t="s">
        <v>8334</v>
      </c>
      <c r="B52" s="11"/>
      <c r="C52" s="11"/>
      <c r="D52" s="11"/>
      <c r="E52" s="11">
        <v>43</v>
      </c>
      <c r="F52" s="11">
        <v>43</v>
      </c>
    </row>
    <row r="53" spans="1:6" x14ac:dyDescent="0.35">
      <c r="A53" s="37" t="s">
        <v>8335</v>
      </c>
      <c r="B53" s="11"/>
      <c r="C53" s="11">
        <v>30</v>
      </c>
      <c r="D53" s="11"/>
      <c r="E53" s="11"/>
      <c r="F53" s="11">
        <v>30</v>
      </c>
    </row>
    <row r="54" spans="1:6" x14ac:dyDescent="0.35">
      <c r="A54" s="37" t="s">
        <v>8336</v>
      </c>
      <c r="B54" s="11"/>
      <c r="C54" s="11">
        <v>9</v>
      </c>
      <c r="D54" s="11"/>
      <c r="E54" s="11">
        <v>84</v>
      </c>
      <c r="F54" s="11">
        <v>93</v>
      </c>
    </row>
    <row r="55" spans="1:6" x14ac:dyDescent="0.35">
      <c r="A55" s="37" t="s">
        <v>8337</v>
      </c>
      <c r="B55" s="11"/>
      <c r="C55" s="11"/>
      <c r="D55" s="11"/>
      <c r="E55" s="11">
        <v>39</v>
      </c>
      <c r="F55" s="11">
        <v>39</v>
      </c>
    </row>
    <row r="56" spans="1:6" x14ac:dyDescent="0.35">
      <c r="A56" s="37" t="s">
        <v>8338</v>
      </c>
      <c r="B56" s="11"/>
      <c r="C56" s="11">
        <v>15</v>
      </c>
      <c r="D56" s="11"/>
      <c r="E56" s="11"/>
      <c r="F56" s="11">
        <v>15</v>
      </c>
    </row>
    <row r="57" spans="1:6" x14ac:dyDescent="0.35">
      <c r="A57" s="37" t="s">
        <v>8339</v>
      </c>
      <c r="B57" s="11"/>
      <c r="C57" s="11">
        <v>21</v>
      </c>
      <c r="D57" s="11"/>
      <c r="E57" s="11">
        <v>81</v>
      </c>
      <c r="F57" s="11">
        <v>102</v>
      </c>
    </row>
    <row r="58" spans="1:6" x14ac:dyDescent="0.35">
      <c r="A58" s="37" t="s">
        <v>8340</v>
      </c>
      <c r="B58" s="11"/>
      <c r="C58" s="11">
        <v>13</v>
      </c>
      <c r="D58" s="11"/>
      <c r="E58" s="11"/>
      <c r="F58" s="11">
        <v>13</v>
      </c>
    </row>
    <row r="59" spans="1:6" x14ac:dyDescent="0.35">
      <c r="A59" s="37" t="s">
        <v>8341</v>
      </c>
      <c r="B59" s="11"/>
      <c r="C59" s="11"/>
      <c r="D59" s="11"/>
      <c r="E59" s="11">
        <v>368</v>
      </c>
      <c r="F59" s="11">
        <v>368</v>
      </c>
    </row>
    <row r="60" spans="1:6" x14ac:dyDescent="0.35">
      <c r="A60" s="37" t="s">
        <v>8342</v>
      </c>
      <c r="B60" s="11"/>
      <c r="C60" s="11">
        <v>40</v>
      </c>
      <c r="D60" s="11"/>
      <c r="E60" s="11"/>
      <c r="F60" s="11">
        <v>40</v>
      </c>
    </row>
    <row r="61" spans="1:6" x14ac:dyDescent="0.35">
      <c r="A61" s="37" t="s">
        <v>8343</v>
      </c>
      <c r="B61" s="11"/>
      <c r="C61" s="11">
        <v>9</v>
      </c>
      <c r="D61" s="11"/>
      <c r="E61" s="11">
        <v>1385</v>
      </c>
      <c r="F61" s="11">
        <v>1394</v>
      </c>
    </row>
    <row r="62" spans="1:6" x14ac:dyDescent="0.35">
      <c r="A62" s="37" t="s">
        <v>8344</v>
      </c>
      <c r="B62" s="11"/>
      <c r="C62" s="11">
        <v>12</v>
      </c>
      <c r="D62" s="11"/>
      <c r="E62" s="11"/>
      <c r="F62" s="11">
        <v>12</v>
      </c>
    </row>
    <row r="63" spans="1:6" x14ac:dyDescent="0.35">
      <c r="A63" s="37" t="s">
        <v>8345</v>
      </c>
      <c r="B63" s="11"/>
      <c r="C63" s="11">
        <v>39</v>
      </c>
      <c r="D63" s="11"/>
      <c r="E63" s="11">
        <v>904</v>
      </c>
      <c r="F63" s="11">
        <v>943</v>
      </c>
    </row>
    <row r="64" spans="1:6" x14ac:dyDescent="0.35">
      <c r="A64" s="37" t="s">
        <v>8348</v>
      </c>
      <c r="B64" s="11"/>
      <c r="C64" s="11">
        <v>40</v>
      </c>
      <c r="D64" s="11"/>
      <c r="E64" s="11"/>
      <c r="F64" s="11">
        <v>40</v>
      </c>
    </row>
    <row r="65" spans="1:6" x14ac:dyDescent="0.35">
      <c r="A65" s="37" t="s">
        <v>8349</v>
      </c>
      <c r="B65" s="11"/>
      <c r="C65" s="11"/>
      <c r="D65" s="11"/>
      <c r="E65" s="11">
        <v>497</v>
      </c>
      <c r="F65" s="11">
        <v>497</v>
      </c>
    </row>
    <row r="66" spans="1:6" x14ac:dyDescent="0.35">
      <c r="A66" s="37" t="s">
        <v>8350</v>
      </c>
      <c r="B66" s="11">
        <v>58</v>
      </c>
      <c r="C66" s="11"/>
      <c r="D66" s="11"/>
      <c r="E66" s="11"/>
      <c r="F66" s="11">
        <v>58</v>
      </c>
    </row>
    <row r="67" spans="1:6" x14ac:dyDescent="0.35">
      <c r="A67" s="37" t="s">
        <v>8351</v>
      </c>
      <c r="B67" s="11"/>
      <c r="C67" s="11"/>
      <c r="D67" s="11"/>
      <c r="E67" s="11">
        <v>100</v>
      </c>
      <c r="F67" s="11">
        <v>100</v>
      </c>
    </row>
    <row r="68" spans="1:6" x14ac:dyDescent="0.35">
      <c r="A68" s="37" t="s">
        <v>8353</v>
      </c>
      <c r="B68" s="11">
        <v>3</v>
      </c>
      <c r="C68" s="11"/>
      <c r="D68" s="11"/>
      <c r="E68" s="11">
        <v>84</v>
      </c>
      <c r="F68" s="11">
        <v>87</v>
      </c>
    </row>
    <row r="69" spans="1:6" x14ac:dyDescent="0.35">
      <c r="A69" s="37" t="s">
        <v>8354</v>
      </c>
      <c r="B69" s="11">
        <v>1</v>
      </c>
      <c r="C69" s="11">
        <v>221</v>
      </c>
      <c r="D69" s="11"/>
      <c r="E69" s="11">
        <v>225</v>
      </c>
      <c r="F69" s="11">
        <v>447</v>
      </c>
    </row>
    <row r="70" spans="1:6" x14ac:dyDescent="0.35">
      <c r="A70" s="37" t="s">
        <v>8355</v>
      </c>
      <c r="B70" s="11"/>
      <c r="C70" s="11"/>
      <c r="D70" s="11"/>
      <c r="E70" s="11">
        <v>750</v>
      </c>
      <c r="F70" s="11">
        <v>750</v>
      </c>
    </row>
    <row r="71" spans="1:6" x14ac:dyDescent="0.35">
      <c r="A71" s="37" t="s">
        <v>8357</v>
      </c>
      <c r="B71" s="11"/>
      <c r="C71" s="11">
        <v>6</v>
      </c>
      <c r="D71" s="11"/>
      <c r="E71" s="11"/>
      <c r="F71" s="11">
        <v>6</v>
      </c>
    </row>
    <row r="72" spans="1:6" x14ac:dyDescent="0.35">
      <c r="A72" s="37" t="s">
        <v>8358</v>
      </c>
      <c r="B72" s="11"/>
      <c r="C72" s="11">
        <v>549</v>
      </c>
      <c r="D72" s="11"/>
      <c r="E72" s="11"/>
      <c r="F72" s="11">
        <v>549</v>
      </c>
    </row>
    <row r="73" spans="1:6" x14ac:dyDescent="0.35">
      <c r="A73" s="37" t="s">
        <v>8359</v>
      </c>
      <c r="B73" s="11"/>
      <c r="C73" s="11">
        <v>364</v>
      </c>
      <c r="D73" s="11"/>
      <c r="E73" s="11">
        <v>17</v>
      </c>
      <c r="F73" s="11">
        <v>381</v>
      </c>
    </row>
    <row r="74" spans="1:6" x14ac:dyDescent="0.35">
      <c r="A74" s="37" t="s">
        <v>8360</v>
      </c>
      <c r="B74" s="11">
        <v>18</v>
      </c>
      <c r="C74" s="11">
        <v>15</v>
      </c>
      <c r="D74" s="11"/>
      <c r="E74" s="11"/>
      <c r="F74" s="11">
        <v>33</v>
      </c>
    </row>
    <row r="75" spans="1:6" x14ac:dyDescent="0.35">
      <c r="A75" s="10" t="s">
        <v>8240</v>
      </c>
      <c r="B75" s="11">
        <v>7</v>
      </c>
      <c r="C75" s="11">
        <v>16</v>
      </c>
      <c r="D75" s="11"/>
      <c r="E75" s="11">
        <v>46</v>
      </c>
      <c r="F75" s="11">
        <v>69</v>
      </c>
    </row>
    <row r="76" spans="1:6" x14ac:dyDescent="0.35">
      <c r="A76" s="37" t="s">
        <v>8343</v>
      </c>
      <c r="B76" s="11"/>
      <c r="C76" s="11">
        <v>6</v>
      </c>
      <c r="D76" s="11"/>
      <c r="E76" s="11"/>
      <c r="F76" s="11">
        <v>6</v>
      </c>
    </row>
    <row r="77" spans="1:6" x14ac:dyDescent="0.35">
      <c r="A77" s="37" t="s">
        <v>8345</v>
      </c>
      <c r="B77" s="11"/>
      <c r="C77" s="11"/>
      <c r="D77" s="11"/>
      <c r="E77" s="11">
        <v>46</v>
      </c>
      <c r="F77" s="11">
        <v>46</v>
      </c>
    </row>
    <row r="78" spans="1:6" x14ac:dyDescent="0.35">
      <c r="A78" s="37" t="s">
        <v>8358</v>
      </c>
      <c r="B78" s="11"/>
      <c r="C78" s="11">
        <v>10</v>
      </c>
      <c r="D78" s="11"/>
      <c r="E78" s="11"/>
      <c r="F78" s="11">
        <v>10</v>
      </c>
    </row>
    <row r="79" spans="1:6" x14ac:dyDescent="0.35">
      <c r="A79" s="37" t="s">
        <v>8359</v>
      </c>
      <c r="B79" s="11">
        <v>6</v>
      </c>
      <c r="C79" s="11"/>
      <c r="D79" s="11"/>
      <c r="E79" s="11"/>
      <c r="F79" s="11">
        <v>6</v>
      </c>
    </row>
    <row r="80" spans="1:6" x14ac:dyDescent="0.35">
      <c r="A80" s="37" t="s">
        <v>8360</v>
      </c>
      <c r="B80" s="11">
        <v>1</v>
      </c>
      <c r="C80" s="11"/>
      <c r="D80" s="11"/>
      <c r="E80" s="11"/>
      <c r="F80" s="11">
        <v>1</v>
      </c>
    </row>
    <row r="81" spans="1:6" x14ac:dyDescent="0.35">
      <c r="A81" s="10" t="s">
        <v>8236</v>
      </c>
      <c r="B81" s="11">
        <v>9</v>
      </c>
      <c r="C81" s="11">
        <v>476</v>
      </c>
      <c r="D81" s="11"/>
      <c r="E81" s="11">
        <v>14189</v>
      </c>
      <c r="F81" s="11">
        <v>14674</v>
      </c>
    </row>
    <row r="82" spans="1:6" x14ac:dyDescent="0.35">
      <c r="A82" s="37" t="s">
        <v>8321</v>
      </c>
      <c r="B82" s="11"/>
      <c r="C82" s="11">
        <v>1</v>
      </c>
      <c r="D82" s="11"/>
      <c r="E82" s="11"/>
      <c r="F82" s="11">
        <v>1</v>
      </c>
    </row>
    <row r="83" spans="1:6" x14ac:dyDescent="0.35">
      <c r="A83" s="37" t="s">
        <v>8323</v>
      </c>
      <c r="B83" s="11">
        <v>0</v>
      </c>
      <c r="C83" s="11"/>
      <c r="D83" s="11"/>
      <c r="E83" s="11"/>
      <c r="F83" s="11">
        <v>0</v>
      </c>
    </row>
    <row r="84" spans="1:6" x14ac:dyDescent="0.35">
      <c r="A84" s="37" t="s">
        <v>8326</v>
      </c>
      <c r="B84" s="11"/>
      <c r="C84" s="11"/>
      <c r="D84" s="11"/>
      <c r="E84" s="11">
        <v>337</v>
      </c>
      <c r="F84" s="11">
        <v>337</v>
      </c>
    </row>
    <row r="85" spans="1:6" x14ac:dyDescent="0.35">
      <c r="A85" s="37" t="s">
        <v>8327</v>
      </c>
      <c r="B85" s="11"/>
      <c r="C85" s="11">
        <v>0</v>
      </c>
      <c r="D85" s="11"/>
      <c r="E85" s="11"/>
      <c r="F85" s="11">
        <v>0</v>
      </c>
    </row>
    <row r="86" spans="1:6" x14ac:dyDescent="0.35">
      <c r="A86" s="37" t="s">
        <v>8329</v>
      </c>
      <c r="B86" s="11"/>
      <c r="C86" s="11">
        <v>1</v>
      </c>
      <c r="D86" s="11"/>
      <c r="E86" s="11"/>
      <c r="F86" s="11">
        <v>1</v>
      </c>
    </row>
    <row r="87" spans="1:6" x14ac:dyDescent="0.35">
      <c r="A87" s="37" t="s">
        <v>8331</v>
      </c>
      <c r="B87" s="11">
        <v>3</v>
      </c>
      <c r="C87" s="11"/>
      <c r="D87" s="11"/>
      <c r="E87" s="11"/>
      <c r="F87" s="11">
        <v>3</v>
      </c>
    </row>
    <row r="88" spans="1:6" x14ac:dyDescent="0.35">
      <c r="A88" s="37" t="s">
        <v>8333</v>
      </c>
      <c r="B88" s="11"/>
      <c r="C88" s="11"/>
      <c r="D88" s="11"/>
      <c r="E88" s="11">
        <v>6288</v>
      </c>
      <c r="F88" s="11">
        <v>6288</v>
      </c>
    </row>
    <row r="89" spans="1:6" x14ac:dyDescent="0.35">
      <c r="A89" s="37" t="s">
        <v>8337</v>
      </c>
      <c r="B89" s="11"/>
      <c r="C89" s="11"/>
      <c r="D89" s="11"/>
      <c r="E89" s="11">
        <v>28</v>
      </c>
      <c r="F89" s="11">
        <v>28</v>
      </c>
    </row>
    <row r="90" spans="1:6" x14ac:dyDescent="0.35">
      <c r="A90" s="37" t="s">
        <v>8338</v>
      </c>
      <c r="B90" s="11"/>
      <c r="C90" s="11">
        <v>1</v>
      </c>
      <c r="D90" s="11"/>
      <c r="E90" s="11"/>
      <c r="F90" s="11">
        <v>1</v>
      </c>
    </row>
    <row r="91" spans="1:6" x14ac:dyDescent="0.35">
      <c r="A91" s="37" t="s">
        <v>8339</v>
      </c>
      <c r="B91" s="11"/>
      <c r="C91" s="11">
        <v>2</v>
      </c>
      <c r="D91" s="11"/>
      <c r="E91" s="11"/>
      <c r="F91" s="11">
        <v>2</v>
      </c>
    </row>
    <row r="92" spans="1:6" x14ac:dyDescent="0.35">
      <c r="A92" s="37" t="s">
        <v>8343</v>
      </c>
      <c r="B92" s="11"/>
      <c r="C92" s="11">
        <v>221</v>
      </c>
      <c r="D92" s="11"/>
      <c r="E92" s="11">
        <v>967</v>
      </c>
      <c r="F92" s="11">
        <v>1188</v>
      </c>
    </row>
    <row r="93" spans="1:6" x14ac:dyDescent="0.35">
      <c r="A93" s="37" t="s">
        <v>8345</v>
      </c>
      <c r="B93" s="11"/>
      <c r="C93" s="11">
        <v>28</v>
      </c>
      <c r="D93" s="11"/>
      <c r="E93" s="11">
        <v>136</v>
      </c>
      <c r="F93" s="11">
        <v>164</v>
      </c>
    </row>
    <row r="94" spans="1:6" x14ac:dyDescent="0.35">
      <c r="A94" s="37" t="s">
        <v>8348</v>
      </c>
      <c r="B94" s="11"/>
      <c r="C94" s="11">
        <v>0</v>
      </c>
      <c r="D94" s="11"/>
      <c r="E94" s="11"/>
      <c r="F94" s="11">
        <v>0</v>
      </c>
    </row>
    <row r="95" spans="1:6" x14ac:dyDescent="0.35">
      <c r="A95" s="37" t="s">
        <v>8349</v>
      </c>
      <c r="B95" s="11"/>
      <c r="C95" s="11"/>
      <c r="D95" s="11"/>
      <c r="E95" s="11">
        <v>134</v>
      </c>
      <c r="F95" s="11">
        <v>134</v>
      </c>
    </row>
    <row r="96" spans="1:6" x14ac:dyDescent="0.35">
      <c r="A96" s="37" t="s">
        <v>8353</v>
      </c>
      <c r="B96" s="11"/>
      <c r="C96" s="11">
        <v>0</v>
      </c>
      <c r="D96" s="11"/>
      <c r="E96" s="11">
        <v>3715</v>
      </c>
      <c r="F96" s="11">
        <v>3715</v>
      </c>
    </row>
    <row r="97" spans="1:6" x14ac:dyDescent="0.35">
      <c r="A97" s="37" t="s">
        <v>8354</v>
      </c>
      <c r="B97" s="11"/>
      <c r="C97" s="11"/>
      <c r="D97" s="11"/>
      <c r="E97" s="11">
        <v>187</v>
      </c>
      <c r="F97" s="11">
        <v>187</v>
      </c>
    </row>
    <row r="98" spans="1:6" x14ac:dyDescent="0.35">
      <c r="A98" s="37" t="s">
        <v>8355</v>
      </c>
      <c r="B98" s="11"/>
      <c r="C98" s="11"/>
      <c r="D98" s="11"/>
      <c r="E98" s="11">
        <v>223</v>
      </c>
      <c r="F98" s="11">
        <v>223</v>
      </c>
    </row>
    <row r="99" spans="1:6" x14ac:dyDescent="0.35">
      <c r="A99" s="37" t="s">
        <v>8357</v>
      </c>
      <c r="B99" s="11"/>
      <c r="C99" s="11">
        <v>6</v>
      </c>
      <c r="D99" s="11"/>
      <c r="E99" s="11"/>
      <c r="F99" s="11">
        <v>6</v>
      </c>
    </row>
    <row r="100" spans="1:6" x14ac:dyDescent="0.35">
      <c r="A100" s="37" t="s">
        <v>8358</v>
      </c>
      <c r="B100" s="11"/>
      <c r="C100" s="11">
        <v>48</v>
      </c>
      <c r="D100" s="11"/>
      <c r="E100" s="11"/>
      <c r="F100" s="11">
        <v>48</v>
      </c>
    </row>
    <row r="101" spans="1:6" x14ac:dyDescent="0.35">
      <c r="A101" s="37" t="s">
        <v>8359</v>
      </c>
      <c r="B101" s="11"/>
      <c r="C101" s="11">
        <v>144</v>
      </c>
      <c r="D101" s="11"/>
      <c r="E101" s="11">
        <v>2174</v>
      </c>
      <c r="F101" s="11">
        <v>2318</v>
      </c>
    </row>
    <row r="102" spans="1:6" x14ac:dyDescent="0.35">
      <c r="A102" s="37" t="s">
        <v>8360</v>
      </c>
      <c r="B102" s="11">
        <v>6</v>
      </c>
      <c r="C102" s="11">
        <v>24</v>
      </c>
      <c r="D102" s="11"/>
      <c r="E102" s="11"/>
      <c r="F102" s="11">
        <v>30</v>
      </c>
    </row>
    <row r="103" spans="1:6" x14ac:dyDescent="0.35">
      <c r="A103" s="10" t="s">
        <v>8232</v>
      </c>
      <c r="B103" s="11">
        <v>19</v>
      </c>
      <c r="C103" s="11">
        <v>30</v>
      </c>
      <c r="D103" s="11"/>
      <c r="E103" s="11">
        <v>402</v>
      </c>
      <c r="F103" s="11">
        <v>451</v>
      </c>
    </row>
    <row r="104" spans="1:6" x14ac:dyDescent="0.35">
      <c r="A104" s="37" t="s">
        <v>8331</v>
      </c>
      <c r="B104" s="11"/>
      <c r="C104" s="11">
        <v>1</v>
      </c>
      <c r="D104" s="11"/>
      <c r="E104" s="11"/>
      <c r="F104" s="11">
        <v>1</v>
      </c>
    </row>
    <row r="105" spans="1:6" x14ac:dyDescent="0.35">
      <c r="A105" s="37" t="s">
        <v>8333</v>
      </c>
      <c r="B105" s="11"/>
      <c r="C105" s="11"/>
      <c r="D105" s="11"/>
      <c r="E105" s="11">
        <v>203</v>
      </c>
      <c r="F105" s="11">
        <v>203</v>
      </c>
    </row>
    <row r="106" spans="1:6" x14ac:dyDescent="0.35">
      <c r="A106" s="37" t="s">
        <v>8339</v>
      </c>
      <c r="B106" s="11">
        <v>0</v>
      </c>
      <c r="C106" s="11">
        <v>3</v>
      </c>
      <c r="D106" s="11"/>
      <c r="E106" s="11"/>
      <c r="F106" s="11">
        <v>3</v>
      </c>
    </row>
    <row r="107" spans="1:6" x14ac:dyDescent="0.35">
      <c r="A107" s="37" t="s">
        <v>8343</v>
      </c>
      <c r="B107" s="11"/>
      <c r="C107" s="11"/>
      <c r="D107" s="11"/>
      <c r="E107" s="11">
        <v>35</v>
      </c>
      <c r="F107" s="11">
        <v>35</v>
      </c>
    </row>
    <row r="108" spans="1:6" x14ac:dyDescent="0.35">
      <c r="A108" s="37" t="s">
        <v>8345</v>
      </c>
      <c r="B108" s="11"/>
      <c r="C108" s="11">
        <v>0</v>
      </c>
      <c r="D108" s="11"/>
      <c r="E108" s="11">
        <v>20</v>
      </c>
      <c r="F108" s="11">
        <v>20</v>
      </c>
    </row>
    <row r="109" spans="1:6" x14ac:dyDescent="0.35">
      <c r="A109" s="37" t="s">
        <v>8349</v>
      </c>
      <c r="B109" s="11"/>
      <c r="C109" s="11"/>
      <c r="D109" s="11"/>
      <c r="E109" s="11">
        <v>144</v>
      </c>
      <c r="F109" s="11">
        <v>144</v>
      </c>
    </row>
    <row r="110" spans="1:6" x14ac:dyDescent="0.35">
      <c r="A110" s="37" t="s">
        <v>8350</v>
      </c>
      <c r="B110" s="11">
        <v>0</v>
      </c>
      <c r="C110" s="11"/>
      <c r="D110" s="11"/>
      <c r="E110" s="11"/>
      <c r="F110" s="11">
        <v>0</v>
      </c>
    </row>
    <row r="111" spans="1:6" x14ac:dyDescent="0.35">
      <c r="A111" s="37" t="s">
        <v>8357</v>
      </c>
      <c r="B111" s="11">
        <v>0</v>
      </c>
      <c r="C111" s="11">
        <v>19</v>
      </c>
      <c r="D111" s="11"/>
      <c r="E111" s="11"/>
      <c r="F111" s="11">
        <v>19</v>
      </c>
    </row>
    <row r="112" spans="1:6" x14ac:dyDescent="0.35">
      <c r="A112" s="37" t="s">
        <v>8359</v>
      </c>
      <c r="B112" s="11">
        <v>19</v>
      </c>
      <c r="C112" s="11">
        <v>7</v>
      </c>
      <c r="D112" s="11"/>
      <c r="E112" s="11"/>
      <c r="F112" s="11">
        <v>26</v>
      </c>
    </row>
    <row r="113" spans="1:6" x14ac:dyDescent="0.35">
      <c r="A113" s="10" t="s">
        <v>8227</v>
      </c>
      <c r="B113" s="11">
        <v>1</v>
      </c>
      <c r="C113" s="11">
        <v>222</v>
      </c>
      <c r="D113" s="11"/>
      <c r="E113" s="11">
        <v>2238</v>
      </c>
      <c r="F113" s="11">
        <v>2461</v>
      </c>
    </row>
    <row r="114" spans="1:6" x14ac:dyDescent="0.35">
      <c r="A114" s="37" t="s">
        <v>8326</v>
      </c>
      <c r="B114" s="11"/>
      <c r="C114" s="11"/>
      <c r="D114" s="11"/>
      <c r="E114" s="11">
        <v>1014</v>
      </c>
      <c r="F114" s="11">
        <v>1014</v>
      </c>
    </row>
    <row r="115" spans="1:6" x14ac:dyDescent="0.35">
      <c r="A115" s="37" t="s">
        <v>8327</v>
      </c>
      <c r="B115" s="11"/>
      <c r="C115" s="11">
        <v>0</v>
      </c>
      <c r="D115" s="11"/>
      <c r="E115" s="11"/>
      <c r="F115" s="11">
        <v>0</v>
      </c>
    </row>
    <row r="116" spans="1:6" x14ac:dyDescent="0.35">
      <c r="A116" s="37" t="s">
        <v>8333</v>
      </c>
      <c r="B116" s="11"/>
      <c r="C116" s="11"/>
      <c r="D116" s="11"/>
      <c r="E116" s="11">
        <v>728</v>
      </c>
      <c r="F116" s="11">
        <v>728</v>
      </c>
    </row>
    <row r="117" spans="1:6" x14ac:dyDescent="0.35">
      <c r="A117" s="37" t="s">
        <v>8334</v>
      </c>
      <c r="B117" s="11"/>
      <c r="C117" s="11"/>
      <c r="D117" s="11"/>
      <c r="E117" s="11">
        <v>8</v>
      </c>
      <c r="F117" s="11">
        <v>8</v>
      </c>
    </row>
    <row r="118" spans="1:6" x14ac:dyDescent="0.35">
      <c r="A118" s="37" t="s">
        <v>8336</v>
      </c>
      <c r="B118" s="11"/>
      <c r="C118" s="11">
        <v>6</v>
      </c>
      <c r="D118" s="11"/>
      <c r="E118" s="11"/>
      <c r="F118" s="11">
        <v>6</v>
      </c>
    </row>
    <row r="119" spans="1:6" x14ac:dyDescent="0.35">
      <c r="A119" s="37" t="s">
        <v>8337</v>
      </c>
      <c r="B119" s="11"/>
      <c r="C119" s="11"/>
      <c r="D119" s="11"/>
      <c r="E119" s="11">
        <v>24</v>
      </c>
      <c r="F119" s="11">
        <v>24</v>
      </c>
    </row>
    <row r="120" spans="1:6" x14ac:dyDescent="0.35">
      <c r="A120" s="37" t="s">
        <v>8338</v>
      </c>
      <c r="B120" s="11"/>
      <c r="C120" s="11">
        <v>2</v>
      </c>
      <c r="D120" s="11"/>
      <c r="E120" s="11"/>
      <c r="F120" s="11">
        <v>2</v>
      </c>
    </row>
    <row r="121" spans="1:6" x14ac:dyDescent="0.35">
      <c r="A121" s="37" t="s">
        <v>8345</v>
      </c>
      <c r="B121" s="11"/>
      <c r="C121" s="11"/>
      <c r="D121" s="11"/>
      <c r="E121" s="11">
        <v>50</v>
      </c>
      <c r="F121" s="11">
        <v>50</v>
      </c>
    </row>
    <row r="122" spans="1:6" x14ac:dyDescent="0.35">
      <c r="A122" s="37" t="s">
        <v>8346</v>
      </c>
      <c r="B122" s="11"/>
      <c r="C122" s="11"/>
      <c r="D122" s="11"/>
      <c r="E122" s="11">
        <v>42</v>
      </c>
      <c r="F122" s="11">
        <v>42</v>
      </c>
    </row>
    <row r="123" spans="1:6" x14ac:dyDescent="0.35">
      <c r="A123" s="37" t="s">
        <v>8354</v>
      </c>
      <c r="B123" s="11"/>
      <c r="C123" s="11"/>
      <c r="D123" s="11"/>
      <c r="E123" s="11">
        <v>25</v>
      </c>
      <c r="F123" s="11">
        <v>25</v>
      </c>
    </row>
    <row r="124" spans="1:6" x14ac:dyDescent="0.35">
      <c r="A124" s="37" t="s">
        <v>8355</v>
      </c>
      <c r="B124" s="11"/>
      <c r="C124" s="11"/>
      <c r="D124" s="11"/>
      <c r="E124" s="11">
        <v>249</v>
      </c>
      <c r="F124" s="11">
        <v>249</v>
      </c>
    </row>
    <row r="125" spans="1:6" x14ac:dyDescent="0.35">
      <c r="A125" s="37" t="s">
        <v>8356</v>
      </c>
      <c r="B125" s="11"/>
      <c r="C125" s="11"/>
      <c r="D125" s="11"/>
      <c r="E125" s="11">
        <v>98</v>
      </c>
      <c r="F125" s="11">
        <v>98</v>
      </c>
    </row>
    <row r="126" spans="1:6" x14ac:dyDescent="0.35">
      <c r="A126" s="37" t="s">
        <v>8357</v>
      </c>
      <c r="B126" s="11">
        <v>1</v>
      </c>
      <c r="C126" s="11">
        <v>4</v>
      </c>
      <c r="D126" s="11"/>
      <c r="E126" s="11"/>
      <c r="F126" s="11">
        <v>5</v>
      </c>
    </row>
    <row r="127" spans="1:6" x14ac:dyDescent="0.35">
      <c r="A127" s="37" t="s">
        <v>8359</v>
      </c>
      <c r="B127" s="11"/>
      <c r="C127" s="11">
        <v>210</v>
      </c>
      <c r="D127" s="11"/>
      <c r="E127" s="11"/>
      <c r="F127" s="11">
        <v>210</v>
      </c>
    </row>
    <row r="128" spans="1:6" x14ac:dyDescent="0.35">
      <c r="A128" s="10" t="s">
        <v>8230</v>
      </c>
      <c r="B128" s="11">
        <v>16</v>
      </c>
      <c r="C128" s="11">
        <v>125</v>
      </c>
      <c r="D128" s="11">
        <v>14</v>
      </c>
      <c r="E128" s="11">
        <v>471</v>
      </c>
      <c r="F128" s="11">
        <v>626</v>
      </c>
    </row>
    <row r="129" spans="1:6" x14ac:dyDescent="0.35">
      <c r="A129" s="37" t="s">
        <v>8325</v>
      </c>
      <c r="B129" s="11"/>
      <c r="C129" s="11"/>
      <c r="D129" s="11"/>
      <c r="E129" s="11">
        <v>37</v>
      </c>
      <c r="F129" s="11">
        <v>37</v>
      </c>
    </row>
    <row r="130" spans="1:6" x14ac:dyDescent="0.35">
      <c r="A130" s="37" t="s">
        <v>8329</v>
      </c>
      <c r="B130" s="11"/>
      <c r="C130" s="11"/>
      <c r="D130" s="11">
        <v>10</v>
      </c>
      <c r="E130" s="11"/>
      <c r="F130" s="11">
        <v>10</v>
      </c>
    </row>
    <row r="131" spans="1:6" x14ac:dyDescent="0.35">
      <c r="A131" s="37" t="s">
        <v>8331</v>
      </c>
      <c r="B131" s="11"/>
      <c r="C131" s="11">
        <v>0</v>
      </c>
      <c r="D131" s="11"/>
      <c r="E131" s="11"/>
      <c r="F131" s="11">
        <v>0</v>
      </c>
    </row>
    <row r="132" spans="1:6" x14ac:dyDescent="0.35">
      <c r="A132" s="37" t="s">
        <v>8337</v>
      </c>
      <c r="B132" s="11"/>
      <c r="C132" s="11"/>
      <c r="D132" s="11"/>
      <c r="E132" s="11">
        <v>70</v>
      </c>
      <c r="F132" s="11">
        <v>70</v>
      </c>
    </row>
    <row r="133" spans="1:6" x14ac:dyDescent="0.35">
      <c r="A133" s="37" t="s">
        <v>8338</v>
      </c>
      <c r="B133" s="11"/>
      <c r="C133" s="11">
        <v>6</v>
      </c>
      <c r="D133" s="11"/>
      <c r="E133" s="11"/>
      <c r="F133" s="11">
        <v>6</v>
      </c>
    </row>
    <row r="134" spans="1:6" x14ac:dyDescent="0.35">
      <c r="A134" s="37" t="s">
        <v>8345</v>
      </c>
      <c r="B134" s="11"/>
      <c r="C134" s="11">
        <v>4</v>
      </c>
      <c r="D134" s="11">
        <v>4</v>
      </c>
      <c r="E134" s="11">
        <v>14</v>
      </c>
      <c r="F134" s="11">
        <v>22</v>
      </c>
    </row>
    <row r="135" spans="1:6" x14ac:dyDescent="0.35">
      <c r="A135" s="37" t="s">
        <v>8349</v>
      </c>
      <c r="B135" s="11"/>
      <c r="C135" s="11"/>
      <c r="D135" s="11"/>
      <c r="E135" s="11">
        <v>226</v>
      </c>
      <c r="F135" s="11">
        <v>226</v>
      </c>
    </row>
    <row r="136" spans="1:6" x14ac:dyDescent="0.35">
      <c r="A136" s="37" t="s">
        <v>8351</v>
      </c>
      <c r="B136" s="11"/>
      <c r="C136" s="11"/>
      <c r="D136" s="11"/>
      <c r="E136" s="11">
        <v>81</v>
      </c>
      <c r="F136" s="11">
        <v>81</v>
      </c>
    </row>
    <row r="137" spans="1:6" x14ac:dyDescent="0.35">
      <c r="A137" s="37" t="s">
        <v>8354</v>
      </c>
      <c r="B137" s="11"/>
      <c r="C137" s="11">
        <v>15</v>
      </c>
      <c r="D137" s="11"/>
      <c r="E137" s="11">
        <v>41</v>
      </c>
      <c r="F137" s="11">
        <v>56</v>
      </c>
    </row>
    <row r="138" spans="1:6" x14ac:dyDescent="0.35">
      <c r="A138" s="37" t="s">
        <v>8357</v>
      </c>
      <c r="B138" s="11">
        <v>0</v>
      </c>
      <c r="C138" s="11">
        <v>0</v>
      </c>
      <c r="D138" s="11"/>
      <c r="E138" s="11"/>
      <c r="F138" s="11">
        <v>0</v>
      </c>
    </row>
    <row r="139" spans="1:6" x14ac:dyDescent="0.35">
      <c r="A139" s="37" t="s">
        <v>8358</v>
      </c>
      <c r="B139" s="11"/>
      <c r="C139" s="11">
        <v>49</v>
      </c>
      <c r="D139" s="11"/>
      <c r="E139" s="11"/>
      <c r="F139" s="11">
        <v>49</v>
      </c>
    </row>
    <row r="140" spans="1:6" x14ac:dyDescent="0.35">
      <c r="A140" s="37" t="s">
        <v>8359</v>
      </c>
      <c r="B140" s="11">
        <v>15</v>
      </c>
      <c r="C140" s="11">
        <v>16</v>
      </c>
      <c r="D140" s="11"/>
      <c r="E140" s="11">
        <v>2</v>
      </c>
      <c r="F140" s="11">
        <v>33</v>
      </c>
    </row>
    <row r="141" spans="1:6" x14ac:dyDescent="0.35">
      <c r="A141" s="37" t="s">
        <v>8360</v>
      </c>
      <c r="B141" s="11">
        <v>1</v>
      </c>
      <c r="C141" s="11">
        <v>35</v>
      </c>
      <c r="D141" s="11"/>
      <c r="E141" s="11"/>
      <c r="F141" s="11">
        <v>36</v>
      </c>
    </row>
    <row r="142" spans="1:6" x14ac:dyDescent="0.35">
      <c r="A142" s="10" t="s">
        <v>8225</v>
      </c>
      <c r="B142" s="11">
        <v>273</v>
      </c>
      <c r="C142" s="11">
        <v>3805</v>
      </c>
      <c r="D142" s="11">
        <v>122</v>
      </c>
      <c r="E142" s="11">
        <v>46775</v>
      </c>
      <c r="F142" s="11">
        <v>50975</v>
      </c>
    </row>
    <row r="143" spans="1:6" x14ac:dyDescent="0.35">
      <c r="A143" s="37" t="s">
        <v>8321</v>
      </c>
      <c r="B143" s="11"/>
      <c r="C143" s="11">
        <v>356</v>
      </c>
      <c r="D143" s="11"/>
      <c r="E143" s="11"/>
      <c r="F143" s="11">
        <v>356</v>
      </c>
    </row>
    <row r="144" spans="1:6" x14ac:dyDescent="0.35">
      <c r="A144" s="37" t="s">
        <v>8322</v>
      </c>
      <c r="B144" s="11">
        <v>9</v>
      </c>
      <c r="C144" s="11"/>
      <c r="D144" s="11"/>
      <c r="E144" s="11"/>
      <c r="F144" s="11">
        <v>9</v>
      </c>
    </row>
    <row r="145" spans="1:6" x14ac:dyDescent="0.35">
      <c r="A145" s="37" t="s">
        <v>8324</v>
      </c>
      <c r="B145" s="11"/>
      <c r="C145" s="11">
        <v>2</v>
      </c>
      <c r="D145" s="11"/>
      <c r="E145" s="11"/>
      <c r="F145" s="11">
        <v>2</v>
      </c>
    </row>
    <row r="146" spans="1:6" x14ac:dyDescent="0.35">
      <c r="A146" s="37" t="s">
        <v>8325</v>
      </c>
      <c r="B146" s="11"/>
      <c r="C146" s="11"/>
      <c r="D146" s="11"/>
      <c r="E146" s="11">
        <v>238</v>
      </c>
      <c r="F146" s="11">
        <v>238</v>
      </c>
    </row>
    <row r="147" spans="1:6" x14ac:dyDescent="0.35">
      <c r="A147" s="37" t="s">
        <v>8326</v>
      </c>
      <c r="B147" s="11"/>
      <c r="C147" s="11"/>
      <c r="D147" s="11"/>
      <c r="E147" s="11">
        <v>787</v>
      </c>
      <c r="F147" s="11">
        <v>787</v>
      </c>
    </row>
    <row r="148" spans="1:6" x14ac:dyDescent="0.35">
      <c r="A148" s="37" t="s">
        <v>8327</v>
      </c>
      <c r="B148" s="11"/>
      <c r="C148" s="11">
        <v>113</v>
      </c>
      <c r="D148" s="11"/>
      <c r="E148" s="11"/>
      <c r="F148" s="11">
        <v>113</v>
      </c>
    </row>
    <row r="149" spans="1:6" x14ac:dyDescent="0.35">
      <c r="A149" s="37" t="s">
        <v>8328</v>
      </c>
      <c r="B149" s="11"/>
      <c r="C149" s="11"/>
      <c r="D149" s="11"/>
      <c r="E149" s="11">
        <v>578</v>
      </c>
      <c r="F149" s="11">
        <v>578</v>
      </c>
    </row>
    <row r="150" spans="1:6" x14ac:dyDescent="0.35">
      <c r="A150" s="37" t="s">
        <v>8329</v>
      </c>
      <c r="B150" s="11"/>
      <c r="C150" s="11">
        <v>1</v>
      </c>
      <c r="D150" s="11">
        <v>8</v>
      </c>
      <c r="E150" s="11"/>
      <c r="F150" s="11">
        <v>9</v>
      </c>
    </row>
    <row r="151" spans="1:6" x14ac:dyDescent="0.35">
      <c r="A151" s="37" t="s">
        <v>8330</v>
      </c>
      <c r="B151" s="11"/>
      <c r="C151" s="11">
        <v>3</v>
      </c>
      <c r="D151" s="11"/>
      <c r="E151" s="11"/>
      <c r="F151" s="11">
        <v>3</v>
      </c>
    </row>
    <row r="152" spans="1:6" x14ac:dyDescent="0.35">
      <c r="A152" s="37" t="s">
        <v>8331</v>
      </c>
      <c r="B152" s="11">
        <v>1</v>
      </c>
      <c r="C152" s="11">
        <v>22</v>
      </c>
      <c r="D152" s="11"/>
      <c r="E152" s="11"/>
      <c r="F152" s="11">
        <v>23</v>
      </c>
    </row>
    <row r="153" spans="1:6" x14ac:dyDescent="0.35">
      <c r="A153" s="37" t="s">
        <v>8332</v>
      </c>
      <c r="B153" s="11"/>
      <c r="C153" s="11">
        <v>156</v>
      </c>
      <c r="D153" s="11"/>
      <c r="E153" s="11"/>
      <c r="F153" s="11">
        <v>156</v>
      </c>
    </row>
    <row r="154" spans="1:6" x14ac:dyDescent="0.35">
      <c r="A154" s="37" t="s">
        <v>8333</v>
      </c>
      <c r="B154" s="11"/>
      <c r="C154" s="11"/>
      <c r="D154" s="11"/>
      <c r="E154" s="11">
        <v>19528</v>
      </c>
      <c r="F154" s="11">
        <v>19528</v>
      </c>
    </row>
    <row r="155" spans="1:6" x14ac:dyDescent="0.35">
      <c r="A155" s="37" t="s">
        <v>8335</v>
      </c>
      <c r="B155" s="11"/>
      <c r="C155" s="11">
        <v>76</v>
      </c>
      <c r="D155" s="11"/>
      <c r="E155" s="11"/>
      <c r="F155" s="11">
        <v>76</v>
      </c>
    </row>
    <row r="156" spans="1:6" x14ac:dyDescent="0.35">
      <c r="A156" s="37" t="s">
        <v>8337</v>
      </c>
      <c r="B156" s="11"/>
      <c r="C156" s="11"/>
      <c r="D156" s="11"/>
      <c r="E156" s="11">
        <v>123</v>
      </c>
      <c r="F156" s="11">
        <v>123</v>
      </c>
    </row>
    <row r="157" spans="1:6" x14ac:dyDescent="0.35">
      <c r="A157" s="37" t="s">
        <v>8338</v>
      </c>
      <c r="B157" s="11"/>
      <c r="C157" s="11">
        <v>28</v>
      </c>
      <c r="D157" s="11"/>
      <c r="E157" s="11"/>
      <c r="F157" s="11">
        <v>28</v>
      </c>
    </row>
    <row r="158" spans="1:6" x14ac:dyDescent="0.35">
      <c r="A158" s="37" t="s">
        <v>8339</v>
      </c>
      <c r="B158" s="11">
        <v>64</v>
      </c>
      <c r="C158" s="11">
        <v>66</v>
      </c>
      <c r="D158" s="11"/>
      <c r="E158" s="11">
        <v>274</v>
      </c>
      <c r="F158" s="11">
        <v>404</v>
      </c>
    </row>
    <row r="159" spans="1:6" x14ac:dyDescent="0.35">
      <c r="A159" s="37" t="s">
        <v>8340</v>
      </c>
      <c r="B159" s="11"/>
      <c r="C159" s="11">
        <v>21</v>
      </c>
      <c r="D159" s="11"/>
      <c r="E159" s="11"/>
      <c r="F159" s="11">
        <v>21</v>
      </c>
    </row>
    <row r="160" spans="1:6" x14ac:dyDescent="0.35">
      <c r="A160" s="37" t="s">
        <v>8341</v>
      </c>
      <c r="B160" s="11"/>
      <c r="C160" s="11"/>
      <c r="D160" s="11"/>
      <c r="E160" s="11">
        <v>730</v>
      </c>
      <c r="F160" s="11">
        <v>730</v>
      </c>
    </row>
    <row r="161" spans="1:6" x14ac:dyDescent="0.35">
      <c r="A161" s="37" t="s">
        <v>8342</v>
      </c>
      <c r="B161" s="11"/>
      <c r="C161" s="11">
        <v>40</v>
      </c>
      <c r="D161" s="11"/>
      <c r="E161" s="11"/>
      <c r="F161" s="11">
        <v>40</v>
      </c>
    </row>
    <row r="162" spans="1:6" x14ac:dyDescent="0.35">
      <c r="A162" s="37" t="s">
        <v>8343</v>
      </c>
      <c r="B162" s="11"/>
      <c r="C162" s="11">
        <v>508</v>
      </c>
      <c r="D162" s="11"/>
      <c r="E162" s="11">
        <v>2991</v>
      </c>
      <c r="F162" s="11">
        <v>3499</v>
      </c>
    </row>
    <row r="163" spans="1:6" x14ac:dyDescent="0.35">
      <c r="A163" s="37" t="s">
        <v>8344</v>
      </c>
      <c r="B163" s="11"/>
      <c r="C163" s="11">
        <v>97</v>
      </c>
      <c r="D163" s="11"/>
      <c r="E163" s="11"/>
      <c r="F163" s="11">
        <v>97</v>
      </c>
    </row>
    <row r="164" spans="1:6" x14ac:dyDescent="0.35">
      <c r="A164" s="37" t="s">
        <v>8345</v>
      </c>
      <c r="B164" s="11"/>
      <c r="C164" s="11">
        <v>667</v>
      </c>
      <c r="D164" s="11">
        <v>53</v>
      </c>
      <c r="E164" s="11">
        <v>11094</v>
      </c>
      <c r="F164" s="11">
        <v>11814</v>
      </c>
    </row>
    <row r="165" spans="1:6" x14ac:dyDescent="0.35">
      <c r="A165" s="37" t="s">
        <v>8346</v>
      </c>
      <c r="B165" s="11"/>
      <c r="C165" s="11"/>
      <c r="D165" s="11"/>
      <c r="E165" s="11">
        <v>128</v>
      </c>
      <c r="F165" s="11">
        <v>128</v>
      </c>
    </row>
    <row r="166" spans="1:6" x14ac:dyDescent="0.35">
      <c r="A166" s="37" t="s">
        <v>8348</v>
      </c>
      <c r="B166" s="11"/>
      <c r="C166" s="11">
        <v>30</v>
      </c>
      <c r="D166" s="11"/>
      <c r="E166" s="11"/>
      <c r="F166" s="11">
        <v>30</v>
      </c>
    </row>
    <row r="167" spans="1:6" x14ac:dyDescent="0.35">
      <c r="A167" s="37" t="s">
        <v>8349</v>
      </c>
      <c r="B167" s="11"/>
      <c r="C167" s="11"/>
      <c r="D167" s="11"/>
      <c r="E167" s="11">
        <v>646</v>
      </c>
      <c r="F167" s="11">
        <v>646</v>
      </c>
    </row>
    <row r="168" spans="1:6" x14ac:dyDescent="0.35">
      <c r="A168" s="37" t="s">
        <v>8350</v>
      </c>
      <c r="B168" s="11">
        <v>0</v>
      </c>
      <c r="C168" s="11"/>
      <c r="D168" s="11"/>
      <c r="E168" s="11"/>
      <c r="F168" s="11">
        <v>0</v>
      </c>
    </row>
    <row r="169" spans="1:6" x14ac:dyDescent="0.35">
      <c r="A169" s="37" t="s">
        <v>8351</v>
      </c>
      <c r="B169" s="11"/>
      <c r="C169" s="11"/>
      <c r="D169" s="11"/>
      <c r="E169" s="11">
        <v>259</v>
      </c>
      <c r="F169" s="11">
        <v>259</v>
      </c>
    </row>
    <row r="170" spans="1:6" x14ac:dyDescent="0.35">
      <c r="A170" s="37" t="s">
        <v>8352</v>
      </c>
      <c r="B170" s="11"/>
      <c r="C170" s="11"/>
      <c r="D170" s="11">
        <v>61</v>
      </c>
      <c r="E170" s="11"/>
      <c r="F170" s="11">
        <v>61</v>
      </c>
    </row>
    <row r="171" spans="1:6" x14ac:dyDescent="0.35">
      <c r="A171" s="37" t="s">
        <v>8353</v>
      </c>
      <c r="B171" s="11"/>
      <c r="C171" s="11"/>
      <c r="D171" s="11"/>
      <c r="E171" s="11">
        <v>221</v>
      </c>
      <c r="F171" s="11">
        <v>221</v>
      </c>
    </row>
    <row r="172" spans="1:6" x14ac:dyDescent="0.35">
      <c r="A172" s="37" t="s">
        <v>8354</v>
      </c>
      <c r="B172" s="11">
        <v>0</v>
      </c>
      <c r="C172" s="11">
        <v>190</v>
      </c>
      <c r="D172" s="11"/>
      <c r="E172" s="11">
        <v>1537</v>
      </c>
      <c r="F172" s="11">
        <v>1727</v>
      </c>
    </row>
    <row r="173" spans="1:6" x14ac:dyDescent="0.35">
      <c r="A173" s="37" t="s">
        <v>8355</v>
      </c>
      <c r="B173" s="11"/>
      <c r="C173" s="11"/>
      <c r="D173" s="11"/>
      <c r="E173" s="11">
        <v>7002</v>
      </c>
      <c r="F173" s="11">
        <v>7002</v>
      </c>
    </row>
    <row r="174" spans="1:6" x14ac:dyDescent="0.35">
      <c r="A174" s="37" t="s">
        <v>8356</v>
      </c>
      <c r="B174" s="11"/>
      <c r="C174" s="11"/>
      <c r="D174" s="11"/>
      <c r="E174" s="11">
        <v>639</v>
      </c>
      <c r="F174" s="11">
        <v>639</v>
      </c>
    </row>
    <row r="175" spans="1:6" x14ac:dyDescent="0.35">
      <c r="A175" s="37" t="s">
        <v>8357</v>
      </c>
      <c r="B175" s="11"/>
      <c r="C175" s="11">
        <v>17</v>
      </c>
      <c r="D175" s="11"/>
      <c r="E175" s="11"/>
      <c r="F175" s="11">
        <v>17</v>
      </c>
    </row>
    <row r="176" spans="1:6" x14ac:dyDescent="0.35">
      <c r="A176" s="37" t="s">
        <v>8358</v>
      </c>
      <c r="B176" s="11"/>
      <c r="C176" s="11">
        <v>299</v>
      </c>
      <c r="D176" s="11"/>
      <c r="E176" s="11"/>
      <c r="F176" s="11">
        <v>299</v>
      </c>
    </row>
    <row r="177" spans="1:6" x14ac:dyDescent="0.35">
      <c r="A177" s="37" t="s">
        <v>8359</v>
      </c>
      <c r="B177" s="11">
        <v>167</v>
      </c>
      <c r="C177" s="11">
        <v>1077</v>
      </c>
      <c r="D177" s="11"/>
      <c r="E177" s="11"/>
      <c r="F177" s="11">
        <v>1244</v>
      </c>
    </row>
    <row r="178" spans="1:6" x14ac:dyDescent="0.35">
      <c r="A178" s="37" t="s">
        <v>8360</v>
      </c>
      <c r="B178" s="11">
        <v>32</v>
      </c>
      <c r="C178" s="11">
        <v>36</v>
      </c>
      <c r="D178" s="11"/>
      <c r="E178" s="11"/>
      <c r="F178" s="11">
        <v>68</v>
      </c>
    </row>
    <row r="179" spans="1:6" x14ac:dyDescent="0.35">
      <c r="A179" s="37" t="s">
        <v>8361</v>
      </c>
      <c r="B179" s="11">
        <v>0</v>
      </c>
      <c r="C179" s="11"/>
      <c r="D179" s="11"/>
      <c r="E179" s="11"/>
      <c r="F179" s="11">
        <v>0</v>
      </c>
    </row>
    <row r="180" spans="1:6" x14ac:dyDescent="0.35">
      <c r="A180" s="10" t="s">
        <v>8231</v>
      </c>
      <c r="B180" s="11">
        <v>1</v>
      </c>
      <c r="C180" s="11">
        <v>70</v>
      </c>
      <c r="D180" s="11"/>
      <c r="E180" s="11"/>
      <c r="F180" s="11">
        <v>71</v>
      </c>
    </row>
    <row r="181" spans="1:6" x14ac:dyDescent="0.35">
      <c r="A181" s="37" t="s">
        <v>8332</v>
      </c>
      <c r="B181" s="11"/>
      <c r="C181" s="11">
        <v>70</v>
      </c>
      <c r="D181" s="11"/>
      <c r="E181" s="11"/>
      <c r="F181" s="11">
        <v>70</v>
      </c>
    </row>
    <row r="182" spans="1:6" x14ac:dyDescent="0.35">
      <c r="A182" s="37" t="s">
        <v>8342</v>
      </c>
      <c r="B182" s="11"/>
      <c r="C182" s="11">
        <v>0</v>
      </c>
      <c r="D182" s="11"/>
      <c r="E182" s="11"/>
      <c r="F182" s="11">
        <v>0</v>
      </c>
    </row>
    <row r="183" spans="1:6" x14ac:dyDescent="0.35">
      <c r="A183" s="37" t="s">
        <v>8350</v>
      </c>
      <c r="B183" s="11">
        <v>1</v>
      </c>
      <c r="C183" s="11"/>
      <c r="D183" s="11"/>
      <c r="E183" s="11"/>
      <c r="F183" s="11">
        <v>1</v>
      </c>
    </row>
    <row r="184" spans="1:6" x14ac:dyDescent="0.35">
      <c r="A184" s="10" t="s">
        <v>8241</v>
      </c>
      <c r="B184" s="11">
        <v>2</v>
      </c>
      <c r="C184" s="11">
        <v>17</v>
      </c>
      <c r="D184" s="11">
        <v>46</v>
      </c>
      <c r="E184" s="11">
        <v>1685</v>
      </c>
      <c r="F184" s="11">
        <v>1750</v>
      </c>
    </row>
    <row r="185" spans="1:6" x14ac:dyDescent="0.35">
      <c r="A185" s="37" t="s">
        <v>8324</v>
      </c>
      <c r="B185" s="11"/>
      <c r="C185" s="11">
        <v>15</v>
      </c>
      <c r="D185" s="11"/>
      <c r="E185" s="11"/>
      <c r="F185" s="11">
        <v>15</v>
      </c>
    </row>
    <row r="186" spans="1:6" x14ac:dyDescent="0.35">
      <c r="A186" s="37" t="s">
        <v>8333</v>
      </c>
      <c r="B186" s="11"/>
      <c r="C186" s="11"/>
      <c r="D186" s="11"/>
      <c r="E186" s="11">
        <v>450</v>
      </c>
      <c r="F186" s="11">
        <v>450</v>
      </c>
    </row>
    <row r="187" spans="1:6" x14ac:dyDescent="0.35">
      <c r="A187" s="37" t="s">
        <v>8343</v>
      </c>
      <c r="B187" s="11"/>
      <c r="C187" s="11"/>
      <c r="D187" s="11"/>
      <c r="E187" s="11">
        <v>714</v>
      </c>
      <c r="F187" s="11">
        <v>714</v>
      </c>
    </row>
    <row r="188" spans="1:6" x14ac:dyDescent="0.35">
      <c r="A188" s="37" t="s">
        <v>8345</v>
      </c>
      <c r="B188" s="11"/>
      <c r="C188" s="11">
        <v>2</v>
      </c>
      <c r="D188" s="11"/>
      <c r="E188" s="11">
        <v>173</v>
      </c>
      <c r="F188" s="11">
        <v>175</v>
      </c>
    </row>
    <row r="189" spans="1:6" x14ac:dyDescent="0.35">
      <c r="A189" s="37" t="s">
        <v>8354</v>
      </c>
      <c r="B189" s="11"/>
      <c r="C189" s="11"/>
      <c r="D189" s="11">
        <v>46</v>
      </c>
      <c r="E189" s="11">
        <v>97</v>
      </c>
      <c r="F189" s="11">
        <v>143</v>
      </c>
    </row>
    <row r="190" spans="1:6" x14ac:dyDescent="0.35">
      <c r="A190" s="37" t="s">
        <v>8355</v>
      </c>
      <c r="B190" s="11"/>
      <c r="C190" s="11"/>
      <c r="D190" s="11"/>
      <c r="E190" s="11">
        <v>251</v>
      </c>
      <c r="F190" s="11">
        <v>251</v>
      </c>
    </row>
    <row r="191" spans="1:6" x14ac:dyDescent="0.35">
      <c r="A191" s="37" t="s">
        <v>8360</v>
      </c>
      <c r="B191" s="11">
        <v>2</v>
      </c>
      <c r="C191" s="11"/>
      <c r="D191" s="11"/>
      <c r="E191" s="11"/>
      <c r="F191" s="11">
        <v>2</v>
      </c>
    </row>
    <row r="192" spans="1:6" x14ac:dyDescent="0.35">
      <c r="A192" s="10" t="s">
        <v>8237</v>
      </c>
      <c r="B192" s="11">
        <v>3</v>
      </c>
      <c r="C192" s="11">
        <v>464</v>
      </c>
      <c r="D192" s="11"/>
      <c r="E192" s="11">
        <v>1818</v>
      </c>
      <c r="F192" s="11">
        <v>2285</v>
      </c>
    </row>
    <row r="193" spans="1:6" x14ac:dyDescent="0.35">
      <c r="A193" s="37" t="s">
        <v>8324</v>
      </c>
      <c r="B193" s="11"/>
      <c r="C193" s="11">
        <v>0</v>
      </c>
      <c r="D193" s="11"/>
      <c r="E193" s="11"/>
      <c r="F193" s="11">
        <v>0</v>
      </c>
    </row>
    <row r="194" spans="1:6" x14ac:dyDescent="0.35">
      <c r="A194" s="37" t="s">
        <v>8333</v>
      </c>
      <c r="B194" s="11"/>
      <c r="C194" s="11"/>
      <c r="D194" s="11"/>
      <c r="E194" s="11">
        <v>1281</v>
      </c>
      <c r="F194" s="11">
        <v>1281</v>
      </c>
    </row>
    <row r="195" spans="1:6" x14ac:dyDescent="0.35">
      <c r="A195" s="37" t="s">
        <v>8343</v>
      </c>
      <c r="B195" s="11"/>
      <c r="C195" s="11"/>
      <c r="D195" s="11"/>
      <c r="E195" s="11">
        <v>311</v>
      </c>
      <c r="F195" s="11">
        <v>311</v>
      </c>
    </row>
    <row r="196" spans="1:6" x14ac:dyDescent="0.35">
      <c r="A196" s="37" t="s">
        <v>8344</v>
      </c>
      <c r="B196" s="11"/>
      <c r="C196" s="11">
        <v>2</v>
      </c>
      <c r="D196" s="11"/>
      <c r="E196" s="11"/>
      <c r="F196" s="11">
        <v>2</v>
      </c>
    </row>
    <row r="197" spans="1:6" x14ac:dyDescent="0.35">
      <c r="A197" s="37" t="s">
        <v>8345</v>
      </c>
      <c r="B197" s="11"/>
      <c r="C197" s="11">
        <v>1</v>
      </c>
      <c r="D197" s="11"/>
      <c r="E197" s="11">
        <v>14</v>
      </c>
      <c r="F197" s="11">
        <v>15</v>
      </c>
    </row>
    <row r="198" spans="1:6" x14ac:dyDescent="0.35">
      <c r="A198" s="37" t="s">
        <v>8346</v>
      </c>
      <c r="B198" s="11"/>
      <c r="C198" s="11"/>
      <c r="D198" s="11"/>
      <c r="E198" s="11">
        <v>36</v>
      </c>
      <c r="F198" s="11">
        <v>36</v>
      </c>
    </row>
    <row r="199" spans="1:6" x14ac:dyDescent="0.35">
      <c r="A199" s="37" t="s">
        <v>8353</v>
      </c>
      <c r="B199" s="11"/>
      <c r="C199" s="11"/>
      <c r="D199" s="11"/>
      <c r="E199" s="11">
        <v>74</v>
      </c>
      <c r="F199" s="11">
        <v>74</v>
      </c>
    </row>
    <row r="200" spans="1:6" x14ac:dyDescent="0.35">
      <c r="A200" s="37" t="s">
        <v>8354</v>
      </c>
      <c r="B200" s="11"/>
      <c r="C200" s="11">
        <v>6</v>
      </c>
      <c r="D200" s="11"/>
      <c r="E200" s="11"/>
      <c r="F200" s="11">
        <v>6</v>
      </c>
    </row>
    <row r="201" spans="1:6" x14ac:dyDescent="0.35">
      <c r="A201" s="37" t="s">
        <v>8355</v>
      </c>
      <c r="B201" s="11"/>
      <c r="C201" s="11"/>
      <c r="D201" s="11"/>
      <c r="E201" s="11">
        <v>102</v>
      </c>
      <c r="F201" s="11">
        <v>102</v>
      </c>
    </row>
    <row r="202" spans="1:6" x14ac:dyDescent="0.35">
      <c r="A202" s="37" t="s">
        <v>8357</v>
      </c>
      <c r="B202" s="11">
        <v>3</v>
      </c>
      <c r="C202" s="11">
        <v>18</v>
      </c>
      <c r="D202" s="11"/>
      <c r="E202" s="11"/>
      <c r="F202" s="11">
        <v>21</v>
      </c>
    </row>
    <row r="203" spans="1:6" x14ac:dyDescent="0.35">
      <c r="A203" s="37" t="s">
        <v>8359</v>
      </c>
      <c r="B203" s="11"/>
      <c r="C203" s="11">
        <v>435</v>
      </c>
      <c r="D203" s="11"/>
      <c r="E203" s="11"/>
      <c r="F203" s="11">
        <v>435</v>
      </c>
    </row>
    <row r="204" spans="1:6" x14ac:dyDescent="0.35">
      <c r="A204" s="37" t="s">
        <v>8360</v>
      </c>
      <c r="B204" s="11">
        <v>0</v>
      </c>
      <c r="C204" s="11">
        <v>2</v>
      </c>
      <c r="D204" s="11"/>
      <c r="E204" s="11"/>
      <c r="F204" s="11">
        <v>2</v>
      </c>
    </row>
    <row r="205" spans="1:6" x14ac:dyDescent="0.35">
      <c r="A205" s="10" t="s">
        <v>8243</v>
      </c>
      <c r="B205" s="11"/>
      <c r="C205" s="11"/>
      <c r="D205" s="11"/>
      <c r="E205" s="11">
        <v>182</v>
      </c>
      <c r="F205" s="11">
        <v>182</v>
      </c>
    </row>
    <row r="206" spans="1:6" x14ac:dyDescent="0.35">
      <c r="A206" s="37" t="s">
        <v>8343</v>
      </c>
      <c r="B206" s="11"/>
      <c r="C206" s="11"/>
      <c r="D206" s="11"/>
      <c r="E206" s="11">
        <v>131</v>
      </c>
      <c r="F206" s="11">
        <v>131</v>
      </c>
    </row>
    <row r="207" spans="1:6" x14ac:dyDescent="0.35">
      <c r="A207" s="37" t="s">
        <v>8345</v>
      </c>
      <c r="B207" s="11"/>
      <c r="C207" s="11"/>
      <c r="D207" s="11"/>
      <c r="E207" s="11">
        <v>51</v>
      </c>
      <c r="F207" s="11">
        <v>51</v>
      </c>
    </row>
    <row r="208" spans="1:6" x14ac:dyDescent="0.35">
      <c r="A208" s="10" t="s">
        <v>8238</v>
      </c>
      <c r="B208" s="11">
        <v>1</v>
      </c>
      <c r="C208" s="11">
        <v>42</v>
      </c>
      <c r="D208" s="11">
        <v>63</v>
      </c>
      <c r="E208" s="11"/>
      <c r="F208" s="11">
        <v>106</v>
      </c>
    </row>
    <row r="209" spans="1:6" x14ac:dyDescent="0.35">
      <c r="A209" s="37" t="s">
        <v>8330</v>
      </c>
      <c r="B209" s="11"/>
      <c r="C209" s="11">
        <v>0</v>
      </c>
      <c r="D209" s="11"/>
      <c r="E209" s="11"/>
      <c r="F209" s="11">
        <v>0</v>
      </c>
    </row>
    <row r="210" spans="1:6" x14ac:dyDescent="0.35">
      <c r="A210" s="37" t="s">
        <v>8345</v>
      </c>
      <c r="B210" s="11"/>
      <c r="C210" s="11">
        <v>22</v>
      </c>
      <c r="D210" s="11">
        <v>18</v>
      </c>
      <c r="E210" s="11"/>
      <c r="F210" s="11">
        <v>40</v>
      </c>
    </row>
    <row r="211" spans="1:6" x14ac:dyDescent="0.35">
      <c r="A211" s="37" t="s">
        <v>8354</v>
      </c>
      <c r="B211" s="11"/>
      <c r="C211" s="11"/>
      <c r="D211" s="11">
        <v>45</v>
      </c>
      <c r="E211" s="11"/>
      <c r="F211" s="11">
        <v>45</v>
      </c>
    </row>
    <row r="212" spans="1:6" x14ac:dyDescent="0.35">
      <c r="A212" s="37" t="s">
        <v>8358</v>
      </c>
      <c r="B212" s="11"/>
      <c r="C212" s="11">
        <v>3</v>
      </c>
      <c r="D212" s="11"/>
      <c r="E212" s="11"/>
      <c r="F212" s="11">
        <v>3</v>
      </c>
    </row>
    <row r="213" spans="1:6" x14ac:dyDescent="0.35">
      <c r="A213" s="37" t="s">
        <v>8359</v>
      </c>
      <c r="B213" s="11">
        <v>1</v>
      </c>
      <c r="C213" s="11">
        <v>17</v>
      </c>
      <c r="D213" s="11"/>
      <c r="E213" s="11"/>
      <c r="F213" s="11">
        <v>18</v>
      </c>
    </row>
    <row r="214" spans="1:6" x14ac:dyDescent="0.35">
      <c r="A214" s="10" t="s">
        <v>8233</v>
      </c>
      <c r="B214" s="11">
        <v>4</v>
      </c>
      <c r="C214" s="11">
        <v>734</v>
      </c>
      <c r="D214" s="11">
        <v>8</v>
      </c>
      <c r="E214" s="11">
        <v>563</v>
      </c>
      <c r="F214" s="11">
        <v>1309</v>
      </c>
    </row>
    <row r="215" spans="1:6" x14ac:dyDescent="0.35">
      <c r="A215" s="37" t="s">
        <v>8327</v>
      </c>
      <c r="B215" s="11"/>
      <c r="C215" s="11">
        <v>0</v>
      </c>
      <c r="D215" s="11"/>
      <c r="E215" s="11"/>
      <c r="F215" s="11">
        <v>0</v>
      </c>
    </row>
    <row r="216" spans="1:6" x14ac:dyDescent="0.35">
      <c r="A216" s="37" t="s">
        <v>8332</v>
      </c>
      <c r="B216" s="11"/>
      <c r="C216" s="11">
        <v>288</v>
      </c>
      <c r="D216" s="11"/>
      <c r="E216" s="11"/>
      <c r="F216" s="11">
        <v>288</v>
      </c>
    </row>
    <row r="217" spans="1:6" x14ac:dyDescent="0.35">
      <c r="A217" s="37" t="s">
        <v>8333</v>
      </c>
      <c r="B217" s="11"/>
      <c r="C217" s="11"/>
      <c r="D217" s="11"/>
      <c r="E217" s="11">
        <v>508</v>
      </c>
      <c r="F217" s="11">
        <v>508</v>
      </c>
    </row>
    <row r="218" spans="1:6" x14ac:dyDescent="0.35">
      <c r="A218" s="37" t="s">
        <v>8341</v>
      </c>
      <c r="B218" s="11"/>
      <c r="C218" s="11"/>
      <c r="D218" s="11"/>
      <c r="E218" s="11">
        <v>55</v>
      </c>
      <c r="F218" s="11">
        <v>55</v>
      </c>
    </row>
    <row r="219" spans="1:6" x14ac:dyDescent="0.35">
      <c r="A219" s="37" t="s">
        <v>8343</v>
      </c>
      <c r="B219" s="11"/>
      <c r="C219" s="11">
        <v>39</v>
      </c>
      <c r="D219" s="11"/>
      <c r="E219" s="11"/>
      <c r="F219" s="11">
        <v>39</v>
      </c>
    </row>
    <row r="220" spans="1:6" x14ac:dyDescent="0.35">
      <c r="A220" s="37" t="s">
        <v>8345</v>
      </c>
      <c r="B220" s="11"/>
      <c r="C220" s="11">
        <v>4</v>
      </c>
      <c r="D220" s="11">
        <v>8</v>
      </c>
      <c r="E220" s="11"/>
      <c r="F220" s="11">
        <v>12</v>
      </c>
    </row>
    <row r="221" spans="1:6" x14ac:dyDescent="0.35">
      <c r="A221" s="37" t="s">
        <v>8354</v>
      </c>
      <c r="B221" s="11"/>
      <c r="C221" s="11">
        <v>10</v>
      </c>
      <c r="D221" s="11"/>
      <c r="E221" s="11"/>
      <c r="F221" s="11">
        <v>10</v>
      </c>
    </row>
    <row r="222" spans="1:6" x14ac:dyDescent="0.35">
      <c r="A222" s="37" t="s">
        <v>8359</v>
      </c>
      <c r="B222" s="11">
        <v>3</v>
      </c>
      <c r="C222" s="11">
        <v>393</v>
      </c>
      <c r="D222" s="11"/>
      <c r="E222" s="11"/>
      <c r="F222" s="11">
        <v>396</v>
      </c>
    </row>
    <row r="223" spans="1:6" x14ac:dyDescent="0.35">
      <c r="A223" s="37" t="s">
        <v>8360</v>
      </c>
      <c r="B223" s="11">
        <v>1</v>
      </c>
      <c r="C223" s="11">
        <v>0</v>
      </c>
      <c r="D223" s="11"/>
      <c r="E223" s="11"/>
      <c r="F223" s="11">
        <v>1</v>
      </c>
    </row>
    <row r="224" spans="1:6" x14ac:dyDescent="0.35">
      <c r="A224" s="10" t="s">
        <v>8234</v>
      </c>
      <c r="B224" s="11"/>
      <c r="C224" s="11">
        <v>22</v>
      </c>
      <c r="D224" s="11"/>
      <c r="E224" s="11">
        <v>603</v>
      </c>
      <c r="F224" s="11">
        <v>625</v>
      </c>
    </row>
    <row r="225" spans="1:6" x14ac:dyDescent="0.35">
      <c r="A225" s="37" t="s">
        <v>8327</v>
      </c>
      <c r="B225" s="11"/>
      <c r="C225" s="11">
        <v>10</v>
      </c>
      <c r="D225" s="11"/>
      <c r="E225" s="11"/>
      <c r="F225" s="11">
        <v>10</v>
      </c>
    </row>
    <row r="226" spans="1:6" x14ac:dyDescent="0.35">
      <c r="A226" s="37" t="s">
        <v>8331</v>
      </c>
      <c r="B226" s="11"/>
      <c r="C226" s="11">
        <v>4</v>
      </c>
      <c r="D226" s="11"/>
      <c r="E226" s="11"/>
      <c r="F226" s="11">
        <v>4</v>
      </c>
    </row>
    <row r="227" spans="1:6" x14ac:dyDescent="0.35">
      <c r="A227" s="37" t="s">
        <v>8339</v>
      </c>
      <c r="B227" s="11"/>
      <c r="C227" s="11">
        <v>4</v>
      </c>
      <c r="D227" s="11"/>
      <c r="E227" s="11"/>
      <c r="F227" s="11">
        <v>4</v>
      </c>
    </row>
    <row r="228" spans="1:6" x14ac:dyDescent="0.35">
      <c r="A228" s="37" t="s">
        <v>8343</v>
      </c>
      <c r="B228" s="11"/>
      <c r="C228" s="11"/>
      <c r="D228" s="11"/>
      <c r="E228" s="11">
        <v>555</v>
      </c>
      <c r="F228" s="11">
        <v>555</v>
      </c>
    </row>
    <row r="229" spans="1:6" x14ac:dyDescent="0.35">
      <c r="A229" s="37" t="s">
        <v>8345</v>
      </c>
      <c r="B229" s="11"/>
      <c r="C229" s="11"/>
      <c r="D229" s="11"/>
      <c r="E229" s="11">
        <v>48</v>
      </c>
      <c r="F229" s="11">
        <v>48</v>
      </c>
    </row>
    <row r="230" spans="1:6" x14ac:dyDescent="0.35">
      <c r="A230" s="37" t="s">
        <v>8358</v>
      </c>
      <c r="B230" s="11"/>
      <c r="C230" s="11">
        <v>4</v>
      </c>
      <c r="D230" s="11"/>
      <c r="E230" s="11"/>
      <c r="F230" s="11">
        <v>4</v>
      </c>
    </row>
    <row r="231" spans="1:6" x14ac:dyDescent="0.35">
      <c r="A231" s="10" t="s">
        <v>8228</v>
      </c>
      <c r="B231" s="11">
        <v>10</v>
      </c>
      <c r="C231" s="11">
        <v>19</v>
      </c>
      <c r="D231" s="11"/>
      <c r="E231" s="11">
        <v>352</v>
      </c>
      <c r="F231" s="11">
        <v>381</v>
      </c>
    </row>
    <row r="232" spans="1:6" x14ac:dyDescent="0.35">
      <c r="A232" s="37" t="s">
        <v>8332</v>
      </c>
      <c r="B232" s="11"/>
      <c r="C232" s="11">
        <v>1</v>
      </c>
      <c r="D232" s="11"/>
      <c r="E232" s="11"/>
      <c r="F232" s="11">
        <v>1</v>
      </c>
    </row>
    <row r="233" spans="1:6" x14ac:dyDescent="0.35">
      <c r="A233" s="37" t="s">
        <v>8339</v>
      </c>
      <c r="B233" s="11">
        <v>0</v>
      </c>
      <c r="C233" s="11"/>
      <c r="D233" s="11"/>
      <c r="E233" s="11"/>
      <c r="F233" s="11">
        <v>0</v>
      </c>
    </row>
    <row r="234" spans="1:6" x14ac:dyDescent="0.35">
      <c r="A234" s="37" t="s">
        <v>8345</v>
      </c>
      <c r="B234" s="11"/>
      <c r="C234" s="11">
        <v>10</v>
      </c>
      <c r="D234" s="11"/>
      <c r="E234" s="11">
        <v>91</v>
      </c>
      <c r="F234" s="11">
        <v>101</v>
      </c>
    </row>
    <row r="235" spans="1:6" x14ac:dyDescent="0.35">
      <c r="A235" s="37" t="s">
        <v>8354</v>
      </c>
      <c r="B235" s="11"/>
      <c r="C235" s="11">
        <v>1</v>
      </c>
      <c r="D235" s="11"/>
      <c r="E235" s="11">
        <v>111</v>
      </c>
      <c r="F235" s="11">
        <v>112</v>
      </c>
    </row>
    <row r="236" spans="1:6" x14ac:dyDescent="0.35">
      <c r="A236" s="37" t="s">
        <v>8356</v>
      </c>
      <c r="B236" s="11"/>
      <c r="C236" s="11"/>
      <c r="D236" s="11"/>
      <c r="E236" s="11">
        <v>150</v>
      </c>
      <c r="F236" s="11">
        <v>150</v>
      </c>
    </row>
    <row r="237" spans="1:6" x14ac:dyDescent="0.35">
      <c r="A237" s="37" t="s">
        <v>8357</v>
      </c>
      <c r="B237" s="11"/>
      <c r="C237" s="11">
        <v>2</v>
      </c>
      <c r="D237" s="11"/>
      <c r="E237" s="11"/>
      <c r="F237" s="11">
        <v>2</v>
      </c>
    </row>
    <row r="238" spans="1:6" x14ac:dyDescent="0.35">
      <c r="A238" s="37" t="s">
        <v>8360</v>
      </c>
      <c r="B238" s="11">
        <v>10</v>
      </c>
      <c r="C238" s="11">
        <v>5</v>
      </c>
      <c r="D238" s="11"/>
      <c r="E238" s="11"/>
      <c r="F238" s="11">
        <v>15</v>
      </c>
    </row>
    <row r="239" spans="1:6" x14ac:dyDescent="0.35">
      <c r="A239" s="10" t="s">
        <v>8235</v>
      </c>
      <c r="B239" s="11">
        <v>9</v>
      </c>
      <c r="C239" s="11">
        <v>217</v>
      </c>
      <c r="D239" s="11"/>
      <c r="E239" s="11">
        <v>526</v>
      </c>
      <c r="F239" s="11">
        <v>752</v>
      </c>
    </row>
    <row r="240" spans="1:6" x14ac:dyDescent="0.35">
      <c r="A240" s="37" t="s">
        <v>8321</v>
      </c>
      <c r="B240" s="11"/>
      <c r="C240" s="11">
        <v>0</v>
      </c>
      <c r="D240" s="11"/>
      <c r="E240" s="11"/>
      <c r="F240" s="11">
        <v>0</v>
      </c>
    </row>
    <row r="241" spans="1:6" x14ac:dyDescent="0.35">
      <c r="A241" s="37" t="s">
        <v>8327</v>
      </c>
      <c r="B241" s="11"/>
      <c r="C241" s="11">
        <v>38</v>
      </c>
      <c r="D241" s="11"/>
      <c r="E241" s="11"/>
      <c r="F241" s="11">
        <v>38</v>
      </c>
    </row>
    <row r="242" spans="1:6" x14ac:dyDescent="0.35">
      <c r="A242" s="37" t="s">
        <v>8328</v>
      </c>
      <c r="B242" s="11"/>
      <c r="C242" s="11"/>
      <c r="D242" s="11"/>
      <c r="E242" s="11">
        <v>202</v>
      </c>
      <c r="F242" s="11">
        <v>202</v>
      </c>
    </row>
    <row r="243" spans="1:6" x14ac:dyDescent="0.35">
      <c r="A243" s="37" t="s">
        <v>8331</v>
      </c>
      <c r="B243" s="11"/>
      <c r="C243" s="11">
        <v>4</v>
      </c>
      <c r="D243" s="11"/>
      <c r="E243" s="11"/>
      <c r="F243" s="11">
        <v>4</v>
      </c>
    </row>
    <row r="244" spans="1:6" x14ac:dyDescent="0.35">
      <c r="A244" s="37" t="s">
        <v>8333</v>
      </c>
      <c r="B244" s="11"/>
      <c r="C244" s="11"/>
      <c r="D244" s="11"/>
      <c r="E244" s="11">
        <v>33</v>
      </c>
      <c r="F244" s="11">
        <v>33</v>
      </c>
    </row>
    <row r="245" spans="1:6" x14ac:dyDescent="0.35">
      <c r="A245" s="37" t="s">
        <v>8339</v>
      </c>
      <c r="B245" s="11"/>
      <c r="C245" s="11">
        <v>19</v>
      </c>
      <c r="D245" s="11"/>
      <c r="E245" s="11"/>
      <c r="F245" s="11">
        <v>19</v>
      </c>
    </row>
    <row r="246" spans="1:6" x14ac:dyDescent="0.35">
      <c r="A246" s="37" t="s">
        <v>8343</v>
      </c>
      <c r="B246" s="11"/>
      <c r="C246" s="11"/>
      <c r="D246" s="11"/>
      <c r="E246" s="11">
        <v>131</v>
      </c>
      <c r="F246" s="11">
        <v>131</v>
      </c>
    </row>
    <row r="247" spans="1:6" x14ac:dyDescent="0.35">
      <c r="A247" s="37" t="s">
        <v>8345</v>
      </c>
      <c r="B247" s="11"/>
      <c r="C247" s="11"/>
      <c r="D247" s="11"/>
      <c r="E247" s="11">
        <v>100</v>
      </c>
      <c r="F247" s="11">
        <v>100</v>
      </c>
    </row>
    <row r="248" spans="1:6" x14ac:dyDescent="0.35">
      <c r="A248" s="37" t="s">
        <v>8354</v>
      </c>
      <c r="B248" s="11"/>
      <c r="C248" s="11">
        <v>3</v>
      </c>
      <c r="D248" s="11"/>
      <c r="E248" s="11"/>
      <c r="F248" s="11">
        <v>3</v>
      </c>
    </row>
    <row r="249" spans="1:6" x14ac:dyDescent="0.35">
      <c r="A249" s="37" t="s">
        <v>8355</v>
      </c>
      <c r="B249" s="11"/>
      <c r="C249" s="11"/>
      <c r="D249" s="11"/>
      <c r="E249" s="11">
        <v>60</v>
      </c>
      <c r="F249" s="11">
        <v>60</v>
      </c>
    </row>
    <row r="250" spans="1:6" x14ac:dyDescent="0.35">
      <c r="A250" s="37" t="s">
        <v>8357</v>
      </c>
      <c r="B250" s="11"/>
      <c r="C250" s="11">
        <v>2</v>
      </c>
      <c r="D250" s="11"/>
      <c r="E250" s="11"/>
      <c r="F250" s="11">
        <v>2</v>
      </c>
    </row>
    <row r="251" spans="1:6" x14ac:dyDescent="0.35">
      <c r="A251" s="37" t="s">
        <v>8359</v>
      </c>
      <c r="B251" s="11">
        <v>7</v>
      </c>
      <c r="C251" s="11">
        <v>151</v>
      </c>
      <c r="D251" s="11"/>
      <c r="E251" s="11"/>
      <c r="F251" s="11">
        <v>158</v>
      </c>
    </row>
    <row r="252" spans="1:6" x14ac:dyDescent="0.35">
      <c r="A252" s="37" t="s">
        <v>8360</v>
      </c>
      <c r="B252" s="11">
        <v>2</v>
      </c>
      <c r="C252" s="11"/>
      <c r="D252" s="11"/>
      <c r="E252" s="11"/>
      <c r="F252" s="11">
        <v>2</v>
      </c>
    </row>
    <row r="253" spans="1:6" x14ac:dyDescent="0.35">
      <c r="A253" s="10" t="s">
        <v>8244</v>
      </c>
      <c r="B253" s="11"/>
      <c r="C253" s="11"/>
      <c r="D253" s="11"/>
      <c r="E253" s="11">
        <v>72</v>
      </c>
      <c r="F253" s="11">
        <v>72</v>
      </c>
    </row>
    <row r="254" spans="1:6" x14ac:dyDescent="0.35">
      <c r="A254" s="37" t="s">
        <v>8345</v>
      </c>
      <c r="B254" s="11"/>
      <c r="C254" s="11"/>
      <c r="D254" s="11"/>
      <c r="E254" s="11">
        <v>72</v>
      </c>
      <c r="F254" s="11">
        <v>72</v>
      </c>
    </row>
    <row r="255" spans="1:6" x14ac:dyDescent="0.35">
      <c r="A255" s="10" t="s">
        <v>8224</v>
      </c>
      <c r="B255" s="11">
        <v>9038</v>
      </c>
      <c r="C255" s="11">
        <v>17881</v>
      </c>
      <c r="D255" s="11">
        <v>1483</v>
      </c>
      <c r="E255" s="11">
        <v>342758</v>
      </c>
      <c r="F255" s="11">
        <v>371160</v>
      </c>
    </row>
    <row r="256" spans="1:6" x14ac:dyDescent="0.35">
      <c r="A256" s="37" t="s">
        <v>8321</v>
      </c>
      <c r="B256" s="11"/>
      <c r="C256" s="11">
        <v>1043</v>
      </c>
      <c r="D256" s="11"/>
      <c r="E256" s="11"/>
      <c r="F256" s="11">
        <v>1043</v>
      </c>
    </row>
    <row r="257" spans="1:6" x14ac:dyDescent="0.35">
      <c r="A257" s="37" t="s">
        <v>8322</v>
      </c>
      <c r="B257" s="11">
        <v>208</v>
      </c>
      <c r="C257" s="11"/>
      <c r="D257" s="11"/>
      <c r="E257" s="11"/>
      <c r="F257" s="11">
        <v>208</v>
      </c>
    </row>
    <row r="258" spans="1:6" x14ac:dyDescent="0.35">
      <c r="A258" s="37" t="s">
        <v>8323</v>
      </c>
      <c r="B258" s="11">
        <v>315</v>
      </c>
      <c r="C258" s="11"/>
      <c r="D258" s="11"/>
      <c r="E258" s="11"/>
      <c r="F258" s="11">
        <v>315</v>
      </c>
    </row>
    <row r="259" spans="1:6" x14ac:dyDescent="0.35">
      <c r="A259" s="37" t="s">
        <v>8324</v>
      </c>
      <c r="B259" s="11"/>
      <c r="C259" s="11">
        <v>330</v>
      </c>
      <c r="D259" s="11"/>
      <c r="E259" s="11"/>
      <c r="F259" s="11">
        <v>330</v>
      </c>
    </row>
    <row r="260" spans="1:6" x14ac:dyDescent="0.35">
      <c r="A260" s="37" t="s">
        <v>8325</v>
      </c>
      <c r="B260" s="11"/>
      <c r="C260" s="11"/>
      <c r="D260" s="11"/>
      <c r="E260" s="11">
        <v>1959</v>
      </c>
      <c r="F260" s="11">
        <v>1959</v>
      </c>
    </row>
    <row r="261" spans="1:6" x14ac:dyDescent="0.35">
      <c r="A261" s="37" t="s">
        <v>8326</v>
      </c>
      <c r="B261" s="11"/>
      <c r="C261" s="11"/>
      <c r="D261" s="11"/>
      <c r="E261" s="11">
        <v>42240</v>
      </c>
      <c r="F261" s="11">
        <v>42240</v>
      </c>
    </row>
    <row r="262" spans="1:6" x14ac:dyDescent="0.35">
      <c r="A262" s="37" t="s">
        <v>8327</v>
      </c>
      <c r="B262" s="11"/>
      <c r="C262" s="11">
        <v>328</v>
      </c>
      <c r="D262" s="11"/>
      <c r="E262" s="11"/>
      <c r="F262" s="11">
        <v>328</v>
      </c>
    </row>
    <row r="263" spans="1:6" x14ac:dyDescent="0.35">
      <c r="A263" s="37" t="s">
        <v>8328</v>
      </c>
      <c r="B263" s="11"/>
      <c r="C263" s="11"/>
      <c r="D263" s="11"/>
      <c r="E263" s="11">
        <v>4099</v>
      </c>
      <c r="F263" s="11">
        <v>4099</v>
      </c>
    </row>
    <row r="264" spans="1:6" x14ac:dyDescent="0.35">
      <c r="A264" s="37" t="s">
        <v>8329</v>
      </c>
      <c r="B264" s="11"/>
      <c r="C264" s="11">
        <v>169</v>
      </c>
      <c r="D264" s="11">
        <v>1253</v>
      </c>
      <c r="E264" s="11"/>
      <c r="F264" s="11">
        <v>1422</v>
      </c>
    </row>
    <row r="265" spans="1:6" x14ac:dyDescent="0.35">
      <c r="A265" s="37" t="s">
        <v>8330</v>
      </c>
      <c r="B265" s="11"/>
      <c r="C265" s="11">
        <v>250</v>
      </c>
      <c r="D265" s="11"/>
      <c r="E265" s="11"/>
      <c r="F265" s="11">
        <v>250</v>
      </c>
    </row>
    <row r="266" spans="1:6" x14ac:dyDescent="0.35">
      <c r="A266" s="37" t="s">
        <v>8331</v>
      </c>
      <c r="B266" s="11">
        <v>21</v>
      </c>
      <c r="C266" s="11">
        <v>808</v>
      </c>
      <c r="D266" s="11"/>
      <c r="E266" s="11"/>
      <c r="F266" s="11">
        <v>829</v>
      </c>
    </row>
    <row r="267" spans="1:6" x14ac:dyDescent="0.35">
      <c r="A267" s="37" t="s">
        <v>8332</v>
      </c>
      <c r="B267" s="11"/>
      <c r="C267" s="11">
        <v>263</v>
      </c>
      <c r="D267" s="11"/>
      <c r="E267" s="11"/>
      <c r="F267" s="11">
        <v>263</v>
      </c>
    </row>
    <row r="268" spans="1:6" x14ac:dyDescent="0.35">
      <c r="A268" s="37" t="s">
        <v>8333</v>
      </c>
      <c r="B268" s="11"/>
      <c r="C268" s="11"/>
      <c r="D268" s="11"/>
      <c r="E268" s="11">
        <v>102952</v>
      </c>
      <c r="F268" s="11">
        <v>102952</v>
      </c>
    </row>
    <row r="269" spans="1:6" x14ac:dyDescent="0.35">
      <c r="A269" s="37" t="s">
        <v>8334</v>
      </c>
      <c r="B269" s="11"/>
      <c r="C269" s="11">
        <v>290</v>
      </c>
      <c r="D269" s="11"/>
      <c r="E269" s="11">
        <v>10982</v>
      </c>
      <c r="F269" s="11">
        <v>11272</v>
      </c>
    </row>
    <row r="270" spans="1:6" x14ac:dyDescent="0.35">
      <c r="A270" s="37" t="s">
        <v>8335</v>
      </c>
      <c r="B270" s="11"/>
      <c r="C270" s="11">
        <v>474</v>
      </c>
      <c r="D270" s="11"/>
      <c r="E270" s="11"/>
      <c r="F270" s="11">
        <v>474</v>
      </c>
    </row>
    <row r="271" spans="1:6" x14ac:dyDescent="0.35">
      <c r="A271" s="37" t="s">
        <v>8336</v>
      </c>
      <c r="B271" s="11"/>
      <c r="C271" s="11">
        <v>427</v>
      </c>
      <c r="D271" s="11"/>
      <c r="E271" s="11">
        <v>525</v>
      </c>
      <c r="F271" s="11">
        <v>952</v>
      </c>
    </row>
    <row r="272" spans="1:6" x14ac:dyDescent="0.35">
      <c r="A272" s="37" t="s">
        <v>8337</v>
      </c>
      <c r="B272" s="11"/>
      <c r="C272" s="11"/>
      <c r="D272" s="11"/>
      <c r="E272" s="11">
        <v>1728</v>
      </c>
      <c r="F272" s="11">
        <v>1728</v>
      </c>
    </row>
    <row r="273" spans="1:6" x14ac:dyDescent="0.35">
      <c r="A273" s="37" t="s">
        <v>8338</v>
      </c>
      <c r="B273" s="11"/>
      <c r="C273" s="11">
        <v>299</v>
      </c>
      <c r="D273" s="11"/>
      <c r="E273" s="11"/>
      <c r="F273" s="11">
        <v>299</v>
      </c>
    </row>
    <row r="274" spans="1:6" x14ac:dyDescent="0.35">
      <c r="A274" s="37" t="s">
        <v>8339</v>
      </c>
      <c r="B274" s="11">
        <v>46</v>
      </c>
      <c r="C274" s="11">
        <v>460</v>
      </c>
      <c r="D274" s="11"/>
      <c r="E274" s="11">
        <v>2199</v>
      </c>
      <c r="F274" s="11">
        <v>2705</v>
      </c>
    </row>
    <row r="275" spans="1:6" x14ac:dyDescent="0.35">
      <c r="A275" s="37" t="s">
        <v>8340</v>
      </c>
      <c r="B275" s="11"/>
      <c r="C275" s="11">
        <v>33</v>
      </c>
      <c r="D275" s="11"/>
      <c r="E275" s="11"/>
      <c r="F275" s="11">
        <v>33</v>
      </c>
    </row>
    <row r="276" spans="1:6" x14ac:dyDescent="0.35">
      <c r="A276" s="37" t="s">
        <v>8341</v>
      </c>
      <c r="B276" s="11"/>
      <c r="C276" s="11"/>
      <c r="D276" s="11"/>
      <c r="E276" s="11">
        <v>3963</v>
      </c>
      <c r="F276" s="11">
        <v>3963</v>
      </c>
    </row>
    <row r="277" spans="1:6" x14ac:dyDescent="0.35">
      <c r="A277" s="37" t="s">
        <v>8342</v>
      </c>
      <c r="B277" s="11"/>
      <c r="C277" s="11">
        <v>38</v>
      </c>
      <c r="D277" s="11"/>
      <c r="E277" s="11"/>
      <c r="F277" s="11">
        <v>38</v>
      </c>
    </row>
    <row r="278" spans="1:6" x14ac:dyDescent="0.35">
      <c r="A278" s="37" t="s">
        <v>8343</v>
      </c>
      <c r="B278" s="11"/>
      <c r="C278" s="11">
        <v>1806</v>
      </c>
      <c r="D278" s="11"/>
      <c r="E278" s="11">
        <v>10994</v>
      </c>
      <c r="F278" s="11">
        <v>12800</v>
      </c>
    </row>
    <row r="279" spans="1:6" x14ac:dyDescent="0.35">
      <c r="A279" s="37" t="s">
        <v>8344</v>
      </c>
      <c r="B279" s="11"/>
      <c r="C279" s="11">
        <v>34</v>
      </c>
      <c r="D279" s="11"/>
      <c r="E279" s="11"/>
      <c r="F279" s="11">
        <v>34</v>
      </c>
    </row>
    <row r="280" spans="1:6" x14ac:dyDescent="0.35">
      <c r="A280" s="37" t="s">
        <v>8345</v>
      </c>
      <c r="B280" s="11"/>
      <c r="C280" s="11">
        <v>1947</v>
      </c>
      <c r="D280" s="11">
        <v>173</v>
      </c>
      <c r="E280" s="11">
        <v>25994</v>
      </c>
      <c r="F280" s="11">
        <v>28114</v>
      </c>
    </row>
    <row r="281" spans="1:6" x14ac:dyDescent="0.35">
      <c r="A281" s="37" t="s">
        <v>8346</v>
      </c>
      <c r="B281" s="11"/>
      <c r="C281" s="11"/>
      <c r="D281" s="11"/>
      <c r="E281" s="11">
        <v>2345</v>
      </c>
      <c r="F281" s="11">
        <v>2345</v>
      </c>
    </row>
    <row r="282" spans="1:6" x14ac:dyDescent="0.35">
      <c r="A282" s="37" t="s">
        <v>8347</v>
      </c>
      <c r="B282" s="11"/>
      <c r="C282" s="11"/>
      <c r="D282" s="11"/>
      <c r="E282" s="11">
        <v>28370</v>
      </c>
      <c r="F282" s="11">
        <v>28370</v>
      </c>
    </row>
    <row r="283" spans="1:6" x14ac:dyDescent="0.35">
      <c r="A283" s="37" t="s">
        <v>8348</v>
      </c>
      <c r="B283" s="11"/>
      <c r="C283" s="11">
        <v>27</v>
      </c>
      <c r="D283" s="11"/>
      <c r="E283" s="11"/>
      <c r="F283" s="11">
        <v>27</v>
      </c>
    </row>
    <row r="284" spans="1:6" x14ac:dyDescent="0.35">
      <c r="A284" s="37" t="s">
        <v>8349</v>
      </c>
      <c r="B284" s="11"/>
      <c r="C284" s="11"/>
      <c r="D284" s="11"/>
      <c r="E284" s="11">
        <v>20246</v>
      </c>
      <c r="F284" s="11">
        <v>20246</v>
      </c>
    </row>
    <row r="285" spans="1:6" x14ac:dyDescent="0.35">
      <c r="A285" s="37" t="s">
        <v>8350</v>
      </c>
      <c r="B285" s="11">
        <v>313</v>
      </c>
      <c r="C285" s="11"/>
      <c r="D285" s="11"/>
      <c r="E285" s="11"/>
      <c r="F285" s="11">
        <v>313</v>
      </c>
    </row>
    <row r="286" spans="1:6" x14ac:dyDescent="0.35">
      <c r="A286" s="37" t="s">
        <v>8351</v>
      </c>
      <c r="B286" s="11"/>
      <c r="C286" s="11"/>
      <c r="D286" s="11"/>
      <c r="E286" s="11">
        <v>1950</v>
      </c>
      <c r="F286" s="11">
        <v>1950</v>
      </c>
    </row>
    <row r="287" spans="1:6" x14ac:dyDescent="0.35">
      <c r="A287" s="37" t="s">
        <v>8352</v>
      </c>
      <c r="B287" s="11"/>
      <c r="C287" s="11"/>
      <c r="D287" s="11">
        <v>16</v>
      </c>
      <c r="E287" s="11">
        <v>11853</v>
      </c>
      <c r="F287" s="11">
        <v>11869</v>
      </c>
    </row>
    <row r="288" spans="1:6" x14ac:dyDescent="0.35">
      <c r="A288" s="37" t="s">
        <v>8353</v>
      </c>
      <c r="B288" s="11">
        <v>2468</v>
      </c>
      <c r="C288" s="11">
        <v>1</v>
      </c>
      <c r="D288" s="11"/>
      <c r="E288" s="11">
        <v>10884</v>
      </c>
      <c r="F288" s="11">
        <v>13353</v>
      </c>
    </row>
    <row r="289" spans="1:6" x14ac:dyDescent="0.35">
      <c r="A289" s="37" t="s">
        <v>8354</v>
      </c>
      <c r="B289" s="11">
        <v>474</v>
      </c>
      <c r="C289" s="11">
        <v>940</v>
      </c>
      <c r="D289" s="11">
        <v>41</v>
      </c>
      <c r="E289" s="11">
        <v>14610</v>
      </c>
      <c r="F289" s="11">
        <v>16065</v>
      </c>
    </row>
    <row r="290" spans="1:6" x14ac:dyDescent="0.35">
      <c r="A290" s="37" t="s">
        <v>8355</v>
      </c>
      <c r="B290" s="11"/>
      <c r="C290" s="11"/>
      <c r="D290" s="11"/>
      <c r="E290" s="11">
        <v>34847</v>
      </c>
      <c r="F290" s="11">
        <v>34847</v>
      </c>
    </row>
    <row r="291" spans="1:6" x14ac:dyDescent="0.35">
      <c r="A291" s="37" t="s">
        <v>8356</v>
      </c>
      <c r="B291" s="11"/>
      <c r="C291" s="11"/>
      <c r="D291" s="11"/>
      <c r="E291" s="11">
        <v>5099</v>
      </c>
      <c r="F291" s="11">
        <v>5099</v>
      </c>
    </row>
    <row r="292" spans="1:6" x14ac:dyDescent="0.35">
      <c r="A292" s="37" t="s">
        <v>8357</v>
      </c>
      <c r="B292" s="11">
        <v>9</v>
      </c>
      <c r="C292" s="11">
        <v>149</v>
      </c>
      <c r="D292" s="11"/>
      <c r="E292" s="11"/>
      <c r="F292" s="11">
        <v>158</v>
      </c>
    </row>
    <row r="293" spans="1:6" x14ac:dyDescent="0.35">
      <c r="A293" s="37" t="s">
        <v>8358</v>
      </c>
      <c r="B293" s="11"/>
      <c r="C293" s="11">
        <v>3291</v>
      </c>
      <c r="D293" s="11"/>
      <c r="E293" s="11"/>
      <c r="F293" s="11">
        <v>3291</v>
      </c>
    </row>
    <row r="294" spans="1:6" x14ac:dyDescent="0.35">
      <c r="A294" s="37" t="s">
        <v>8359</v>
      </c>
      <c r="B294" s="11">
        <v>4691</v>
      </c>
      <c r="C294" s="11">
        <v>4352</v>
      </c>
      <c r="D294" s="11"/>
      <c r="E294" s="11">
        <v>4919</v>
      </c>
      <c r="F294" s="11">
        <v>13962</v>
      </c>
    </row>
    <row r="295" spans="1:6" x14ac:dyDescent="0.35">
      <c r="A295" s="37" t="s">
        <v>8360</v>
      </c>
      <c r="B295" s="11">
        <v>310</v>
      </c>
      <c r="C295" s="11">
        <v>122</v>
      </c>
      <c r="D295" s="11"/>
      <c r="E295" s="11"/>
      <c r="F295" s="11">
        <v>432</v>
      </c>
    </row>
    <row r="296" spans="1:6" x14ac:dyDescent="0.35">
      <c r="A296" s="37" t="s">
        <v>8361</v>
      </c>
      <c r="B296" s="11">
        <v>183</v>
      </c>
      <c r="C296" s="11"/>
      <c r="D296" s="11"/>
      <c r="E296" s="11"/>
      <c r="F296" s="11">
        <v>183</v>
      </c>
    </row>
    <row r="297" spans="1:6" x14ac:dyDescent="0.35">
      <c r="A297" s="10" t="s">
        <v>8310</v>
      </c>
      <c r="B297" s="11">
        <v>9530</v>
      </c>
      <c r="C297" s="11">
        <v>27096</v>
      </c>
      <c r="D297" s="11">
        <v>1801</v>
      </c>
      <c r="E297" s="11">
        <v>424819</v>
      </c>
      <c r="F297" s="11">
        <v>463246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KickStarterData</vt:lpstr>
      <vt:lpstr>By Category - HW</vt:lpstr>
      <vt:lpstr>By SubCategory - HW</vt:lpstr>
      <vt:lpstr>By Created Date - HW</vt:lpstr>
      <vt:lpstr>By Goal - Bonus</vt:lpstr>
      <vt:lpstr>Reg Period Vs PercFund - Report</vt:lpstr>
      <vt:lpstr>Data subset Pivot - Report</vt:lpstr>
      <vt:lpstr>Summary - Report</vt:lpstr>
      <vt:lpstr>Backer Counts - Report</vt:lpstr>
      <vt:lpstr>TableBonus</vt:lpstr>
      <vt:lpstr>TableKickStart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Ganesh G</cp:lastModifiedBy>
  <dcterms:created xsi:type="dcterms:W3CDTF">2017-04-20T15:17:24Z</dcterms:created>
  <dcterms:modified xsi:type="dcterms:W3CDTF">2019-09-07T02:54:46Z</dcterms:modified>
</cp:coreProperties>
</file>