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/Dropbox/Autocracies-HRA-ratification/shiva-files/"/>
    </mc:Choice>
  </mc:AlternateContent>
  <xr:revisionPtr revIDLastSave="0" documentId="13_ncr:1_{3E1791C0-71D6-EE47-809B-5082BD710F1D}" xr6:coauthVersionLast="36" xr6:coauthVersionMax="36" xr10:uidLastSave="{00000000-0000-0000-0000-000000000000}"/>
  <bookViews>
    <workbookView xWindow="3180" yWindow="2040" windowWidth="27640" windowHeight="16940" activeTab="2" xr2:uid="{58224058-40DF-7C4C-B6D1-FB9F97AE20DC}"/>
  </bookViews>
  <sheets>
    <sheet name="Sheet1" sheetId="1" r:id="rId1"/>
    <sheet name="Sheet2" sheetId="2" r:id="rId2"/>
    <sheet name="ratification-track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31" i="1" l="1"/>
  <c r="I32" i="1"/>
  <c r="I30" i="1"/>
  <c r="J27" i="1"/>
  <c r="H28" i="1"/>
  <c r="H27" i="1"/>
  <c r="H26" i="1"/>
  <c r="H25" i="1"/>
  <c r="H23" i="1"/>
  <c r="G26" i="1"/>
  <c r="G24" i="1"/>
  <c r="G23" i="1"/>
  <c r="E3" i="2" l="1"/>
  <c r="E4" i="2"/>
  <c r="E5" i="2"/>
  <c r="E6" i="2"/>
  <c r="E7" i="2"/>
  <c r="E8" i="2"/>
  <c r="E13" i="2"/>
  <c r="E11" i="2"/>
  <c r="E18" i="2"/>
  <c r="E16" i="2"/>
  <c r="E12" i="2"/>
  <c r="E14" i="2"/>
  <c r="E15" i="2"/>
  <c r="E17" i="2"/>
  <c r="E10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Jana von Stein</author>
  </authors>
  <commentList>
    <comment ref="B31" authorId="0" shapeId="0" xr:uid="{8482EB04-0123-434B-B271-8A6832BE910F}">
      <text>
        <r>
          <rPr>
            <b/>
            <sz val="10"/>
            <color rgb="FF000000"/>
            <rFont val="Tahoma"/>
            <family val="2"/>
          </rPr>
          <t>Jana von Stein: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ignore for now
</t>
        </r>
      </text>
    </comment>
    <comment ref="B32" authorId="0" shapeId="0" xr:uid="{BF3FF4F2-F884-B140-8817-E4D3F446B64E}">
      <text>
        <r>
          <rPr>
            <b/>
            <sz val="10"/>
            <color rgb="FF000000"/>
            <rFont val="Tahoma"/>
            <family val="2"/>
          </rPr>
          <t>Jana von Stein: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ignore for now</t>
        </r>
      </text>
    </comment>
    <comment ref="B33" authorId="0" shapeId="0" xr:uid="{8595E759-A1D9-024D-9C34-AEC63F600315}">
      <text>
        <r>
          <rPr>
            <b/>
            <sz val="10"/>
            <color rgb="FF000000"/>
            <rFont val="Tahoma"/>
            <family val="2"/>
          </rPr>
          <t>Jana von Stein: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ignore for now</t>
        </r>
      </text>
    </comment>
    <comment ref="B34" authorId="0" shapeId="0" xr:uid="{47A5E5DE-3124-B349-B9D8-719489627267}">
      <text>
        <r>
          <rPr>
            <b/>
            <sz val="10"/>
            <color rgb="FF000000"/>
            <rFont val="Tahoma"/>
            <family val="2"/>
          </rPr>
          <t>Jana von Stein: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ignore for now</t>
        </r>
      </text>
    </comment>
    <comment ref="B35" authorId="0" shapeId="0" xr:uid="{016C4BDA-80F7-734E-B5FC-B4741A98E913}">
      <text>
        <r>
          <rPr>
            <b/>
            <sz val="10"/>
            <color rgb="FF000000"/>
            <rFont val="Tahoma"/>
            <family val="2"/>
          </rPr>
          <t>Jana von Stein: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ignore for now</t>
        </r>
      </text>
    </comment>
    <comment ref="B36" authorId="0" shapeId="0" xr:uid="{12708C17-BAEA-2C46-A7B3-ECDADE09B080}">
      <text>
        <r>
          <rPr>
            <b/>
            <sz val="10"/>
            <color rgb="FF000000"/>
            <rFont val="Tahoma"/>
            <family val="2"/>
          </rPr>
          <t>Jana von Stein: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ignore for now</t>
        </r>
      </text>
    </comment>
  </commentList>
</comments>
</file>

<file path=xl/sharedStrings.xml><?xml version="1.0" encoding="utf-8"?>
<sst xmlns="http://schemas.openxmlformats.org/spreadsheetml/2006/main" count="187" uniqueCount="143">
  <si>
    <t>Bolivia</t>
  </si>
  <si>
    <t>Dominica</t>
  </si>
  <si>
    <t>CAT</t>
  </si>
  <si>
    <t>CESCR</t>
  </si>
  <si>
    <t>Dom Rep</t>
  </si>
  <si>
    <t>CED</t>
  </si>
  <si>
    <t>Ecuador</t>
  </si>
  <si>
    <t>Guatemala</t>
  </si>
  <si>
    <t>Haiti</t>
  </si>
  <si>
    <t>Nicaragua</t>
  </si>
  <si>
    <t>Venezuela</t>
  </si>
  <si>
    <t xml:space="preserve">El Salvador </t>
  </si>
  <si>
    <t>Cuba</t>
  </si>
  <si>
    <t>CCPR</t>
  </si>
  <si>
    <t>$95mil</t>
  </si>
  <si>
    <t>$15mil</t>
  </si>
  <si>
    <t>24.5 mil</t>
  </si>
  <si>
    <t>11 mil</t>
  </si>
  <si>
    <t>Colombia</t>
  </si>
  <si>
    <t>ratified everything</t>
  </si>
  <si>
    <t>Philippines</t>
  </si>
  <si>
    <t>Indonesia</t>
  </si>
  <si>
    <t>Egypt</t>
  </si>
  <si>
    <t>Ethiopia</t>
  </si>
  <si>
    <t>Yemen</t>
  </si>
  <si>
    <t>Zimbabwe</t>
  </si>
  <si>
    <t>S Sudan</t>
  </si>
  <si>
    <t>CERD, ICCPR, ICESCR, CED</t>
  </si>
  <si>
    <t>Tajikistan</t>
  </si>
  <si>
    <t>Myanmar</t>
  </si>
  <si>
    <t>CERD,CAT,ICCPR</t>
  </si>
  <si>
    <t>Kyrgyz</t>
  </si>
  <si>
    <t>Thailand</t>
  </si>
  <si>
    <t xml:space="preserve"> </t>
  </si>
  <si>
    <t>Congo (Dem Rep)</t>
  </si>
  <si>
    <t xml:space="preserve">Congo    </t>
  </si>
  <si>
    <t>Oman</t>
  </si>
  <si>
    <t>ICCPR</t>
  </si>
  <si>
    <t>Fiji</t>
  </si>
  <si>
    <t>ICCPR (1 Aug 2018)</t>
  </si>
  <si>
    <t>Mauritius</t>
  </si>
  <si>
    <t>Turkmenistan</t>
  </si>
  <si>
    <t>Malawi</t>
  </si>
  <si>
    <t>Gambia</t>
  </si>
  <si>
    <t>Vietnam</t>
  </si>
  <si>
    <t>Qatar</t>
  </si>
  <si>
    <t>ICCPR: 21 May 2018</t>
  </si>
  <si>
    <t>ICESCR:21 May 2018</t>
  </si>
  <si>
    <t>Mexico</t>
  </si>
  <si>
    <t>Hgh court</t>
  </si>
  <si>
    <t>Lower court</t>
  </si>
  <si>
    <t>Accountability</t>
  </si>
  <si>
    <t>Costa Rica</t>
  </si>
  <si>
    <t>El Salvador</t>
  </si>
  <si>
    <t>Honduras</t>
  </si>
  <si>
    <t>Panama</t>
  </si>
  <si>
    <t>Argentina</t>
  </si>
  <si>
    <t>Chile</t>
  </si>
  <si>
    <t>Paraguay</t>
  </si>
  <si>
    <t>Peru</t>
  </si>
  <si>
    <t>Uruguay</t>
  </si>
  <si>
    <t>Average</t>
  </si>
  <si>
    <t>Angola</t>
  </si>
  <si>
    <t>CERD (2019)</t>
  </si>
  <si>
    <t>Singapore</t>
  </si>
  <si>
    <t>CAT (11 Oct 2016)</t>
  </si>
  <si>
    <t>CAT (9 Jun 2020)</t>
  </si>
  <si>
    <t>Genocide (8 Jul 2019)</t>
  </si>
  <si>
    <t>Genocide (26 Dec 2018)</t>
  </si>
  <si>
    <t>CAT (28 Sep 2018)</t>
  </si>
  <si>
    <t xml:space="preserve"> ICESCR (9 Jun 2020)</t>
  </si>
  <si>
    <t>CED (12 Jun 2020)</t>
  </si>
  <si>
    <t>Country</t>
  </si>
  <si>
    <t>Treaty/date</t>
  </si>
  <si>
    <r>
      <t>2 Jan 2003.</t>
    </r>
    <r>
      <rPr>
        <b/>
        <sz val="12"/>
        <color rgb="FF000000"/>
        <rFont val="Arial"/>
        <family val="2"/>
      </rPr>
      <t xml:space="preserve"> Oman </t>
    </r>
    <r>
      <rPr>
        <sz val="12"/>
        <color rgb="FF000000"/>
        <rFont val="Arial"/>
        <family val="2"/>
      </rPr>
      <t>International Convention on the Elimination of All Forms of Racial Discrimination (I hadn’t mentioned this one before; if you have any clues as to which places are the best to tackle, e.g., gov’t websites or news sources, it would be great to see if they’re available.</t>
    </r>
  </si>
  <si>
    <r>
      <t>7 Feb 2006</t>
    </r>
    <r>
      <rPr>
        <sz val="12"/>
        <color rgb="FF000000"/>
        <rFont val="Arial"/>
        <family val="2"/>
      </rPr>
      <t>. Oman Convention on the Elimination of All Forms of Discrimination against Women (I hadn’t mentioned this one before; if you have any clues as to which places are the best to tackle, e.g., gov’t websites or news sources, it would be great to see if they’re available.</t>
    </r>
  </si>
  <si>
    <r>
      <t>29 Apr 2009.</t>
    </r>
    <r>
      <rPr>
        <sz val="12"/>
        <color rgb="FF000000"/>
        <rFont val="Arial"/>
        <family val="2"/>
      </rPr>
      <t> Convention on the Elimination of All Forms of Discrimination Against Women</t>
    </r>
  </si>
  <si>
    <r>
      <t>11 Jan 2000.</t>
    </r>
    <r>
      <rPr>
        <sz val="12"/>
        <color rgb="FF000000"/>
        <rFont val="Arial"/>
        <family val="2"/>
      </rPr>
      <t> Convention Against Torture</t>
    </r>
  </si>
  <si>
    <t>ICESCR:1 Aug 2018</t>
  </si>
  <si>
    <t>Comoros</t>
  </si>
  <si>
    <t>CAT (25 May 2017)</t>
  </si>
  <si>
    <t>South Sudan</t>
  </si>
  <si>
    <t>Genocide (14 July 2017)</t>
  </si>
  <si>
    <t>CEDAW 30 Apr 2015</t>
  </si>
  <si>
    <t>CRC 23 Jan 2015</t>
  </si>
  <si>
    <t>Sudan</t>
  </si>
  <si>
    <t>CAT (10 Aug 2021)</t>
  </si>
  <si>
    <t>Kazakhstan</t>
  </si>
  <si>
    <t>ICCPR death pen (23 Sep 2020)</t>
  </si>
  <si>
    <t>Somalia</t>
  </si>
  <si>
    <t>CMW (20 Sep 2017 /28 Sep 2018)</t>
  </si>
  <si>
    <t>Rights of Child 27 Sep 2019 </t>
  </si>
  <si>
    <t>Guinea</t>
  </si>
  <si>
    <t>Pakistan</t>
  </si>
  <si>
    <t>Ivory Coast</t>
  </si>
  <si>
    <t>Smuggling Migrants 2017</t>
  </si>
  <si>
    <t xml:space="preserve">CED  20 Sep 2017/28 Sep 2018 </t>
  </si>
  <si>
    <t>CED 14 Jul 2017 a</t>
  </si>
  <si>
    <t>CED (10 Aug 2021 a)</t>
  </si>
  <si>
    <t>Disabilities (30 Sep 2015 a)</t>
  </si>
  <si>
    <t>Disabilities ( 6 Jul 2015 a)</t>
  </si>
  <si>
    <t>Disabilities ( 5 Feb 2015 )</t>
  </si>
  <si>
    <t>Brunei</t>
  </si>
  <si>
    <t>Disabilities (11 Apr 2016 )</t>
  </si>
  <si>
    <t>Disabilities (11 Oct 2016 )</t>
  </si>
  <si>
    <t>Libya</t>
  </si>
  <si>
    <t>Disabilities (13 Feb 2018)</t>
  </si>
  <si>
    <t>Disabilities(21 Sep 2011/16 May 2019 )</t>
  </si>
  <si>
    <t>Disabilities ( 6 Aug 2019 )</t>
  </si>
  <si>
    <t>Botswana</t>
  </si>
  <si>
    <t>Disabilities (12 Jul 2021 a)</t>
  </si>
  <si>
    <t>Uzbekistan</t>
  </si>
  <si>
    <t>Disabilities (28 Jun 2021 )</t>
  </si>
  <si>
    <t>Kyrgyz Rep</t>
  </si>
  <si>
    <t>ICESCR: International Covenant on Social, Cultural &amp; Economic Rights</t>
  </si>
  <si>
    <t>CERD: Convention on Elimination of Racial Discrimination</t>
  </si>
  <si>
    <t>CAT: Convention Against Torture</t>
  </si>
  <si>
    <t>Central African Rep</t>
  </si>
  <si>
    <t>CED: Convention on Enforced Disappearances</t>
  </si>
  <si>
    <t>Genocide: Convention Against Genocide</t>
  </si>
  <si>
    <t>CERD (sig: 19 Oct 2015/ rat: 27 Nov 2017)</t>
  </si>
  <si>
    <t>ICESCR (sig: 15 Jul 2015/rat: 6 Oct 2017)</t>
  </si>
  <si>
    <t>CAT (sig: 7 Nov 2013, rat: 5 Feb 2015)</t>
  </si>
  <si>
    <t>ICCPR: International Covanant on Civil &amp; Political Rights</t>
  </si>
  <si>
    <t>CAT (sig: 24 Sep 2013/rat: 2 Oct 2019)</t>
  </si>
  <si>
    <t>CAT 30 Apr 2015</t>
  </si>
  <si>
    <t>CAT (17 Mar 2016)</t>
  </si>
  <si>
    <t>Mali</t>
  </si>
  <si>
    <t>Statless Persons (27 May 2016)</t>
  </si>
  <si>
    <t>Stateless Persons: Convention on the Reduction of Statelessness</t>
  </si>
  <si>
    <t>Dem Rep Congo</t>
  </si>
  <si>
    <t>Statless Persons (27 Sep 2018)</t>
  </si>
  <si>
    <t>Statless Persons (7 Oct 2019)</t>
  </si>
  <si>
    <t>CERD (2 Oct 2019)</t>
  </si>
  <si>
    <t>Refugees (10 Dec 2018)</t>
  </si>
  <si>
    <t>Refugees: Protocol Relating to the Status of Refugees</t>
  </si>
  <si>
    <t>Protocol II, Geneva (sig: 7 Oct 10 2019, rat 7 Apr 2020)</t>
  </si>
  <si>
    <t>Protcol II, Geneva: Proocol 2 to Geneva Convention</t>
  </si>
  <si>
    <t>CRC 8 Apr 2016 a</t>
  </si>
  <si>
    <t> Convention CRC 1 Oct 2015 </t>
  </si>
  <si>
    <t xml:space="preserve">CRC 17 Nov 2016 </t>
  </si>
  <si>
    <t xml:space="preserve">CRC 27 Sep 2019 </t>
  </si>
  <si>
    <t>CRC: Convention on Rights of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</si>
</sst>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4"/>
      <color rgb="FF524E4E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b/>
      <sz val="12"/>
      <color rgb="FFFF0000"/>
      <name val="Avenir Book"/>
      <family val="2"/>
    </font>
    <font>
      <sz val="12"/>
      <color rgb="FFFF0000"/>
      <name val="Avenir Book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6" fontId="0" fillId="0" borderId="0" xfId="0" applyNumberFormat="1"/>
    <xf numFmtId="8" fontId="0" fillId="0" borderId="0" xfId="0" applyNumberFormat="1"/>
    <xf numFmtId="0" fontId="1" fillId="0" borderId="0" xfId="0" applyFont="1"/>
    <xf numFmtId="16" fontId="1" fillId="0" borderId="0" xfId="0" applyNumberFormat="1" applyFont="1"/>
    <xf numFmtId="15" fontId="1" fillId="0" borderId="0" xfId="0" applyNumberFormat="1" applyFont="1"/>
    <xf numFmtId="164" fontId="0" fillId="0" borderId="0" xfId="0" applyNumberForma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16" fontId="6" fillId="0" borderId="0" xfId="0" applyNumberFormat="1" applyFont="1"/>
    <xf numFmtId="15" fontId="6" fillId="0" borderId="0" xfId="0" applyNumberFormat="1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0849-3463-F842-AA56-599644FE02A2}">
  <dimension ref="A2:K33"/>
  <sheetViews>
    <sheetView workbookViewId="0">
      <selection activeCell="B2" sqref="B2"/>
    </sheetView>
  </sheetViews>
  <sheetFormatPr baseColWidth="10" defaultRowHeight="16" x14ac:dyDescent="0.2"/>
  <cols>
    <col min="9" max="9" width="29.6640625" customWidth="1"/>
    <col min="10" max="10" width="21.83203125" customWidth="1"/>
  </cols>
  <sheetData>
    <row r="2" spans="1:11" x14ac:dyDescent="0.2">
      <c r="A2" t="s">
        <v>1</v>
      </c>
      <c r="B2" t="s">
        <v>2</v>
      </c>
      <c r="C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5</v>
      </c>
    </row>
    <row r="5" spans="1:11" ht="19" x14ac:dyDescent="0.25">
      <c r="A5" t="s">
        <v>6</v>
      </c>
      <c r="B5" t="s">
        <v>5</v>
      </c>
      <c r="H5" s="4"/>
      <c r="I5" s="4"/>
    </row>
    <row r="6" spans="1:11" ht="19" x14ac:dyDescent="0.25">
      <c r="A6" s="1" t="s">
        <v>7</v>
      </c>
      <c r="B6" s="1" t="s">
        <v>5</v>
      </c>
      <c r="E6" t="s">
        <v>14</v>
      </c>
      <c r="H6">
        <f>149.94*2</f>
        <v>299.88</v>
      </c>
      <c r="J6" s="5"/>
    </row>
    <row r="7" spans="1:11" ht="19" x14ac:dyDescent="0.25">
      <c r="A7" s="1" t="s">
        <v>8</v>
      </c>
      <c r="B7" s="1" t="s">
        <v>2</v>
      </c>
      <c r="C7" s="1" t="s">
        <v>5</v>
      </c>
      <c r="E7" s="3" t="s">
        <v>16</v>
      </c>
      <c r="J7" s="4"/>
    </row>
    <row r="8" spans="1:11" ht="19" x14ac:dyDescent="0.25">
      <c r="A8" t="s">
        <v>9</v>
      </c>
      <c r="B8" t="s">
        <v>5</v>
      </c>
      <c r="J8" s="6"/>
    </row>
    <row r="9" spans="1:11" ht="19" x14ac:dyDescent="0.25">
      <c r="A9" t="s">
        <v>10</v>
      </c>
      <c r="B9" t="s">
        <v>5</v>
      </c>
      <c r="E9" t="s">
        <v>15</v>
      </c>
      <c r="J9" s="4"/>
    </row>
    <row r="10" spans="1:11" ht="19" x14ac:dyDescent="0.25">
      <c r="A10" s="1" t="s">
        <v>11</v>
      </c>
      <c r="B10" s="1" t="s">
        <v>5</v>
      </c>
      <c r="E10" t="s">
        <v>17</v>
      </c>
      <c r="J10" s="6"/>
    </row>
    <row r="11" spans="1:11" ht="19" x14ac:dyDescent="0.25">
      <c r="A11" t="s">
        <v>12</v>
      </c>
      <c r="B11" t="s">
        <v>13</v>
      </c>
      <c r="E11" s="2">
        <v>225</v>
      </c>
      <c r="J11" s="4"/>
      <c r="K11" s="4"/>
    </row>
    <row r="12" spans="1:11" ht="19" x14ac:dyDescent="0.25">
      <c r="J12" s="4"/>
    </row>
    <row r="13" spans="1:11" ht="19" x14ac:dyDescent="0.25">
      <c r="J13" s="4"/>
      <c r="K13" s="4"/>
    </row>
    <row r="17" spans="1:10" x14ac:dyDescent="0.2">
      <c r="A17" t="s">
        <v>29</v>
      </c>
      <c r="B17" t="s">
        <v>30</v>
      </c>
    </row>
    <row r="18" spans="1:10" x14ac:dyDescent="0.2">
      <c r="A18" t="s">
        <v>31</v>
      </c>
      <c r="B18" t="s">
        <v>5</v>
      </c>
      <c r="I18" s="8" t="s">
        <v>74</v>
      </c>
    </row>
    <row r="19" spans="1:10" x14ac:dyDescent="0.2">
      <c r="A19" t="s">
        <v>10</v>
      </c>
      <c r="B19" t="s">
        <v>5</v>
      </c>
      <c r="C19" s="2">
        <v>205</v>
      </c>
      <c r="I19" s="8" t="s">
        <v>75</v>
      </c>
    </row>
    <row r="20" spans="1:10" x14ac:dyDescent="0.2">
      <c r="A20" t="s">
        <v>18</v>
      </c>
      <c r="B20" t="s">
        <v>19</v>
      </c>
      <c r="C20" s="2">
        <v>413</v>
      </c>
      <c r="I20" s="8" t="s">
        <v>76</v>
      </c>
    </row>
    <row r="21" spans="1:10" x14ac:dyDescent="0.2">
      <c r="A21" t="s">
        <v>20</v>
      </c>
      <c r="B21" t="s">
        <v>5</v>
      </c>
      <c r="C21" s="2">
        <v>153</v>
      </c>
      <c r="I21" s="8" t="s">
        <v>77</v>
      </c>
    </row>
    <row r="22" spans="1:10" x14ac:dyDescent="0.2">
      <c r="A22" t="s">
        <v>21</v>
      </c>
      <c r="B22" t="s">
        <v>5</v>
      </c>
      <c r="C22" s="2">
        <v>96</v>
      </c>
    </row>
    <row r="23" spans="1:10" x14ac:dyDescent="0.2">
      <c r="A23" t="s">
        <v>22</v>
      </c>
      <c r="B23" t="s">
        <v>5</v>
      </c>
      <c r="C23" s="2">
        <v>114</v>
      </c>
      <c r="G23">
        <f>15+(15*0.1)</f>
        <v>16.5</v>
      </c>
      <c r="H23">
        <f>140+(140*0.2)</f>
        <v>168</v>
      </c>
    </row>
    <row r="24" spans="1:10" x14ac:dyDescent="0.2">
      <c r="A24" t="s">
        <v>23</v>
      </c>
      <c r="B24" t="s">
        <v>5</v>
      </c>
      <c r="C24" s="2">
        <v>278</v>
      </c>
      <c r="G24">
        <f>125+(125*0.2)</f>
        <v>150</v>
      </c>
      <c r="H24">
        <v>30</v>
      </c>
    </row>
    <row r="25" spans="1:10" x14ac:dyDescent="0.2">
      <c r="A25" t="s">
        <v>24</v>
      </c>
      <c r="B25" t="s">
        <v>5</v>
      </c>
      <c r="C25" s="3">
        <v>36.4</v>
      </c>
      <c r="G25">
        <v>30</v>
      </c>
      <c r="H25">
        <f>H23+H24</f>
        <v>198</v>
      </c>
    </row>
    <row r="26" spans="1:10" x14ac:dyDescent="0.2">
      <c r="A26" t="s">
        <v>25</v>
      </c>
      <c r="B26" t="s">
        <v>2</v>
      </c>
      <c r="C26" s="2">
        <v>139.5</v>
      </c>
      <c r="G26">
        <f>SUM(G23:G25)</f>
        <v>196.5</v>
      </c>
      <c r="H26">
        <f>1336.85/4</f>
        <v>334.21249999999998</v>
      </c>
    </row>
    <row r="27" spans="1:10" x14ac:dyDescent="0.2">
      <c r="A27" t="s">
        <v>26</v>
      </c>
      <c r="B27" t="s">
        <v>27</v>
      </c>
      <c r="C27" s="2">
        <v>102</v>
      </c>
      <c r="H27">
        <f>52828.1/112</f>
        <v>471.67946428571429</v>
      </c>
      <c r="J27">
        <f>145/2</f>
        <v>72.5</v>
      </c>
    </row>
    <row r="28" spans="1:10" x14ac:dyDescent="0.2">
      <c r="A28" t="s">
        <v>34</v>
      </c>
      <c r="B28" t="s">
        <v>5</v>
      </c>
      <c r="H28">
        <f>3773.44/8</f>
        <v>471.68</v>
      </c>
    </row>
    <row r="29" spans="1:10" x14ac:dyDescent="0.2">
      <c r="A29" t="s">
        <v>28</v>
      </c>
      <c r="B29" t="s">
        <v>5</v>
      </c>
    </row>
    <row r="30" spans="1:10" x14ac:dyDescent="0.2">
      <c r="A30" t="s">
        <v>32</v>
      </c>
      <c r="B30" t="s">
        <v>5</v>
      </c>
      <c r="I30">
        <f>129</f>
        <v>129</v>
      </c>
    </row>
    <row r="31" spans="1:10" x14ac:dyDescent="0.2">
      <c r="A31" t="s">
        <v>35</v>
      </c>
      <c r="B31" t="s">
        <v>5</v>
      </c>
      <c r="I31">
        <f>140+(125*0.33)+30</f>
        <v>211.25</v>
      </c>
    </row>
    <row r="32" spans="1:10" x14ac:dyDescent="0.2">
      <c r="A32" t="s">
        <v>36</v>
      </c>
      <c r="B32" t="s">
        <v>37</v>
      </c>
      <c r="I32">
        <f>I31-I30</f>
        <v>82.25</v>
      </c>
    </row>
    <row r="33" spans="1:2" x14ac:dyDescent="0.2">
      <c r="A33" t="s">
        <v>22</v>
      </c>
      <c r="B3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6C0B-757A-A748-AF69-8FD27041B2D2}">
  <dimension ref="A1:F18"/>
  <sheetViews>
    <sheetView workbookViewId="0">
      <selection activeCell="A14" sqref="A14"/>
    </sheetView>
  </sheetViews>
  <sheetFormatPr baseColWidth="10" defaultRowHeight="16" x14ac:dyDescent="0.2"/>
  <cols>
    <col min="5" max="5" width="10.83203125" style="7"/>
  </cols>
  <sheetData>
    <row r="1" spans="1:6" x14ac:dyDescent="0.2">
      <c r="B1" t="s">
        <v>49</v>
      </c>
      <c r="C1" t="s">
        <v>51</v>
      </c>
      <c r="D1" t="s">
        <v>50</v>
      </c>
      <c r="E1" s="7" t="s">
        <v>61</v>
      </c>
    </row>
    <row r="2" spans="1:6" x14ac:dyDescent="0.2">
      <c r="A2" t="s">
        <v>48</v>
      </c>
      <c r="B2">
        <v>0.15</v>
      </c>
      <c r="C2">
        <v>0.55000000000000004</v>
      </c>
      <c r="D2">
        <v>0.75</v>
      </c>
      <c r="E2" s="7">
        <f t="shared" ref="E2:E8" si="0">AVERAGE(B2:D2)</f>
        <v>0.48333333333333339</v>
      </c>
    </row>
    <row r="3" spans="1:6" x14ac:dyDescent="0.2">
      <c r="A3" t="s">
        <v>52</v>
      </c>
      <c r="B3">
        <v>1.64</v>
      </c>
      <c r="C3">
        <v>3.27</v>
      </c>
      <c r="D3">
        <v>1.59</v>
      </c>
      <c r="E3" s="7">
        <f t="shared" si="0"/>
        <v>2.1666666666666665</v>
      </c>
    </row>
    <row r="4" spans="1:6" x14ac:dyDescent="0.2">
      <c r="A4" t="s">
        <v>53</v>
      </c>
      <c r="B4">
        <v>0.78</v>
      </c>
      <c r="C4">
        <v>-0.46</v>
      </c>
      <c r="D4">
        <v>0.6</v>
      </c>
      <c r="E4" s="7">
        <f t="shared" si="0"/>
        <v>0.30666666666666664</v>
      </c>
    </row>
    <row r="5" spans="1:6" x14ac:dyDescent="0.2">
      <c r="A5" t="s">
        <v>7</v>
      </c>
      <c r="B5">
        <v>1.82</v>
      </c>
      <c r="C5">
        <v>-1.1599999999999999</v>
      </c>
      <c r="D5">
        <v>1.22</v>
      </c>
      <c r="E5" s="7">
        <f t="shared" si="0"/>
        <v>0.62666666666666671</v>
      </c>
    </row>
    <row r="6" spans="1:6" x14ac:dyDescent="0.2">
      <c r="A6" t="s">
        <v>54</v>
      </c>
      <c r="B6">
        <v>-0.21</v>
      </c>
      <c r="C6">
        <v>-1.1299999999999999</v>
      </c>
      <c r="D6">
        <v>-0.22</v>
      </c>
      <c r="E6" s="7">
        <f t="shared" si="0"/>
        <v>-0.51999999999999991</v>
      </c>
    </row>
    <row r="7" spans="1:6" x14ac:dyDescent="0.2">
      <c r="A7" t="s">
        <v>9</v>
      </c>
      <c r="B7">
        <v>-2.77</v>
      </c>
      <c r="C7">
        <v>-1.35</v>
      </c>
      <c r="D7">
        <v>-3.04</v>
      </c>
      <c r="E7" s="7">
        <f t="shared" si="0"/>
        <v>-2.3866666666666667</v>
      </c>
    </row>
    <row r="8" spans="1:6" x14ac:dyDescent="0.2">
      <c r="A8" t="s">
        <v>55</v>
      </c>
      <c r="B8">
        <v>0.27</v>
      </c>
      <c r="C8">
        <v>0.01</v>
      </c>
      <c r="D8">
        <v>0.06</v>
      </c>
      <c r="E8" s="7">
        <f t="shared" si="0"/>
        <v>0.11333333333333334</v>
      </c>
    </row>
    <row r="10" spans="1:6" x14ac:dyDescent="0.2">
      <c r="A10" t="s">
        <v>10</v>
      </c>
      <c r="B10">
        <v>-2.57</v>
      </c>
      <c r="C10">
        <v>-1.93</v>
      </c>
      <c r="D10">
        <v>-2.52</v>
      </c>
      <c r="E10" s="7">
        <f t="shared" ref="E10:E18" si="1">AVERAGE(B10:D10)</f>
        <v>-2.34</v>
      </c>
      <c r="F10">
        <v>2299</v>
      </c>
    </row>
    <row r="11" spans="1:6" x14ac:dyDescent="0.2">
      <c r="A11" t="s">
        <v>0</v>
      </c>
      <c r="B11">
        <v>-0.93</v>
      </c>
      <c r="C11">
        <v>0.04</v>
      </c>
      <c r="D11">
        <v>-0.71</v>
      </c>
      <c r="E11" s="7">
        <f t="shared" si="1"/>
        <v>-0.53333333333333333</v>
      </c>
      <c r="F11">
        <v>3552</v>
      </c>
    </row>
    <row r="12" spans="1:6" x14ac:dyDescent="0.2">
      <c r="A12" t="s">
        <v>6</v>
      </c>
      <c r="B12">
        <v>0.13</v>
      </c>
      <c r="C12">
        <v>-0.31</v>
      </c>
      <c r="D12">
        <v>0.49</v>
      </c>
      <c r="E12" s="7">
        <f t="shared" si="1"/>
        <v>0.10333333333333333</v>
      </c>
      <c r="F12">
        <v>6183</v>
      </c>
    </row>
    <row r="13" spans="1:6" x14ac:dyDescent="0.2">
      <c r="A13" t="s">
        <v>56</v>
      </c>
      <c r="B13">
        <v>0.82</v>
      </c>
      <c r="C13">
        <v>-0.43</v>
      </c>
      <c r="D13">
        <v>0.67</v>
      </c>
      <c r="E13" s="7">
        <f t="shared" si="1"/>
        <v>0.35333333333333333</v>
      </c>
      <c r="F13">
        <v>9912</v>
      </c>
    </row>
    <row r="14" spans="1:6" x14ac:dyDescent="0.2">
      <c r="A14" t="s">
        <v>58</v>
      </c>
      <c r="B14">
        <v>0.33</v>
      </c>
      <c r="C14">
        <v>0.23</v>
      </c>
      <c r="D14">
        <v>1.28</v>
      </c>
      <c r="E14" s="7">
        <f t="shared" si="1"/>
        <v>0.6133333333333334</v>
      </c>
      <c r="F14">
        <v>5414</v>
      </c>
    </row>
    <row r="15" spans="1:6" x14ac:dyDescent="0.2">
      <c r="A15" t="s">
        <v>59</v>
      </c>
      <c r="B15">
        <v>2.0699999999999998</v>
      </c>
      <c r="C15">
        <v>0.56999999999999995</v>
      </c>
      <c r="D15">
        <v>1.82</v>
      </c>
      <c r="E15" s="7">
        <f t="shared" si="1"/>
        <v>1.4866666666666666</v>
      </c>
      <c r="F15">
        <v>6977</v>
      </c>
    </row>
    <row r="16" spans="1:6" x14ac:dyDescent="0.2">
      <c r="A16" t="s">
        <v>18</v>
      </c>
      <c r="B16">
        <v>2.0099999999999998</v>
      </c>
      <c r="C16">
        <v>1.1100000000000001</v>
      </c>
      <c r="D16">
        <v>1.56</v>
      </c>
      <c r="E16" s="7">
        <f t="shared" si="1"/>
        <v>1.5599999999999998</v>
      </c>
      <c r="F16">
        <v>6428</v>
      </c>
    </row>
    <row r="17" spans="1:6" x14ac:dyDescent="0.2">
      <c r="A17" t="s">
        <v>60</v>
      </c>
      <c r="B17">
        <v>2.17</v>
      </c>
      <c r="C17">
        <v>1.86</v>
      </c>
      <c r="D17">
        <v>2.02</v>
      </c>
      <c r="E17" s="7">
        <f t="shared" si="1"/>
        <v>2.0166666666666671</v>
      </c>
      <c r="F17">
        <v>16000</v>
      </c>
    </row>
    <row r="18" spans="1:6" x14ac:dyDescent="0.2">
      <c r="A18" t="s">
        <v>57</v>
      </c>
      <c r="B18">
        <v>2.14</v>
      </c>
      <c r="C18">
        <v>1.53</v>
      </c>
      <c r="D18">
        <v>2.92</v>
      </c>
      <c r="E18" s="7">
        <f t="shared" si="1"/>
        <v>2.1966666666666668</v>
      </c>
      <c r="F18">
        <v>14896</v>
      </c>
    </row>
  </sheetData>
  <sortState ref="A10:F18">
    <sortCondition ref="E10:E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C06E-F959-BB40-81B0-EF122DA186D1}">
  <dimension ref="A1:F197"/>
  <sheetViews>
    <sheetView tabSelected="1" workbookViewId="0">
      <selection activeCell="A5" sqref="A5:B5"/>
    </sheetView>
  </sheetViews>
  <sheetFormatPr baseColWidth="10" defaultRowHeight="17" x14ac:dyDescent="0.25"/>
  <cols>
    <col min="1" max="1" width="15" customWidth="1"/>
    <col min="2" max="2" width="49.83203125" customWidth="1"/>
    <col min="3" max="3" width="36.5" customWidth="1"/>
    <col min="4" max="4" width="20.1640625" customWidth="1"/>
    <col min="5" max="5" width="21.6640625" customWidth="1"/>
    <col min="6" max="6" width="61.33203125" style="10" customWidth="1"/>
  </cols>
  <sheetData>
    <row r="1" spans="1:6" s="9" customFormat="1" x14ac:dyDescent="0.25">
      <c r="A1" s="12" t="s">
        <v>72</v>
      </c>
      <c r="B1" s="12" t="s">
        <v>73</v>
      </c>
      <c r="C1" s="12" t="s">
        <v>73</v>
      </c>
      <c r="D1" s="12" t="s">
        <v>73</v>
      </c>
      <c r="E1" s="12"/>
      <c r="F1" s="15" t="s">
        <v>123</v>
      </c>
    </row>
    <row r="2" spans="1:6" x14ac:dyDescent="0.25">
      <c r="A2" s="10" t="s">
        <v>45</v>
      </c>
      <c r="B2" s="10" t="s">
        <v>46</v>
      </c>
      <c r="C2" s="10" t="s">
        <v>47</v>
      </c>
      <c r="D2" s="10"/>
      <c r="E2" s="10"/>
      <c r="F2" s="15" t="s">
        <v>114</v>
      </c>
    </row>
    <row r="3" spans="1:6" x14ac:dyDescent="0.25">
      <c r="A3" s="10" t="s">
        <v>38</v>
      </c>
      <c r="B3" s="10" t="s">
        <v>39</v>
      </c>
      <c r="C3" s="10" t="s">
        <v>78</v>
      </c>
      <c r="D3" s="10" t="s">
        <v>126</v>
      </c>
      <c r="E3" s="10"/>
      <c r="F3" s="16" t="s">
        <v>115</v>
      </c>
    </row>
    <row r="4" spans="1:6" x14ac:dyDescent="0.25">
      <c r="A4" s="10" t="s">
        <v>62</v>
      </c>
      <c r="B4" s="10" t="s">
        <v>63</v>
      </c>
      <c r="C4" s="10" t="s">
        <v>124</v>
      </c>
      <c r="D4" s="10" t="s">
        <v>33</v>
      </c>
      <c r="E4" s="10"/>
      <c r="F4" s="16" t="s">
        <v>116</v>
      </c>
    </row>
    <row r="5" spans="1:6" x14ac:dyDescent="0.25">
      <c r="A5" s="10" t="s">
        <v>64</v>
      </c>
      <c r="B5" s="10" t="s">
        <v>120</v>
      </c>
      <c r="C5" s="10" t="s">
        <v>33</v>
      </c>
      <c r="D5" s="10"/>
      <c r="E5" s="10"/>
      <c r="F5" s="16" t="s">
        <v>118</v>
      </c>
    </row>
    <row r="6" spans="1:6" x14ac:dyDescent="0.25">
      <c r="A6" s="10" t="s">
        <v>117</v>
      </c>
      <c r="B6" s="10" t="s">
        <v>65</v>
      </c>
      <c r="C6" s="13" t="s">
        <v>104</v>
      </c>
      <c r="D6" s="10"/>
      <c r="E6" s="10"/>
      <c r="F6" s="16" t="s">
        <v>119</v>
      </c>
    </row>
    <row r="7" spans="1:6" x14ac:dyDescent="0.25">
      <c r="A7" s="10" t="s">
        <v>36</v>
      </c>
      <c r="B7" s="10" t="s">
        <v>66</v>
      </c>
      <c r="C7" s="10" t="s">
        <v>70</v>
      </c>
      <c r="D7" s="10" t="s">
        <v>71</v>
      </c>
      <c r="E7" s="10"/>
      <c r="F7" s="16" t="s">
        <v>129</v>
      </c>
    </row>
    <row r="8" spans="1:6" x14ac:dyDescent="0.25">
      <c r="A8" s="10" t="s">
        <v>40</v>
      </c>
      <c r="B8" s="10" t="s">
        <v>67</v>
      </c>
      <c r="C8" s="14" t="s">
        <v>33</v>
      </c>
      <c r="D8" s="10"/>
      <c r="E8" s="10"/>
      <c r="F8" s="16" t="s">
        <v>135</v>
      </c>
    </row>
    <row r="9" spans="1:6" x14ac:dyDescent="0.25">
      <c r="A9" s="10" t="s">
        <v>41</v>
      </c>
      <c r="B9" s="10" t="s">
        <v>68</v>
      </c>
      <c r="C9" s="10" t="s">
        <v>33</v>
      </c>
      <c r="D9" s="10"/>
      <c r="E9" s="10"/>
      <c r="F9" s="16" t="s">
        <v>137</v>
      </c>
    </row>
    <row r="10" spans="1:6" x14ac:dyDescent="0.25">
      <c r="A10" s="10" t="s">
        <v>42</v>
      </c>
      <c r="B10" s="10" t="s">
        <v>82</v>
      </c>
      <c r="C10" s="14" t="s">
        <v>97</v>
      </c>
      <c r="D10" s="10"/>
      <c r="E10" s="10"/>
      <c r="F10" s="16" t="s">
        <v>142</v>
      </c>
    </row>
    <row r="11" spans="1:6" x14ac:dyDescent="0.25">
      <c r="A11" s="10" t="s">
        <v>29</v>
      </c>
      <c r="B11" s="10" t="s">
        <v>121</v>
      </c>
      <c r="C11" s="10" t="s">
        <v>91</v>
      </c>
      <c r="D11" s="10" t="s">
        <v>33</v>
      </c>
      <c r="E11" s="10"/>
    </row>
    <row r="12" spans="1:6" ht="18" x14ac:dyDescent="0.25">
      <c r="A12" s="10" t="s">
        <v>43</v>
      </c>
      <c r="B12" s="10" t="s">
        <v>69</v>
      </c>
      <c r="C12" s="11" t="s">
        <v>90</v>
      </c>
      <c r="D12" s="10" t="s">
        <v>96</v>
      </c>
      <c r="E12" s="10" t="s">
        <v>100</v>
      </c>
      <c r="F12" s="10" t="s">
        <v>33</v>
      </c>
    </row>
    <row r="13" spans="1:6" x14ac:dyDescent="0.25">
      <c r="A13" s="10" t="s">
        <v>44</v>
      </c>
      <c r="B13" s="10" t="s">
        <v>122</v>
      </c>
      <c r="C13" s="10" t="s">
        <v>101</v>
      </c>
      <c r="D13" s="10" t="s">
        <v>33</v>
      </c>
      <c r="E13" s="10"/>
    </row>
    <row r="14" spans="1:6" x14ac:dyDescent="0.25">
      <c r="A14" s="10" t="s">
        <v>79</v>
      </c>
      <c r="B14" s="10" t="s">
        <v>80</v>
      </c>
      <c r="C14" s="10"/>
      <c r="D14" s="10"/>
      <c r="E14" s="10"/>
    </row>
    <row r="15" spans="1:6" x14ac:dyDescent="0.25">
      <c r="A15" s="10" t="s">
        <v>81</v>
      </c>
      <c r="B15" s="13" t="s">
        <v>125</v>
      </c>
      <c r="C15" s="10" t="s">
        <v>83</v>
      </c>
      <c r="D15" s="10" t="s">
        <v>84</v>
      </c>
      <c r="E15" s="10" t="s">
        <v>134</v>
      </c>
    </row>
    <row r="16" spans="1:6" x14ac:dyDescent="0.25">
      <c r="A16" s="10" t="s">
        <v>85</v>
      </c>
      <c r="B16" s="10" t="s">
        <v>86</v>
      </c>
      <c r="C16" s="10" t="s">
        <v>98</v>
      </c>
      <c r="D16" s="10"/>
      <c r="E16" s="10"/>
    </row>
    <row r="17" spans="1:5" ht="18" x14ac:dyDescent="0.25">
      <c r="A17" s="10" t="s">
        <v>87</v>
      </c>
      <c r="B17" s="11" t="s">
        <v>88</v>
      </c>
      <c r="C17" s="10"/>
      <c r="D17" s="10"/>
      <c r="E17" s="10"/>
    </row>
    <row r="18" spans="1:5" x14ac:dyDescent="0.25">
      <c r="A18" s="10" t="s">
        <v>89</v>
      </c>
      <c r="B18" s="10" t="s">
        <v>139</v>
      </c>
      <c r="C18" s="10" t="s">
        <v>108</v>
      </c>
      <c r="D18" s="10"/>
      <c r="E18" s="10"/>
    </row>
    <row r="19" spans="1:5" x14ac:dyDescent="0.25">
      <c r="A19" s="10" t="s">
        <v>92</v>
      </c>
      <c r="B19" s="10" t="s">
        <v>138</v>
      </c>
      <c r="C19" s="10"/>
      <c r="D19" s="10"/>
      <c r="E19" s="10"/>
    </row>
    <row r="20" spans="1:5" x14ac:dyDescent="0.25">
      <c r="A20" s="10" t="s">
        <v>93</v>
      </c>
      <c r="B20" s="10" t="s">
        <v>140</v>
      </c>
      <c r="C20" s="10"/>
      <c r="D20" s="10"/>
      <c r="E20" s="10"/>
    </row>
    <row r="21" spans="1:5" x14ac:dyDescent="0.25">
      <c r="A21" s="10" t="s">
        <v>43</v>
      </c>
      <c r="B21" s="10" t="s">
        <v>141</v>
      </c>
      <c r="C21" s="10"/>
      <c r="D21" s="10"/>
      <c r="E21" s="10"/>
    </row>
    <row r="22" spans="1:5" x14ac:dyDescent="0.25">
      <c r="A22" s="10" t="s">
        <v>94</v>
      </c>
      <c r="B22" s="10" t="s">
        <v>95</v>
      </c>
      <c r="C22" s="10"/>
      <c r="D22" s="10" t="s">
        <v>33</v>
      </c>
      <c r="E22" s="10"/>
    </row>
    <row r="23" spans="1:5" s="10" customFormat="1" x14ac:dyDescent="0.25">
      <c r="A23" s="10" t="s">
        <v>62</v>
      </c>
      <c r="B23" s="10" t="s">
        <v>132</v>
      </c>
      <c r="C23" s="10" t="s">
        <v>133</v>
      </c>
      <c r="D23" s="10" t="s">
        <v>136</v>
      </c>
    </row>
    <row r="24" spans="1:5" s="10" customFormat="1" x14ac:dyDescent="0.25">
      <c r="A24" s="10" t="s">
        <v>127</v>
      </c>
      <c r="B24" s="10" t="s">
        <v>128</v>
      </c>
    </row>
    <row r="25" spans="1:5" s="10" customFormat="1" x14ac:dyDescent="0.25">
      <c r="A25" s="10" t="s">
        <v>8</v>
      </c>
      <c r="B25" s="10" t="s">
        <v>131</v>
      </c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0"/>
    </row>
    <row r="31" spans="1:5" s="10" customFormat="1" x14ac:dyDescent="0.25">
      <c r="A31" s="10" t="s">
        <v>130</v>
      </c>
      <c r="B31" s="10" t="s">
        <v>99</v>
      </c>
      <c r="D31" s="10" t="s">
        <v>33</v>
      </c>
    </row>
    <row r="32" spans="1:5" s="10" customFormat="1" x14ac:dyDescent="0.25">
      <c r="A32" s="10" t="s">
        <v>102</v>
      </c>
      <c r="B32" s="10" t="s">
        <v>103</v>
      </c>
    </row>
    <row r="33" spans="1:2" s="10" customFormat="1" x14ac:dyDescent="0.25">
      <c r="A33" s="10" t="s">
        <v>105</v>
      </c>
      <c r="B33" s="10" t="s">
        <v>106</v>
      </c>
    </row>
    <row r="34" spans="1:2" s="10" customFormat="1" x14ac:dyDescent="0.25">
      <c r="A34" s="10" t="s">
        <v>113</v>
      </c>
      <c r="B34" s="10" t="s">
        <v>107</v>
      </c>
    </row>
    <row r="35" spans="1:2" s="10" customFormat="1" x14ac:dyDescent="0.25">
      <c r="A35" s="10" t="s">
        <v>109</v>
      </c>
      <c r="B35" s="10" t="s">
        <v>110</v>
      </c>
    </row>
    <row r="36" spans="1:2" s="10" customFormat="1" x14ac:dyDescent="0.25">
      <c r="A36" s="10" t="s">
        <v>111</v>
      </c>
      <c r="B36" s="10" t="s">
        <v>112</v>
      </c>
    </row>
    <row r="37" spans="1:2" s="10" customFormat="1" x14ac:dyDescent="0.25"/>
    <row r="38" spans="1:2" s="10" customFormat="1" x14ac:dyDescent="0.25"/>
    <row r="39" spans="1:2" s="10" customFormat="1" x14ac:dyDescent="0.25"/>
    <row r="40" spans="1:2" s="10" customFormat="1" x14ac:dyDescent="0.25"/>
    <row r="41" spans="1:2" s="10" customFormat="1" x14ac:dyDescent="0.25"/>
    <row r="42" spans="1:2" s="10" customFormat="1" x14ac:dyDescent="0.25"/>
    <row r="43" spans="1:2" s="10" customFormat="1" x14ac:dyDescent="0.25"/>
    <row r="44" spans="1:2" s="10" customFormat="1" x14ac:dyDescent="0.25"/>
    <row r="45" spans="1:2" s="10" customFormat="1" x14ac:dyDescent="0.25"/>
    <row r="46" spans="1:2" s="10" customFormat="1" x14ac:dyDescent="0.25"/>
    <row r="47" spans="1:2" s="10" customFormat="1" x14ac:dyDescent="0.25"/>
    <row r="48" spans="1:2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ratification-tracker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von Stein</dc:creator>
  <cp:lastModifiedBy>Jana von Stein</cp:lastModifiedBy>
  <dcterms:created xsi:type="dcterms:W3CDTF">2021-06-05T04:32:55Z</dcterms:created>
  <dcterms:modified xsi:type="dcterms:W3CDTF">2021-09-21T22:41:24Z</dcterms:modified>
</cp:coreProperties>
</file>