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8_{A2E2A617-65E0-4585-9511-9BB9304695E6}" xr6:coauthVersionLast="47" xr6:coauthVersionMax="47" xr10:uidLastSave="{00000000-0000-0000-0000-000000000000}"/>
  <bookViews>
    <workbookView xWindow="-120" yWindow="-120" windowWidth="29040" windowHeight="15720" activeTab="1" xr2:uid="{C66F3BEF-51AB-4160-8FB3-4EB1EEF464D0}"/>
  </bookViews>
  <sheets>
    <sheet name="savedrecs_8" sheetId="1" r:id="rId1"/>
    <sheet name="query_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T3" i="1"/>
  <c r="BT4" i="1"/>
  <c r="BF5" i="1"/>
  <c r="BT5" i="1"/>
  <c r="BF6" i="1"/>
  <c r="BT6" i="1"/>
  <c r="BT7" i="1"/>
  <c r="BT8" i="1"/>
  <c r="BF9" i="1"/>
  <c r="BT9" i="1"/>
  <c r="BF10" i="1"/>
  <c r="BT10" i="1"/>
  <c r="BF11" i="1"/>
  <c r="BT11" i="1"/>
  <c r="BF12" i="1"/>
  <c r="BT12" i="1"/>
  <c r="BT13" i="1"/>
  <c r="BF14" i="1"/>
  <c r="BT14" i="1"/>
  <c r="BF15" i="1"/>
  <c r="BT15" i="1"/>
  <c r="BF16" i="1"/>
  <c r="BT16" i="1"/>
  <c r="BF17" i="1"/>
  <c r="BT17" i="1"/>
  <c r="BF18" i="1"/>
  <c r="BT18" i="1"/>
  <c r="BF19" i="1"/>
  <c r="BT19" i="1"/>
  <c r="BT20" i="1"/>
  <c r="BF21" i="1"/>
  <c r="BT21" i="1"/>
  <c r="BF22" i="1"/>
  <c r="BT22" i="1"/>
  <c r="BT23" i="1"/>
  <c r="BT24" i="1"/>
  <c r="BF25" i="1"/>
  <c r="BT25" i="1"/>
  <c r="BT26" i="1"/>
  <c r="BF27" i="1"/>
  <c r="BT27" i="1"/>
  <c r="BF28" i="1"/>
  <c r="BT28" i="1"/>
  <c r="BF29" i="1"/>
  <c r="BT29" i="1"/>
  <c r="BF30" i="1"/>
  <c r="BT30" i="1"/>
  <c r="BF31" i="1"/>
  <c r="BT31" i="1"/>
  <c r="BT32" i="1"/>
  <c r="BF33" i="1"/>
  <c r="BT33" i="1"/>
  <c r="BF34" i="1"/>
  <c r="BT34" i="1"/>
  <c r="BF35" i="1"/>
  <c r="BT35" i="1"/>
  <c r="BF36" i="1"/>
  <c r="BT36" i="1"/>
  <c r="BT37" i="1"/>
  <c r="BT38" i="1"/>
  <c r="BF39" i="1"/>
  <c r="BT39" i="1"/>
  <c r="BF40" i="1"/>
  <c r="BT40" i="1"/>
  <c r="BF41" i="1"/>
  <c r="BT41" i="1"/>
  <c r="BT42" i="1"/>
  <c r="BF43" i="1"/>
  <c r="BT43" i="1"/>
  <c r="BF44" i="1"/>
  <c r="BT44" i="1"/>
  <c r="BF45" i="1"/>
  <c r="BT45" i="1"/>
  <c r="BF46" i="1"/>
  <c r="BT46" i="1"/>
  <c r="BF47" i="1"/>
  <c r="BT47" i="1"/>
  <c r="BF48" i="1"/>
  <c r="BT48" i="1"/>
  <c r="BT49" i="1"/>
  <c r="BF50" i="1"/>
  <c r="BT50" i="1"/>
  <c r="BF51" i="1"/>
  <c r="BT51" i="1"/>
  <c r="BF52" i="1"/>
  <c r="BT52" i="1"/>
  <c r="BF53" i="1"/>
  <c r="BT53" i="1"/>
  <c r="BF54" i="1"/>
  <c r="BT54" i="1"/>
  <c r="BF55" i="1"/>
  <c r="BT55" i="1"/>
  <c r="BF56" i="1"/>
  <c r="BT56" i="1"/>
  <c r="BF57" i="1"/>
  <c r="BT57" i="1"/>
  <c r="BF58" i="1"/>
  <c r="BT58" i="1"/>
  <c r="BT59" i="1"/>
  <c r="BF60" i="1"/>
  <c r="BT60" i="1"/>
  <c r="BT61" i="1"/>
  <c r="BF62" i="1"/>
  <c r="BT62" i="1"/>
  <c r="BT63" i="1"/>
  <c r="BT64" i="1"/>
  <c r="BF65" i="1"/>
  <c r="BT65" i="1"/>
  <c r="BF66" i="1"/>
  <c r="BT66" i="1"/>
  <c r="BT67" i="1"/>
  <c r="BF68" i="1"/>
  <c r="BT68" i="1"/>
  <c r="BT69" i="1"/>
  <c r="BT70" i="1"/>
  <c r="BT71" i="1"/>
  <c r="BF72" i="1"/>
  <c r="BT72" i="1"/>
  <c r="BF73" i="1"/>
  <c r="BT73" i="1"/>
  <c r="BF74" i="1"/>
  <c r="BT74" i="1"/>
  <c r="BF75" i="1"/>
  <c r="BT75" i="1"/>
  <c r="BF76" i="1"/>
  <c r="BT76" i="1"/>
  <c r="BF77" i="1"/>
  <c r="BT77" i="1"/>
  <c r="BT78" i="1"/>
  <c r="BF79" i="1"/>
  <c r="BT79" i="1"/>
  <c r="BT80" i="1"/>
  <c r="BF81" i="1"/>
  <c r="BT81" i="1"/>
  <c r="BT82" i="1"/>
  <c r="BF83" i="1"/>
  <c r="BT83" i="1"/>
  <c r="BT84" i="1"/>
  <c r="BF85" i="1"/>
  <c r="BT85" i="1"/>
  <c r="BF86" i="1"/>
  <c r="BT86" i="1"/>
  <c r="BF87" i="1"/>
  <c r="BT87" i="1"/>
  <c r="BT88" i="1"/>
</calcChain>
</file>

<file path=xl/sharedStrings.xml><?xml version="1.0" encoding="utf-8"?>
<sst xmlns="http://schemas.openxmlformats.org/spreadsheetml/2006/main" count="5328" uniqueCount="1879">
  <si>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</si>
  <si>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</si>
  <si>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</si>
  <si>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</si>
  <si>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</si>
  <si>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</si>
  <si>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</si>
  <si>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</si>
  <si>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</si>
  <si>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</si>
  <si>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</si>
  <si>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</si>
  <si>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</si>
  <si>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</si>
  <si>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</si>
  <si>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</si>
  <si>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</si>
  <si>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</si>
  <si>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</si>
  <si>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</si>
  <si>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</si>
  <si>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</si>
  <si>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</si>
  <si>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</si>
  <si>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</si>
  <si>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</si>
  <si>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</si>
  <si>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</si>
  <si>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</si>
  <si>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</si>
  <si>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</si>
  <si>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</si>
  <si>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</si>
  <si>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</si>
  <si>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</si>
  <si>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</si>
  <si>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</si>
  <si>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</si>
  <si>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</si>
  <si>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</si>
  <si>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</si>
  <si>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</si>
  <si>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</si>
  <si>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</si>
  <si>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</si>
  <si>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</si>
  <si>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</si>
  <si>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</si>
  <si>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</si>
  <si>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</si>
  <si>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</si>
  <si>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</si>
  <si>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</si>
  <si>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</si>
  <si>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</si>
  <si>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</si>
  <si>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</si>
  <si>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</si>
  <si>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</si>
  <si>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</si>
  <si>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</si>
  <si>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</si>
  <si>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</si>
  <si>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</si>
  <si>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</si>
  <si>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</si>
  <si>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</si>
  <si>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</si>
  <si>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</si>
  <si>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</si>
  <si>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</si>
  <si>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</si>
  <si>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</si>
  <si>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Viere, T; Amor, B; Berger, N; Fanous, RD; Arduin, RH; Keller, R; Laurent, A; Loubet, P; Strothmann, P; Weyand, S; Wright, L; Sonnemann, G</t>
  </si>
  <si>
    <t/>
  </si>
  <si>
    <t>Viere, Tobias; Amor, Ben; Berger, Nicolas; Fanous, Ruba Dolfing; Arduin, Rachel Horta; Keller, Regula; Laurent, Alexis; Loubet, Philippe; Strothmann, Philip; Weyand, Steffi; Wright, Laurie; Sonnemann, Guido</t>
  </si>
  <si>
    <t>Teaching life cycle assessment in higher education</t>
  </si>
  <si>
    <t>INTERNATIONAL JOURNAL OF LIFE CYCLE ASSESSMENT</t>
  </si>
  <si>
    <t>English</t>
  </si>
  <si>
    <t>Article</t>
  </si>
  <si>
    <t>LCA; Life cycle thinking; Learning outcomes; Competency levels; Teaching approaches and content; Pedagogy</t>
  </si>
  <si>
    <t>LEARNING OUTCOMES; ASSESSMENT LCA; SUSTAINABILITY; EXPERIENCE; HANDBOOK</t>
  </si>
  <si>
    <t>Purpose Scientific Life Cycle Assessment (LCA) literature provides some examples of LCA teaching in higher education, but not a structured overview of LCA teaching contents and related competencies. Hence this paper aims at assessing and highlighting trends in LCA learning outcomes, teaching approaches and developed content used to equip graduates for their future professional practices in sustainability. Methods Based on a literature review on teaching LCA in higher education and a collaborative consensus building approach through expert group panel discussions, an overview of LCA learning and competency levels with related teaching contents and corresponding workload is developed. The levels are built on the European Credit Transfer and Accumulation System (ECTS) and Bloom's taxonomy of learning. Results and discussion The paper frames five LCA learning and competency levels that differ in terms of study program integration, workload, cognitive domain categories, learning outcomes, and envisioned professional skills. It furthermore provides insights into teaching approaches and content, including software use, related to these levels. Conclusions and recommendations This paper encourages and supports higher educational bodies to implement a minimum of 'life cycle literacy' into students' curriculum across various domains by increasing the availability, visibility and quality of their teaching on life cycle thinking and LCA.</t>
  </si>
  <si>
    <t>[Viere, Tobias] Pforzheim Univ, Inst Ind Ecol INEC, Pforzheim, Germany; [Amor, Ben] Univ Sherbrooke, Interdisciplinary Res Lab Life Cycle Assessment &amp;, Quebec City, PQ, Canada; [Berger, Nicolas; Arduin, Rachel Horta; Loubet, Philippe; Sonnemann, Guido] Univ Bordeaux, ISM, UMR 5255, Talence, France; [Fanous, Ruba Dolfing] PRe Sustainabil BV, Amersfoort, Netherlands; [Keller, Regula] Zurich Univ Appl Sci, Inst Nat Resource Sci, Wadenswil, Switzerland; [Laurent, Alexis] Tech Univ Denmark DTU, Sect Quantitat Sustainabil Assessment, Lyngby, Denmark; [Strothmann, Philip] Forum Sustainabil Life Cycle Innovat eV FSLCI, Berlin, Germany; [Weyand, Steffi] Tech Univ Darmstadt, Inst IWAR Mat Flow &amp; Resource Econ, Darmstadt, Germany; [Wright, Laurie] Solent Univ Southampton, Southampton, Hants, England</t>
  </si>
  <si>
    <t>University of Sherbrooke; Centre National de la Recherche Scientifique (CNRS); Universite de Bordeaux; CNRS - Institute of Chemistry (INC); Zurich University of Applied Sciences; Technical University of Denmark; Technical University of Darmstadt</t>
  </si>
  <si>
    <t>Viere, T (corresponding author), Pforzheim Univ, Inst Ind Ecol INEC, Pforzheim, Germany.</t>
  </si>
  <si>
    <t>tobias.viere@hs-pforzheim.de</t>
  </si>
  <si>
    <t>Loubet, Philippe/M-4958-2016; Sonnemann, Guido/L-9425-2019; Viere, Tobias/AAS-2692-2020; Laurent, Alexis/E-4747-2010</t>
  </si>
  <si>
    <t>Weyand, Steffi/0000-0002-7093-391X; Viere, Tobias/0000-0001-9030-2405; Laurent, Alexis/0000-0003-0445-7983; Amor, Ben/0000-0002-0389-5685; Sonnemann, Guido/0000-0003-2581-1910</t>
  </si>
  <si>
    <t>Projekt DEAL</t>
  </si>
  <si>
    <t>Open Access funding enabled and organized by Projekt DEAL.</t>
  </si>
  <si>
    <t>SPRINGER HEIDELBERG</t>
  </si>
  <si>
    <t>HEIDELBERG</t>
  </si>
  <si>
    <t>TIERGARTENSTRASSE 17, D-69121 HEIDELBERG, GERMANY</t>
  </si>
  <si>
    <t>0948-3349</t>
  </si>
  <si>
    <t>1614-7502</t>
  </si>
  <si>
    <t>INT J LIFE CYCLE ASS</t>
  </si>
  <si>
    <t>Int. J. Life Cycle Assess.</t>
  </si>
  <si>
    <t>MAR</t>
  </si>
  <si>
    <t>10.1007/s11367-020-01844-3</t>
  </si>
  <si>
    <t>DEC 2020</t>
  </si>
  <si>
    <t>Engineering, Environmental; Environmental Sciences</t>
  </si>
  <si>
    <t>Science Citation Index Expanded (SCI-EXPANDED); Social Science Citation Index (SSCI)</t>
  </si>
  <si>
    <t>Engineering; Environmental Sciences &amp; Ecology</t>
  </si>
  <si>
    <t>RA9JR</t>
  </si>
  <si>
    <t>Green Published, hybrid</t>
  </si>
  <si>
    <t>2025-03-27</t>
  </si>
  <si>
    <t>WOS:000599786900001</t>
  </si>
  <si>
    <t>C</t>
  </si>
  <si>
    <t>Yumang, AN; Avendano, GO; Talisic, GC</t>
  </si>
  <si>
    <t>Ao, SI; Gelman, L; Hukins, DWL; Hunter, A; Korsunsky, AM</t>
  </si>
  <si>
    <t>Yumang, Analyn Niere; Avendano, Glenn Ople; Talisic, Geraldo Calderero</t>
  </si>
  <si>
    <t>Greening Data Communications and Computer Networks through the Networking Academy</t>
  </si>
  <si>
    <t>WORLD CONGRESS ON ENGINEERING, WCE 2011, VOL I</t>
  </si>
  <si>
    <t>Lecture Notes in Engineering and Computer Science</t>
  </si>
  <si>
    <t>Proceedings Paper</t>
  </si>
  <si>
    <t>World Congress on Engineering (WCE 2011)</t>
  </si>
  <si>
    <t>JUL 06-08, 2011</t>
  </si>
  <si>
    <t>Imperial Coll, London, UNITED KINGDOM</t>
  </si>
  <si>
    <t>Int Assoc Engineers,IAENG, Soc Artificial Intelligence,IAENG, Soc Bioinformat,IAENG, Soc Computer Sci,IAENG, Soc Data Min,IAENG, Soc Elect Engn,IAENG, Soc Imagl Engn,IAENG, Soc Ind Engn,IAENG, Soc Informat Syst Engn,IAENG, Soc Internet Comput &amp; Web Serv,IAENG, Soc Mech Engn,IAENG, Soc Operat Res,IAENG, Soc Sci Comput,IAENG, Soc Software Engn,IAENG, Soc Wireless Engn</t>
  </si>
  <si>
    <t>Imperial Coll</t>
  </si>
  <si>
    <t>Cisco Networking Academy; visual learning; Packet Tracer</t>
  </si>
  <si>
    <t>Visual learning has been the paradigm shift for most of the courses offered in colleges and universities. Through the years, teaching Data Communications and Computer Networks has been normally done using abstract approaches, where students gripped the theories and concepts mostly with imagination and analogy. Initially offered in the Philippines in 1998, the Cisco Networking Academy (CNA) has been a major player in revolutionizing the perspectives of education. The CNA has expanded its horizon in developing highly-effective strategies in teaching pedagogies through curriculum development, education focus and distance learning approaches. This paper presents the various efforts made by the Cisco Networking Academy Mapua Institute of Technology - Intramuros Campus in promoting visual learning, student-centered teaching approaches and its contribution towards carbon footprint reduction being one of Mapua's key initiatives</t>
  </si>
  <si>
    <t>[Avendano, Glenn Ople] Mapua Inst Technol, Elect Engn, Manila, Philippines; [Yumang, Analyn Niere] Mapua Inst Technol, Comp Engn, Manila, Philippines; [Talisic, Geraldo Calderero] Mapua Inst Technol, Ctr Continuing Educ &amp; Special Competencies, Manila, Philippines</t>
  </si>
  <si>
    <t>Mapua University; Mapua University; Mapua University</t>
  </si>
  <si>
    <t>Avendano, GO (corresponding author), Mapua Inst Technol, Elect Engn, Manila, Philippines.</t>
  </si>
  <si>
    <t>anyumang@gmail.com; goavendano@gmail.com; gel.talisic@gmail.com</t>
  </si>
  <si>
    <t>Yumang, Analyn/0000-0002-7600-0029; Avendano, Glenn/0000-0001-7791-9777</t>
  </si>
  <si>
    <t>Center for Continuing Education and Special Competencies of Mapua Institute of Technology, Intramuros, Manila, Philippines</t>
  </si>
  <si>
    <t>This work was supported in part by Center for Continuing Education and Special Competencies of Mapua Institute of Technology, Intramuros, Manila, Philippines. Glenn Ople Avendano is with the Electronics Engineering, Mapua Institute of Technology, Intramuros, Manila Philippines (fax: 632-524-5572; e-mail: goavendano@gmail.com).</t>
  </si>
  <si>
    <t>INT ASSOC ENGINEERS-IAENG</t>
  </si>
  <si>
    <t>HONG KONG</t>
  </si>
  <si>
    <t>UNIT 1, 1-F, 37-39 HUNG TO ROAD, KWUN TONG, HONG KONG, 00000, PEOPLES R CHINA</t>
  </si>
  <si>
    <t>2078-0958</t>
  </si>
  <si>
    <t>978-988-18210-6-5</t>
  </si>
  <si>
    <t>LECT NOTES ENG COMP</t>
  </si>
  <si>
    <t>Computer Science, Theory &amp; Methods; Engineering, Electrical &amp; Electronic</t>
  </si>
  <si>
    <t>Conference Proceedings Citation Index - Science (CPCI-S)</t>
  </si>
  <si>
    <t>Computer Science; Engineering</t>
  </si>
  <si>
    <t>BG9BT</t>
  </si>
  <si>
    <t>WOS:000393011100072</t>
  </si>
  <si>
    <t>Huang, ZL; Deng, JL; Zhou, HX; Yang, TG; Deng, SG; Zhao, ZG</t>
  </si>
  <si>
    <t>Huang, Zhiliang; Deng, Jielian; Zhou, Hongxu; Yang, Tongguang; Deng, Shuguang; Zhao, Zhiguo</t>
  </si>
  <si>
    <t>Teaching Sustainability Principles to Engineering Educators</t>
  </si>
  <si>
    <t>INTERNATIONAL JOURNAL OF ENGINEERING EDUCATION</t>
  </si>
  <si>
    <t>sustainability competency; eco-design; life cycle assessment; teacher training; engineering education</t>
  </si>
  <si>
    <t>PEDAGOGICAL CONTENT KNOWLEDGE; LIFE-CYCLE ASSESSMENT; DEVELOPMENT GOALS; DESIGN; TPACK</t>
  </si>
  <si>
    <t>This paper is to provide experimental evidence of designing and assessing a teacher training program for sustainability competency enhancement in higher education. Eighty-five engineering teachers participated in the program comprising three stages of fifteen days. The first stage focused on the content knowledge of eco-design and how to apply the life cycle assessment (LCA) methods and tools. The second stage aimed at using the four-step LCA method to a power battery eco-design problem. The third stage was to create a general structured eco-design teaching approach for realizing its expansion in various engineering fields. The findings suggested that the participants enhanced their sustainability awareness and eco-design skills, and improved in the four elements of technological pedagogical content knowledge (TPACK) through the program. The analysis on participants' reflective essays indicated that improvement mainly comes from the stages of LCA practice and eco-design integration. This study validates the importance of focusing teacher professional development on sustainability awareness and eco-design skill.</t>
  </si>
  <si>
    <t>[Huang, Zhiliang; Deng, Jielian; Zhou, Hongxu; Yang, Tongguang; Deng, Shuguang] Hunan City Univ, Key Lab Energy Monitoring &amp; Edge Comp Smart City, Yiyang 413002, Hunan, Peoples R China; [Zhao, Zhiguo] Hunan Haicheng Yuxin Informat Technol Co Ltd, Changsha 410141, Hunan, Peoples R China</t>
  </si>
  <si>
    <t>Hunan City University</t>
  </si>
  <si>
    <t>Huang, ZL (corresponding author), Hunan City Univ, Key Lab Energy Monitoring &amp; Edge Comp Smart City, Yiyang 413002, Hunan, Peoples R China.</t>
  </si>
  <si>
    <t>13787181710@163.com</t>
  </si>
  <si>
    <t>Deng, Shuguang/G-5926-2011; Zhiguo, Zhao/Q-8480-2018; Huang, Zhiliang/HGF-1650-2022</t>
  </si>
  <si>
    <t>Hunan Provincial Social Science Achievement Review Committee of China [XSP21YBZ148]; Social Science Research Project of Yiyang [2021YS081]</t>
  </si>
  <si>
    <t>Hunan Provincial Social Science Achievement Review Committee of China; Social Science Research Project of Yiyang</t>
  </si>
  <si>
    <t>This work was supported by Hunan Provincial Social Science Achievement Review Committee of China (No.XSP21YBZ148) and the Social Science Research Project of Yiyang (No.2021YS081).</t>
  </si>
  <si>
    <t>TEMPUS PUBLICATIONS</t>
  </si>
  <si>
    <t>DURRUS, BANTRY</t>
  </si>
  <si>
    <t>IJEE , ROSSMORE,, DURRUS, BANTRY, COUNTY CORK 00000, IRELAND</t>
  </si>
  <si>
    <t>0949-149X</t>
  </si>
  <si>
    <t>INT J ENG EDUC</t>
  </si>
  <si>
    <t>Int. J. Eng. Educ</t>
  </si>
  <si>
    <t>Education, Scientific Disciplines; Engineering, Multidisciplinary</t>
  </si>
  <si>
    <t>Science Citation Index Expanded (SCI-EXPANDED)</t>
  </si>
  <si>
    <t>Education &amp; Educational Research; Engineering</t>
  </si>
  <si>
    <t>SU7RT</t>
  </si>
  <si>
    <t>WOS:000663330400021</t>
  </si>
  <si>
    <t>Hayhow, S; Parn, EA; Edwards, DJ; Hosseini, MR; Aigbavboa, C</t>
  </si>
  <si>
    <t>Hayhow, S.; Parn, E. A.; Edwards, D. J.; Hosseini, M. Reza; Aigbavboa, C.</t>
  </si>
  <si>
    <t>Construct-it: A board game to enhance built environment students' understanding of the property life cycle</t>
  </si>
  <si>
    <t>INDUSTRY AND HIGHER EDUCATION</t>
  </si>
  <si>
    <t>Built environment students; Construct-it; educational games; innovative pedagogical approach</t>
  </si>
  <si>
    <t>SERIOUS GAMES; FRAMEWORK; MANAGEMENT; BENEFITS; FLOW; TOOL</t>
  </si>
  <si>
    <t>This article investigates the development of a board game entitled 'Construct-it' as an innovative pedagogical approach (as proof of concept) to augmenting the applied knowledge and understanding of built environment students studying property life cycle analysis. A largely qualitative and inductive methodological approach is conducted to identify and investigate the various pertinent theoretical frameworks that could be adopted; conduct a critical synthesis of extant literature; and develop Construct-it, a game intuitively grounded in practice-based knowledge. The study reveals that games provide a fun, engaging and challenging means of educating students at higher education institutions. It also notes a significant dearth of literature in terms of applying games to students enrolled on built environment programmes. Construct-it can enhance the student's learning experience and knowledge of pertinent industry practice and standards and can complement traditional classroom teaching approaches. The study concludes with directions for the future work required to enhance the development of the novel pedagogical proof of concept presented. Such work will require robust testing and validation of the game to measure its impact on the student learning experience.</t>
  </si>
  <si>
    <t>[Hayhow, S.; Parn, E. A.; Edwards, D. J.] Birmingham City Univ, Birmingham, W Midlands, England; [Edwards, D. J.; Aigbavboa, C.] Univ Johannesburg, Johannesburg, South Africa; [Hosseini, M. Reza] Deakin Univ, Geelong, Vic, Australia</t>
  </si>
  <si>
    <t>Birmingham City University; University of Johannesburg; Deakin University</t>
  </si>
  <si>
    <t>Edwards, DJ (corresponding author), Birmingham City Univ, Birmingham Sch Built Environm, Fac Environm Technol &amp; Engn, City Ctr Campus, Birmingham B4 7XG, W Midlands, England.</t>
  </si>
  <si>
    <t>david.edwards@bcu.ac.uk</t>
  </si>
  <si>
    <t>Hosseini, M Reza/AAA-4859-2021; Aigbavboa, Clinton/AAS-6493-2020</t>
  </si>
  <si>
    <t>Edwards, David/0000-0001-9727-6000; Hosseini, M. Reza/0000-0001-8675-736X; Aigbavboa, Clinton/0000-0003-2866-3706</t>
  </si>
  <si>
    <t>SAGE PUBLICATIONS LTD</t>
  </si>
  <si>
    <t>LONDON</t>
  </si>
  <si>
    <t>1 OLIVERS YARD, 55 CITY ROAD, LONDON EC1Y 1SP, ENGLAND</t>
  </si>
  <si>
    <t>0950-4222</t>
  </si>
  <si>
    <t>2043-6858</t>
  </si>
  <si>
    <t>IND HIGHER EDUC</t>
  </si>
  <si>
    <t>Ind. Higher Educ.</t>
  </si>
  <si>
    <t>JUN</t>
  </si>
  <si>
    <t>10.1177/0950422219825985</t>
  </si>
  <si>
    <t>Education &amp; Educational Research</t>
  </si>
  <si>
    <t>Emerging Sources Citation Index (ESCI)</t>
  </si>
  <si>
    <t>HZ4EK</t>
  </si>
  <si>
    <t>Green Accepted, Green Submitted</t>
  </si>
  <si>
    <t>WOS:000468799800005</t>
  </si>
  <si>
    <t>Marconi, M; Favi, C</t>
  </si>
  <si>
    <t>Marconi, Marco; Favi, Claudio</t>
  </si>
  <si>
    <t>Eco-design teaching initiative within a manufacturing company based on LCA analysis of company product portfolio</t>
  </si>
  <si>
    <t>JOURNAL OF CLEANER PRODUCTION</t>
  </si>
  <si>
    <t>Teaching; Eco-design; Life cycle assessment; Eco-knowledge; Product portfolio</t>
  </si>
  <si>
    <t>HIGHER-EDUCATION; SUSTAINABLE DEVELOPMENT; ENGINEERING-EDUCATION; ECODESIGN TOOLS; IMPLEMENTATION; STRATEGIES; BARRIERS; EXPERIENCES; INTEGRATION; TAXONOMY</t>
  </si>
  <si>
    <t>Eco-design is the integration of environmental considerations within product design and development. Eco-design represents an important innovation driver for companies; however, well-known barriers limit the diffusion of this design paradigm in the industrial world. Amongst these, lack of eco-knowledge is correlated to the adopted eco-design teaching methods. Previous experience has highlighted that traditional teaching methods such as university lectures or refresher courses are not an effective means for disseminating eco-design knowledge in the industrial world. In this context, the present paper proposes a novel eco-design teaching method based on a transformative strategy for promoting eco-design and facilitating the learning process. This approach, tested in collaboration with an Italian manufacturing firm, is considered the first attempt to implement a repeatable eco-design teaching approach that can be scaled up in different industrial contexts. Several company departments, including management, marketing and commercial affairs, design and engineering, and a testing laboratory were involved in the training program. Technical results show that company employees were able to autonomously implement re-design solutions and improve the environmental performance of a coffee machine upon completion of the course. The quantitative evaluation of formative outcomes through assessment before and after the course highlights a significant increase in the awareness of personnel and knowledge relating to eco-design. (c) 2019 Elsevier Ltd. All rights reserved.</t>
  </si>
  <si>
    <t>[Marconi, Marco] Univ Tuscia, Dept Econ Engn Soc &amp; Business Org, I-01100 Viterbo, Italy; [Favi, Claudio] Univ Parma, Dept Engn &amp; Architecture, Parco Area Sci 181-A, I-43124 Parma, Italy</t>
  </si>
  <si>
    <t>Tuscia University; University of Parma</t>
  </si>
  <si>
    <t>Marconi, M (corresponding author), Univ Tuscia, Dept Econ Engn Soc &amp; Business Org, I-01100 Viterbo, Italy.</t>
  </si>
  <si>
    <t>marco.marconi@unitus.it</t>
  </si>
  <si>
    <t>Marconi, Marco/AAA-9281-2020</t>
  </si>
  <si>
    <t>Marconi, Marco/0000-0002-5677-1459</t>
  </si>
  <si>
    <t>ELSEVIER SCI LTD</t>
  </si>
  <si>
    <t>OXFORD</t>
  </si>
  <si>
    <t>THE BOULEVARD, LANGFORD LANE, KIDLINGTON, OXFORD OX5 1GB, OXON, ENGLAND</t>
  </si>
  <si>
    <t>0959-6526</t>
  </si>
  <si>
    <t>1879-1786</t>
  </si>
  <si>
    <t>J CLEAN PROD</t>
  </si>
  <si>
    <t>J. Clean Prod.</t>
  </si>
  <si>
    <t>JAN 1</t>
  </si>
  <si>
    <t>10.1016/j.jclepro.2019.118424</t>
  </si>
  <si>
    <t>Green &amp; Sustainable Science &amp; Technology; Engineering, Environmental; Environmental Sciences</t>
  </si>
  <si>
    <t>Science &amp; Technology - Other Topics; Engineering; Environmental Sciences &amp; Ecology</t>
  </si>
  <si>
    <t>JF2UC</t>
  </si>
  <si>
    <t>WOS:000491240100044</t>
  </si>
  <si>
    <t>Taboada, HA; Espiritu, JF; Vazquez, A; Moreno, OC</t>
  </si>
  <si>
    <t>ASEE</t>
  </si>
  <si>
    <t>Taboada, Heidi A.; Espiritu, Jose F.; Vazquez, Abril; Moreno, Olivia C.</t>
  </si>
  <si>
    <t>Experiences While Incorporating Sustainability Engineering into the Industrial Engineering Curricula</t>
  </si>
  <si>
    <t>2011 ASEE ANNUAL CONFERENCE &amp; EXPOSITION</t>
  </si>
  <si>
    <t>ASEE Annual Conference &amp; Exposition</t>
  </si>
  <si>
    <t>ASEE Annual Conference and Exposition</t>
  </si>
  <si>
    <t>JUN 26-29, 2011</t>
  </si>
  <si>
    <t>Vancouver, CANADA</t>
  </si>
  <si>
    <t>According to The Engineer of 2020 (National Academy of Engineering, 2004), to maintain the nation's economic competitiveness and improve the quality of life for people around the world, engineering educators and curriculum developers must anticipate dramatic changes in engineering practice and adapt their programs accordingly. Current environmental issues have caused society to realize that industries and individuals must have sustainable systems to meet the needs of the present without compromising the ability of future generations to meet their own needs (Report of the World Commission on Environment and Development, 1987). Therefore, one of the main goals of the present paper is to show how sustainability engineering curriculum has been included into the Industrial Engineering curricula to respond to current demands to produce environmentally conscious engineers capable of understanding sustainable practices and their implications. For the authors, creating a special topics class for the new course within the industrial engineering department seemed very appropriate since industrial engineering has always focused in the optimization of resources, thus there is a natural connection between the sustainability definition and what industrial engineers have always practiced. The main objective of this paper is to present the approach used to integrate sustainability engineering content into the engineering curriculum at our University. The approach involves offering a multidisciplinary class in sustainability engineering which was offered to junior or senior engineering students as a technical elective class with no prerequisites. The class was divided in four main modules which are Life Cycle Assessment, Energy Management, Design for Sustainability, and Ethical Consumerism. A team teaching approach was used to teach the class with faculty members from the departments of Mechanical Engineering and Industrial, Manufacturing and Systems Engineering Department. In the class, students were required to work in teams to solve two different projects. The first project was mainly related to life cycle assessment (LCA) in which students were asked to perform an LCA for a particular product and provide an analysis of their results. The second project involved a presentation to expand one of the main modules of the class. Finally, the course was evaluated using student questionnaires and exit interviews. Moreover, one additional survey was sent to the students six months after they took the class to collect data and assess student learning.</t>
  </si>
  <si>
    <t>[Taboada, Heidi A.; Espiritu, Jose F.; Vazquez, Abril; Moreno, Olivia C.] Univ Texas El Paso, El Paso, TX 79968 USA</t>
  </si>
  <si>
    <t>University of Texas System; University of Texas El Paso</t>
  </si>
  <si>
    <t>Taboada, HA (corresponding author), Univ Texas El Paso, El Paso, TX 79968 USA.</t>
  </si>
  <si>
    <t>Taboada, Heidi/0009-0005-1535-4404</t>
  </si>
  <si>
    <t>AMER SOC ENGINEERING EDUCATION</t>
  </si>
  <si>
    <t>WASHINGTON</t>
  </si>
  <si>
    <t>1818 N STREET, NW SUITE 600, WASHINGTON, DC 20036 USA</t>
  </si>
  <si>
    <t>2153-5965</t>
  </si>
  <si>
    <t>ASEE ANNU CONF EXPO</t>
  </si>
  <si>
    <t>Education &amp; Educational Research; Education, Scientific Disciplines; Engineering, Multidisciplinary</t>
  </si>
  <si>
    <t>Conference Proceedings Citation Index - Science (CPCI-S); Conference Proceedings Citation Index - Social Science &amp; Humanities (CPCI-SSH)</t>
  </si>
  <si>
    <t>BF0CG</t>
  </si>
  <si>
    <t>WOS:000378522707022</t>
  </si>
  <si>
    <t>Letete, TCM; Mungwe, NW; Guma, M; Marquard, A</t>
  </si>
  <si>
    <t>Letete, Thapelo C. M.; Mungwe, Nothando Wandile; Guma, Mondli; Marquard, Andrew</t>
  </si>
  <si>
    <t>Carbon footprint of the University of Cape Town</t>
  </si>
  <si>
    <t>JOURNAL OF ENERGY IN SOUTHERN AFRICA</t>
  </si>
  <si>
    <t>greenhouse gas emissions; carbon footprint; University of Cape Town</t>
  </si>
  <si>
    <t>Since signing the Talloires Declaration in 1990, the University of Cape Town (UCT) has been striving to set an example of environmental responsibility by establishing environmentally sound policies and practices, and by developing curricula and research initiatives to support an environmentally sustainable future. One of the most recent efforts in this quest was the release of a Green Campus Action Plan for the University of Cape Town by the Properties and Services Department in 2008. While the Plan proposed a number of carbon emission mitigation interventions for the University, it also stressed the need to conduct a detailed and comprehensive carbon footprint analysis for the whole University. The aim of this analysis was to determine the carbon footprint of UCT, not only to give a tangible number with which the University's carbon sustainability level can be compared with other academic institutions, but also to provide the much needed baseline against which future mitigation efforts on the university campus can be measured. UCT's carbon footprint for the year 2007 was found to be about 83 400 tons CO2-eq, with campus energy consumption, Transportation and Goods and Services contributing about 81%, 18% and 1% the footprint respectively. Electricity consumption alone contributes about 80% of all the emissions associated with university activities. UCT's per-capita emissions for 2007 amount to about 4.0 tons CO2-eq emissions per student. For comparison only, South Africa's 2007 per capita emissions were estimated at 10.4 tons CO2-eq. In terms of energy consumption only, UCT's footprint is about 3.2 tons CO2-eq per student, higher than the National University of Lesotho's value of 0.1 and much lower than Massachusetts Institute of Technology's value of 33.1.</t>
  </si>
  <si>
    <t>[Letete, Thapelo C. M.; Mungwe, Nothando Wandile; Marquard, Andrew] Univ Cape Town, Energy Res Ctr, ZA-7701 Rondebosch, South Africa; [Guma, Mondli] Anglo Coal Global, Johannesburg, South Africa</t>
  </si>
  <si>
    <t>University of Cape Town</t>
  </si>
  <si>
    <t>Letete, TCM (corresponding author), Univ Cape Town, Energy Res Ctr, ZA-7701 Rondebosch, South Africa.</t>
  </si>
  <si>
    <t>t.letete@uct.ac.za; nothando.mungwe@uct.ac.za; mguma@angloamerican.co.za; Andrew.Marquard@uct.ac.za</t>
  </si>
  <si>
    <t>UNIV CAPE TOWN, ENERGY RES CENTRE</t>
  </si>
  <si>
    <t>CAPE TOWN</t>
  </si>
  <si>
    <t>LIBRARY RD, MENZIES BLDG, 6TH FLR ROOM 6 41 PRIVATE BAG X3, RONDEBOSCH, CAPE TOWN, WESTERN CAPE 7701, SOUTH AFRICA</t>
  </si>
  <si>
    <t>1021-447X</t>
  </si>
  <si>
    <t>J ENERGY SOUTH AFR</t>
  </si>
  <si>
    <t>J. Energy South. Afr.</t>
  </si>
  <si>
    <t>MAY</t>
  </si>
  <si>
    <t>Energy &amp; Fuels</t>
  </si>
  <si>
    <t>805KW</t>
  </si>
  <si>
    <t>WOS:000293726300001</t>
  </si>
  <si>
    <t>Versteijlen, M; van Wee, B; Wals, A</t>
  </si>
  <si>
    <t>Versteijlen, Marieke; van Wee, Bert; Wals, Arjen</t>
  </si>
  <si>
    <t>Exploring sustainable student travel behaviour in The Netherlands: balancing online and on-campus learning</t>
  </si>
  <si>
    <t>INTERNATIONAL JOURNAL OF SUSTAINABILITY IN HIGHER EDUCATION</t>
  </si>
  <si>
    <t>Carbon footprint; Higher education; Online learning; Class attendance; On-campus learning; Student travel behaviour</t>
  </si>
  <si>
    <t>HIGHER-EDUCATION; UNIVERSITY-STUDENTS; CARBON FOOTPRINT; CHOICE; SCHOOL</t>
  </si>
  <si>
    <t>Purpose Daily commuting trips of higher education (HE) students account for a large proportion of the carbon footprint of a HE institution. Considerations of students underlying their choice of travel mode and their decision to make the trip to campus or to study online are explored as a necessary first step for finding an optimal balance between online and on-campus learning from both a sustainability and an educational perspective. Design/methodology/approach Focus group conversations were held with student groups from different study programmes of a university of applied sciences in the Netherlands. Findings Dutch students' travel mode choices seem to depend on measures regulating travel demand such as a free public transport card and high parking costs. The findings indicate that students make reasoned choices about making a trip to campus. These choices depend on considerations about their schedule, type, lecturer and content of a course, social norms and their own perceived behavioural control. Alternative online options can provide students with more flexibility to make choices adapted to their needs. Social implications While these findings are useful for sustainable and educational reasons, they also seem helpful in times of COVID-19 which calls for a re-design of curricula to allow for blended forms of online and on-campus learning. Originality/value To the best of the authors' knowledge, this paper is one of the first studies looking at students' considerations when deciding whether to travel to campus to learn or stay at home learning online.</t>
  </si>
  <si>
    <t>[Versteijlen, Marieke; Wals, Arjen] Wageningen Univ &amp; Res, Dept Educ &amp; Learning Sci, Wageningen, Netherlands; [Versteijlen, Marieke] Avans Univ Appl Sci, Shertogenbosch, Netherlands; [van Wee, Bert] Delft Univ Technol, Transport &amp; Logist Grp, Delft, Netherlands</t>
  </si>
  <si>
    <t>Wageningen University &amp; Research; Delft University of Technology</t>
  </si>
  <si>
    <t>Versteijlen, M (corresponding author), Wageningen Univ &amp; Res, Dept Educ &amp; Learning Sci, Wageningen, Netherlands.;Versteijlen, M (corresponding author), Avans Univ Appl Sci, Shertogenbosch, Netherlands.</t>
  </si>
  <si>
    <t>marieke.versteijlen@wur.nl</t>
  </si>
  <si>
    <t>Wals, Arjen/J-6773-2015; van Wee, Bert/AFQ-6960-2022</t>
  </si>
  <si>
    <t>EMERALD GROUP PUBLISHING LTD</t>
  </si>
  <si>
    <t>BINGLEY</t>
  </si>
  <si>
    <t>HOWARD HOUSE, WAGON LANE, BINGLEY BD16 1WA, W YORKSHIRE, ENGLAND</t>
  </si>
  <si>
    <t>1467-6370</t>
  </si>
  <si>
    <t>1758-6739</t>
  </si>
  <si>
    <t>INT J SUST HIGHER ED</t>
  </si>
  <si>
    <t>Int. J. Sustain. High. Educ.</t>
  </si>
  <si>
    <t>AUG 14</t>
  </si>
  <si>
    <t>10.1108/IJSHE-10-2020-0400</t>
  </si>
  <si>
    <t>Green &amp; Sustainable Science &amp; Technology; Education &amp; Educational Research</t>
  </si>
  <si>
    <t>Social Science Citation Index (SSCI)</t>
  </si>
  <si>
    <t>Science &amp; Technology - Other Topics; Education &amp; Educational Research</t>
  </si>
  <si>
    <t>UB0UU</t>
  </si>
  <si>
    <t>WOS:000685569200003</t>
  </si>
  <si>
    <t>Jain, S; Agarwal, A; Jani, V; Singhal, S; Sharma, P; Jalan, R</t>
  </si>
  <si>
    <t>Jain, Suresh; Agarwal, Archit; Jani, Viveka; Singhal, Shaleen; Sharma, Prateek; Jalan, Ramesh</t>
  </si>
  <si>
    <t>Assessment of carbon neutrality and sustainability in educational campuses (CaNSEC): A general framework</t>
  </si>
  <si>
    <t>ECOLOGICAL INDICATORS</t>
  </si>
  <si>
    <t>Sustainability index; Carbon footprints analysis; Carbon neutrality; Green features; Course curriculum; Sustainability framework; Green campus</t>
  </si>
  <si>
    <t>GREENHOUSE-GAS EMISSIONS; UNIVERSITY; FOOTPRINT</t>
  </si>
  <si>
    <t>This study presents the cross-institutional Carbon Neutrality and Sustainability in Educational Campuses (CaNSEC) framework. This framework estimates carbon footprints along with overall sustainability of the institution. The carbon footprint analysis comprises of five indicators based on the sources and sinks (offsets) of greenhouse gas (GHG) emissions. Overall sustainability assessment comprises of four components - environment, society, economics and academics. Twenty four indicators have been identified and categorized under each of these four components based on experts' opinion and literature review. The framework has been developed by involving experts from India and abroad using questionnaire based survey. Around 60 complete responses (with similar to 12% response rate) were received which include similar to 65% foreign and similar to 35% Indian experts working in the area of sustainability, sustainable development in higher education and sustainable and green campuses. Each indicator has been weighted by experts, and subsequently verified through two brainstorming workshops with experts working in different areas of sustainable development. The study considered two types of scoring methods for indicators; level based scoring and continuous scoring. The CaNSEC framework will enable educational institutions to adopt a qualitatively and quantitatively measured and monitored framework that can effectively assess the state of sustainability on their respective campuses. The framework has been applied for the case study of TERI University. The per capita net CO(2)e emissions at the campus was found to be similar to 0.72 tonnes per annum, which is relatively lower compared to other campuses globally. TERI University has scored similar to 7800 out of 10000 points on campus sustainability score. The proposed framework also aims to create a platform for comparing educational institutions based on the performances of their initiatives and to encourage mutual learning through these comparisons. (C) 2017 Elsevier Ltd. All rights reserved.</t>
  </si>
  <si>
    <t>[Jain, Suresh; Jani, Viveka; Sharma, Prateek] TERI Univ, Dept Nat Resources, 10 Inst Area, New Delhi 110070, India; [Jain, Suresh] TERI Univ, Dept Energy &amp; Environm, 10 Inst Area, New Delhi 110070, India; [Agarwal, Archit] Indraprastha Inst Informat Technol, Dept Comp Sci &amp; Engn, New Delhi 110020, India; [Singhal, Shaleen] TERI Univ, Dept Policy Studies, 10 Inst Area, New Delhi, India; [Jalan, Ramesh] UNDP, Climate Change Community Practice, Solut Exchange, New Delhi, India</t>
  </si>
  <si>
    <t>TERI University; TERI University; Indraprastha Institute of Information Technology Delhi; TERI University</t>
  </si>
  <si>
    <t>Jain, S (corresponding author), TERI Univ, Dept Energy &amp; Environm, 10 Inst Area, New Delhi 110070, India.</t>
  </si>
  <si>
    <t>sureshjain_in@yahoo.com</t>
  </si>
  <si>
    <t>Jain, Suresh/J-5721-2014</t>
  </si>
  <si>
    <t>sharma, prateek/0000-0002-0617-0137; Jain, Suresh/0000-0003-1561-3566</t>
  </si>
  <si>
    <t>United Nations Development Programme (UNDP), New Delhi, UNDP Climate Change Community, Solution Exchange-TERI University [2013/273]</t>
  </si>
  <si>
    <t>United Nations Development Programme (UNDP), New Delhi, UNDP Climate Change Community, Solution Exchange-TERI University</t>
  </si>
  <si>
    <t>The authors would like to acknowledge the United Nations Development Programme (UNDP), New Delhi, for financial support (Contract No. 2013/273) as part of the UNDP Climate Change Community, Solution Exchange-TERI University Partnership for contributing towards the mitigation of climate change. We would also like to thank all the experts of Action Group (Mr. Prabhjot Sodhi, Mr. Anil Arora, Dr. Suneel Pandey, Mr. Vaibhav Goel, Mr. Aditya Pundhir, Prof. Chetan Vaidya, Mr. Barun Aggarwal and authors of this manuscript) who participated in the brainstorming workshops for their vital comments and suggestions. We would also like to thank all the sixty experts who participated in the questionnaire survey from India and abroad for their valuable comments and suggestions.</t>
  </si>
  <si>
    <t>ELSEVIER</t>
  </si>
  <si>
    <t>AMSTERDAM</t>
  </si>
  <si>
    <t>RADARWEG 29, 1043 NX AMSTERDAM, NETHERLANDS</t>
  </si>
  <si>
    <t>1470-160X</t>
  </si>
  <si>
    <t>1872-7034</t>
  </si>
  <si>
    <t>ECOL INDIC</t>
  </si>
  <si>
    <t>Ecol. Indic.</t>
  </si>
  <si>
    <t>10.1016/j.ecolind.2017.01.012</t>
  </si>
  <si>
    <t>Biodiversity Conservation; Environmental Sciences</t>
  </si>
  <si>
    <t>Biodiversity &amp; Conservation; Environmental Sciences &amp; Ecology</t>
  </si>
  <si>
    <t>FB9BX</t>
  </si>
  <si>
    <t>WOS:000406435700013</t>
  </si>
  <si>
    <t>Ferrari, E; Reyes-Carrasco, PM; Ruíz, AB; Ruíz, C</t>
  </si>
  <si>
    <t>Ferrari, Enzo; Mariel Reyes-Carrasco, Paula; Barron Ruiz, Angela; Ruiz, Camilo</t>
  </si>
  <si>
    <t>Testing an instrument to assess the perception of climate change policies in universities: the case of Salamanca University</t>
  </si>
  <si>
    <t>Climate change; Higher education; Sustainable development goals; Climate change education; Climate emergency declaration</t>
  </si>
  <si>
    <t>HIGHER-EDUCATION INSTITUTIONS; CARBON FOOTPRINT; ENVIRONMENTAL-MANAGEMENT; ECOLOGICAL FOOTPRINT; SUSTAINABILITY; GREEN; DECLARATIONS; CONSUMPTION</t>
  </si>
  <si>
    <t>Purpose This study aims to introduce a new instrument to assess the perception of the university community after the Climate Emergency Declaration (CED) and its application at the Universidad de Salamanca (USAL) in Spain. This CED includes a comprehensive program to reduce the carbon footprint and the introduction of the education for sustainable development in the curriculum. This study aims to understand the gap between perception and reality in the program's implementation and verify whether the student organization's initial push translates into higher approval ratings. Design/methodology/approach The authors conducted a cross-sectional analytical study. In this research, the authors used a sample of 731 people from the USAL community (67% students, 20% academics and the rest administrative and service staff). Findings The findings revealed that PhD students are the group with the highest perception of the policies implemented by the university to fight climate change, even higher than academics. In addition, the perception of the food, energy and sustainable mobility aspects of the program are good predictors: of the knowledge of the indicators and of the policy dimensions within the CED. Originality/value The university community perception survey for a CED process provides a gateway into the gaps between perception, expectations and reality. Moreover, it is helpful to engage its members in action plans to fight climate change and its impacts.</t>
  </si>
  <si>
    <t>[Ferrari, Enzo; Ruiz, Camilo] Univ Salamanca, EMC3 Res Grp, Salamanca, Spain; [Ferrari, Enzo; Ruiz, Camilo] Univ Salamanca, Dept Math &amp; Sci Educ, Salamanca, Spain; [Mariel Reyes-Carrasco, Paula; Barron Ruiz, Angela] Univ Salamanca, Dept Theory &amp; Hist Educ, Salamanca, Spain</t>
  </si>
  <si>
    <t>University of Salamanca; University of Salamanca; University of Salamanca</t>
  </si>
  <si>
    <t>Ferrari, E (corresponding author), Univ Salamanca, EMC3 Res Grp, Salamanca, Spain.;Ferrari, E (corresponding author), Univ Salamanca, Dept Math &amp; Sci Educ, Salamanca, Spain.</t>
  </si>
  <si>
    <t>enzoferrari@usal.es</t>
  </si>
  <si>
    <t>Ruiz, Camilo/A-5024-2014; Reyes-Carrasco, Paula Mariel/ADJ-7953-2022; Ferrari, Enzo/AAD-2106-2020</t>
  </si>
  <si>
    <t>Ruiz, Camilo/0000-0001-9538-5780; Reyes-Carrasco, Paula Mariel/0000-0003-1830-7839; Ferrari, Enzo/0000-0002-4533-021X</t>
  </si>
  <si>
    <t>Leeds</t>
  </si>
  <si>
    <t>Floor 5, Northspring 21-23 Wellington Street, Leeds, W YORKSHIRE, ENGLAND</t>
  </si>
  <si>
    <t>JAN 5</t>
  </si>
  <si>
    <t>10.1108/IJSHE-09-2021-0379</t>
  </si>
  <si>
    <t>JUL 2022</t>
  </si>
  <si>
    <t>7M6NZ</t>
  </si>
  <si>
    <t>WOS:000824725000001</t>
  </si>
  <si>
    <t>Sippel, M; Meyer, D; Scholliers, N</t>
  </si>
  <si>
    <t>Sippel, Maike; Meyer, Daniel; Scholliers, Niklas</t>
  </si>
  <si>
    <t>What about greenhouse gas emissions from students? An analysis of lifestyle and carbon footprints at the University of Applied Science in Konstanz, Germany</t>
  </si>
  <si>
    <t>CARBON MANAGEMENT</t>
  </si>
  <si>
    <t>Carbon footprint; sustainable consumption; student lifestyle; greenhouse gas emissions; green university; environmental behavior</t>
  </si>
  <si>
    <t>HOUSEHOLD ENERGY-REQUIREMENTS; BUILDING CHARACTERISTICS; HIGHER-EDUCATION; CONSUMPTION; BEHAVIOR; IMPACT; TRAVEL</t>
  </si>
  <si>
    <t>Increasingly, universities are taking responsibility for climate protection. While there has been a growth of activities and studies on greening campus operations and curricula, student lifestyles may also be interesting to look at. This study focuses on student carbon emissions from consumption at the University of Applied Science in Konstanz, Germany. The study includes almost 10% of the university's students. Data on student lifestyle and emission patterns was collected via questionnaires and calculated with a web-based carbon calculator. The study analyzes personal carbon emissions and influencing factors from four consumption categories; housing (including heating and electricity), mobility (including private car use, public transport and aviation), food and other consumption. The findings show average students' carbon footprint to be 10.9 t CO2 equivalent per year and of the same order of magnitude as the German average. While students cause less emission through heating because of smaller living space per person, they cause considerably more emission by aviation. A relatively small group of frequent flyers dominates aviation emissions. The study shows that the correlation between low income/expenditure and low carbon emissions is not valid for students due to high long-distance mobility.</t>
  </si>
  <si>
    <t>[Sippel, Maike; Meyer, Daniel; Scholliers, Niklas] Univ Appl Sci Konstanz, HTWG Konstanz, Brauneggerstr 55, D-78462 Constance, Germany</t>
  </si>
  <si>
    <t>HTWG Hochschule Konstanz University of Applied Sciences</t>
  </si>
  <si>
    <t>Sippel, M (corresponding author), Univ Appl Sci Konstanz, HTWG Konstanz, Brauneggerstr 55, D-78462 Constance, Germany.</t>
  </si>
  <si>
    <t>maike.sippel@htwg-konstanz.de</t>
  </si>
  <si>
    <t>Scholliers, Niklas/0000-0003-4066-2466; Sippel, Maike/0000-0002-5319-9477</t>
  </si>
  <si>
    <t>TAYLOR &amp; FRANCIS LTD</t>
  </si>
  <si>
    <t>ABINGDON</t>
  </si>
  <si>
    <t>2-4 PARK SQUARE, MILTON PARK, ABINGDON OR14 4RN, OXON, ENGLAND</t>
  </si>
  <si>
    <t>1758-3004</t>
  </si>
  <si>
    <t>1758-3012</t>
  </si>
  <si>
    <t>CARBON MANAG</t>
  </si>
  <si>
    <t>Carbon Manag.</t>
  </si>
  <si>
    <t>10.1080/17583004.2018.1440851</t>
  </si>
  <si>
    <t>Environmental Sciences; Environmental Studies</t>
  </si>
  <si>
    <t>Environmental Sciences &amp; Ecology</t>
  </si>
  <si>
    <t>GE1WK</t>
  </si>
  <si>
    <t>WOS:000431007300009</t>
  </si>
  <si>
    <t>McGibbon, C; Van Belle, JP</t>
  </si>
  <si>
    <t>Lech, P</t>
  </si>
  <si>
    <t>McGibbon, Carolyn; Van Belle, Jean-Paul</t>
  </si>
  <si>
    <t>Integrating Green Information Systems into the Curriculum Using a Carbon Footprinting Case</t>
  </si>
  <si>
    <t>PROCEEDINGS OF THE 7TH EUROPEAN CONFERENCE ON IS MANAGEMENT AND EVALUATION (ECIME 2013)</t>
  </si>
  <si>
    <t>Proceedings of the European Conference on Information Management and Evaluation</t>
  </si>
  <si>
    <t>7th European Conference on Information Management and Evaluation</t>
  </si>
  <si>
    <t>SEP 12-13, 2013</t>
  </si>
  <si>
    <t>Univ Gdansk, Fac Management, Sopot, POLAND</t>
  </si>
  <si>
    <t>Univ Gdansk, Fac Management</t>
  </si>
  <si>
    <t>sustainability; green information systems (green is); carbon footprint; is curriculum; coherent teaching practice</t>
  </si>
  <si>
    <t>ENVIRONMENTAL SUSTAINABILITY; TECHNOLOGY; AGENDA; FUTURE</t>
  </si>
  <si>
    <t>This research aims to advance the discourse on how universities can achieve sustainable campus operations by integrating sustainability in research and teaching. In particular, this paper explores the issues around incorporating sustainability into the undergraduate curriculum. Integrating Green Information Systems ( Green IS) theory and practice into the curriculum of students majoring in Information Systems and Computer Science brings a multi-disciplinary and holistic thinking aspect to the curriculum whilst sensitizing both staff and students to sustainability issues. The uniqueness of this paper is that it explores how Green IS can be integrated into the curriculum, using an approach based on the theory of coherent practice, which enables students to become empowered through direct exposure to real-world problems, such as sustainability. The theoretical framework is based on the Green IS model proposed by Butler ( 2012) and the paper aims to extend the institutional influences of Green IS to include a network element. This research paper is exploratory in nature but should be of particular interest to practitioners, IS educators, as well as furthering research of monitoring and evaluating carbon footprints.</t>
  </si>
  <si>
    <t>[McGibbon, Carolyn; Van Belle, Jean-Paul] Univ Cape Town, Ctr IT &amp; Natl Dev Africa CITANDA, ZA-7925 Cape Town, South Africa</t>
  </si>
  <si>
    <t>McGibbon, C (corresponding author), Univ Cape Town, Ctr IT &amp; Natl Dev Africa CITANDA, ZA-7925 Cape Town, South Africa.</t>
  </si>
  <si>
    <t>Carolyn.McGibbon@uct.ac.za; Jean-Paul.VanBelle@uct.ac.za</t>
  </si>
  <si>
    <t>Van Belle, Jean-Paul/0000-0002-9140-0143</t>
  </si>
  <si>
    <t>ACAD CONFERENCES LTD</t>
  </si>
  <si>
    <t>NR READING</t>
  </si>
  <si>
    <t>CURTIS FARM, KIDMORE END, NR READING, RG4 9AY, ENGLAND</t>
  </si>
  <si>
    <t>2048-8912</t>
  </si>
  <si>
    <t>978-1-909507-57-9</t>
  </si>
  <si>
    <t>PROC EUR CONF INFO</t>
  </si>
  <si>
    <t>Business; Computer Science, Information Systems; Information Science &amp; Library Science; Management</t>
  </si>
  <si>
    <t>Business &amp; Economics; Computer Science; Information Science &amp; Library Science</t>
  </si>
  <si>
    <t>BB4XD</t>
  </si>
  <si>
    <t>WOS:000343432100013</t>
  </si>
  <si>
    <t>Bimo, ID; Sulistyaningsih, E; Inderawati, MMW</t>
  </si>
  <si>
    <t>Bimo, Irenius Dwinanto; Sulistyaningsih, Endang; Inderawati, Maria Magdalena Wahyuni</t>
  </si>
  <si>
    <t>Quantifying the presence of sustainability education and climate change in higher education: a bibliometric study</t>
  </si>
  <si>
    <t>Review; Early Access</t>
  </si>
  <si>
    <t>Bibliometric; Carbon footprint; Climate change; Sustainability education; Higher education</t>
  </si>
  <si>
    <t>FUTURE</t>
  </si>
  <si>
    <t>Purpose This study aims to examine the nature and trends in sustainability education and climate change (SECC) in higher education using a comprehensive bibliometric analysis of the literature indexed in the Scopus database. Design/methodology/approach Data were extracted from the Scopus database using the keywords sustainability education and climate change to ensure extensive coverage. Total 14,465 research papers on both topics were analyzed using the VOSviewer software. Findings The bibliometric analysis reveals the mapping of scientific research across countries and the cooccurrence of research keywords, providing insights into research trends and future directions in SECC in higher education. Practical implications Based on the thematic map created to highlight future research directions on curricula for SECC in higher education, the analysis has identified several potential research areas, such as interdisciplinary research, transformative education, carbon footprint, students and higher education community well-being, climate change mitigation curriculum and behavioral studies. Originality/value This analysis offers epistemological foundations for generating knowledge and advancing curricula for SECC in higher education institutions.</t>
  </si>
  <si>
    <t>[Bimo, Irenius Dwinanto; Sulistyaningsih, Endang] Atma Jaya Catholic Univ Indonesia, Fac Econ &amp; Business, Jakarta, Indonesia; [Inderawati, Maria Magdalena Wahyuni] Atma Jaya Catholic Univ Indonesia, Dept Ind Engn, Jakarta, Indonesia; [Inderawati, Maria Magdalena Wahyuni] Chung Yuan Christian Univ, Dept Ind &amp; Syst Engn, Taoyuan, Taiwan</t>
  </si>
  <si>
    <t>University Katolik Indonesia Atma Jaya; University Katolik Indonesia Atma Jaya; Chung Yuan Christian University</t>
  </si>
  <si>
    <t>Bimo, ID (corresponding author), Atma Jaya Catholic Univ Indonesia, Fac Econ &amp; Business, Jakarta, Indonesia.</t>
  </si>
  <si>
    <t>irenius.dwinanto@atmajaya.ac.id; endang.sulistyaningsih@atmajaya.ac.id; wahyuni.inderawati@atmajaya.ac.id</t>
  </si>
  <si>
    <t>Bimo, Irenius Dwinanto/AAY-3191-2021</t>
  </si>
  <si>
    <t>2024 DEC 25</t>
  </si>
  <si>
    <t>10.1108/IJSHE-06-2024-0410</t>
  </si>
  <si>
    <t>DEC 2024</t>
  </si>
  <si>
    <t>Q1S6N</t>
  </si>
  <si>
    <t>WOS:001382572300001</t>
  </si>
  <si>
    <t>Vatovec, C; Ferrer, H</t>
  </si>
  <si>
    <t>Vatovec, Christine; Ferrer, Haley</t>
  </si>
  <si>
    <t>Sustainable Well-Being Challenge: A Student-Centered Pedagogical Tool Linking Human Well-Being to Ecological Flourishing</t>
  </si>
  <si>
    <t>SUSTAINABILITY</t>
  </si>
  <si>
    <t>sustainability education; higher education; human behavior; carbon footprint; mixed methods</t>
  </si>
  <si>
    <t>MINDFULNESS; LIFE</t>
  </si>
  <si>
    <t>Human behavioral change is necessary if we wish to evolve into a more sustainable human society, but change is hard, especially given that many people equate environmentalism with personal sacrifice. This paper highlights a semester-long assignment in which undergraduate students examined five behaviors that claim to increase happiness with minimal ecological footprints. We used mixed methods to analyze students' self-reported positive and negative affect scores before and after completing each of the five activities, along with descriptions of the carbon footprint of each activity and student self-reflections on whether each challenge promoted sustainability. Results indicated that students' positive affect increased with each activity, while negative affect decreased. Student reflections indicated that engagement with systems thinking can be used to examine the relationship between their own well-being and the ecological outcomes of each of their chosen activities, as well as alternatives that would decrease their footprint. In final reflections, 85% of students stated that they would promote these five behaviors among the general public to enhance sustainability efforts. We discuss using the Sustainable Well-being Challenge as a tool to promote behaviors that support both human and ecological well-being.</t>
  </si>
  <si>
    <t>[Vatovec, Christine] Univ Vermont, Larner Coll Med, Aiken Ctr, Rubenstein Sch Environm &amp; Nat Resources, 81 Carrigan Dr, Burlington, VT 05405 USA; [Vatovec, Christine] Univ Vermont, Larner Coll Med, Gund Inst Environm, 81 Carrigan Dr, Burlington, VT 05405 USA; [Ferrer, Haley] Univ Vermont, Aiken Ctr, Rubenstein Sch Environm &amp; Nat Resources, 81 Carrigan Dr, Burlington, VT 05405 USA</t>
  </si>
  <si>
    <t>University of Vermont; University of Vermont; University of Vermont</t>
  </si>
  <si>
    <t>Vatovec, C (corresponding author), Univ Vermont, Larner Coll Med, Aiken Ctr, Rubenstein Sch Environm &amp; Nat Resources, 81 Carrigan Dr, Burlington, VT 05405 USA.;Vatovec, C (corresponding author), Univ Vermont, Larner Coll Med, Gund Inst Environm, 81 Carrigan Dr, Burlington, VT 05405 USA.</t>
  </si>
  <si>
    <t>cvatovec@uvm.edu; Haley.Ferrer@uvm.edu</t>
  </si>
  <si>
    <t>Ferrer, Haley/0000-0002-0718-8718; Vatovec, Christine/0000-0002-9856-4140</t>
  </si>
  <si>
    <t>University of Vermont Office of the Provost and Senior Vice President Professional Development Fund; Rubenstein School of Environment and Natural Resources</t>
  </si>
  <si>
    <t>The authors wish to thank the students of the Human Health &amp; the Environment course for their engagement and participation in the SustainableWell-Being challenge. In addition, the authors wish to thank University of Vermont O ffice of the Provost and Senior Vice President Professional Development Fund and the Rubenstein School of Environment and Natural Resources for providing funding of Open Access expenses.</t>
  </si>
  <si>
    <t>MDPI</t>
  </si>
  <si>
    <t>BASEL</t>
  </si>
  <si>
    <t>ST ALBAN-ANLAGE 66, CH-4052 BASEL, SWITZERLAND</t>
  </si>
  <si>
    <t>2071-1050</t>
  </si>
  <si>
    <t>SUSTAINABILITY-BASEL</t>
  </si>
  <si>
    <t>Sustainability</t>
  </si>
  <si>
    <t>DEC 2</t>
  </si>
  <si>
    <t>10.3390/su11247178</t>
  </si>
  <si>
    <t>Green &amp; Sustainable Science &amp; Technology; Environmental Sciences; Environmental Studies</t>
  </si>
  <si>
    <t>Science &amp; Technology - Other Topics; Environmental Sciences &amp; Ecology</t>
  </si>
  <si>
    <t>KC0SU</t>
  </si>
  <si>
    <t>Green Published, gold</t>
  </si>
  <si>
    <t>WOS:000506899000279</t>
  </si>
  <si>
    <t>Meng, J; Abed, AM; Elsehrawy, MG; Al Agha, A; Abdullah, N; Elattar, S; Abbas, M; AL Garalleh, H; Assilzadeh, H</t>
  </si>
  <si>
    <t>Meng, Jing; Abed, Azher M.; Elsehrawy, Mohamed Gamal; Al Agha, Afnan; Abdullah, Nermeen; Elattar, Samia; Abbas, Mohamed; AL Garalleh, Hakim; Assilzadeh, Hamid</t>
  </si>
  <si>
    <t>Nano-integrating green and low-carbon concepts into ideological and political education in higher education institutions through K-means clustering</t>
  </si>
  <si>
    <t>HELIYON</t>
  </si>
  <si>
    <t>Higher education institutions (HEIs); Sustainable development; Carbon footprint (CF); Green campus initiatives; K-means clustering; Sustainability education</t>
  </si>
  <si>
    <t>AXIAL COMPRESSIVE BEHAVIOR; HIGH-SCHOOL-STUDENTS; ENERGY-CONSUMPTION; SHEAR CONNECTORS; UNIVERSITY; COLUMNS; BEAM; PERFORMANCE; STRATEGIES; BUILDINGS</t>
  </si>
  <si>
    <t>Universities and colleges play a pivotal role in the pursuit of a future that is sustainable through their pedagogical efforts and the execution of state-of-the-art research endeavors aimed at mitigating the effects of climate change. Higher Education Institutions (HEIs) serve as crucial catalysts in advancing sustainable development. HEIs are increasingly embracing precise measures to reduce their carbon footprint (CF) while also educating students on global sustainability. These nano-methods provide a quantitative framework for assessing a campus 's sustainability efforts in line with Green Campus (GC) initiatives to lower carbon emissions align with GC goals. This study employs K-means clustering to analyze the integration of green and low-carbon principles in higher education political and ideological studies. Its goal is to identify patterns, assess teaching effectiveness, and improve sustainability education, aligning with Green Campus initiatives to enhance institutional contributions to sustainable growth through informed pedagogical strategies. Input data includes curriculum content, teaching methods, student engagement, and institutional goals related to sustainability. Seeking to improve sustainability education align with Green Campus initiatives, higher education can strategically enhance their contributions to longterm sustainability and growth through effective pedagogical approaches. Cluster 3 has the lowest WCSS value of 1200, indicating tighter cohesion and less variability within this cluster compared to Cluster 1 (1500) and Cluster 2 (1800). Cluster 3 stands out with the highest silhouette score of 0.7, suggesting well-defined and distinct clusters, while Cluster 2 has the lowest score of 0.4, indicating some overlap or ambiguity in data points. Cluster 1 has the lowest Davies-Bouldin Index of 0.4, implying better separation between clusters compared to Cluster 2 (0.6) and Cluster 3 (0.5). Cluster 3 is well-defined and cohesive, showing strong integration of green practices. Cluster 1 displays good separation and cohesion, while Cluster 2 requires refinement due to potential overlap in sustainability integration.</t>
  </si>
  <si>
    <t>[Meng, Jing] Jilin Agr Univ, Coll Foreign Languages, Changchun, Jilin, Peoples R China; [Abed, Azher M.] Al Mustaqbal Univ, Coll Engn &amp; Technol, Mech Power Tech Engn Dept, Babylon 51001, Iraq; [Abed, Azher M.] Al Mustaqbal Univ, Al Mustaqbal Ctr Energy Res, Babylon 51001, Iraq; [Elsehrawy, Mohamed Gamal] Prince Sattam Bin Abdulaziz Univ, Coll Appl Med Sci, Alkharj, Saudi Arabia; [Elsehrawy, Mohamed Gamal] Port Said Univ, Nursing Fac, Port Fouad, Egypt; [Al Agha, Afnan; AL Garalleh, Hakim] Univ Business &amp; Technol, Coll Engn, Dept Math Sci, Jeddah 21361, Saudi Arabia; [Abdullah, Nermeen; Elattar, Samia] Princess Nourah bint Abdulrahman Univ, Dept Ind &amp; Syst Engn, Coll Engn, POB 84428, Riyadh 11671, Saudi Arabia; [Abbas, Mohamed] King Khalid Univ, Coll Engn, Elect Engn Dept, Abha 61421, Saudi Arabia; [Assilzadeh, Hamid] UTE Univ, Fac Architecture &amp; Urbanism, Calle Rumipamba S-N &amp; Bourgeois, Quito, Ecuador; [Assilzadeh, Hamid] Duy Tan Univ, Inst Res &amp; Dev, Da Nang, Vietnam; [Assilzadeh, Hamid] Duy Tan Univ, Sch Engn &amp; Technol, Da Nang, Vietnam; [Assilzadeh, Hamid] Saveetha Inst Med &amp; Tech Sci, Saveetha Dent Coll &amp; Hosp, Dept Biomat, Chennai 600077, India</t>
  </si>
  <si>
    <t>Jilin Agricultural University; Al-Mustaqbal University College; Al-Mustaqbal University College; Prince Sattam Bin Abdulaziz University; Egyptian Knowledge Bank (EKB); Port Said University; University of Business &amp; Technology; Princess Nourah bint Abdulrahman University; King Khalid University; Duy Tan University; Duy Tan University; Saveetha Institute of Medical &amp; Technical Science; Saveetha Dental College &amp; Hospital</t>
  </si>
  <si>
    <t>Abed, AM (corresponding author), Al Mustaqbal Univ, Coll Engn &amp; Technol, Mech Power Tech Engn Dept, Babylon 51001, Iraq.;Abed, AM (corresponding author), Al Mustaqbal Univ, Al Mustaqbal Ctr Energy Res, Babylon 51001, Iraq.;Elsehrawy, MG (corresponding author), Prince Sattam Bin Abdulaziz Univ, Coll Appl Med Sci, Alkharj, Saudi Arabia.;Elsehrawy, MG (corresponding author), Port Said Univ, Nursing Fac, Port Fouad, Egypt.;Al Agha, A (corresponding author), Univ Business &amp; Technol, Coll Engn, Dept Math Sci, Jeddah 21361, Saudi Arabia.</t>
  </si>
  <si>
    <t>azhermuhson@uomus.edu.iq; m.elsehrawy@psau.edu.sa; a.alagha@ubt.edu.sa</t>
  </si>
  <si>
    <t>Garalleh, Hakim/ABB-8699-2020; Assilzadeh, Hamid/LZH-7170-2025; Elattar, Samia/GQP-6407-2022; Elsehrawy, Mohamed/CAF-7713-2022; M. Abed, Azher/B-6525-2018</t>
  </si>
  <si>
    <t>Elsehrawy, Mohamed/0000-0001-9887-3907; M. Abed, Azher/0000-0002-8411-6742</t>
  </si>
  <si>
    <t>Princess Nourah bint Abdulrahman University Researchers Supporting Project [2/2024]; Princess Nourah bint Abdulrahman University, Riyadh, Saudi Arabia [PNURSP2024R730]; Prince Sattam Bin Abdulaziz University; AlKharj, Saudi Arabia [PSAU/2024/R/1445]; Deanship of Research and Graduate Studies at King Khalid University</t>
  </si>
  <si>
    <t>Princess Nourah bint Abdulrahman University Researchers Supporting Project(Princess Nourah bint Abdulrahman University); Princess Nourah bint Abdulrahman University, Riyadh, Saudi Arabia(Princess Nourah bint Abdulrahman University); Prince Sattam Bin Abdulaziz University(Prince Sattam Bin Abdulaziz University); AlKharj, Saudi Arabia; Deanship of Research and Graduate Studies at King Khalid University</t>
  </si>
  <si>
    <t>The study was funded by Al-Mustaqbal University (project No: 2/2024) . Princess Nourah bint Abdulrahman University Researchers Supporting Project number (PNURSP2024R730) , Princess Nourah bint Abdulrahman University, Riyadh, Saudi Arabia. This study is supported via funding from Prince Sattam Bin Abdulaziz University, (PSAU/2024/R/1445) , AlKharj, Saudi Arabia. The authors extend their appreciation to the Deanship of Research and Graduate Studies at King Khalid University for funding this work through Large Research Project under grant number RGP2/122/45.</t>
  </si>
  <si>
    <t>CELL PRESS</t>
  </si>
  <si>
    <t>CAMBRIDGE</t>
  </si>
  <si>
    <t>50 HAMPSHIRE ST, FLOOR 5, CAMBRIDGE, MA 02139 USA</t>
  </si>
  <si>
    <t>2405-8440</t>
  </si>
  <si>
    <t>Heliyon</t>
  </si>
  <si>
    <t>MAY 30</t>
  </si>
  <si>
    <t>e31244</t>
  </si>
  <si>
    <t>10.1016/j.heliyon.2024.e31244</t>
  </si>
  <si>
    <t>MAY 2024</t>
  </si>
  <si>
    <t>Multidisciplinary Sciences</t>
  </si>
  <si>
    <t>Science &amp; Technology - Other Topics</t>
  </si>
  <si>
    <t>TV7H7</t>
  </si>
  <si>
    <t>gold, Green Published</t>
  </si>
  <si>
    <t>WOS:001244095800001</t>
  </si>
  <si>
    <t>Booth, A; Earley, S; Aben, K; Otter, B; Corrigal, T; Ray, C</t>
  </si>
  <si>
    <t>Booth, Annie; Earley, Sinead; Aben, Kyle; Otter, Barbara; Corrigal, Todd; Ray, Christie</t>
  </si>
  <si>
    <t>Action learning partnerships: carbon, commerce and community co-learning at a Canadian university</t>
  </si>
  <si>
    <t>Community-university partnerships; Climate change education; Action learning; Carbon footprinting</t>
  </si>
  <si>
    <t>SUSTAINABILITY; EDUCATION; SCHOLARSHIP; MANAGEMENT; PEDAGOGY</t>
  </si>
  <si>
    <t>Purpose The purpose of this paper is to discuss an innovative course offered as a partnership between the University of Northern British Columbia (UNBC) (Canada), the Prince George Chamber of Commerce (Canada) and local businesses: UNBC's third-year undergraduate/graduate course, carbon and energy management. Design/methodology/approach The authors have all participated in the development, design and/or delivery of the course and have provided their reflections on the experience. In addition, they sought insights from students and other interested people on the impact and significance of this course. Findings Carbon and energy management is an action learning-based co-created course initiated by the Chamber to address an interest in mitigating climate change amongst local businesses. Among businesses, the carbon economy is under considerable discussion. The increased awareness of climate change, and the need to better manage carbon, has led to local businesses eager to reduce greenhouse gases but lacking the expertise necessary. UNBC students (undergraduate and graduate) learn innovative and practical skills through creating carbon footprint analyses for small- to medium-sized business/non-profit clients, providing recommendations on reducing reliance on fossil fuels and formally presenting their findings to their clients. After five years, 46 businesses and non-profit organizations have participated in the course along with over 30 students and 5 separately hired student interns. The Chamber is now rolling out the program for Canadian Chamber of Commerce interested in similar community-university partnerships. Originality/value This paper describes a course that is a novel approach to university-community partnerships, both in approach and focus area. The linking, through the course, of small- to medium-sized businesses with the provision of plans for carbon reduction developed by university students is an unusual approach. However, there is significant value to all partners in the approach. Allowing the main community partner to serve as the lead in the project also offers an unusual experience and perspective for the university partner, as often such partnerships are largely driven by the post-secondary institution's interests and needs, which can create a challenging power dynamic. Instead, the course offers a lesson in how a university can be clearly in service to the community at the community's invitation. Finally, this paper offers reflections on the value of this type of project for creating sustainability initiatives from the perspective of all participants, students, faculty, university administration, city government, participating businesses and the Chamber of Commerce, demonstrating the critical need for understanding a project as an intersection of all participating actors.</t>
  </si>
  <si>
    <t>[Booth, Annie; Earley, Sinead] Univ Northern British Columbia, Environm &amp; Sustainabil Studies, Prince George, BC, Canada; [Aben, Kyle] Carbon Real, Prince George, BC, Canada; [Otter, Barbara; Corrigal, Todd] Prince George Chamber Commerce, Prince George, BC, Canada; [Ray, Christie] Univ Northern British Columbia, Business Serv, Prince George, BC, Canada</t>
  </si>
  <si>
    <t>University of Northern British Columbia; University of Northern British Columbia</t>
  </si>
  <si>
    <t>Booth, A (corresponding author), Univ Northern British Columbia, Environm &amp; Sustainabil Studies, Prince George, BC, Canada.</t>
  </si>
  <si>
    <t>annie.booth@unbc.ca</t>
  </si>
  <si>
    <t>Aben, Katja/G-9686-2016</t>
  </si>
  <si>
    <t>JUL 21</t>
  </si>
  <si>
    <t>10.1108/IJSHE-02-2020-0071</t>
  </si>
  <si>
    <t>MAY 2020</t>
  </si>
  <si>
    <t>MP6BY</t>
  </si>
  <si>
    <t>WOS:000535934600001</t>
  </si>
  <si>
    <t>Integrating environmental sustainability issues into the curriculum through problem-based and project-based learning: a case study at the University of Cape Town</t>
  </si>
  <si>
    <t>CURRENT OPINION IN ENVIRONMENTAL SUSTAINABILITY</t>
  </si>
  <si>
    <t>INFORMATION-SYSTEMS; CLIMATE-CHANGE; SCIENCE; FUTURE</t>
  </si>
  <si>
    <t>This papers aims to advance the discourse on how curriculum development can support the key competencies in sustainability and lead to real-world impacts. In particular, this paper explores the issues around incorporating a proxy for sustainability - Carbon Footprinting - into the Information Systems undergraduate curriculum within an educational setting of problem-based and project-based learning. Embedding Green Information Systems theory and practice into the coursework of students majoring in Information Systems and Computer Science brings an interdisciplinary advantage to the 'wicked problem' of sustainability. The unique contribution of this paper is that it explores how reflective practice enables students to become more aware and empowered through exposure to real-world problems, such as Carbon Footprinting. The theoretical framework is based on the 'Shu ha ri' model proposed by Cockburn [1] as well as the Green Information Systems framework by Butler [2] and the paper aims to extend the institutional influences of Green IS to include a collaborative element. This research paper should be of interest educators at the forefront of sustainability ventures.</t>
  </si>
  <si>
    <t>[McGibbon, Carolyn; Van Belle, Jean-Paul] Univ Cape Town, Informat Syst, Engn Mall, ZA-7770 Cape Town, Western Cape, South Africa</t>
  </si>
  <si>
    <t>McGibbon, C (corresponding author), Univ Cape Town, Informat Syst, Engn Mall, ZA-7770 Cape Town, Western Cape, South Africa.</t>
  </si>
  <si>
    <t>Carolyn.McGibbon@uct.ac.za</t>
  </si>
  <si>
    <t>1877-3435</t>
  </si>
  <si>
    <t>1877-3443</t>
  </si>
  <si>
    <t>CURR OPIN ENV SUST</t>
  </si>
  <si>
    <t>Curr. Opin. Environ. Sustain.</t>
  </si>
  <si>
    <t>OCT</t>
  </si>
  <si>
    <t>10.1016/j.cosust.2015.07.013</t>
  </si>
  <si>
    <t>Green &amp; Sustainable Science &amp; Technology; Environmental Sciences</t>
  </si>
  <si>
    <t>CY3TJ</t>
  </si>
  <si>
    <t>WOS:000366332500012</t>
  </si>
  <si>
    <t>Malan, H; Challamel, GA; Silverstein, D; Hoffs, C; Spang, E; Pace, SA; Malagueño, BLR; Gardner, CD; Wang, MC; Slusser, W; Jay, JA</t>
  </si>
  <si>
    <t>Malan, Hannah; Challamel, Ghislaine Amsler; Silverstein, Dara; Hoffs, Charlie; Spang, Edward; Pace, Sara A.; Malagueno, Benji Lee Reade; Gardner, Christopher D.; Wang, May C.; Slusser, Wendelin; Jay, Jennifer A.</t>
  </si>
  <si>
    <t>Impact of a Scalable, Multi-Campus Foodprint Seminar on College Students' Dietary Intake and Dietary Carbon Footprint</t>
  </si>
  <si>
    <t>NUTRIENTS</t>
  </si>
  <si>
    <t>university students; dietary intake; eating behaviors; climate change; sustainable diets; seminar</t>
  </si>
  <si>
    <t>ENVIRONMENTAL IMPACTS; CARDIOVASCULAR-DISEASE; MEAT CONSUMPTION; EATING BEHAVIORS; CLIMATE-CHANGE; RED MEAT; MORTALITY; HEALTH; INTERVENTIONS; PERSPECTIVE</t>
  </si>
  <si>
    <t>Background: Dietary patterns affect both human health and environmental sustainability. Prior research found a ten-unit course on food systems and environmental sustainability shifted dietary intake and reduced dietary carbon footprint among college students. This research evaluated the impact of a similar, more scalable one-unitFoodprint seminartaught at multiple universities. Methods: We used a quasi-experimental pre-post nonequivalent comparison group design (n= 176). As part of the Menus of Change University Research Collaborative, research was conducted at three university campuses in California over four academic terms. All campuses used the same curriculum, which incorporates academic readings, group discussions, and skills-based exercises to evaluate the environmental footprint of different foods. The comparison group comprised students taking unrelated one-unit courses at the same universities. A questionnaire was administered at the beginning and end of each term. Results: Students who took theFoodprint seminarsignificantly improved their reported vegetable intake by 4.7 weekly servings relative to the comparison group. They also reported significantly decreasing intake of ruminant meat and sugar-sweetened beverages. As a result of dietary shifts,Foodprint seminarstudents were estimated to have significantly decreased their dietary carbon footprint by 14%. Conclusions: A scalable, one-unitFoodprint seminarmay simultaneously promote environmental sustainability and human health.</t>
  </si>
  <si>
    <t>[Malan, Hannah; Wang, May C.; Slusser, Wendelin] Univ Calif Los Angeles, Fielding Sch Publ Hlth, Dept Community Hlth Sci, Los Angeles, CA 90095 USA; [Challamel, Ghislaine Amsler] Menus Change Univ Res Collaborat, Stanford, CA 94305 USA; [Silverstein, Dara] Stanford Residential &amp; Dining Enterprises, Stanford, CA 94305 USA; [Hoffs, Charlie; Malagueno, Benji Lee Reade; Gardner, Christopher D.] Stanford Univ, Stanford Prevent Res Ctr, Palo Alto, CA 94305 USA; [Spang, Edward; Pace, Sara A.] Univ Calif Davis, Dept Food Sci &amp; Technol, Davis, CA 95616 USA; [Spang, Edward; Pace, Sara A.] Univ Calif Davis, Ctr Water Energy Efficiency, Davis, CA 95616 USA; [Slusser, Wendelin] Univ Calif Los Angeles, Semel Hlth Campus Initiat Ctr, Los Angeles, CA 90095 USA; [Jay, Jennifer A.] Univ Calif Los Angeles, Dept Civil &amp; Environm Engn, Los Angeles, CA 90095 USA</t>
  </si>
  <si>
    <t>University of California System; University of California Los Angeles; Stanford University; University of California System; University of California Davis; University of California System; University of California Davis; University of California System; University of California Los Angeles; University of California System; University of California Los Angeles</t>
  </si>
  <si>
    <t>Malan, H (corresponding author), Univ Calif Los Angeles, Fielding Sch Publ Hlth, Dept Community Hlth Sci, Los Angeles, CA 90095 USA.</t>
  </si>
  <si>
    <t>hannahmalan@ucla.edu; gchallamel@stanford.edu; silverstein@stanford.edu; chuck99@stanford.edu; esspang@ucdavis.edu; sspace@ucdavis.edu; benjilrm@stanford.edu; cgardner@stanford.edu; maywang@ucla.edu; wslusser@conet.ucla.edu; jennyjay@ucla.edu</t>
  </si>
  <si>
    <t>Spang, Edward/H-2979-2015</t>
  </si>
  <si>
    <t>Reade Malagueno, Benji/0000-0002-0643-4091; Malan, Hannah/0000-0002-8982-1635; Pace, Sara/0000-0002-0501-1310; Hoffs, Charlotte/0000-0001-8290-107X; Spang, Edward/0000-0001-9883-078X</t>
  </si>
  <si>
    <t>Semel Healthy Campus Initiative Center at UCLA; Menus of Change University Research Collaborative</t>
  </si>
  <si>
    <t>This research was funded by the Semel Healthy Campus Initiative Center at UCLA and the Menus of Change University Research Collaborative.</t>
  </si>
  <si>
    <t>2072-6643</t>
  </si>
  <si>
    <t>Nutrients</t>
  </si>
  <si>
    <t>SEP</t>
  </si>
  <si>
    <t>10.3390/nu12092890</t>
  </si>
  <si>
    <t>Nutrition &amp; Dietetics</t>
  </si>
  <si>
    <t>OE8PF</t>
  </si>
  <si>
    <t>WOS:000580785000001</t>
  </si>
  <si>
    <t>Mulla, P; Ratnayake, H</t>
  </si>
  <si>
    <t>Chova, LG; Martinez, AL; Torres, IC</t>
  </si>
  <si>
    <t>Mulla, P.; Ratnayake, H.</t>
  </si>
  <si>
    <t>INNOVATIVE TRANSITIONING TO A PAPERLESS CLASSROOM</t>
  </si>
  <si>
    <t>14TH INTERNATIONAL TECHNOLOGY, EDUCATION AND DEVELOPMENT CONFERENCE (INTED2020)</t>
  </si>
  <si>
    <t>INTED Proceedings</t>
  </si>
  <si>
    <t>14th International Technology, Education and Development Conference (INTED)</t>
  </si>
  <si>
    <t>MAR 02-04, 2020</t>
  </si>
  <si>
    <t>Valencia, SPAIN</t>
  </si>
  <si>
    <t>Innovation; technology; Paperless; Team-Based Learning; Flipped Classroom</t>
  </si>
  <si>
    <t>This paper shares the story of how Business 101 and 102 (two large first-year and previously most paper-intensive business courses) removed all paper-based activities from their team-based learning/flipped classroom sessions for a cohort of 2300 students. It will outline the rationale, planning, implementation and results of this shift, acknowledging both the trials and tribulations of the process that ultimately saw the teaching and technical team involved win a Vice Chancellor's Sustainability Award at the institution currently ranked as the number one most sustainable in the world in the Times Higher Education rankings. The paper will address the environmental impact of Business 101 and 102 prior to a shift to paperless classrooms, and will outline the significant improvements ultimately made with regard to each of the three pillars of sustainability - Economic, Social and Technological as a result of this shift. The paper will begin by outlining the pedagogic context in which Business 101 and 102 are embedded, and will then explain the impetus for change in the broader context of the logistical and technical challenges posed by an undergraduate cohort in excess of 2000 students. It will highlight our desired outcomes and the considerations that needed to be factored into managing the change process with regard to those outcomes, namely, maintaining quality standards and student and staff experiences in as seamless a manner as possible while embedding innovative substitutes for traditional processes. The paper highlights the use of both technological and non-technological methodologies to combat climate change by reducing carbon footprint of approximately 8.30 metric tons of CO2e per year to almost zero which involved a significant paradigm shift. Timelines will be discussed with respect to planning, piloting and implementing the shift. Finally, this paper will report on the hurdles faced, unexpected consequences encountered and ultimate results of the shift before concluding with future plans and directions for continued innovation and improvement in the pursuit of enhanced undergraduate experiences in Business education.</t>
  </si>
  <si>
    <t>[Mulla, P.; Ratnayake, H.] Univ Auckland, Auckland, New Zealand</t>
  </si>
  <si>
    <t>University of Auckland</t>
  </si>
  <si>
    <t>Mulla, P (corresponding author), Univ Auckland, Auckland, New Zealand.</t>
  </si>
  <si>
    <t>IATED-INT ASSOC TECHNOLOGY EDUCATION &amp; DEVELOPMENT</t>
  </si>
  <si>
    <t>VALENICA</t>
  </si>
  <si>
    <t>LAURI VOLPI 6, VALENICA, BURJASSOT 46100, SPAIN</t>
  </si>
  <si>
    <t>2340-1079</t>
  </si>
  <si>
    <t>978-84-09-17939-8</t>
  </si>
  <si>
    <t>INTED PROC</t>
  </si>
  <si>
    <t>Conference Proceedings Citation Index - Social Science &amp; Humanities (CPCI-SSH)</t>
  </si>
  <si>
    <t>BP5RO</t>
  </si>
  <si>
    <t>WOS:000558088802020</t>
  </si>
  <si>
    <t>Steckley, M; Steckley, J</t>
  </si>
  <si>
    <t>Steckley, Marylynn; Steckley, Joshua</t>
  </si>
  <si>
    <t>E-volunteering as international experiential learning: student and community perspectives</t>
  </si>
  <si>
    <t>CANADIAN JOURNAL OF DEVELOPMENT STUDIES-REVUE CANADIENNE D ETUDES DU DEVELOPPEMENT</t>
  </si>
  <si>
    <t>Experiential learning; international education; e-volunteering; international experience; international pedagogy</t>
  </si>
  <si>
    <t>ABROAD; GEOGRAPHY; PROGRAMS; OUTCOMES; SERVICE</t>
  </si>
  <si>
    <t>Experiential learning is a priority for Canadian universities, with many broadening international experiential learning options. But opportunities are not always inclusive. Low-income, visible minority groups and students with disabilities are less likely to take up travel-based experiential learning. At the same time, students are cognizant of the carbon footprints associated with aviation travel and are critical of traditional sending models. In this paper, we explore e-volunteering as model that might remedy some of these challenges. We draw from student perspectives (n = 52) and key informant interviews (n = 10) to shed light on the potential of e-volunteering as an international experiential learning option.</t>
  </si>
  <si>
    <t>[Steckley, Marylynn] Carleton Univ, Global &amp; Int Studies, Ottawa, ON, Canada; [Steckley, Joshua] Univ Toronto, Geog &amp; Environm Studies, Toronto, ON, Canada</t>
  </si>
  <si>
    <t>Carleton University; University of Toronto</t>
  </si>
  <si>
    <t>Steckley, M (corresponding author), Carleton Univ, Global &amp; Int Studies, Ottawa, ON, Canada.</t>
  </si>
  <si>
    <t>marylynn.steckley@carleton.ca</t>
  </si>
  <si>
    <t>Steckley, Joshua/0000-0002-4247-1367</t>
  </si>
  <si>
    <t>American Association of Geographers</t>
  </si>
  <si>
    <t>This work was supported by American Association of Geographers [Research Grant].</t>
  </si>
  <si>
    <t>ROUTLEDGE JOURNALS, TAYLOR &amp; FRANCIS LTD</t>
  </si>
  <si>
    <t>2-4 PARK SQUARE, MILTON PARK, ABINGDON OX14 4RN, OXON, ENGLAND</t>
  </si>
  <si>
    <t>0225-5189</t>
  </si>
  <si>
    <t>2158-9100</t>
  </si>
  <si>
    <t>CAN J DEV STUD</t>
  </si>
  <si>
    <t>Can. J. Dev. Stud.</t>
  </si>
  <si>
    <t>APR 3</t>
  </si>
  <si>
    <t>10.1080/02255189.2021.1952856</t>
  </si>
  <si>
    <t>AUG 2021</t>
  </si>
  <si>
    <t>Development Studies</t>
  </si>
  <si>
    <t>1N9GG</t>
  </si>
  <si>
    <t>WOS:000683197500001</t>
  </si>
  <si>
    <t>Lindstrom, T; Middlecamp, C</t>
  </si>
  <si>
    <t>Lindstrom, Timothy; Middlecamp, Catherine</t>
  </si>
  <si>
    <t>Campus as a Living Laboratory for Sustainability: The Chemistry Connection</t>
  </si>
  <si>
    <t>JOURNAL OF CHEMICAL EDUCATION</t>
  </si>
  <si>
    <t>First-Year Undergraduate/General; Environmental Chemistry; Interdisciplinary/Multidisciplinary; Applications of Chemistry; Nonmajor Courses</t>
  </si>
  <si>
    <t>In the undergraduate curriculum, chemistry and sustainability connect easily and well. Topics in chemistry provide instructors with opportunities to engage students in learning about sustainability; similarly, topics in sustainability provide instructors with opportunities to engage students in learning chemistry. One's own college or university campus is a useful source of content related both to sustainability and to chemistry. To obtain this content, instructors must seek out and learn from those working in campus facilities and operations. For the past five years, the approach of utilizing campus-based content was employed by the authors in teaching an introductory environmental science course. This paper describes three topics from this course that general chemistry instructors can use to help students make connections to sustainability: the carbon cycle, the carbon footprint, and the energy required to heat water. These topics are presented with the hope that instructors will use them with data from their institutions, utilizing their own campus as a living laboratory for sustainability.</t>
  </si>
  <si>
    <t>[Lindstrom, Timothy; Middlecamp, Catherine] Univ Wisconsin, Nelson Inst Environm Studies, 550 N Pk St, Madison, WI 53706 USA</t>
  </si>
  <si>
    <t>University of Wisconsin System; University of Wisconsin Madison</t>
  </si>
  <si>
    <t>Middlecamp, C (corresponding author), Univ Wisconsin, Nelson Inst Environm Studies, 550 N Pk St, Madison, WI 53706 USA.</t>
  </si>
  <si>
    <t>chmiddle@wisc.edu</t>
  </si>
  <si>
    <t>National Science Foundation [DUE WIDER EAGER 1257496]</t>
  </si>
  <si>
    <t>National Science Foundation(National Science Foundation (NSF))</t>
  </si>
  <si>
    <t>The authors gratefully acknowledge the support of the National Science Foundation under Grant DUE WIDER EAGER 1257496. This grant focused on bringing sustainability to the undergraduate science curriculum across the nation, utilizing local issues, needs, and resources. We thank our students for their willingness to explore energy, food, and trash on campus, including showcasing their personal showering habits. Finally, we thank the many professionals in the UW-Madison Facilities Planning and Management who were willing to serve as our teachers and mentors.</t>
  </si>
  <si>
    <t>AMER CHEMICAL SOC</t>
  </si>
  <si>
    <t>1155 16TH ST, NW, WASHINGTON, DC 20036 USA</t>
  </si>
  <si>
    <t>0021-9584</t>
  </si>
  <si>
    <t>1938-1328</t>
  </si>
  <si>
    <t>J CHEM EDUC</t>
  </si>
  <si>
    <t>J. Chem. Educ.</t>
  </si>
  <si>
    <t>AUG</t>
  </si>
  <si>
    <t>10.1021/acs.jchemed.6b00624</t>
  </si>
  <si>
    <t>Chemistry, Multidisciplinary; Education, Scientific Disciplines</t>
  </si>
  <si>
    <t>Chemistry; Education &amp; Educational Research</t>
  </si>
  <si>
    <t>FE4MH</t>
  </si>
  <si>
    <t>WOS:000408187500009</t>
  </si>
  <si>
    <t>Karayaka, HB; Adams, RD</t>
  </si>
  <si>
    <t>Karayaka, Hayrettin Bora; Adams, Robert D.</t>
  </si>
  <si>
    <t>A Project Based Implementation of a Power Systems Course for Electrical and Computer Engineering Technology Students</t>
  </si>
  <si>
    <t>2013 ASEE ANNUAL CONFERENCE</t>
  </si>
  <si>
    <t>ASEE Annual Conference</t>
  </si>
  <si>
    <t>JUN 23-26, 2013</t>
  </si>
  <si>
    <t>Atlanta, GA</t>
  </si>
  <si>
    <t>Western Carolina University (WCU) is the only educational institution that offers engineering and technology degrees in the western part of the state. As the power industry is becoming one of the major recruiters of our graduates in the department of engineering and technology at WCU, developing an emphasis in electric power engineering plays a vital role in educating the next generation of the region's power industry workforce. To that end, an undergraduate curriculum development effort was planned and is projected to train, prepare for research, and educate the students enrolled in the Department of Engineering and Technology for careers in the power industry. The curriculum includes three fundamental power engineering courses: 1. Power Systems 2. Power Electronics 3. Electrical Machines and Drives This paper describes in detail the first pilot implementation of the Power Systems course component entitled Modern Power Systems Analysis for Electrical and Computer Engineering Technology (ECET) undergraduates and presents its assessment results. This course includes both lecture and lab sessions which are suitable for junior-level ECET students. During the semester, a campus field trip to explore the electrical infrastructure and major HVAC facilities of the university is organized to introduce students to the practical aspects of power transmission and distribution systems. In addition, a final term project is assigned to challenge the students for the purpose of developing a practical power system infrastructure design proposal to reduce the university's carbon footprint. The design proposal is intended to transport renewable energy generated from a nearby hydroelectric facility to the university. Finally, a survey is conducted to evaluate the overall course and the faculty performance as well as the sustainability of the established course concept.</t>
  </si>
  <si>
    <t>[Karayaka, Hayrettin Bora] Western Carolina Univ, Kimmel Sch, Cullowhee, NC 28723 USA; [Adams, Robert D.] Western Carolina Univ, Dept Engn &amp; Technol, Cullowhee, NC 28723 USA</t>
  </si>
  <si>
    <t>University of North Carolina; Western Carolina University; University of North Carolina; Western Carolina University</t>
  </si>
  <si>
    <t>Karayaka, HB (corresponding author), Western Carolina Univ, Kimmel Sch, Cullowhee, NC 28723 USA.</t>
  </si>
  <si>
    <t>BE0YQ</t>
  </si>
  <si>
    <t>WOS:000367454801064</t>
  </si>
  <si>
    <t>González-Barrio, H; Calleja-Ochoa, A; Pereira, O; Urbikain, G; Rodríguez, A; de Lacalle, LNL</t>
  </si>
  <si>
    <t>Gonzalez-Barrio, Haizea; Calleja-Ochoa, Amaia; Pereira, Octavio; Urbikain, Gorka; Rodriguez, Adrian; de Lacalle, L. N. Lopez</t>
  </si>
  <si>
    <t>INCREASE OF ENVIRONMENTAL SENSITIVITY IN MANUFACTURING ENVIRONMENTS THROUGH TECHNOLOGICAL IMPROVEMENTS: ELIMINATION OF CUTTING FLUIDS IN EDUCATIONAL LABORATORIES</t>
  </si>
  <si>
    <t>12TH INTERNATIONAL CONFERENCE OF EDUCATION, RESEARCH AND INNOVATION (ICERI2019)</t>
  </si>
  <si>
    <t>ICERI Proceedings</t>
  </si>
  <si>
    <t>12th Annual International Conference of Education, Research and Innovation (ICERI)</t>
  </si>
  <si>
    <t>NOV 11-13, 2019</t>
  </si>
  <si>
    <t>Seville, SPAIN</t>
  </si>
  <si>
    <t>Innovation; technology; research projects; global warming; environment</t>
  </si>
  <si>
    <t>MINIMUM QUANTITY LUBRICATION</t>
  </si>
  <si>
    <t>There is an urgent need to include teaching-learning active methodologies in technical studies such as mechanical engineering, as well as sustainability aspects. This implies to use of industrial machines by university students, so they face up to real and complex situations/problems. One of these problems is the high oil consumption, mainly used as oil emulsions, particularly in machining laboratory workshops. For example, only in the Department of Mechanical Engineering of the University of the Basque Country expenses in their machines 1400 liters/year and, it is estimated that 30% of this volume is lost by leakages or evaporations. These oil emulsions imply health problems to students such as skin allergies or fungal infections during their laboratory practices. Besides, once their useful life ends, these oils produce a high negative impact over the environment. To deal with this problem and, at the same time, to integrate the Education for Sustainability in the curriculum, a new system based on CO2 cryogenic cooling with the aim of suppressing oil emulsions has been developed together with students and staff. It is presented in this paper. In addition, we want to highlight that the CO2 used by this cooling system is recycled; that is, the CO2 used is captured from a primary process and used in the laboratory workshops, thus, reducing the carbon footprint. Therefore, environmental innocuousness and cleanness associated to cryogenic processes is maintained, the current problem with oil emulsions is solved and the sustainability is integrated into the workshops.</t>
  </si>
  <si>
    <t>[Gonzalez-Barrio, Haizea; Calleja-Ochoa, Amaia; Pereira, Octavio; Urbikain, Gorka; Rodriguez, Adrian; de Lacalle, L. N. Lopez] Univ Basque Country UPV EHU, Leioa, Spain</t>
  </si>
  <si>
    <t>University of Basque Country</t>
  </si>
  <si>
    <t>González-Barrio, H (corresponding author), Univ Basque Country UPV EHU, Leioa, Spain.</t>
  </si>
  <si>
    <t>Calleja, Amaia/GNH-3773-2022; Lopez de Lacalle, Luis norberto/B-5386-2014</t>
  </si>
  <si>
    <t>GONZALEZ BARRIO, HAIZEA/0000-0001-7607-6149; Lopez de Lacalle, Luis Norberto/0000-0002-1573-2787</t>
  </si>
  <si>
    <t>2340-1095</t>
  </si>
  <si>
    <t>978-84-09-14755-7</t>
  </si>
  <si>
    <t>ICERI PROC</t>
  </si>
  <si>
    <t>BO8YP</t>
  </si>
  <si>
    <t>WOS:000530212402078</t>
  </si>
  <si>
    <t>Zezulka, K</t>
  </si>
  <si>
    <t>Zezulka, Kelli</t>
  </si>
  <si>
    <t>Sustainability in technical theatre pedagogy and practice</t>
  </si>
  <si>
    <t>THEATRE DANCE AND PERFORMANCE TRAINING</t>
  </si>
  <si>
    <t>sustainability; scenography; theatre design; technical theatre</t>
  </si>
  <si>
    <t>In March 2023, third-year Technical Theatre (Production and Design) students at the University of Salford produced a festival of environmentally engaged design-led performance pieces focused on the climate crisis. All four productions were based on plays from Lighting the Way: An Anthology of Short Plays about the Climate Crisis (Bilodeau and Peterson 2020) and were devised and developed by the students, who were encouraged to be as sustainable as possible in both their designs and their execution. The festival was part of the first stage of our collaborative online international learning (COIL) project with Humber College in Toronto, which continued into 2024. In devising the projects, students were encouraged to consider concepts of affectivity, relationality and materiality in relation to expanded scenography (McKinney and Palmer 2017), the practice of scenography as a political act (Elnile 2020), and the ethics of ecoscenography (Beer n.d.). Using principles from the ABTT Green Book for sustainable productions (2021), all materials and equipment used in the final performances were either drawn from in-house stock or borrowed, repurposed or upcycled, encouraging further conversations around accessibility and our collective carbon footprint.</t>
  </si>
  <si>
    <t>[Zezulka, Kelli] Tech theatre, Salford, England; [Zezulka, Kelli] Univ Salford, Tech Theatre Prod &amp; Design, Salford, England</t>
  </si>
  <si>
    <t>University of Salford</t>
  </si>
  <si>
    <t>Zezulka, K (corresponding author), Tech theatre, Salford, England.;Zezulka, K (corresponding author), Univ Salford, Tech Theatre Prod &amp; Design, Salford, England.</t>
  </si>
  <si>
    <t>Zezulka, Kelli/L-6723-2019</t>
  </si>
  <si>
    <t>Zezulka, Kelli/0000-0003-2978-9204</t>
  </si>
  <si>
    <t>I would like to thank Angel Pollard, a music student at University of Salford, who helped with the initial literature review for this article. Thanks also to Tim Skelly, Luke Harrison and Katie Scott, teaching staff on the Advanced Design for the Theatre module, and to Tanya Greve and Tom Baranski at Humber College.</t>
  </si>
  <si>
    <t>1944-3927</t>
  </si>
  <si>
    <t>1944-3919</t>
  </si>
  <si>
    <t>THEATR DANCE PERFORM</t>
  </si>
  <si>
    <t>Theatr. Dance Perform. Train.</t>
  </si>
  <si>
    <t>JUL 2</t>
  </si>
  <si>
    <t>SI</t>
  </si>
  <si>
    <t>10.1080/19443927.2024.2369633</t>
  </si>
  <si>
    <t>JUN 2024</t>
  </si>
  <si>
    <t>Dance; Theater</t>
  </si>
  <si>
    <t>Arts &amp; Humanities Citation Index (A&amp;HCI)</t>
  </si>
  <si>
    <t>K6W2L</t>
  </si>
  <si>
    <t>hybrid</t>
  </si>
  <si>
    <t>WOS:001296730400001</t>
  </si>
  <si>
    <t>Paudel, AM; Fraser, JM</t>
  </si>
  <si>
    <t>Paudel, Ananda Mani; Fraser, Jane M.</t>
  </si>
  <si>
    <t>Teaching Sustainability in an Engineering Graphics Class with Solid Modeling Tool</t>
  </si>
  <si>
    <t>PRODUCT DESIGN; INTEGRATION</t>
  </si>
  <si>
    <t>There is consensus about the need to teach sustainability, but also concern about how to accommodate these concepts into a crowded curriculum. Offering a separate course may not be a realistic choice due to resource or credit hour constraints. This paper investigates the capability of the sustainability component recently added to SolidWorks, which many universities use as a main Computer Aided Design (CAD) tool. We studied its usefulness in teaching sustainability concepts to engineering students. The study was performed in a Southern Colorado regional university over a period of two years involving eight sections of a first-year engineering graphics class consisting twenty four students each. In one course module, Life Cycle Assessment (LCA) was used to analyze the environmental impact of a cup holder. A sustainability report generated in SolidWorks accounts for the amount of Carbon Footprint, Water Eutrophication, Air Acidification and Total Energy Consumption. The base design scenario along with alternative options was evaluated to identify the environmental impacts and was compared to determine the most environmentally friendly options. To study the impact of this module on students, pre and post surveys were administered and the results suggested a significant improvement in sustainability learning and an increase in interest in sustainability. A similar approach could be used in other engineering programs with modifications depending upon the students' learning styles and educational background.</t>
  </si>
  <si>
    <t>[Paudel, Ananda Mani] Colorado State Univ, Pueblo, CO USA; [Fraser, Jane M.] Colorado State Univ, Dept Engn, Pueblo, CO USA</t>
  </si>
  <si>
    <t>Colorado State University System; Colorado State University Pueblo; Colorado State University System; Colorado State University Pueblo</t>
  </si>
  <si>
    <t>Paudel, AM (corresponding author), Colorado State Univ, Pueblo, CO USA.</t>
  </si>
  <si>
    <t>Fraser, Jane/ADA-4975-2022</t>
  </si>
  <si>
    <t>BE7HB</t>
  </si>
  <si>
    <t>WOS:000375256301055</t>
  </si>
  <si>
    <t>Shah, M; Hameed, BMZ; Naik, N; Rai, BP; Bres-Niewada, E; Somani, B</t>
  </si>
  <si>
    <t>Shah, Milap; Hameed, B. M. Zeeshan; Naik, Nithesh; Rai, Bhavan Prasad; Bres-Niewada, Ewa; Somani, Bhaskar</t>
  </si>
  <si>
    <t>The history and evolution of 'webinars' and their role in urology: the modern way of training, education and communication</t>
  </si>
  <si>
    <t>CENTRAL EUROPEAN JOURNAL OF UROLOGY</t>
  </si>
  <si>
    <t>webinar; COVID-19; education; learning; communication; conference; virtual; hybrid; kidney calculi</t>
  </si>
  <si>
    <t>The COVID-19 pandemic has had a significant impact on all domains of urology. Annual educational conferences by prominent urological bodies were suspended, due to the inability of conventional conference to adhere to social distancing stipulations. Innovative methods of healthcare delivery were therefore required to mitigate some of financial, health, training and research implications. Webinars is now a very popular method of communication and dissipation of knowledge with increasing adoption in medical education, training and also has been included in the curriculum of elite universities. The term 'webinar' is a combination of web and seminar, meaning a presentation, lecture, or workshop that is transmitted over the web. Webinars have proven to be convenient, flexible, cost-effective and reduce the carbon footprint. Furthermore, it is likely that webinars have a wider global audience reach and individual delegates have the ability to access more meetings from the comfort of their homes. The Urology community has been one of more prominent adopters of webinars in delivering educational activity during the pandemic. An estimated 400 urology webinars have been listed on DocMeetings since the onset of the COVID-19 pandemic. However, webinar is not without limitations. The didactic nature of webinars allows for minimal interpersonal interaction and constructive debate with the audience. It is however likely with potential technological advancements this going to be less of an issue in the future. It seems that the journey of webinars has just begun and will have an impact on training, education, communication and conferences for the foreseeable future.</t>
  </si>
  <si>
    <t>[Shah, Milap; Hameed, B. M. Zeeshan; Somani, Bhaskar] Manipal Acad Higher Educ, Kasturba Med Coll Manipal, Dept Urol &amp; Renal Transplant, Manipal, India; [Hameed, B. M. Zeeshan] Manipal Acad Higher Educ, KMC Innovat Ctr, Manipal, India; [Naik, Nithesh] Manipal Acad Higher Educ, Manipal Inst Technol, Dept Mech &amp; Mfg Engn, Manipal, India; [Rai, Bhavan Prasad] Freeman Rd Hosp, Dept Urol, Newcastle Upon Tyne, Tyne &amp; Wear, England; [Bres-Niewada, Ewa] Roefler Mem Hosp, Dept Urol, Pruszkow, Poland; [Somani, Bhaskar] Univ Hosp Southampton NHS Trust, Dept Urol, Southampton, Hants, England</t>
  </si>
  <si>
    <t>Manipal Academy of Higher Education (MAHE); Kasturba Medical College, Manipal; Manipal Academy of Higher Education (MAHE); Manipal Academy of Higher Education (MAHE); Newcastle Freeman Hospital; Newcastle University - UK</t>
  </si>
  <si>
    <t>Somani, B (corresponding author), Univ Hosp Southampton, Dept Urol, Tremona Rd, Southampton SO16 6YD, Hants, England.</t>
  </si>
  <si>
    <t>bhaskarsomani@yahoo.com</t>
  </si>
  <si>
    <t>Rai, Bhavan/Y-7886-2019; Naik, Nithesh/W-5086-2019; Somani, B./I-8429-2019</t>
  </si>
  <si>
    <t>POLISH UROLOGICAL ASSOC</t>
  </si>
  <si>
    <t>WARSAW</t>
  </si>
  <si>
    <t>19 LOWICKA ST, WARSAW, 02-574, POLAND</t>
  </si>
  <si>
    <t>2080-4806</t>
  </si>
  <si>
    <t>2080-4873</t>
  </si>
  <si>
    <t>CENT EUR J UROL</t>
  </si>
  <si>
    <t>Cent. Eur. J. Urol.</t>
  </si>
  <si>
    <t>10.5173/ceju.2021.0364</t>
  </si>
  <si>
    <t>Urology &amp; Nephrology</t>
  </si>
  <si>
    <t>SF1SV</t>
  </si>
  <si>
    <t>Green Published</t>
  </si>
  <si>
    <t>WOS:000652543700019</t>
  </si>
  <si>
    <t>Newton, V; Ellis, T</t>
  </si>
  <si>
    <t>Newton, Victoria; Ellis, Thomas</t>
  </si>
  <si>
    <t>Sustainable design education: Explorations of the meaning of the consciously responsible communication design student in higher education</t>
  </si>
  <si>
    <t>JOURNAL OF ADULT AND CONTINUING EDUCATION</t>
  </si>
  <si>
    <t>Article; Early Access</t>
  </si>
  <si>
    <t>Sustainability; design; pedagogy; responsibility; social responsibility; design thinking</t>
  </si>
  <si>
    <t>MINDFULNESS; CONSUMPTION; PERCEPTION</t>
  </si>
  <si>
    <t>There is general consensus within students and staff in higher education that designers have to be 'eco-conscious', making decisions every day that will consciously or non-consciously impact their carbon footprint in multiple ways, from the files they are saving, to the designs they are creating. However, in further/higher education, it is still not discussed widely, or in depth, as part of delivery. In communication design, this is particularly difficult, due in part to the multiple, nuanced considerations surrounding methods, processes, practices, and outputs listed as part of the discipline. This paper will specifically explore issues of student perception around relevance, and personal choice verses institutional expectations which internally shape working practices in academia, and beyond into their professional lives. By using data and insights gathered from interviews and focus groups of current communication design students, this paper discusses the relationship of the design student, their creative process, and the value of the practice when considered against sustainability within pedagogy and practice, leading to the need for delivery to be shaped towards the agenda more definitively, relevantly, and in parallel to learning outcomes and assessment.</t>
  </si>
  <si>
    <t>[Newton, Victoria; Ellis, Thomas] Northumbria Univ, Newcastle Upon Tyne, England</t>
  </si>
  <si>
    <t>Northumbria University</t>
  </si>
  <si>
    <t>Newton, V (corresponding author), Northumbria Univ, Dept ADSS, Ellison Pl, Newcastle Upon Tyne NE1 8ST, England.</t>
  </si>
  <si>
    <t>Vic.newton@northumbria.ac.uk</t>
  </si>
  <si>
    <t>Ellis, Thomas/0000-0002-6798-8338</t>
  </si>
  <si>
    <t>1477-9714</t>
  </si>
  <si>
    <t>1479-7194</t>
  </si>
  <si>
    <t>J ADULT CONTIN EDUC</t>
  </si>
  <si>
    <t>J. Adult Contin. Educ.</t>
  </si>
  <si>
    <t>2024 NOV 25</t>
  </si>
  <si>
    <t>10.1177/14779714241298235</t>
  </si>
  <si>
    <t>NOV 2024</t>
  </si>
  <si>
    <t>N1S9W</t>
  </si>
  <si>
    <t>WOS:001362227000001</t>
  </si>
  <si>
    <t>Kilkis, S; Kilkis, B</t>
  </si>
  <si>
    <t>Kilkis, Siir; Kilkis, Birol</t>
  </si>
  <si>
    <t>Integrated circular economy and education model to address aspects of an energy-water-food nexus in a dairy facility and local contexts</t>
  </si>
  <si>
    <t>Circular economy; Higher education; Renewable energy; Exergy; Dairy industry</t>
  </si>
  <si>
    <t>HEAT-RECOVERY LOOPS; SUSTAINABLE DEVELOPMENT; ENGINEERING-EDUCATION; CARBON FOOTPRINT; FARMING SYSTEMS; MILK-PRODUCTION; CHANGE AGENTS; REAL-WORLD; UNIVERSITY; EXPERIENCES</t>
  </si>
  <si>
    <t>Universities have responsibilities for accelerating pedagogical innovation to enable a more sustainable future. This research work develops a three-phased approach for integrating principles of a circular economy system within a course in energy policy. The phases involve scanning available resources, identifying possible matches based on the quality of energy, namely exergy, and determining solution areas. The case study is a university-founded dairy facility in the province of Ankara, Turkey with a biogas production potential of 982 m(3) per day. Four scenarios are analyzed based on options for combined heat and power, organic Rankine cycle, waste heat recovery, absorption chillers, ground source heat pumps, photovoltaic thermal arrays, and/or low-speed wind turbines. In total, 184.1 kW(e) of high exergy power and 285.3 kW(t) of low exergy thermal power may be produced. Further evaluation of the scenarios indicates that the level of exergy match may reach 0.87 while primary energy and primary exergy savings over separate energy production from renewables may be 38% and 61%, respectively. The solution areas can address aspects of an energy, water, and food nexus based on energy from waste, energy for irrigation and agriculture, and other linkages. The results are used to engage students in advancing the Sustainable Energy Action Plans of local municipalities. The approach has applicability to other cases in a time when pedagogical innovation is urgently needed to stimulate environmental sustainability. (C) 2017 Elsevier Ltd. All rights reserved.</t>
  </si>
  <si>
    <t>[Kilkis, Siir] Sci &amp; Technol Res Council Turkey TUBITAK, Ankara, Turkey; [Kilkis, Birol] Baskent Univ, Energy Engn Grad Program, Ankara, Turkey</t>
  </si>
  <si>
    <t>Turkiye Bilimsel ve Teknolojik Arastirma Kurumu (TUBITAK); Baskent University</t>
  </si>
  <si>
    <t>Kilkis, S (corresponding author), Ataturk Bulvan,221 Kavakhdere, TR-06100 Ankara, Turkey.</t>
  </si>
  <si>
    <t>siir.kilkis@tubitak.gov.tr</t>
  </si>
  <si>
    <t>Kilkis, Birol/AAJ-2321-2020; KILKIS, Siir/E-5934-2015</t>
  </si>
  <si>
    <t>Kilkis, Birol/0000-0003-2580-3910; KILKIS, Siir/0000-0003-3466-3593</t>
  </si>
  <si>
    <t>NOV 20</t>
  </si>
  <si>
    <t>10.1016/j.jclepro.2017.03.178</t>
  </si>
  <si>
    <t>FJ9UX</t>
  </si>
  <si>
    <t>WOS:000413128100094</t>
  </si>
  <si>
    <t>Chambers, J; Alberti, H; Harrison, M; Mulgrew, N</t>
  </si>
  <si>
    <t>Chambers, Jenna; Alberti, Hugh; Harrison, Michael; Mulgrew, Nicola</t>
  </si>
  <si>
    <t>Sustainable quality improvement: An essential ingredient for sustainability in modern medical curricula?</t>
  </si>
  <si>
    <t>CLINICAL TEACHER</t>
  </si>
  <si>
    <t>BackgroundHealth care delivery contributes a significant carbon footprint in the United Kingdom, and paradoxically climate change is linked to poorer human health outcomes. New General Medical Council (GMC) requirements mandate medical graduates must be able to apply sustainable care to their practice. Implementation of sustainable health care (SHC) teaching is a new challenge for medical schools, and there are several identified barriers including an overcrowded curriculum, lack of expertise within faculties, lack of institutional support and inadequate assessment techniques.ApproachWe established a new SHC curriculum spiralling throughout the overall medical curriculum, and as part of this introduced a sustainable quality improvement (susQI) project to our final year cohort. SusQI considers the environmental, social and financial impacts as well as patient and population outcomes. Our students undertook this in their final year GP assistantships.EvaluationWe sought multi-sourced data through focus groups, formal end of placement feedback, informal feedback and external feedback. We applied thematic analysis to focus group transcriptions and triangulated with the other data sources. We identified some common themes: First, susQI was enjoyed and valuable; second, it allowed meaningful participation; third, it created a co-learning environment; and fourth, timing and curriculum placement are important when integrating susQI.ImplicationsSusQI can implement SHC into the overcrowded medical curriculum in a low cost, low resource manner without the need for experienced faculty. SusQI is empowering for students and grants them an active team role. Expansion into secondary and tertiary care is feasible, and we contend that susQI can be placed in other health care curricula.</t>
  </si>
  <si>
    <t>[Chambers, Jenna; Alberti, Hugh; Harrison, Michael; Mulgrew, Nicola] Newcastle Univ, Med Sch, Newcastle Upon Tyne, England</t>
  </si>
  <si>
    <t>Newcastle University - UK</t>
  </si>
  <si>
    <t>Chambers, J (corresponding author), Newcastle Univ, Med Sch, Newcastle Upon Tyne, England.</t>
  </si>
  <si>
    <t>jennachambers@doctors.org.uk</t>
  </si>
  <si>
    <t>WILEY</t>
  </si>
  <si>
    <t>HOBOKEN</t>
  </si>
  <si>
    <t>111 RIVER ST, HOBOKEN 07030-5774, NJ USA</t>
  </si>
  <si>
    <t>1743-4971</t>
  </si>
  <si>
    <t>1743-498X</t>
  </si>
  <si>
    <t>CLIN TEACH</t>
  </si>
  <si>
    <t>Clin. Teach.</t>
  </si>
  <si>
    <t>10.1111/tct.13776</t>
  </si>
  <si>
    <t>Medicine, Research &amp; Experimental</t>
  </si>
  <si>
    <t>Research &amp; Experimental Medicine</t>
  </si>
  <si>
    <t>E4W2S</t>
  </si>
  <si>
    <t>WOS:001216178000001</t>
  </si>
  <si>
    <t>Peters, AK; Capilla, R; Coroama, VC; Heldal, R; Lago, P; Leifler, O; Moreira, A; Fernandes, JP; Penzenstadler, B; Porras, J; Venters, CC</t>
  </si>
  <si>
    <t>Peters, Anne-Kathrin; Capilla, Rafael; Coroama, Vlad Constantin; Heldal, Rogardt; Lago, Patricia; Leifler, Ola; Moreira, Ana; Fernandes, Joao Paulo; Penzenstadler, Birgit; Porras, Jari; Venters, Colin C.</t>
  </si>
  <si>
    <t>Sustainability in Computing Education: A Systematic Literature Review</t>
  </si>
  <si>
    <t>ACM TRANSACTIONS ON COMPUTING EDUCATION</t>
  </si>
  <si>
    <t>Review</t>
  </si>
  <si>
    <t>Sustainability; computing education; engineering education; higher education; equality</t>
  </si>
  <si>
    <t>ENGINEERING-EDUCATION; STUDENTS PERCEPTIONS; CARBON FOOTPRINT; FUTURE; ICT; TECHNOLOGIES; FOUNDATIONS; INFORMATION; COMPETENCES; INEQUALITY</t>
  </si>
  <si>
    <t>Research shows that the global society as organized today, with our current technological and economic system, is impossible to sustain. We are living in an era in which human activities in highly industrialized countries are responsible for overshooting several planetary boundaries, with poorer communities contributing the least to the problems but being impacted the most. At the same time, technical and economic gains fail to provide society at large with equal opportunities and improved quality of life. This article describes approaches taken in computing education to address the issue of sustainability. It presents results of a systematic review of the literature on sustainability in computing education. From a set of 572 publications extracted from six large digital libraries plus snowballing, we distilled and analyzed 89 relevant primary studies. Using an inductive and deductive thematic analysis, we study (i) conceptions of sustainability, computing, and education; (ii) implementations of sustainability in computing education; and (iii) research on sustainability in computing education. We present a framework capturing learning objectives and outcomes as well as pedagogical methods for sustainability in computing education. These results can be mapped to existing standards and curricula in future work. We find that only a few of the articles engage with the challenges as calling for drastic systemic change, along with radically new understandings of computing and education. We suggest that future work should connect to the substantial body of critical theory, such as feminist theories of science and technology. Existing research on sustainability in computing education may be considered rather immature, as the majority of articles are experience reports with limited empirical research.</t>
  </si>
  <si>
    <t>[Peters, Anne-Kathrin] KTH Royal Inst Technol, Dept Learning, Stockholm, Sweden; [Capilla, Rafael] Rey Juan Carlos Univ, Madrid, Spain; [Capilla, Rafael; Penzenstadler, Birgit; Porras, Jari] Lappeenranta Lahti Univ Technol LUT, Lappeenranta, Finland; [Coroama, Vlad Constantin] Roegen Ctr Sustainabil, Zurich, Switzerland; [Coroama, Vlad Constantin] Tech Univ Berlin, Berlin, Germany; [Heldal, Rogardt] Western Norway Univ Appl Sci, Bergen, Norway; [Lago, Patricia] Vrije Univ Amsterdam, Amsterdam, Netherlands; [Leifler, Ola] Linkoping Univ, Linkoping, Sweden; [Moreira, Ana] NOVA Univ Lisbon, Fac Sci &amp; Technol, NOVA LINCS, Lisbon, Portugal; [Fernandes, Joao Paulo] Univ Porto, Fac Engn, LIACC, Porto, Portugal; [Fernandes, Joao Paulo] Univ Porto, Fac Engn, DEI, Porto, Portugal; [Penzenstadler, Birgit] Chalmers Univ Technol, Gothenburg, Sweden; [Porras, Jari] Aalto Univ, Espoo, Finland; [Porras, Jari] Univ Huddersfield, Huddersfield, England; [Venters, Colin C.] Univ Huddersfield, Ctr Sustainable Comp, Huddersfield, England; [Venters, Colin C.] European Org Nucl Res CERN, Geneva, Switzerland</t>
  </si>
  <si>
    <t>Royal Institute of Technology; Universidad Rey Juan Carlos; Lappeenranta-Lahti University of Technology LUT; Technical University of Berlin; Western Norway University of Applied Sciences; Vrije Universiteit Amsterdam; Linkoping University; Universidade Nova de Lisboa; Universidade do Porto; Universidade do Porto; Chalmers University of Technology; Aalto University; University of Huddersfield; University of Huddersfield; European Organization for Nuclear Research (CERN)</t>
  </si>
  <si>
    <t>Peters, AK (corresponding author), KTH Royal Inst Technol, Dept Learning, Stockholm, Sweden.</t>
  </si>
  <si>
    <t>akpeters@kth.seR.Capilla; rafael.capilla@urjc.es; vlad@roegen.ch; rogardt.heldal@hvl.no; p.lago@vu.nl; ola.leifler@liu.se; amm@fct.unl.pt; jpaulo@fe.up.pt; birgitp@chalmers.se; jari.porras@lut.fi; C.Venters@hud.ac.uk</t>
  </si>
  <si>
    <t>Venters, Colin/T-9541-2019; Coroamă, Vlad/AFG-5190-2022; Fernandes, João/IUN-2117-2023; Moreira, Ana/F-4770-2011; Fernandes, Joao Paulo/A-1929-2013; Penzenstadler, Birgit/B-1582-2015</t>
  </si>
  <si>
    <t>Moreira, Ana/0000-0003-2046-2766; Capilla, Rafael/0000-0002-6943-1285; Coroama, Vlad/0000-0002-9292-3886; Fernandes, Joao Paulo/0000-0002-1952-9460; Penzenstadler, Birgit/0000-0002-5771-0455</t>
  </si>
  <si>
    <t>Vrije Universiteit Amsterdam Digital Sustainability Center and the SustainableCloud [OCENW.M20.243]; Dutch Research Council (NWO); NOVA LINCS [UIDB/04516/2020]; SFI SmartOcean NFR [309612/F40]</t>
  </si>
  <si>
    <t>Vrije Universiteit Amsterdam Digital Sustainability Center and the SustainableCloud; Dutch Research Council (NWO)(Netherlands Organization for Scientific Research (NWO)); NOVA LINCS; SFI SmartOcean NFR</t>
  </si>
  <si>
    <t>This research received partial funding from the Vrije Universiteit Amsterdam Digital Sustainability Center and the SustainableCloud (OCENW.M20.243) project by the Dutch Research Council (NWO). It was also supported by NOVA LINCS (UIDB/04516/2020) with the financial support of FCT.IP as well as by the SFI SmartOcean NFR Project 309612/F40.</t>
  </si>
  <si>
    <t>ASSOC COMPUTING MACHINERY</t>
  </si>
  <si>
    <t>NEW YORK</t>
  </si>
  <si>
    <t>1601 Broadway, 10th Floor, NEW YORK, NY USA</t>
  </si>
  <si>
    <t>1946-6226</t>
  </si>
  <si>
    <t>ACM T COMPUT EDUC</t>
  </si>
  <si>
    <t>ACM Trans. Comput. Educ.</t>
  </si>
  <si>
    <t>10.1145/3639060</t>
  </si>
  <si>
    <t>Education, Scientific Disciplines</t>
  </si>
  <si>
    <t>ML0Y6</t>
  </si>
  <si>
    <t>hybrid, Green Submitted</t>
  </si>
  <si>
    <t>WOS:001193671100013</t>
  </si>
  <si>
    <t>Füilbert, H; Schäfer, LN; Gerspacher, LM; Böasner, S; Schut, C; Krolewski, R; Knipper, M</t>
  </si>
  <si>
    <t>Fueilbert, Hannah; Schaefer, Louis N.; Gerspacher, Laura M.; Boesner, Stefan; Schut, Christina; Krolewski, Ralph; Knipper, Michael</t>
  </si>
  <si>
    <t>Elective course Climate-sensitive health counselling prevention as an opportunity for people and planet? An interactive, student-led project focusing on prevention and agency in physician's climate communication</t>
  </si>
  <si>
    <t>GMS JOURNAL FOR MEDICAL EDUCATION</t>
  </si>
  <si>
    <t>climate change; global warming; carbon footprint; conservation of natural resources; sustainable development; global health; primary prevention; health communication; undergraduate medical education; planetary health</t>
  </si>
  <si>
    <t>EDUCATION</t>
  </si>
  <si>
    <t>Objective: According to the WHO, anthropogenic climate change poses the greatest threat to human health in the 21st century. However, the link between climate change and human health is not an integral part of medical education in Germany. Within a student-led project, an elective clinical course was designed and successfully implemented, which has been made accessible to undergraduate medical students at the Universities of Giessen and Marburg. The implementation and didactic concept are explained in this article. Methodology: In a participatory format, knowledge is imparted using 8 an action-based, transformative approach. Topics discussed are, amongst others, interactions of climate change and health, transformative action, and health behavior, as well as green hospital and the simulation of a climate-sensitive health counselling. Lecturers from different disciplines within and beyond medicine are invited as speakers. Results: Overall, the elective was evaluated positively by the participants. The fact that there is a high demand among students for participation in the elective, as well as for the transfer of concepts underlines the need for including this topic into medical education. The implementation and further development of the concept at two universities with different study regulations demonstrates its adaptability. Conclusion: Medical education can raise awareness of the multiple health consequences of the climate crisis, can have a sensitizing and transformative effect on various levels, and can promote climate-sensitive action ability in patient care. In the long term, however, these positive consequences can only be guaranteed by includingmandatory education on climate change and health in medical curricula.</t>
  </si>
  <si>
    <t>[Fueilbert, Hannah; Gerspacher, Laura M.] Justus Liebig Univ Giessen, Med Fac, Giessen, Germany; [Fueilbert, Hannah; Gerspacher, Laura M.] Hlth Future Giessen, Giessen, Germany; [Schaefer, Louis N.] Philipps Univ Marburg, Med Fac, Marburg, Germany; [Schaefer, Louis N.] Hlth Future Marburg, Marburg, Germany; [Boesner, Stefan] Philipps Univ Marburg, Dept Gen Practice Family Med, Marburg, Germany; [Schut, Christina] Justus Liebig Univ Giessen, Inst Med Psychol, Giessen, Germany; [Krolewski, Ralph] Acad Teaching Pract Univ Cologne, Gummersbach, Germany; [Knipper, Michael] Justus Liebig Univ Giessen, Inst Hist Med, Giessen, Germany</t>
  </si>
  <si>
    <t>Justus Liebig University Giessen; Philipps University Marburg; Philipps University Marburg; Justus Liebig University Giessen; Justus Liebig University Giessen</t>
  </si>
  <si>
    <t>Füilbert, H (corresponding author), Justus Liebig Univ Giessen, Fachbereich Med, Klinikstr 29, D-35392 Giessen, Germany.</t>
  </si>
  <si>
    <t>giessen@healthforfuture.de</t>
  </si>
  <si>
    <t>Schut, Christina/IZE-8849-2023</t>
  </si>
  <si>
    <t>GERMAN MEDICAL SCIENCE-GMS</t>
  </si>
  <si>
    <t>DUESSELDORF</t>
  </si>
  <si>
    <t>UBIERSTRASSE 20, DUESSELDORF, 40223, GERMANY</t>
  </si>
  <si>
    <t>2366-5017</t>
  </si>
  <si>
    <t>GMS J MED EDU</t>
  </si>
  <si>
    <t>GMS J. Med. Educ.</t>
  </si>
  <si>
    <t>H5KF7</t>
  </si>
  <si>
    <t>WOS:000996342700013</t>
  </si>
  <si>
    <t>Marques, C; Bachega, SJ; Tavares, DM</t>
  </si>
  <si>
    <t>Marques, Carulina; Bachega, Stella Jacyszyn; Tavares, Dalton Matsuo</t>
  </si>
  <si>
    <t>Framework proposal for the environmental impact assessment of universities in the context of Green IT</t>
  </si>
  <si>
    <t>Computer simulation; Framework; Green IT; Laboratories; Sustainable university</t>
  </si>
  <si>
    <t>SUSTAINABLE DEVELOPMENT; CARBON FOOTPRINT; ENERGY-CONSUMPTION; PERFORMANCE; CURRICULUM; MODEL; INNOVATION; COMPANIES; LITERACY; STUDENTS</t>
  </si>
  <si>
    <t>The concept of Green IT refers to sustainable technologies and information systems as well as environmentally friendly IT practices. Universities, which hold responsibility for propagating and applying knowledge, play an important role as disseminators of ideas related to Green IT. A framework that considers an environmental impact assessment to assist universities in the adoption of measures related to Green IT is proposed. The proposed framework consists of ten steps aligned with one another and with the goals of Green IT and highlights the possibility of using computer simulation to analyze environmental metrics. To exemplify the use of simulation, a case study was performed in the context of Green IT linked to sustainable universities. The environmental impact evaluation measured total consumption of electric energy, total energy cost and CO2 emission of three computer laboratories in a university. It was verified that the laboratory that obtained the largest CO2 emission was the Mining Engineering Laboratory in the second semester of 2018, totaling 0.0761 tCO(2). By measuring the environmental metrics, it was possible to have an awareness of the quantitative environmental impact and to identify probable actions to continuously monitor and mitigate such impacts. Furthermore, by using computer simulation to compare base scenarios already programmed in a previous evaluation to newly generated scenarios, greater agility is afforded in the process of new evaluations. (C) 2019 Elsevier Ltd. All rights reserved.</t>
  </si>
  <si>
    <t>[Marques, Carulina; Bachega, Stella Jacyszyn; Tavares, Dalton Matsuo] Univ Fed Goias, Catalao Campus,Ave Dr Lamartine Pinto Avelar 1120, BR-75704020 Catalao, Go, Brazil</t>
  </si>
  <si>
    <t>Universidade Federal de Goias</t>
  </si>
  <si>
    <t>Bachega, SJ (corresponding author), Univ Fed Goias, Catalao Campus,Ave Dr Lamartine Pinto Avelar 1120, BR-75704020 Catalao, Go, Brazil.</t>
  </si>
  <si>
    <t>carol.engdeprod@gmail.com; stella@ufg.br; dalton_tavares@ufg.br</t>
  </si>
  <si>
    <t>Jacyszyn Bachega, Stella/0000-0002-7533-5361</t>
  </si>
  <si>
    <t>Foundation for Research Support of the State of Goias (FAPEG) [03/15]</t>
  </si>
  <si>
    <t>Foundation for Research Support of the State of Goias (FAPEG)</t>
  </si>
  <si>
    <t>The authors of this article would like to acknowledge the support of the Foundation for Research Support of the State of Goias (FAPEG) in the form of a research grant [open public call number 03/15].</t>
  </si>
  <si>
    <t>London</t>
  </si>
  <si>
    <t>125 London Wall, London, ENGLAND</t>
  </si>
  <si>
    <t>DEC 20</t>
  </si>
  <si>
    <t>10.1016/j.jclepro.2019.118346</t>
  </si>
  <si>
    <t>JC4VK</t>
  </si>
  <si>
    <t>WOS:000489275900079</t>
  </si>
  <si>
    <t>Null, DC; Asirvatham, J</t>
  </si>
  <si>
    <t>Null, Dawn Christina; Asirvatham, Jebaraj</t>
  </si>
  <si>
    <t>College students are pro-environment but lack sustainability knowledge: a study at a mid-size Midwestern US university</t>
  </si>
  <si>
    <t>College students; Eco-friendly; Environmentally friendly; Sustainability education; Environmental education</t>
  </si>
  <si>
    <t>CLIMATE-CHANGE; ATTITUDES; EFFICACY</t>
  </si>
  <si>
    <t>Purpose The purpose of this study is to examine the differences in sustainability knowledge, behaviors and attitudes among college students and to estimate the influence of knowledge of sustainability on students' sustainable behaviors. Design/methodology/approach A cross-sectional online survey was used to collect quantitative data on sustainability knowledge, behaviors and attitudes among 291 undergraduate college students at a mid-size Midwestern US university. This study used a structural equation model to answer the research questions. Findings In all, 291 students completed a sustainability attitudes and behaviors survey. The results of this study show sustainability knowledge is poor (average score 5.3/10). Statistical modeling indicates positive influence of economic attitudes on sustainable behaviors; however, ecology and social attitudes were not associated with sustainable behaviors. Furthermore, those with greater sustainable knowledge engaged in fewer sustainable behaviors. Practical implications Sustainability and/or wellness initiatives can provide education targeting actionable behaviors college students can make to reduce their carbon footprint, including washing clothes in cold water, limiting red meat consumption, recycling, reducing food waste and taking shorter showers. Sustainability initiatives such as organizing a recycling competition and coordinating volunteers for local clean-up days and events such as Earth Day celebrations offer opportunities for collaboration between campus departments and engagement and socialization among students, staff and faculty. The inclusion of sustainability in college curricula may increase students' knowledge, develop critical thinking skills and self-efficacy related to sustainability and promote climate action. Originality/value First, this study adds to the literature in terms of the use of structural equation modeling. Second, this study's results indicate a dissociation between positive sustainable attitudes as they relate to sustainable behaviors. Why is it that students think the environment is important yet do not place importance on sustainable behaviors? These issues are highly relevant and present opportunities for future research and interventions aimed at increasing sustainable behaviors.</t>
  </si>
  <si>
    <t>[Null, Dawn Christina] Southern Illinois Univ Carbondale, Coll Hlth &amp; Human Sci, Sch Human Sci, Carbondale, IL 62901 USA; [Asirvatham, Jebaraj] Southern Illinois Univ Carbondale, Sch Agr Sci, Coll Agr Life &amp; Phys Sci, Carbondale, IL USA</t>
  </si>
  <si>
    <t>Southern Illinois University System; Southern Illinois University; Southern Illinois University System; Southern Illinois University</t>
  </si>
  <si>
    <t>Null, DC (corresponding author), Southern Illinois Univ Carbondale, Coll Hlth &amp; Human Sci, Sch Human Sci, Carbondale, IL 62901 USA.</t>
  </si>
  <si>
    <t>dawnnull@siu.edu</t>
  </si>
  <si>
    <t>Richards, Dawn/0000-0003-0644-5820</t>
  </si>
  <si>
    <t>FEB 3</t>
  </si>
  <si>
    <t>10.1108/IJSHE-02-2022-0046</t>
  </si>
  <si>
    <t>SEP 2022</t>
  </si>
  <si>
    <t>8M8QK</t>
  </si>
  <si>
    <t>WOS:000853892000001</t>
  </si>
  <si>
    <t>Nunes, BT; Pollard, SJT; Burgess, PJ; Ellis, G; de los Rios, IC; Charnley, F</t>
  </si>
  <si>
    <t>Nunes, Ben Tirone; Pollard, Simon J. T.; Burgess, Paul J.; Ellis, Gareth; de los Rios, Irel Carolina; Charnley, Fiona</t>
  </si>
  <si>
    <t>University Contributions to the Circular Economy: Professing the Hidden Curriculum</t>
  </si>
  <si>
    <t>circular economy; hidden curriculum; university estate; material flow; environmental management</t>
  </si>
  <si>
    <t>HIGHER-EDUCATION; SUSTAINABLE DEVELOPMENT; CAMPUS SUSTAINABILITY; IMPACT; MANAGEMENT; COLLEGE; DESIGN; INSTITUTIONS; PERFORMANCE; ENVIRONMENT</t>
  </si>
  <si>
    <t>In a world dominated by linear economic systems, the road to improving resource use is multi-faceted. Whilst public and private organisations are making progress in introducing sustainable practices, we ask ourselves the extent to which education providers are contributing to the circular economy. As engines for skills and knowledge, universities play a primary role in propelling circular economy approaches into reality and, as such, hold the potential for raising the bar on sustainable performance. A rapid evidence assessment (REA) was therefore undertaken to examine the interactions between university estate management and the circular economy. This assessment identified six pertinent themes: campus sustainability, the hidden curriculum, environmental governance, local impact, university material flows, and the role of universities as catalysts for business and examined 70 publications. A second part of the study reviewed the environmental activities of 50 universities ranked highly in terms of their environmental credentials or their environmental science courses. The results are presented and then discussed in terms of how universities can affect material flows, promote sustainability outside of the formal curriculum, and act as catalysts with business. The economic significance of universities provides an appreciable demand for circular products and services. Universities should develop hidden curriculum plans to promote improved environmental behaviours of staff and students. Universities can also catalyse a circular economy by working with business to improve eco-effectiveness as well as eco-efficiency. For example, projects should extend the focus from decreasing carbon footprint to achieving carbon positivity, from improving water efficiency to treating wastewater, and from recycling to reverse logistics for repurposing. Pilot projects arising from such work could provide valuable research bases and consultancy opportunities.</t>
  </si>
  <si>
    <t>[Nunes, Ben Tirone; Pollard, Simon J. T.; Burgess, Paul J.; de los Rios, Irel Carolina] Cranfield Univ, Sch Water Energy &amp; Environm, Cranfield MK43 0AL, Beds, England; [Ellis, Gareth] Cranfield Univ, Energy &amp; Environm Team, Cranfield MK43 0AL, Beds, England; [Charnley, Fiona] Cranfield Univ, Ctr Competit Creat Design C4D, Cranfield MK43 0AL, Beds, England</t>
  </si>
  <si>
    <t>Cranfield University; Cranfield University; Cranfield University</t>
  </si>
  <si>
    <t>Charnley, F (corresponding author), Cranfield Univ, Ctr Competit Creat Design C4D, Cranfield MK43 0AL, Beds, England.</t>
  </si>
  <si>
    <t>mail@benjamintironenunes.com; s.pollard@cranfield.ac.uk; P.Burgess@cranfield.ac.uk; r.g.ellis@cranfield.ac.uk; i.hdelosrios@gmail.com; f.j.charnley@cranfield.ac.uk</t>
  </si>
  <si>
    <t>Burgess, Paul/B-3963-2011; Pollard OBE DSc FREng, Simon/C-9848-2009</t>
  </si>
  <si>
    <t>Pollard OBE DSc FREng, Simon/0000-0001-8188-3324; Burgess, Paul/0000-0001-8210-3430; Charnley, Fiona/0000-0001-5533-5375</t>
  </si>
  <si>
    <t>Facilities professional services unit of Cranfield University's Board for Energy and the Environment</t>
  </si>
  <si>
    <t>This research was funded through the Facilities professional services unit of Cranfield University for the University's Board for Energy and the Environment. Cranfield's commitment to environmental sustainability and the hidden curriculum is available here: https://www.cranfield.ac.uk/about/environmental-credentials.</t>
  </si>
  <si>
    <t>10.3390/su10082719</t>
  </si>
  <si>
    <t>GW3CI</t>
  </si>
  <si>
    <t>gold</t>
  </si>
  <si>
    <t>WOS:000446767700135</t>
  </si>
  <si>
    <t>Molthan-Hill, P; Robinson, ZP; Hope, A; Dharmasasmita, A; McManus, E</t>
  </si>
  <si>
    <t>Molthan-Hill, Petra; Robinson, Zoe P.; Hope, Alex; Dharmasasmita, Aldilla; McManus, Ella</t>
  </si>
  <si>
    <t>Reducing carbon emissions in business through Responsible Management Education: Influence at the micro-, meso- and macro-levels</t>
  </si>
  <si>
    <t>INTERNATIONAL JOURNAL OF MANAGEMENT EDUCATION</t>
  </si>
  <si>
    <t>Climate mitigation; Responsible management education; Sustainable development goals; Education for sustainable development; Carbon; Business; Principles of responsible management education</t>
  </si>
  <si>
    <t>SUSTAINABLE DEVELOPMENT; SCALE; PRINCIPLES; CONTEXT; DECADE; TIMES</t>
  </si>
  <si>
    <t>There has long been an understanding that to achieve meaningful progress against sustainability challenges, action is required at multiple levels. With regards to education initiatives, these levels range from macro-level international agreements and activities such as the United Nations Sustainable Development Goals (SDGs) and the United Nations Principles of Responsible Management Education, meso-level influences such as the role of national bodies supporting sustainability in higher education, and micro-level influences such as the commitment of individual universities or departments. However, decision makers are individuals and the development and delivery of such initiatives requires action at the level of the individual. This paper explores the impact of working within and across these different levels and how jointly they help to work towards addressing carbon reductions in a partnership setting between a business school and various organisations. In its centre is an educational initiative carried out in the United Kingdom in the core curriculum of Nottingham Business School where students conduct a carbon footprint of an organisation and recommend measures to reduce the company's greenhouse gas emissions. The total recommended greenhouse gas emissions savings from two years of the project were 507, 435 kg CO(2)e, averaging over 10 tonnes per organisation and 2 tonnes per student. If this project was extended over 5 years and taken on by an additional educator, the potential reductions increase to 2,562,418 kg CO(2)e. It demonstrates that action undertaken at the micro-level can result in significant impact at the macro-level when scaled up and provide significant benefits to actors across all levels from individuals though to all participating organisations. This initiative has proven very successful in delivering SDG 7, SDG 13 and SDG17; if taken up by more business schools the impacts on the targets of these SDGs and the climate change agreements could be significant.</t>
  </si>
  <si>
    <t>[Molthan-Hill, Petra; Dharmasasmita, Aldilla] Nottingham Trent Univ, Nottingham Business Sch, 50 Shakespeare St, Nottingham NG1 4FQ, England; [Robinson, Zoe P.] Keele Univ, Sch Geog Geol &amp; Environm, Keele ST5 5BG, Staffs, England; [Hope, Alex] Northumbria Univ, Newcastle Business Sch, Ellison Pl, Newcastle Upon Tyne NE1 8ST, Tyne &amp; Wear, England; [McManus, Ella] NetPositive Ltd, 5th Floor Castle Hts,72 Maid Marian Way, Nottingham NG1 6BJ, England</t>
  </si>
  <si>
    <t>Nottingham Trent University; University of Nottingham; Keele University; Newcastle University - UK; Northumbria University</t>
  </si>
  <si>
    <t>Molthan-Hill, P (corresponding author), Nottingham Trent Univ, Nottingham Business Sch, 50 Shakespeare St, Nottingham NG1 4FQ, England.</t>
  </si>
  <si>
    <t>petra.molthan-hill@ntu.ac.uk; z.p.robinson@keele.ac.uk; Alex.hope@northumbria.ac.uk; aldilla.dharmasasmita@ntu.ac.uk; Ella@netpositive.org.uk</t>
  </si>
  <si>
    <t>Hope, Alex/A-7475-2010</t>
  </si>
  <si>
    <t>Hope, Alex/0000-0001-8634-1911</t>
  </si>
  <si>
    <t>1472-8117</t>
  </si>
  <si>
    <t>2352-3565</t>
  </si>
  <si>
    <t>INT J MANAG EDUC-OXF</t>
  </si>
  <si>
    <t>Int. J. Manag. Educ.</t>
  </si>
  <si>
    <t>10.1016/j.ijme.2019.100328</t>
  </si>
  <si>
    <t>Business; Education &amp; Educational Research; Management</t>
  </si>
  <si>
    <t>Business &amp; Economics; Education &amp; Educational Research</t>
  </si>
  <si>
    <t>KN4XP</t>
  </si>
  <si>
    <t>Green Accepted</t>
  </si>
  <si>
    <t>WOS:000514842200012</t>
  </si>
  <si>
    <t>Galambosi, A; Ozelkan, EC</t>
  </si>
  <si>
    <t>Galambosi, Agnes; Ozelkan, Ertunga C.</t>
  </si>
  <si>
    <t>INTEGRATING SUSTAINABILITY INTO SYSTEMS ENGINEERING CURRICULUM</t>
  </si>
  <si>
    <t>We do not inherit the Earth from our ancestors, we borrow it from our children. This quote, often referred to as an ancient Native American Indian proverb, summarizes the principle of sustainability: meeting the needs of the present without compromising the ability of future generations to meet their own needs (Bruntland[1]). The importance of sustainability becomes clear as we try to meet the constantly increasing needs of our society with limited resources on Earth. Systems Engineers can play a very important role in this, that is why, at the Systems Engineering and Engineering Management Program of University of North Carolina at Charlotte, we are looking for ways to incorporate sustainability into the curriculum. The purpose of this study is to provide a preliminary road-map for Systems Engineering programs for curriculum design to incorporate sustainability into their curriculum. As part of this process, our specific objectives are 1) to identify learning objectives and topics, and 2) courses and levels of courses where sustainability and sustainable design can be taught. A brief summary of sustainability curriculum practices at different institutions is also provided. Some of the possible sustainability topics that are considered in this research are life cycle assessment, alternative energy sources, principles of sustainability, greenhouse gases, carbon footprint, energy audits, design for sustainability, managing systems based on triple bottom line (environment, economy and society), reverse logistics, and sustainability metrics for continuous improvement. For courses and their levels, we are considering the options of either creating a new course entirely dedicated to sustainable system design and/or hosting relevant topics in some of the relevant existing courses. Some of these potential courses being evaluated for sustainability integration include SEGR 2101 (System Engineering Concepts), SEGR 3101 (System Design and Deployment), SEGR 4131 (Product and Process Design). Our preliminary findings based on benchmarking of other programs indicate that while some engineering and business fields offer a more extensive sustainability-related curriculum, there is still a growth opportunity for systems engineering programs in the area of sustainability and sustainable design.</t>
  </si>
  <si>
    <t>[Galambosi, Agnes; Ozelkan, Ertunga C.] Univ N Carolina, Charlotte, NC 28223 USA</t>
  </si>
  <si>
    <t>University of North Carolina; University of North Carolina Charlotte</t>
  </si>
  <si>
    <t>Galambosi, A (corresponding author), Univ N Carolina, Charlotte, NC 28223 USA.</t>
  </si>
  <si>
    <t>WOS:000378522708004</t>
  </si>
  <si>
    <t>Sallah, M</t>
  </si>
  <si>
    <t>Sallah, Momodou</t>
  </si>
  <si>
    <t>TOWARDS THE SECOND DUALITY OF GLOBAL YOUTH WORK: THE ENVIRONMENT AND DISRUPTIVE ACTION</t>
  </si>
  <si>
    <t>POLICY &amp; PRACTICE-A DEVELOPMENT EDUCATION REVIEW</t>
  </si>
  <si>
    <t>Global Youth Work; Sustainable Development; Global Education; Global Learning; Development Education; Environment; Informal Education; International Development; Global Hands; Gambia</t>
  </si>
  <si>
    <t>There are five faces of globalisation that global youth work (GYW), as an offshoot of global education, should respond to (economic, political, environmental, cultural and technological), in order to be transformative, both in thought and deed. The vexed issue of climate change (environmental face) and its correlation to sustainable development, as an ameliorative mechanism, speaks to the imagination and contours of GYW, centred on the duality of provoking consciousness and taking action (Sallah, 2008a; 2014). In positioning the pedagogic approach of GYW, the author establishes his situatedness as a de-colonial scholar-activist, in presenting an analysis of the impact of climate change and its attendant negative consequences, on a Southern country like The Gambia. Using the conceptual framework of GYW, the author presents his work, spanning the last four years, with Global Hands and at De Montfort University, of disruptive attempts to challenge orthodoxy and configured ways of knowing and being, from a Southern perspective. Drawing on GYW projects he has implemented in a 'live lab' in The Gambia which has developed Africa's first solar powered taxi service, the development of a Compressed Earth Brick machine to combat low-cost housing and climate change, and solar dryers to preserve food and encourage food self-sufficiency, all of which have huge carbon footprint savings as well as significant economic advantages. This article presents a reflective analysis of a scholar-activist's practice of how GYW can be used to combat climate change and enhance sustainable development in a symbiotic approach. It will illustrate the powerful pedagogic prowess of this development approach as well as highlight the challenges and tensions inherent.</t>
  </si>
  <si>
    <t>[Sallah, Momodou] De Montfort Univ, Ctr Acad Innovat, Leicester, Leics, England; [Sallah, Momodou] De Montfort Univ, Globalisat &amp; Global Youth Work, Leicester, Leics, England; [Sallah, Momodou] Global Hands, Leicester, Leics, England; [Sallah, Momodou] Gambia Red Cross Soc, Serrekunda, Gambia; [Sallah, Momodou] Leicester City Council, Leicester, Leics, England</t>
  </si>
  <si>
    <t>De Montfort University; De Montfort University</t>
  </si>
  <si>
    <t>Sallah, M (corresponding author), De Montfort Univ, Ctr Acad Innovat, Leicester, Leics, England.;Sallah, M (corresponding author), De Montfort Univ, Globalisat &amp; Global Youth Work, Leicester, Leics, England.</t>
  </si>
  <si>
    <t>Sallah, M./M-5626-2016</t>
  </si>
  <si>
    <t>CENTRE GLOBAL EDUCATION</t>
  </si>
  <si>
    <t>BELFAST</t>
  </si>
  <si>
    <t>9 UNIVERSITY ST, BELFAST, BT7 1FY, NORTH IRELAND</t>
  </si>
  <si>
    <t>1748-135X</t>
  </si>
  <si>
    <t>2053-4272</t>
  </si>
  <si>
    <t>POLICY PRACT</t>
  </si>
  <si>
    <t>Policy Pract.</t>
  </si>
  <si>
    <t>SPR</t>
  </si>
  <si>
    <t>LK6SX</t>
  </si>
  <si>
    <t>WOS:000530995100007</t>
  </si>
  <si>
    <t>Johannisson, J; Hiete, M</t>
  </si>
  <si>
    <t>Johannisson, Jonas; Hiete, Michael</t>
  </si>
  <si>
    <t>Environmental service-learning approach in higher education - a descriptive case study on student-led life cycle assessments of university cafeteria meals</t>
  </si>
  <si>
    <t>Case study; Life cycle assessment; LCA; Sustainability; Higher education; Service-learning; Problem-based learning</t>
  </si>
  <si>
    <t>SUSTAINABLE DEVELOPMENT; REAL-WORLD; ECO-LABELS; COMMUNITY; PARTNERSHIPS; CLASSROOM; LCA; FRAMEWORK; LITERACY; THINKING</t>
  </si>
  <si>
    <t>Purpose This study aims to share experiences of an easy to adapt service-learning approach in a graduate course on life cycle assessment (LCA). Specifically, it reports on how students helped the university's cafeteria to assess meals by conducting an LCA for 25 meals and identifying environmental hotspots. Design/methodology/approach A descriptive case study of a graduate course at Ulm University is presented. The course included lectures and problem-based exercises, both theoretical and software assisted. A course evaluation was conducted during the course and one year after completion to poll improvement potentials, as well as its impacts on students' everyday life. Findings It was found that although it was the first LCA for all students, the resulting LCA information of 25 different meals were homogeneous, comparable to the scientific literature and beneficial to the cafeteria's sustainable development strategy. The concept of service-learning had a higher impact on students' motivation than a good grade and active-learning is explicitly requested by students. The course design sensitized students to the real-life problems of LCA and made their consumption patterns more elaborate and ecological. Furthermore, this digitization of higher education could be carried out with only minor changes in the present COVID-19 pandemic situation. Originality/value As the subject of service-learning in natural sciences is still expandable, this study presents an easy to adapt case study on how to integrate such an approach into university curricula dominated by traditional learning. To the best of the authors' knowledge, this case study presents the first published LCA university course explicitly describing and evaluating a service-learning approach. The topic touches the everyday lives of students, allows comparisons between different student groups, is easily scalable to different group sizes and credits, and supports learning both how to study in small groups and cooperation between groups to ensure comparability of LCA results.</t>
  </si>
  <si>
    <t>[Johannisson, Jonas; Hiete, Michael] Ulm Univ, Dept Business Chem, Ulm, Germany</t>
  </si>
  <si>
    <t>Ulm University</t>
  </si>
  <si>
    <t>Johannisson, J (corresponding author), Ulm Univ, Dept Business Chem, Ulm, Germany.</t>
  </si>
  <si>
    <t>jonas.johannisson@uni-ulm.de</t>
  </si>
  <si>
    <t>Hiete, Michael/L-7483-2016; Johannisson, Jonas/AAZ-4391-2020</t>
  </si>
  <si>
    <t>Johannisson, Jonas/0000-0003-4510-2150</t>
  </si>
  <si>
    <t>floor 5, Northspring 21-23 Wellington Street, Leeds, W YORKSHIRE, ENGLAND</t>
  </si>
  <si>
    <t>NOV 1</t>
  </si>
  <si>
    <t>10.1108/IJSHE-12-2020-0494</t>
  </si>
  <si>
    <t>WN8RD</t>
  </si>
  <si>
    <t>WOS:000685042700001</t>
  </si>
  <si>
    <t>Cosme, N; Hauschild, MZ; Molin, C; Rosenbaum, RK; Laurent, A</t>
  </si>
  <si>
    <t>Cosme, Nuno; Hauschild, Michael Z.; Molin, Christine; Rosenbaum, Ralph K.; Laurent, Alexis</t>
  </si>
  <si>
    <t>Learning-by-doing: experience from 20years of teaching LCA to future engineers</t>
  </si>
  <si>
    <t>Active learning; Case study; Course; Education; Engineering students; Industrial collaboration; LCA teaching; Life cycle assessment; University teaching</t>
  </si>
  <si>
    <t>LIFE-CYCLE ASSESSMENT</t>
  </si>
  <si>
    <t>PurposeIn support of the sustainable development of our societies, future engineers should have elementary knowledge in sustainability assessment and use of life cycle assessment. Publications on pedagogical experience with teaching life cycle assessment (LCA) in high-level education are however scarce. Here, we describe and discuss 20years of experience in teaching LCA at MSc level in an engineering university with the ambition to share our insights and inspire teaching of LCA as part of a university curriculum.MethodsWe detail the design of an LCA course taught at the Technical University of Denmark since 1997. The course structure relies on (i) a structured combination of theoretical teaching, practical assignments and hands-on practice on LCA case studies, and (ii) the conduct of real-life LCA case studies in collaboration with companies or other organisations. Through the semester-long duration of the course, students from different engineering backgrounds perform full-fledged LCA studies in groups, passing through two iterationsa screening LCA supporting a more targeted LCA.Results and discussionThe course design, which relies on a learning-by-doing principle, is transparently described to inspire LCA teachers among the readers. Historical evolution and statistics about the course, including its 192 case studies run in collaboration with 105 companies and institutions, are analysed and serve as basis to discuss the benefits and challenges of its different components, such as the theory acquisition, the assignment work, the LCA software learning, the conduct of case studies, the merits of industrial collaborations and grading approaches.ConclusionsWe demonstrate the win-win situation created by the setting of the course, in which the students are actively engaged and learn efficiently how to perform an LCA while the collaborating companies often get useful insights into their analysed case studies. The course can also be an eye opener for companies unfamiliar with LCA, who get introduced to life cycle thinking and the potential benefits of LCA. We have no hesitation in recommending industries and LCA teachers to engage into such collaborations even in the fundamental teaching of LCA techniques.</t>
  </si>
  <si>
    <t>[Cosme, Nuno; Hauschild, Michael Z.; Molin, Christine; Laurent, Alexis] Tech Univ Denmark, Div Quantitat Sustainabil Assessment, Dept Engn Management, DK-2800 Lyngby, Denmark; [Rosenbaum, Ralph K.] Irstea, UMR ITAP, ELSA Res Grp, 361 Rue JF Breton,5095, F-34196 Montpellier, France; [Rosenbaum, Ralph K.] ELSA PACT Ind Chair Environm &amp; Social Sustainabil, 361 Rue JF Breton,5095, F-34196 Montpellier, France</t>
  </si>
  <si>
    <t>Technical University of Denmark; INRAE</t>
  </si>
  <si>
    <t>Laurent, A (corresponding author), Tech Univ Denmark, Div Quantitat Sustainabil Assessment, Dept Engn Management, DK-2800 Lyngby, Denmark.</t>
  </si>
  <si>
    <t>alau@dtu.dk</t>
  </si>
  <si>
    <t>Rosenbaum, Ralph/AGE-3200-2022; Hauschild, Michael Zwicky/L-6059-2015; Cosme, Nuno Miguel Dias/H-1408-2014; Laurent, Alexis/E-4747-2010</t>
  </si>
  <si>
    <t>Hauschild, Michael Zwicky/0000-0002-8331-7390; Rosenbaum, Ralph/0000-0002-7620-1568; Cosme, Nuno Miguel Dias/0000-0003-1152-9842; Laurent, Alexis/0000-0003-0445-7983; Molin, Christine/0000-0003-2646-931X</t>
  </si>
  <si>
    <t>10.1007/s11367-018-1457-5</t>
  </si>
  <si>
    <t>HO3MK</t>
  </si>
  <si>
    <t>WOS:000460827000016</t>
  </si>
  <si>
    <t>Silva, DAL; Giusti, G; Rampasso, IS; Farrapo, AC Jr; Anholon, R</t>
  </si>
  <si>
    <t>Lopes Silva, Diogo Aparecido; Giusti, Gabriela; Simon Rampasso, Izabela; Farrapo Junior, Antonio Carlos; Anholon, Rosley</t>
  </si>
  <si>
    <t>Life cycle assessment teaching innovation: experiences from a Brazilian higher education institution</t>
  </si>
  <si>
    <t>Engineering education; Brazil; Life cycle assessment; COVID-19; Fuzzy Delphi; Sustainability insertion</t>
  </si>
  <si>
    <t>FUZZY DELPHI METHOD; SUSTAINABLE DEVELOPMENT; ENGINEERING-EDUCATION; LCA; COVID-19; COMPETENCES; STUDENTS; IMPACTS</t>
  </si>
  <si>
    <t>Purpose The inclusion of sustainability in higher education courses has been debated in recent decades and has gained particular emphasis throughout the COVID-19. This paper aims to show how the context of the pandemic, which demanded the transition from in-person classes to virtual classes, was used to illustrate better the concepts of life cycle assessment (LCA) for Production Engineering students in a Brazilian University. Design/methodology/approach The research strategy used was action research. Throughout the discipline offering, the environmental impacts resulting from in-person and remote classes were comparatively assessed through a practical activity using LCA. Students' behaviour and perception of the activities were recorded by the professor and discussed with the other researchers on the team. At the end of the course, students answered a questionnaire to assess their satisfaction with different aspects of the discipline, and these data were analysed via Fuzzy Delphi. Findings The results focus on discussing the pedagogical aspects of this experience and not the environmental impacts resulting from each class modality. It was possible to notice a greater engagement of students when using a project that directly involved their daily activities (food, transportation, use of electronics, etc.) compared to the traditional approach of teaching LCA concepts. In this traditional approach, the examples focussed on the industrial sector, a more distant context from the reality of most students. Student feedback demonstrated great acceptance by them regarding the approach adopted. Originality/value This study contributes to expanding debates about sustainability insertion in higher education and the training of professionals more aligned with the sustainable development agenda.</t>
  </si>
  <si>
    <t>[Lopes Silva, Diogo Aparecido; Giusti, Gabriela; Farrapo Junior, Antonio Carlos] Fed Univ Sao Carlos UFSCar, Dept Prod Engn, Res Grp Sustainabil Engn EngS Grp, Sorocaba, Brazil; [Simon Rampasso, Izabela] Univ Catolica Norte, Dept Ingn Ind, Antofagasa, Chile; [Anholon, Rosley] Univ Estadual Campinas, Sch Mech Engn, Campinas, Brazil</t>
  </si>
  <si>
    <t>Universidade Federal de Sao Carlos; Universidad Catolica del Norte; Universidade Estadual de Campinas</t>
  </si>
  <si>
    <t>Giusti, G (corresponding author), Fed Univ Sao Carlos UFSCar, Dept Prod Engn, Res Grp Sustainabil Engn EngS Grp, Sorocaba, Brazil.</t>
  </si>
  <si>
    <t>gabriela.giusti@hotmail.com.br</t>
  </si>
  <si>
    <t>Farrapo Junior, Antonio Carlos/KFB-8494-2024; Anholon, Rosley/C-3650-2018; Rampasso, Izabela Simon/H-1755-2018; Silva, Diogo/B-5981-2013</t>
  </si>
  <si>
    <t>Farrapo Junior, Antonio Carlos/0000-0002-9150-2959; Anholon, Rosley/0000-0003-3163-6119; Rampasso, Izabela Simon/0000-0003-1633-6628; Silva, Diogo/0000-0002-7514-7467</t>
  </si>
  <si>
    <t>Conselho Nacional de Desenvolvimento Cientifico e Tecnologico (CNPq) [304145/2021-1, 302722/2019-0]; Fundacao de Amparo a Pesquisa do Estado de Sao Paulo (FAPESP) [2021/06685-1]; Coordenacao de Aperfeicoamento de Pessoal de Nivel Superior - Brasil (CAPES) [001]</t>
  </si>
  <si>
    <t>Conselho Nacional de Desenvolvimento Cientifico e Tecnologico (CNPq)(Conselho Nacional de Desenvolvimento Cientifico e Tecnologico (CNPQ)); Fundacao de Amparo a Pesquisa do Estado de Sao Paulo (FAPESP)(Fundacao de Amparo a Pesquisa do Estado de Sao Paulo (FAPESP)); Coordenacao de Aperfeicoamento de Pessoal de Nivel Superior - Brasil (CAPES)(Coordenacao de Aperfeicoamento de Pessoal de Nivel Superior (CAPES))</t>
  </si>
  <si>
    <t>This work was supported by the Conselho Nacional de Desenvolvimento Cientifico e Tecnologico (CNPq), under the grants 304145/2021-1, and 302722/2019-0; by the Fundacao de Amparo a Pesquisa do Estado de Sao Paulo (FAPESP), under the grant 2021/06685-1; and by the Coordenacao de Aperfeicoamento de Pessoal de Nivel Superior - Brasil (CAPES) - Finance Code 001.</t>
  </si>
  <si>
    <t>JAN 24</t>
  </si>
  <si>
    <t>10.1108/IJSHE-08-2021-0357</t>
  </si>
  <si>
    <t>8F1YA</t>
  </si>
  <si>
    <t>WOS:000853180800001</t>
  </si>
  <si>
    <t>Cooper, JS</t>
  </si>
  <si>
    <t>Cooper, Joyce Smith</t>
  </si>
  <si>
    <t>Teaching Life Cycle Assessment to interdisciplinary graduate students</t>
  </si>
  <si>
    <t>Life Cycle Assessment; LCA; project-based learning</t>
  </si>
  <si>
    <t>A course in Life Cycle Assessment has engaged graduate students in engineering, forestry, business administration, and public policy at the University of Washington since 2003. The course pedagogy is project-based and supported by discussion-rich lectures that provide 'just-in-time' knowledge for student projects. Project feedback is provided through three interim reports, the first describing the goal and scope of their project, the second describing and presenting their inventory analysis and the third describing their impact characterization. The final report combines these three interim reports (with responses to instructor comments), and adds the student's interpretation of the results. Students are encouraged to select projects related to their graduate research, which has contributed not only to the student experience but also to an understanding of LCA in research labs throughout the university. Although student projects are limited in scope and by simplifying assumptions, computational nuances and all steps in the LCA process are implemented.</t>
  </si>
  <si>
    <t>Univ Washington, Dept Mech Engn, Seattle, WA 98195 USA</t>
  </si>
  <si>
    <t>University of Washington; University of Washington Seattle</t>
  </si>
  <si>
    <t>Cooper, JS (corresponding author), Univ Washington, Dept Mech Engn, Seattle, WA 98195 USA.</t>
  </si>
  <si>
    <t>cooper@me.eashington.edu</t>
  </si>
  <si>
    <t>305HP</t>
  </si>
  <si>
    <t>WOS:000256169200006</t>
  </si>
  <si>
    <t>Gomes, V; da Silva, MG; Kowaltowski, DCCK</t>
  </si>
  <si>
    <t>Gomes, Vanessa; da Silva, Maristela Gomes; Cornelie Knatz Kowaltowski, Doris Catharine</t>
  </si>
  <si>
    <t>Long-Term Experience of Teaching Life Cycle Assessment and Circular Design to Future Architects: A Learning by Doing Approach in a Design Studio Setting</t>
  </si>
  <si>
    <t>higher education; architecture and urbanism; life cycle assessment; circular economy; cradle-to-cradle (C2C)</t>
  </si>
  <si>
    <t>ASSESSMENT LCA; CONSTRUCTION; BUILDINGS; EDUCATION; ENERGY</t>
  </si>
  <si>
    <t>Architects and urbanists help to shape the built environment, which is both highly impactful and indispensable to support the sustainable development of any society. Hence, they must not only have a basic understanding but also be trained to routinely incorporate sustainability checks into their design practice. Published pedagogical experience with teaching life cycle assessment (LCA) in higher education usually covers students with engineering backgrounds, often at the graduate level. No records of regular courses for architecture and urbanism undergraduates were found. After eight years of teaching, and involving 213 students, this paper shares experience and insights gained in the only undergraduate architecture and urbanism course in Brazil openly dedicated to teaching LCA and circular design metrics within the design studio atmosphere. To encourage and inspire other initiatives, the article emphasizes the last four course offers. The current course design is aligned with recent recommendations and international practice. Still, the total workload is insufficient to adequately tackle complex design objects. Students' final grades across different years show improvements, but actual knowledge retention evaluation requires some post-course follow-up. We confirmed that undergraduate students can successfully apply LCA during design development with compatible additional effort if equipped with adequate tools. An online calculator was developed and is expected to allow expanded design experimentations in future editions.</t>
  </si>
  <si>
    <t>[Gomes, Vanessa; Cornelie Knatz Kowaltowski, Doris Catharine] Univ Campinas UNICAMP, Sch Civil Engn Architecture &amp; Urbanism, Dept Architecture &amp; Construct, BR-13083852 Campinas, SP, Brazil; [da Silva, Maristela Gomes] Fed Univ Espirito Santo UFES, Technol Ctr, BR-29075910 Vitoria, ES, Brazil</t>
  </si>
  <si>
    <t>Universidade Estadual de Campinas; Universidade Federal do Espirito Santo</t>
  </si>
  <si>
    <t>Gomes, V (corresponding author), Univ Campinas UNICAMP, Sch Civil Engn Architecture &amp; Urbanism, Dept Architecture &amp; Construct, BR-13083852 Campinas, SP, Brazil.</t>
  </si>
  <si>
    <t>vangomes@unicamp.br; maristela.silva@ufes.br; doris@fec.unicamp.br</t>
  </si>
  <si>
    <t>kowaltowski, doris/C-2721-2012; silva, vanessa/C-9778-2012</t>
  </si>
  <si>
    <t>gomes da silva, vanessa/0000-0003-3246-7150</t>
  </si>
  <si>
    <t>National Council for Scientific and Technological development-CNPq [302080/2017-1, 306048/2018-3]</t>
  </si>
  <si>
    <t>National Council for Scientific and Technological development-CNPq(Conselho Nacional de Desenvolvimento Cientifico e Tecnologico (CNPQ))</t>
  </si>
  <si>
    <t>This research was funded by the National Council for Scientific and Technological development-CNPq, grants #302080/2017-1 and #306048/2018-3.</t>
  </si>
  <si>
    <t>10.3390/su14127355</t>
  </si>
  <si>
    <t>2L1SA</t>
  </si>
  <si>
    <t>WOS:000816800700001</t>
  </si>
  <si>
    <t>Martín-Garin, A; Millán-García, JA; Leon, I; Oregi, X; Estevez, J; Marieta, C</t>
  </si>
  <si>
    <t>Martin-Garin, Alexander; Millan-Garcia, Jose Antonio; Leon, Inigo; Oregi, Xabat; Estevez, Julian; Marieta, Cristina</t>
  </si>
  <si>
    <t>Pedagogical Approaches for Sustainable Development in Building in Higher Education</t>
  </si>
  <si>
    <t>ESD; higher education; teaching; engineering; construction; PBL; RBL; LCA; CT</t>
  </si>
  <si>
    <t>ENVIRONMENTAL-IMPACT ASSESSMENT; COMPUTATIONAL THINKING; LEARNING ENVIRONMENTS; UNIVERSITY CAMPUSES; COMPETENCES; STATE; LCA</t>
  </si>
  <si>
    <t>Education for sustainable development (ESD) is one of the great challenges that university faculties have to face. Therefore, a multidisciplinary team from the faculty of Engineering of Gipuzkoa (EIG) at the University of the Basque Country (UPV/EHU) has developed pedagogical approaches to apply in construction degrees, namely Civil Engineering and Technical Architecture. Pedagogical tools, such as problem-based learning (PBL) or research-based learning (RBL), and environmental tools, such as the life cycle assessment (LCA) and computational thinking (CT), have been used; in doing so, they acquire a sustainable approach to work soft-skills competencies into sustainability. For example, research-based tools have helped to revalorize waste both outside and inside the university; they have contributed to more sustainable industrial processes, collaborative research projects, and participation in conferences and scientific publications. Based on academic results, the designed tools are appropriate for teaching in Technical Architecture and Civil Engineering degrees; however, to demonstrate their potential in terms of sustainable education, holistic rubrics based on in-depth quantitative educational research are required. Thus, to analyze the ability of the students to incorporate sustainability principles in their work, the multidisciplinary team presenting this paper plans to collaborate with psychologists and sociologists within the framework of the Bizia-Lab program of the UPV/EHU.</t>
  </si>
  <si>
    <t>[Martin-Garin, Alexander; Millan-Garcia, Jose Antonio] Univ Basque Country, Fac Engn Gipuzkoa, Dept Thermal Engn, ENEDI Res Grp,UPV EHU, Plaza Europa 1, E-20018 Donostia San Sebastian, Spain; [Leon, Inigo; Oregi, Xabat] Univ Basque Country, Dept Architecture, UPV EHU, Plaza Onati 2, E-20018 Donostia San Sebastian, Spain; [Estevez, Julian] Univ Basque Country, Dept Mech Engn, Fac Engn Gipuzkoa, UPV EHU, Plaza Europa 1, E-20018 Donostia San Sebastian, Spain; [Marieta, Cristina] Univ Basque Country, Dept Chem &amp; Environm Engn, Fac Engn Gipuzkoa, UPV EHU, Plaza Europa 1, E-20018 Donostia San Sebastian, Spain</t>
  </si>
  <si>
    <t>University of Basque Country; University of Basque Country; University of Basque Country; University of Basque Country</t>
  </si>
  <si>
    <t>Marieta, C (corresponding author), Univ Basque Country, Dept Chem &amp; Environm Engn, Fac Engn Gipuzkoa, UPV EHU, Plaza Europa 1, E-20018 Donostia San Sebastian, Spain.</t>
  </si>
  <si>
    <t>alexander.martin@ehu.eus; j.millan@ehu.eus; inigo.leon@ehu.eus; xabat.oregi@ehu.eus; julian.estevez@ehu.eus; cristina.marieta@ehu.eus</t>
  </si>
  <si>
    <t>oregi, xabat/AAE-7825-2021; Marieta, Cristina/ABA-3234-2021; Estevez, Julian/ABO-7471-2022; Martin-Garin, Alexander/R-5041-2018; Oregi, Xabat/S-4930-2016</t>
  </si>
  <si>
    <t>Martin-Garin, Alexander/0000-0001-5352-5116; Estevez, Julian/0000-0002-7620-5980; Marieta, Cristina/0000-0001-5222-7213; LEON CASCANTE, INIGO/0000-0002-5841-4113; Oregi, Xabat/0000-0003-1940-5182; MILLAN-GARCIA, JOSE ANTONIO/0000-0001-6547-896X</t>
  </si>
  <si>
    <t>Bizia Lab, Vice-chancellor's Office for Innovation, within the Social Commitment (UPV/EHU)</t>
  </si>
  <si>
    <t>This research study was funded by Bizia Lab, Vice-chancellor's Office for Innovation, within the Social Commitment (UPV/EHU) calls 2016/17 and 2020/21.</t>
  </si>
  <si>
    <t>10.3390/su131810203</t>
  </si>
  <si>
    <t>UY4BH</t>
  </si>
  <si>
    <t>WOS:000701470600001</t>
  </si>
  <si>
    <t>Mammadov, A; Vali, V</t>
  </si>
  <si>
    <t>Mammadov, Aydin; Vali, Vasif</t>
  </si>
  <si>
    <t>Promoting life cycle assessment in Azerbaijan</t>
  </si>
  <si>
    <t>SUSTAINABLE PRODUCTION AND CONSUMPTION</t>
  </si>
  <si>
    <t>LCM; LCA; Life cycle management; Life cycle assessment; Circular economy; Azerbaijan; Sustainable development</t>
  </si>
  <si>
    <t>SUSTAINABLE DEVELOPMENT GOALS; MANAGEMENT; LCA</t>
  </si>
  <si>
    <t>The economic reforms and industrial modernization programs realized in the past two decades have led to rapid economic growth in Azerbaijan during this period. However, transition from pure economic growth to sustainable development that incorporates social and environmental dimensions alongside economic ones will require adoption of sustainable development principles that can be supported through life cycle based-approaches. This study explores the opportunities for supporting life cycle approaches in Azerbaijan and the driving forces that would enable their widespread application. Within this context, international treaties and conventions on sustainable development and climate change, transboundary partnership programs, particularly in energy sector, and projects run by multinational companies are examined as potential drivers of life cycle assessment (LCA) and life cycle management (LCM) application in the country. Additionally, higher education institutions of Azerbaijan are reviewed in terms of their capacity for building life cycle thinking into curricula and establishing LCA collaboration network and incorporating life cycle concepts into national energy and infrastructure projects are evaluated as possible routes for promoting life cycle applications in the country. It is concluded that developing and including LCA and LCM subjects in environment-related programs in higher education that are currently focused on more traditional subjects such as ecological chemistry, environmental law and geographic ecology and establishment of a collaboration network will increase the capacity of local stakeholders who, in turn, may serve as partners in multilateral development projects that would not only contribute to the achievement of national sustainable development targets but also enable widespread application of life cycle approaches in Azerbaijan. (c) 2020 Institution of Chemical Engineers. Published by Elsevier B.V. All rights reserved.</t>
  </si>
  <si>
    <t>[Vali, Vasif] SOCAR Turkey, STAR Refinery, TR-35800 Izmir, Turkey</t>
  </si>
  <si>
    <t>mammadov@gmail.com</t>
  </si>
  <si>
    <t>Mammadov, Aydin/0000-0001-7616-9062; Vali, Vasif/0000-0001-7641-4072</t>
  </si>
  <si>
    <t>2352-5509</t>
  </si>
  <si>
    <t>SUSTAIN PROD CONSUMP</t>
  </si>
  <si>
    <t>Sustain. Prod. Consump.</t>
  </si>
  <si>
    <t>10.1016/j.spc.2020.07.004</t>
  </si>
  <si>
    <t>Green &amp; Sustainable Science &amp; Technology; Environmental Studies</t>
  </si>
  <si>
    <t>OH6UM</t>
  </si>
  <si>
    <t>WOS:000582731100011</t>
  </si>
  <si>
    <t>Viere, T; Lehmann, J; Miao, ZC; Harding, K; Strothmann, P; Weyand, S; Wright, L; Chitaka, TY; Sonnemann, G</t>
  </si>
  <si>
    <t>Viere, Tobias; Lehmann, Joshua; Miao, Zoe Chunyu; Harding, Kevin; Strothmann, Philip; Weyand, Steffi; Wright, Laurie; Chitaka, Takunda Y.; Sonnemann, Guido</t>
  </si>
  <si>
    <t>Global state of the art of teaching life cycle assessment in higher education</t>
  </si>
  <si>
    <t>LCA; Life cycle thinking; Learning objectives; Competency levels; LCA teaching</t>
  </si>
  <si>
    <t>Purpose Globally, there is an increased demand for education on life cycle assessment (LCA). In response, there has been an increase in course availability, but also a lack of clarity on the comprehensiveness of these offerings and the resulting student competencies.Methods A global survey was conducted to obtain empirical evidence on teaching LCA. The survey explored the availability of LCA courses globally and the depth of the teaching, including expected core competencies and related teaching and learning workloads. A purposive sampling strategy was adopted wherein eligible participants were approached by the researchers.Results and discussion According to the survey, annually, over 10,000 students participate in more than 200 LCA courses. The results reflected the interdisciplinary nature of LCA with courses being taught across different disciplines, including engineering, chemical sciences, and economics. Estimated workload demands for achieving different competency levels were significantly lower than those estimated by an expert panel before. This may be attributed in part to respondents not accounting for the full workload beyond classroom interactions. Nonetheless, workload demands increased with competency levels.Conclusions and recommendations The results emphasize the need for a common understanding of LCA teaching with regard to content, literacy levels, and competencies to avoid false expectations of the labor and research markets in terms of available expertise. Therefore, LCA curriculum development and program planning remain significant challenges and essential tasks for the global LCA community.</t>
  </si>
  <si>
    <t>[Viere, Tobias; Lehmann, Joshua] Pforzheim Univ, Inst Ind Ecol INEC, Pforzheim, Germany; [Miao, Zoe Chunyu; Weyand, Steffi] Tech Univ Darmstadt, Inst IWAR, Mat Flow Management &amp; Resource Econ, Darmstadt, Germany; [Harding, Kevin] Univ Witwatersrand, Sch Chem &amp; Met Engn, Johannesburg, South Africa; [Strothmann, Philip] Forum Sustainabil Life Cycle Innovat FSLCI, Berlin, Germany; [Wright, Laurie] Solent Univ, Warsash Maritime Sch, Southampton, England; [Chitaka, Takunda Y.; Sonnemann, Guido] Univ Bordeaux, CNRS, Bordeaux INP, ISM, Bordeaux, France</t>
  </si>
  <si>
    <t>Technical University of Darmstadt; University of Witwatersrand; Universite de Bordeaux; Centre National de la Recherche Scientifique (CNRS)</t>
  </si>
  <si>
    <t>Sonnemann, Guido/L-9425-2019; Miao, Zoe Chunyu/KTI-6490-2024; Chitaka, Takunda Yeukai/HRC-9543-2023; Viere, Tobias/AAS-2692-2020; Harding, Kevin/G-2724-2010</t>
  </si>
  <si>
    <t>Miao, Chunyu/0000-0002-4775-9124; Harding, Kevin/0000-0003-2708-4323; Viere, Tobias/0000-0001-9030-2405</t>
  </si>
  <si>
    <t>Hochschule Pforzheim - Gestaltung, Technik, Wirtschaft und Recht (3396)</t>
  </si>
  <si>
    <t>The authors would like to thank the respondents from teaching institutions all over the world. Throughout the process of designing and executing the survey, the authors received valuable and supportive advice by many colleagues, including, inter alia, Ben Amor, Alexis Laurent, Philippe Loubet, Regula Keller, Sonia Valdivia, and Vanessa Zeller.</t>
  </si>
  <si>
    <t>JUL</t>
  </si>
  <si>
    <t>10.1007/s11367-024-02319-5</t>
  </si>
  <si>
    <t>APR 2024</t>
  </si>
  <si>
    <t>UK9A6</t>
  </si>
  <si>
    <t>WOS:001208208900001</t>
  </si>
  <si>
    <t>Quitmann, C; Sauerborn, R; Danquah, I; Herrmann, A</t>
  </si>
  <si>
    <t>Quitmann, Claudia; Sauerborn, Rainer; Danquah, Ina; Herrmann, Alina</t>
  </si>
  <si>
    <t>Reducing the carbon footprint of a German university hospital: Perspectives from hospital stakeholders</t>
  </si>
  <si>
    <t>JOURNAL OF CLIMATE CHANGE AND HEALTH</t>
  </si>
  <si>
    <t>Climate change; Green hospitals; Implementation; Stakeholder involvement; Sustainable health care delivery; Health system transformation</t>
  </si>
  <si>
    <t>HEALTH-CARE; IMPLEMENTATION</t>
  </si>
  <si>
    <t>Introduction: Climate change threatens physical and mental health. Hospitals have a key role in adapting to these impacts. At the same time, hospitals contribute to climate change due to their greenhouse gas emissions. To effectively reduce these emissions, stakeholder involvement is important. This study aimed at identifying possible mitigation measures, barriers, and enablers for their implementation from stakeholders ' perspectives in a German university hospital. Materials and methods: We conducted a qualitative study with semi-structured interviews at Heidelberg University Hospital. The participants ' selection was based on purposive maximum variation sampling. The interviews were transcribed verbatim and analyzed using the framework approach, supported by NVivo. Results: Five patients, twelve clinical and twelve administrative employees at different hierarchical levels were interviewed. Stakeholders suggested various possible mitigation measures. Only a few of them were speci fic to hospitals. Enablers and barriers were attributed to the structural, organizational, mitigation measure, and stakeholder levels. Common barriers on these levels were non-demanding policies, the complexity of organizational structures, the perceived risk of reduced healthcare performance, and lack of awareness and prioritization. Participants formulated enablers, e.g., knowing best-practice examples or hiring a sustainability manager. However, enablers were mostly hypothetical and based on perceived barriers. Conclusion: Profound changes in regulatory frameworks and organizational management would support stakeholders at the investigated hospital in implementing mitigation measures. Furthermore, intensi fied research about climate-friendly health care and communication of these findings to hospital stakeholders as well as integration of these findings into curricula of the health workforce seems necessary for the climatefriendly transformation of hospitals. (c) 2023 The Author(s). Published by Elsevier Masson SAS. This is an open access article under the CC BY license (http://creativecommons.org/licenses/by/4.0/)</t>
  </si>
  <si>
    <t>[Quitmann, Claudia; Sauerborn, Rainer; Danquah, Ina; Herrmann, Alina] Heidelberg Univ, Fac Med, Neuenheimer Feld 324, D-69120 Heidelberg, Germany; Heidelberg Univ, Univ Hosp, Heidelberg Inst Global Hlth HIGH, Neuenheimer Feld 324, D-69120 Heidelberg, Germany</t>
  </si>
  <si>
    <t>Ruprecht Karls University Heidelberg; Ruprecht Karls University Heidelberg</t>
  </si>
  <si>
    <t>Quitmann, C (corresponding author), Heidelberg Univ, Fac Med, Neuenheimer Feld 324, D-69120 Heidelberg, Germany.</t>
  </si>
  <si>
    <t>claudia.quitmann@uni-heidelberg.de</t>
  </si>
  <si>
    <t>Quitmann, Claudia/HGE-7818-2022</t>
  </si>
  <si>
    <t>Quitmann, Claudia/0000-0002-6470-8847</t>
  </si>
  <si>
    <t>Federal Ministry for Economic Affairs and Climate Action as part of Nationale Klimaschutz Initiative (NKI) [67KF0150AB]; Heidelberg Graduate School of Global Health - Else Kroner-Fresenius-Stiftung; Robert Bosch Foundation [01000035-002]</t>
  </si>
  <si>
    <t>Federal Ministry for Economic Affairs and Climate Action as part of Nationale Klimaschutz Initiative (NKI); Heidelberg Graduate School of Global Health - Else Kroner-Fresenius-Stiftung; Robert Bosch Foundation</t>
  </si>
  <si>
    <t>This work was supported by the Federal Ministry for Economic Affairs and Climate Action  as part of the Nationale Klimaschutz Initiative (NKI)  [grant number: 67KF0150AB] ; CQ held a scholarship from the Heidelberg Graduate School of Global Health  funded by the Else Kroner-Fresenius-Stiftung; ID is funded by the Robert Bosch Foundation [grant number: 01000035-002] .</t>
  </si>
  <si>
    <t>2667-2782</t>
  </si>
  <si>
    <t>J CLIM CHANGE HEALTH</t>
  </si>
  <si>
    <t>J. Clim. Chang. Health</t>
  </si>
  <si>
    <t>JUL-AUG</t>
  </si>
  <si>
    <t>10.1016/j.joclim.2023.100247</t>
  </si>
  <si>
    <t>Environmental Sciences; Public, Environmental &amp; Occupational Health</t>
  </si>
  <si>
    <t>Environmental Sciences &amp; Ecology; Public, Environmental &amp; Occupational Health</t>
  </si>
  <si>
    <t>YE7C7</t>
  </si>
  <si>
    <t>WOS:001266864800009</t>
  </si>
  <si>
    <t>Barrett, B; Walters, S; Checovich, MM; Grabow, ML; Middlecamp, C; Wortzel, B; Tetrault, K; Riordan, KM; Goldberg, S</t>
  </si>
  <si>
    <t>Barrett, Bruce; Walters, Sarah; Checovich, Mary M.; Grabow, Maggie L.; Middlecamp, Cathy; Wortzel, Beth; Tetrault, Kaitlin; Riordan, Kevin M.; Goldberg, Simon</t>
  </si>
  <si>
    <t>Mindful Eco-Wellness: Steps Toward Personal and Planetary Health</t>
  </si>
  <si>
    <t>GLOBAL ADVANCES IN INTEGRATIVE MEDICINE AND HEALTH</t>
  </si>
  <si>
    <t>carbon footprint; co-benefits; health behavior; meditation; mind body therapies; planetary health; sustainability; wellness program</t>
  </si>
  <si>
    <t>PRO-ENVIRONMENTAL BEHAVIOR; CLIMATE-CHANGE; WEIGHT-LOSS; INTERVENTION; MEDITATION; BENEFITS; GREEN; LIFE; CONSUMPTION; CHALLENGES</t>
  </si>
  <si>
    <t>Rising greenhouse gas levels heat the earth's surface and alter climate patterns, posing unprecedented threats to planetary ecology and human health. At the same time, obesity, diabetes, and cardiovascular disease have reached epidemic proportions across the globe, caused in part by decreases in physical activity and by over-consumption of carbon-intensive foods. Thus, interventions that support active transportation (walking or cycling rather than driving) and healthier food choices (eating plant-based rather than meat-based diets) would yield health and sustainability co-benefits. Emerging research suggests that mindfulness-based practices might be effective means toward these ends. At the University of Wisconsin-Madison, we have developed a mindfulness-based group program, Mindful Eco-Wellness: Steps Toward Healthier Living. Loosely based on the Mindfulness-Based Stress Reduction course, our curriculum teaches mindfulness practices in tandem with sustainability principles, following weekly themes of Air, Water, Food, Energy, Transportation, Consumption, Nature Experience, and Ethics. For example, the Air class offers participants practice in guided breath meditations while they learn about the benefits of clean air. The theme of Food is presented through mindful eating, accompanied by educational videos highlighting the consequences of food production and consumption. Transportation includes walking/movement meditations and highlights the health benefits of physical activity and detriments of fossil-fueled transportation. Pedagogical lessons on energy, ecological sustainability, and the ethics of planetary health are intertwined with mindful nature experience and metta (loving-kindness) meditation. Curricular materials, including teaching videos, are freely available online. Pilot testing in community settings (n = 30) and in group medical visits (n = 34) has demonstrated feasibility; pilot data suggests potential effectiveness. Rigorous evaluation and testing are needed.</t>
  </si>
  <si>
    <t>[Barrett, Bruce; Walters, Sarah; Checovich, Mary M.; Grabow, Maggie L.] Univ Wisconsin Madison, Dept Family Med &amp; Community Hlth, 610 N Whitney Way, Madison, WI 53705 USA; [Middlecamp, Cathy] Univ Wisconsin Madison, Nelson Inst Environm Studies, Madison, WI 53705 USA; [Wortzel, Beth] Harmonia Ctr Psychotherapy, Madison, WI USA; [Tetrault, Kaitlin] Univ Wisconsin Madison, Dept Biostat, Madison, WI 53705 USA; [Riordan, Kevin M.; Goldberg, Simon] Univ Wisconsin Madison, Dept Counseling Psychol, Madison, WI 53705 USA; [Riordan, Kevin M.; Goldberg, Simon] Univ Wisconsin Madison, Ctr Hlth Minds, Madison, WI 53705 USA</t>
  </si>
  <si>
    <t>University of Wisconsin System; University of Wisconsin Madison; University of Wisconsin System; University of Wisconsin Madison; University of Wisconsin System; University of Wisconsin Madison; University of Wisconsin System; University of Wisconsin Madison; University of Wisconsin System; University of Wisconsin Madison</t>
  </si>
  <si>
    <t>Barrett, B (corresponding author), Univ Wisconsin Madison, Dept Family Med &amp; Community Hlth, 610 N Whitney Way, Madison, WI 53705 USA.</t>
  </si>
  <si>
    <t>bruce.barrett@fammed.wisc.edu</t>
  </si>
  <si>
    <t>Barrett, Bruce/0000-0002-3953-4718</t>
  </si>
  <si>
    <t>University of Wisconsin - Madison; Department of Family Medicine and Community Health; National Center for Complementary and Integrative Health [K23AT010879]</t>
  </si>
  <si>
    <t>University of Wisconsin - Madison; Department of Family Medicine and Community Health; National Center for Complementary and Integrative Health(United States Department of Health &amp; Human ServicesNational Institutes of Health (NIH) - USANIH National Center for Complementary &amp; Alternative Medicine (NCCAM))</t>
  </si>
  <si>
    <t>The author(s) disclosed receipt of the following financial support for the research, authorship, and/or publication of this article: This work has been supported by the University of Wisconsin - Madison and the Department of Family Medicine and Community Health, but no outside agencies and Simon B. Goldberg was partially supported by the National Center for Complementary and Integrative Health while this paper was being written (K23AT010879).</t>
  </si>
  <si>
    <t>SAGE PUBLICATIONS INC</t>
  </si>
  <si>
    <t>THOUSAND OAKS</t>
  </si>
  <si>
    <t>2455 TELLER RD, THOUSAND OAKS, CA 91320 USA</t>
  </si>
  <si>
    <t>2753-6130</t>
  </si>
  <si>
    <t>GLOB ADV INTEGR MED</t>
  </si>
  <si>
    <t>Glob. Adv. Integr. Med. Health</t>
  </si>
  <si>
    <t>FEB</t>
  </si>
  <si>
    <t>10.1177/27536130241235922</t>
  </si>
  <si>
    <t>Integrative &amp; Complementary Medicine</t>
  </si>
  <si>
    <t>F6A2A</t>
  </si>
  <si>
    <t>WOS:001310617200001</t>
  </si>
  <si>
    <t>Zawacki-Richter, O; Müskens, W; Krause, U; Alturki, U; Aldraiweesh, A</t>
  </si>
  <si>
    <t>Zawacki-Richter, Olaf; Mueskens, Wolfgang; Krause, Ulrike; Alturki, Uthman; Aldraiweesh, Ahmed</t>
  </si>
  <si>
    <t>Student Media Usage Patterns and Non-Traditional Learning in Higher Education</t>
  </si>
  <si>
    <t>INTERNATIONAL REVIEW OF RESEARCH IN OPEN AND DISTRIBUTED LEARNING</t>
  </si>
  <si>
    <t>Media usage patterns; media usage typology; non-traditional students; instructional design; media selection</t>
  </si>
  <si>
    <t>TYPOLOGY</t>
  </si>
  <si>
    <t>A total of 2,338 students at German universities participated in a survey, which investigated media usage patterns of so-called traditional and non-traditional students (Schuetze &amp; Wolter, 2003). The students provided information on the digital devices that they own or have access to, and on their usage of media and e-learning tools and services for their learning. A distinction was made between external, formal and internal, informal tools and services. Based on the students' responses, a typology of media usage patterns was established by means of a latent class analysis (LCA). Four types or profiles of media usage patterns were identified. These types were labeled entertainment users, peripheral users, advanced users and instrumental users. Among non-traditional students, the proportion of instrumental users was rather high. Based on the usage patterns of traditional and non-traditional students, implications for media selection in the instructional design process are outlined in the paper.</t>
  </si>
  <si>
    <t>[Zawacki-Richter, Olaf; Mueskens, Wolfgang; Krause, Ulrike] Carl von Ossietzky Univ Oldenburg, D-26111 Oldenburg, Germany; [Alturki, Uthman; Aldraiweesh, Ahmed] King Saud Univ, Riyadh 11451, Saudi Arabia</t>
  </si>
  <si>
    <t>Carl von Ossietzky Universitat Oldenburg; King Saud University</t>
  </si>
  <si>
    <t>Zawacki-Richter, O (corresponding author), Carl von Ossietzky Univ Oldenburg, D-26111 Oldenburg, Germany.</t>
  </si>
  <si>
    <t>Zawacki-Richter, Olaf/K-9194-2019; Alturki, Uthman/F-3011-2018; Aldraiweesh, Ahmed/AAU-1278-2021</t>
  </si>
  <si>
    <t>Krause, Ulrike-Marie/0009-0006-7852-1262; Aldraiweesh, Ahmed/0000-0003-2292-6907; Zawacki-Richter, Olaf/0000-0003-1482-8303</t>
  </si>
  <si>
    <t>Deanship of Scientific Research at King Saud University [1435-003]</t>
  </si>
  <si>
    <t>Deanship of Scientific Research at King Saud University(King Saud University)</t>
  </si>
  <si>
    <t>The authors would like to extend their sincere appreciation to the Deanship of Scientific Research at King Saud University for funding this Research group NO RG #-1435-003.</t>
  </si>
  <si>
    <t>ATHABASCA UNIV PRESS</t>
  </si>
  <si>
    <t>ATHABASCA</t>
  </si>
  <si>
    <t>1 UNIVERSITY DR, ATHABASCA, AB T9S 3A3, CANADA</t>
  </si>
  <si>
    <t>1492-3831</t>
  </si>
  <si>
    <t>INT REV RES OPEN DIS</t>
  </si>
  <si>
    <t>Int. Rev. Res. Open Distrib. Learn.</t>
  </si>
  <si>
    <t>APR</t>
  </si>
  <si>
    <t>CL7YS</t>
  </si>
  <si>
    <t>Green Submitted, gold</t>
  </si>
  <si>
    <t>WOS:000357189500008</t>
  </si>
  <si>
    <t>Olsen, SI; Fantke, P; Laurent, A; Birkved, M; Bey, N; Hauschild, MZ</t>
  </si>
  <si>
    <t>Laurent, A; Leclerc, A; Niero, M; Dong, Y; Olsen, SI; Owsianiak, M; Bey, N; Ryberg, M; Hauschild, MZ</t>
  </si>
  <si>
    <t>Olsen, Stig I.; Fantke, Peter; Laurent, Alexis; Birkved, Morten; Bey, Niki; Hauschild, Michael Z.</t>
  </si>
  <si>
    <t>Sustainability and LCA in engineering education - A course curriculum</t>
  </si>
  <si>
    <t>25TH CIRP LIFE CYCLE ENGINEERING (LCE) CONFERENCE</t>
  </si>
  <si>
    <t>Procedia CIRP</t>
  </si>
  <si>
    <t>25th CIRP Life Cycle Engineering (LCE) Conference</t>
  </si>
  <si>
    <t>APR 30-MAY 02, 2018</t>
  </si>
  <si>
    <t>Copenhagen, DENMARK</t>
  </si>
  <si>
    <t>CIRP,Tech Univ Denmark, Management Engn Dept, Quantitat Sustainabil Assessment Div</t>
  </si>
  <si>
    <t>Course progression; teaching strategy; Life Cycle Assessment</t>
  </si>
  <si>
    <t>DESIGN</t>
  </si>
  <si>
    <t>Educating engineering students in sustainability is becoming increasingly important since engineering is expected to play a vital role in solving the sustainability challenges facing us. At the Technical University of Denmark this awareness is visible in the strategy where sustainability is expected to be an integrated part of all study programmes. The division for Quantitative Sustainability Assessment (QSA) aims to provide this competence to the DTU students. QSA focus mainly on Life Cycle Assessment based methods but have designed a course curriculum that can provide different levels of sustainability competences to students with a progression of complexity from the bachelor to the master or even PhD level. This role is unique since LCA is not systematically a component of engineering studies today. We present and discuss our experience with attempts to integrate LCA and life cycle thinking in an educational curriculum to teach sustainability broadly to engineering students at DTU. A main challenge is how to integrate the teaching into study programmes and eventually how to accommodate an increasing number of students on the individual courses. (C) 2018 The Authors. Published by Elsevier B.V.</t>
  </si>
  <si>
    <t>[Olsen, Stig I.; Fantke, Peter; Laurent, Alexis; Birkved, Morten; Bey, Niki; Hauschild, Michael Z.] Tech Univ Denmark, Dept Management Engn, Div Quantitat Sustainabil Assessment, Bygningstorvet Bldg 115-116B, DK-2800 Lyngby, Denmark</t>
  </si>
  <si>
    <t>Technical University of Denmark</t>
  </si>
  <si>
    <t>Olsen, SI (corresponding author), Tech Univ Denmark, Dept Management Engn, Div Quantitat Sustainabil Assessment, Bygningstorvet Bldg 115-116B, DK-2800 Lyngby, Denmark.</t>
  </si>
  <si>
    <t>siol@dtu.dk</t>
  </si>
  <si>
    <t>Birkved, Morten/IUQ-6101-2023; Hauschild, Michael Zwicky/L-6059-2015; Fantke, Peter/N-2704-2015; Olsen, Stig Irving/K-6423-2015; Bey, Niki/P-6343-2016; Laurent, Alexis/E-4747-2010</t>
  </si>
  <si>
    <t>Hauschild, Michael Zwicky/0000-0002-8331-7390; Fantke, Peter/0000-0001-7148-6982; Olsen, Stig Irving/0000-0003-4599-7660; Bey, Niki/0000-0001-7657-5714; Laurent, Alexis/0000-0003-0445-7983; Birkved, Morten/0000-0001-6989-1647</t>
  </si>
  <si>
    <t>ELSEVIER SCIENCE BV</t>
  </si>
  <si>
    <t>SARA BURGERHARTSTRAAT 25, PO BOX 211, 1000 AE AMSTERDAM, NETHERLANDS</t>
  </si>
  <si>
    <t>2212-8271</t>
  </si>
  <si>
    <t>PROC CIRP</t>
  </si>
  <si>
    <t>10.1016/j.procir.2017.11.114</t>
  </si>
  <si>
    <t>Green &amp; Sustainable Science &amp; Technology; Engineering, Environmental; Engineering, Industrial</t>
  </si>
  <si>
    <t>Science &amp; Technology - Other Topics; Engineering</t>
  </si>
  <si>
    <t>BK3KI</t>
  </si>
  <si>
    <t>WOS:000435141900108</t>
  </si>
  <si>
    <t>Suppipat, S; Teachavorasinskun, K; Hu, AH</t>
  </si>
  <si>
    <t>Suppipat, Suphichaya; Teachavorasinskun, Kulthida; Hu, Allen H.</t>
  </si>
  <si>
    <t>Challenges of Applying Simplified LCA Tools in Sustainable Design Pedagogy</t>
  </si>
  <si>
    <t>sustainability; Ecodesign; life cycle assessment; sustainable innovation; sustainable design pedagogy</t>
  </si>
  <si>
    <t>ENVIRONMENTAL ASPECTS; ECODESIGN TOOLS; PRODUCT DESIGN; ECO-EFFICIENCY</t>
  </si>
  <si>
    <t>The growing recognition of the Sustainable Development Goals (SDGs) has been integrated globally into product design and business activities. Life cycle assessment (LCA) is considered a useful tool for designers to apply in the early stages of product design to mitigate the environmental impact. The study aims to identify the challenges of applying simplified LCA tools to improve the eco-efficiency of products and achieve a higher level of sustainable innovation. The study was conducted in a sustainable design course at Chulalongkorn University, Bangkok, for four consecutive years. All challenges and opportunities by using ECO-it, Eco-indicators, and the Materials, Energy use, and Toxic emissions (MET) matrix to assess the environmental impact in each phase of 11 home appliances are presented and discussed. Results show the positive potential of applying the tools to achieve function innovation in design for sustainable innovation. The needs for guided instruction, the availability of the database, the complexity of a study product, and the overlooking of social dimensions are four major challenges in applying the tools in the early stages of product redesign. Further study in testing the tools and developing a database in collaboration with industries should be conducted to compare and validate the results.</t>
  </si>
  <si>
    <t>[Suppipat, Suphichaya; Hu, Allen H.] Natl Taipei Univ Technol, Inst Environm Engn &amp; Management, Taipei 10608, Taiwan; [Teachavorasinskun, Kulthida] Chulalongkorn Univ, Dept Ind Design, Bangkok 10330, Thailand</t>
  </si>
  <si>
    <t>National Taipei University of Technology; Chulalongkorn University</t>
  </si>
  <si>
    <t>Hu, AH (corresponding author), Natl Taipei Univ Technol, Inst Environm Engn &amp; Management, Taipei 10608, Taiwan.</t>
  </si>
  <si>
    <t>t107609404@ntut.org.tw; Kulthida.T@chula.ac.th; allenhu@mail.ntut.edu.tw</t>
  </si>
  <si>
    <t>Suppipat, Suphichaya/HJB-0171-2022</t>
  </si>
  <si>
    <t>teachavorasinskun, kulthida/0000-0001-7028-6735; Suppipat, Suphichaya/0000-0003-3244-8806</t>
  </si>
  <si>
    <t>Institute of Environmental Engineering and Management, National Taipei University of Technology</t>
  </si>
  <si>
    <t>The authors express their gratitude to the Department of Industrial Design, Chulalongkorn University for student participation and facility support, and the Institute of Environmental Engineering and Management, National Taipei University of Technology for financial support. The authors also thank KGSupport for their editing services.</t>
  </si>
  <si>
    <t>10.3390/su13042406</t>
  </si>
  <si>
    <t>QQ9IA</t>
  </si>
  <si>
    <t>WOS:000624829700001</t>
  </si>
  <si>
    <t>Margallo, M; Dominguez-Ramos, R; Aldaco, A</t>
  </si>
  <si>
    <t>Margallo, M.; Dominguez-Ramos, R.; Aldaco, A.</t>
  </si>
  <si>
    <t>Incorporating life cycle assessment and ecodesign tools for green chemical engineering: A case study of competences and learning outcomes assessment</t>
  </si>
  <si>
    <t>EDUCATION FOR CHEMICAL ENGINEERS</t>
  </si>
  <si>
    <t>Life cycle assessment; Ecodesign; Competences and learning outcomes; Green chemical engineering; Project-based learning</t>
  </si>
  <si>
    <t>Chemical engineers assume a broad range of roles in industry, spanning the development of new process designs, the maintenance and optimization of complex systems, and the production of intermediate materials, final products and new technologies. The technical aptitude that enables chemical engineers to fulfill these various roles along the value chain makes them compelling participants in the environmental assessment of the product in question. Therefore, the introduction of life cycle assessment (LCA) and ecodesign concepts into the chemical engineering curriculum is essential to help these future professionals to face design problems with a holistic view of the technical, economic, social and environmental impacts of their solutions. The teaching of these and other disciplines by means of student-centered methods, based on a holistic structure, have demonstrated better teamwork and communication skills. For that reason, this paper proposes a Micro (Assess-Analyze-Act) (M-3A) model of assessment mainly focused on closing the loop of the learning activities. This model has been applied to an ecodesign case study of the University master's Degree in chemical engineering of the University of Cantabria/University of the Basque Country, with positive feedback of the students. They felt that the approach has allowed them to utilize their analytical skills in quantifying a situation before applying other subjective measures, and that the public discussion of the results was a satisfactory element for improving their communication skills. Moreover, the students found that the workload was nicely adjusted, highlighting the acquisition of 4 competences preferentially: teamwork, creativity; relevance of environmental issues and initiative and entrepreneurship. Finally, the students suggest that the application of this methodology into their degree could motivate future students improving their performance. (C) 2018 Institution of Chemical Engineers. Published by Elsevier B.V. All rights reserved.</t>
  </si>
  <si>
    <t>[Margallo, M.; Dominguez-Ramos, R.; Aldaco, A.] Univ Cantabria, Dept Ingn Quim &amp; Biomol, Avda Los Castros Sn, E-39005 Santander, Spain</t>
  </si>
  <si>
    <t>Universidad de Cantabria</t>
  </si>
  <si>
    <t>Margallo, M (corresponding author), Univ Cantabria, Dept Ingn Quim &amp; Biomol, Avda Los Castros Sn, E-39005 Santander, Spain.</t>
  </si>
  <si>
    <t>margallo@unicam.es</t>
  </si>
  <si>
    <t>ALDACO GARCIA, RUBEN/F-2314-2016; Dominguez-Ramos, Antonio/A-7671-2010</t>
  </si>
  <si>
    <t>ALDACO GARCIA, RUBEN/0000-0001-6216-7031; Dominguez-Ramos, Antonio/0000-0002-7322-4238</t>
  </si>
  <si>
    <t>1749-7728</t>
  </si>
  <si>
    <t>EDUC CHEM ENG</t>
  </si>
  <si>
    <t>Educ. Chem. Eng.</t>
  </si>
  <si>
    <t>JAN</t>
  </si>
  <si>
    <t>10.1016/j.ece.2018.08.002</t>
  </si>
  <si>
    <t>Education, Scientific Disciplines; Engineering, Chemical</t>
  </si>
  <si>
    <t>HO4ZD</t>
  </si>
  <si>
    <t>WOS:000460931500013</t>
  </si>
  <si>
    <t>Polanska, ME; Akkermans, S; Bhonsale, S; Cummins, E; Valdramidis, V; Van Impe, JFM</t>
  </si>
  <si>
    <t>Polanska, Monika E.; Akkermans, Simen; Bhonsale, Satyajeet; Cummins, Enda; Valdramidis, Vasilis; Van Impe, Jan F. M.</t>
  </si>
  <si>
    <t>Teaching Sustainable Food Systems Engineering in the times of a Pandemic</t>
  </si>
  <si>
    <t>IFAC PAPERSONLINE</t>
  </si>
  <si>
    <t>13th IFAC Symposium on Dynamics and Control of Process Systems, including Biosystems (DYCOPS)</t>
  </si>
  <si>
    <t>JUN 14-17, 2022</t>
  </si>
  <si>
    <t>Busan, SOUTH KOREA</t>
  </si>
  <si>
    <t>Int Federat Automat Control, Tech Comm 6 1 Chem Proc Control,Int Federat Automat Control, Tech Comm 8 4 Biosystems &amp; Bioprocesses,Inst Control, Robot &amp; Syst,Korean Inst Chem Engineers,Seoul Natl Univ,GS Caltex,LG Chem,Aramco,Hyundai Oilbank,Hyundai Motors,Engn Dev Res Ctr,SK Gas,CJ CheilJedang,Busan Tourism Org,Hanwha TotalEnergies,LG Energy Solut</t>
  </si>
  <si>
    <t>sustainable food systems; food engineering; food processing; modelling and control in agriculture and biosystems; life cycle assessment; risk assessment; teaching curricula development; risk assessment; higher education</t>
  </si>
  <si>
    <t>SECURITY</t>
  </si>
  <si>
    <t>Sustainable food systems embrace a range of aspects such as security of the supply of food, health, safety, affordability, quality, a strong food industry in terms of jobs and growth, and environmental sustainability in terms of issues such as climate change, biodiversity, water and soil quality. In recent years, quantitative modelling and engineering tools are being developed to better cope with these challenges at the level of all stakeholders involved, including industry, government and regulatory agencies. For example, Life Cycle Assessment (LCA) and related concepts (such as carbon or water footprints) are being exploited within a multi-objective food chain optimization framework. A well-balanced pan-European MSc programme Sustainable Food Systems Engineering, Technology and Business (FOOD4S 'foodforce') 2020-2026 (2029), with a specific integrated and international outlook, fills an increasing need in the transfer of knowledge, experience and standards to developing countries in particular, while contributing to the necessary transformation towards social, environmental, and economic sustainability in food systems. The purpose of this paper is to address the nature of the challenges facing agriculture and food systems, to provide knowledge about the threats and to indicate possibilities of knowledge transfer by education and research. Copyright (C) 2022 The Authors.</t>
  </si>
  <si>
    <t>[Polanska, Monika E.; Akkermans, Simen; Bhonsale, Satyajeet; Van Impe, Jan F. M.] Katholieke Univ Leuven, BioTeC Chem &amp; Biochem Proc Technol &amp; Control, Campus Gent, Ghent, Belgium; [Cummins, Enda] Univ Coll Dublin, Sch Food Sci &amp; Environm Hlth, Dublin 6, Ireland; [Valdramidis, Vasilis] Univ Malta, Fac Hlth Sci, Dept Food Sci &amp; Nutr, Msida 2080, Malta</t>
  </si>
  <si>
    <t>KU Leuven; University College Dublin; University of Malta</t>
  </si>
  <si>
    <t>Cummins, E (corresponding author), Univ Coll Dublin, Sch Food Sci &amp; Environm Hlth, Dublin 6, Ireland.</t>
  </si>
  <si>
    <t>enda.cummins@ucd.ie; vasilis.valdramidis@um.edu.mt; jan.vanimpe@kuleuven.be</t>
  </si>
  <si>
    <t>Cummins, Enda/AAE-7050-2019; Akkermans, Simen/F-7549-2018</t>
  </si>
  <si>
    <t>Cummins, Enda/0000-0001-5401-5791; Van Impe, Jan/0000-0002-5904-1638; Akkermans, Simen/0000-0003-2904-0439; Bhonsale, Satyajeet/0000-0001-9734-4122</t>
  </si>
  <si>
    <t>Erasmus+ Programme of the European Union [20202026]; [619864-EPP-12020-1-BE-EPPKA1-JMD-MOB]</t>
  </si>
  <si>
    <t>Erasmus+ Programme of the European Union(Erasmus+);</t>
  </si>
  <si>
    <t>The EMJMD FOOD4S Programme (20202026) is co-funded by the Erasmus+ Programme of the European Union with a grant agreement number 619864-EPP-12020-1-BE-EPPKA1-JMD-MOB.</t>
  </si>
  <si>
    <t>2405-8963</t>
  </si>
  <si>
    <t>10.1016/j.ifacol.2022.07.527</t>
  </si>
  <si>
    <t>AUG 2022</t>
  </si>
  <si>
    <t>Automation &amp; Control Systems</t>
  </si>
  <si>
    <t>3V1SW</t>
  </si>
  <si>
    <t>WOS:000841442800031</t>
  </si>
  <si>
    <t>Dunmade, I</t>
  </si>
  <si>
    <t>Jen, TC; Akinlabi, E; Olubambi, P; Augbavboa, C</t>
  </si>
  <si>
    <t>Dunmade, Israel</t>
  </si>
  <si>
    <t>Lifecycle Assessment Education in Nigeria: An Exploratory Evaluation of the Trend</t>
  </si>
  <si>
    <t>2ND INTERNATIONAL CONFERENCE ON SUSTAINABLE MATERIALS PROCESSING AND MANUFACTURING (SMPM 2019)</t>
  </si>
  <si>
    <t>Procedia Manufacturing</t>
  </si>
  <si>
    <t>2nd International Conference on Sustainable Materials Processing and Manufacturing (SMPM)</t>
  </si>
  <si>
    <t>MAR 08-10, 2019</t>
  </si>
  <si>
    <t>SOUTH AFRICA</t>
  </si>
  <si>
    <t>ALS</t>
  </si>
  <si>
    <t>EIA; Environmental education; sLCA; Lifecycle assessment (LCA); Nigeria</t>
  </si>
  <si>
    <t>Lifecycle assessment has reached an advanced stage. Since its early development in the late 80s, it has gone through various stages of advancement including its standardization in the 1990s and increasing use in various sectors of the economy. Over the years, lifecycle assessment education has been progressively incorporated into the post-secondary engineering and environmental education curriculums in Europe, North America and Asia. However, incorporation of lifecycle assessment education into African and latin American education has not gained the same level of traction as in other regions. This study is an exploratory survey of the level of incorporation of lifecycle assessment education in the Nigerian higher institutions of learning. The study examined a number of Nigerian university curriculums to identify where and how lifecycle assessment education is conducted. Results showed a dismal low level of LCA education in Nigeria. Reasons for such level of education were due to small number of scholars with exposure to LCA among the Nigerian university lecturers, difficult curriculum change process and very low public environmental consciousness. (C) 2019 The Author(s). Published by Elsevier B.V.</t>
  </si>
  <si>
    <t>[Dunmade, Israel] Mt Royal Univ, Dept Earth &amp; Environm Sci, Calgary, AB T3E 6K6, Canada</t>
  </si>
  <si>
    <t>Mount Royal University</t>
  </si>
  <si>
    <t>Dunmade, I (corresponding author), Mt Royal Univ, Dept Earth &amp; Environm Sci, Calgary, AB T3E 6K6, Canada.</t>
  </si>
  <si>
    <t>idunmade@mtroyal.ca</t>
  </si>
  <si>
    <t>Dunmade, Israel/F-7943-2017</t>
  </si>
  <si>
    <t>Dunmade, Israel/0000-0003-1461-6714</t>
  </si>
  <si>
    <t>2351-9789</t>
  </si>
  <si>
    <t>PROCEDIA MANUF</t>
  </si>
  <si>
    <t>10.1016/j.promfg.2019.05.065</t>
  </si>
  <si>
    <t>Green &amp; Sustainable Science &amp; Technology; Engineering, Manufacturing; Materials Science, Multidisciplinary</t>
  </si>
  <si>
    <t>Science &amp; Technology - Other Topics; Engineering; Materials Science</t>
  </si>
  <si>
    <t>BO2AD</t>
  </si>
  <si>
    <t>WOS:000503765900064</t>
  </si>
  <si>
    <t>Myers, CB; Myers, SM; Stewart, T; Nynas, S</t>
  </si>
  <si>
    <t>Myers, Carrie B.; Myers, Scott M.; Stewart, Tammy; Nynas, Suzette</t>
  </si>
  <si>
    <t>Institutional Policies on Assessment of Pedagogy and Faculty Classroom Practices: Evidence from 4-Year Colleges and Universities in the United States</t>
  </si>
  <si>
    <t>HIGHER EDUCATION POLICY</t>
  </si>
  <si>
    <t>faculty evaluation; educational policy; classroom techniques; student-centered curriculum</t>
  </si>
  <si>
    <t>INTRODUCTORY BIOLOGY; STUDENT; PERFORMANCE; DEPARTMENTS; COURSES</t>
  </si>
  <si>
    <t>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t>
  </si>
  <si>
    <t>[Myers, Carrie B.; Stewart, Tammy] Montana State Univ, Dept Educ, Adult &amp; Higher Educ Program, Bozeman, MT 59717 USA; [Myers, Scott M.] Montana State Univ, Dept Sociol, Bozeman, MT 59717 USA; [Nynas, Suzette] Montana State Univ, Billings, MT 59101 USA</t>
  </si>
  <si>
    <t>Montana State University System; Montana State University Bozeman; Montana State University System; Montana State University Bozeman; Montana State University System; Montana State University Billings; Montana State University Bozeman</t>
  </si>
  <si>
    <t>Myers, CB (corresponding author), Montana State Univ, Dept Educ, Adult &amp; Higher Educ Program, Bozeman, MT 59717 USA.</t>
  </si>
  <si>
    <t>PALGRAVE MACMILLAN LTD</t>
  </si>
  <si>
    <t>BASINGSTOKE</t>
  </si>
  <si>
    <t>BRUNEL RD BLDG, HOUNDMILLS, BASINGSTOKE RG21 6XS, HANTS, ENGLAND</t>
  </si>
  <si>
    <t>0952-8733</t>
  </si>
  <si>
    <t>1740-3863</t>
  </si>
  <si>
    <t>HIGH EDUC POLICY</t>
  </si>
  <si>
    <t>High Educ. Policy</t>
  </si>
  <si>
    <t>10.1057/hep.2014.13</t>
  </si>
  <si>
    <t>CQ2GM</t>
  </si>
  <si>
    <t>WOS:000360418100004</t>
  </si>
  <si>
    <t>Lockrey, S; Johnson, KB</t>
  </si>
  <si>
    <t>Lockrey, Simon; Johnson, Katherine Bissett</t>
  </si>
  <si>
    <t>Designing pedagogy with emerging sustainable technologies</t>
  </si>
  <si>
    <t>Design for environment; Eco; Education; Engineering; Life cycle assessment; Whole systems</t>
  </si>
  <si>
    <t>PRODUCT DEVELOPMENT; EDUCATION; EXPERIENCES; CONSUMPTION</t>
  </si>
  <si>
    <t>There is a need for higher education to cultivate deep knowledge and skills in the ever-evolving area of sustainability. This paper explores one strategy for teaching Product Design Engineering students Design for Environment. A critical aspect is the connection between an industry partner, MicroHeat Technologies, who have developed water and energy efficient point of use water heating technology, and undergraduate students from Swinburne University with competencies in both design and engineering. This paper documents how students can explore Design for Environment strategies in a project based learning environment, verifying and quantifying environmental gains throughout the design process from concept to detailed design proposal. Engineering methods such as whole systems design and life cycle assessment were used to better equip these student designers with the tools to quantify the benefits of proposed designs in relation to sustainability. The student group was introduced to the MicroHeat technology, which has the capacity to be at the forefront of Design for Environment, the authenticity of which was used to enhance student engagement levels. The project successes were demonstrated by exceeding the industry partner expectations in terms of the breadth and high resolution of outcomes, detail for manufacture and usability. The student work revealed how higher education tied to industry innovation could prepare students to contribute to curtailing the ecological crisis when based in industry, in this case by integrating credible technology options with effective Design for Environment methodology into the design process and outcomes. These results strengthen the case for educators in sustainability to explore industry-based partnerships for cross-disciplinary student projects, with the course now running for a fourth successive year. In consultation with students and the industry partner, Swinburne staff members continue to refine the curriculum, to improve outcomes both from a project and pedagogical perspective. (C) 2013 Elsevier Ltd. All rights reserved.</t>
  </si>
  <si>
    <t>[Lockrey, Simon] RMIT Univ, Design Ctr, Melbourne, Vic 3000, Australia; [Johnson, Katherine Bissett] Swinburne Univ, Fac Design, Prahran, Vic 3181, Australia</t>
  </si>
  <si>
    <t>Royal Melbourne Institute of Technology (RMIT); Swinburne University of Technology</t>
  </si>
  <si>
    <t>Lockrey, S (corresponding author), RMIT Univ, Design Ctr, Bldg 15,124 La Trobe St, Melbourne, Vic 3000, Australia.</t>
  </si>
  <si>
    <t>simon.lockrey@rmit.edu.au; kbissettjohnson@swin.edu.au</t>
  </si>
  <si>
    <t>Lockrey, Simon/AAJ-1903-2021</t>
  </si>
  <si>
    <t>Bissett-Johnson, Katherine/0009-0001-9816-4315; Lockrey, Simon/0000-0001-9814-4114</t>
  </si>
  <si>
    <t>DEC 15</t>
  </si>
  <si>
    <t>10.1016/j.jclepro.2013.05.005</t>
  </si>
  <si>
    <t>261PH</t>
  </si>
  <si>
    <t>WOS:000327676600010</t>
  </si>
  <si>
    <t>Tasdemir, C; Gazo, R</t>
  </si>
  <si>
    <t>Tasdemir, Cagatay; Gazo, Rado</t>
  </si>
  <si>
    <t>Integrating sustainability into higher education curriculum through a transdisciplinary perspective</t>
  </si>
  <si>
    <t>Sustainability curriculum; Modern management techniques; Sustainable development; Higher education</t>
  </si>
  <si>
    <t>HOSPITALITY; CREATIVITY</t>
  </si>
  <si>
    <t>Higher education institutions are among the most influential elements of implementing concepts of sustainability and sustainable development. Manufacturing industries of all sorts are key stakeholders, which rely on universities to satisfy the demand for competent workforce. Society also expects universities to educate our youth and contribute to their self-development by achieving both, scientific and intellectual knowledge saturation. Among all these missions, today, universities are trying to develop sustainability curriculums to further increase sustainability awareness and to provide undergraduate students with a toolkit that would provide them with a competitive advantage in the job market. Developing such a curriculum would only be possible with a transdisciplinary approach. Therefore, the objective of this study was to contribute to strategic alignment of higher education institutions and corporate organizations by developing a course curriculum that integrates modern management techniques and sustainability concepts with wood products industry dynamics, which also focuses on project based learning (PBL). Theories of sustainability, lean management, supply chain management, six-sigma, and life cycle analysis were reinforced with hands-on activities of value-added wood product manufacturing line during a 16-weeks course. Students' pre- and post-education awareness of and familiarity with sustainability, potential consequences of ignored sustainability issues, modern management techniques, global trends, innovation waves, and industry evolution were compared through a seventeen-question survey. Results showed that proposed course content was successful at increasing sustainability awareness at both overall and individual sustainability pillar levels. At the end, 100% of students were able to develop complete understanding of various modern management techniques and stated that they feel confident to apply learnt skills to real life issues within their profession upon graduation. The outcomes of the study could serve as a guide for those looking to develop similar interor trans-disciplinary courses at higher education institutions. (C) 2020 Elsevier Ltd. All rights reserved.</t>
  </si>
  <si>
    <t>[Tasdemir, Cagatay; Gazo, Rado] Purdue Univ, Dept Forestry &amp; Nat Resources, W Lafayette, IN 47907 USA; [Tasdemir, Cagatay] Bursa Tech Univ, Dept Forest Ind Engn, TR-16310 Bursa, Turkey</t>
  </si>
  <si>
    <t>Purdue University System; Purdue University; Bursa Technical University</t>
  </si>
  <si>
    <t>Tasdemir, C (corresponding author), Purdue Univ, Dept Forestry &amp; Nat Resources, W Lafayette, IN 47907 USA.</t>
  </si>
  <si>
    <t>ctasdemi@purdue.edu</t>
  </si>
  <si>
    <t>Tasdemir, Cagatay/K-6285-2019</t>
  </si>
  <si>
    <t>Tasdemir, Cagatay/0000-0002-7161-630X</t>
  </si>
  <si>
    <t>AUG 20</t>
  </si>
  <si>
    <t>10.1016/j.jclepro.2020.121759</t>
  </si>
  <si>
    <t>MP3KL</t>
  </si>
  <si>
    <t>WOS:000552105600008</t>
  </si>
  <si>
    <t>Denson, N; Ing, M</t>
  </si>
  <si>
    <t>Denson, Nida; Ing, Marsha</t>
  </si>
  <si>
    <t>Latent Class Analysis in Higher Education: An Illustrative Example of Pluralistic Orientation</t>
  </si>
  <si>
    <t>RESEARCH IN HIGHER EDUCATION</t>
  </si>
  <si>
    <t>Latent class analysis; Latent variable modeling; Pluralistic orientation; Diversity</t>
  </si>
  <si>
    <t>COLLEGE-STUDENTS; PROFILE ANALYSIS; ATTITUDES; WORKFORCE; DIVERSE; MODELS; NUMBER; SCHOOL</t>
  </si>
  <si>
    <t>Although used frequently in related fields such as K-12 education research, educational psychology, sociology, and social survey research, latent class analysis (LCA) has been infrequently used in higher education. This article provides higher education researchers with a pedagogical application of LCA to classify entering freshmen based on their pluralistic orientation. This study utilized data on entering freshmen at a racially diverse institution on the West coast. LCA was used to estimate latent profile probabilities, classify freshmen into latent classes, and relate latent class probabilities to covariates. The findings indicated that a four-class model was the best fitting model: high pluralistic orientation; high-disposition, low-skill; low-disposition, high-skill; and low pluralistic orientation. Similar to previous research, the findings indicated that the probability of being classified into one group versus the other was dependent upon a student's race/ethnicity and intended major. This approach can aid college administrators in their program planning and targeted interventions around issues of diversity.</t>
  </si>
  <si>
    <t>[Denson, Nida] Univ Western Sydney, Sch Social Sci &amp; Psychol, Penrith, NSW 2751, Australia; [Ing, Marsha] Univ Calif Riverside, Riverside, CA 92521 USA</t>
  </si>
  <si>
    <t>Western Sydney University; University of California System; University of California Riverside</t>
  </si>
  <si>
    <t>Denson, N (corresponding author), Univ Western Sydney, Sch Social Sci &amp; Psychol, Locked Bag 1797, Penrith, NSW 2751, Australia.</t>
  </si>
  <si>
    <t>n.denson@uws.edu.au</t>
  </si>
  <si>
    <t>Denson, Nida/0000-0001-5543-0487; Ing, Marsha/0000-0002-4156-8239</t>
  </si>
  <si>
    <t>SPRINGER</t>
  </si>
  <si>
    <t>ONE NEW YORK PLAZA, SUITE 4600, NEW YORK, NY, UNITED STATES</t>
  </si>
  <si>
    <t>0361-0365</t>
  </si>
  <si>
    <t>1573-188X</t>
  </si>
  <si>
    <t>RES HIGH EDUC</t>
  </si>
  <si>
    <t>Res. High. Educ.</t>
  </si>
  <si>
    <t>10.1007/s11162-013-9324-5</t>
  </si>
  <si>
    <t>AM5TW</t>
  </si>
  <si>
    <t>WOS:000339924500004</t>
  </si>
  <si>
    <t>Hutchings, M; Lewaren, S; Norman, K; Garland, N; Hadfield, M; Howard, G</t>
  </si>
  <si>
    <t>Hon, B</t>
  </si>
  <si>
    <t>Educational challenges of web-based case studies in sustainable development</t>
  </si>
  <si>
    <t>DESIGN AND MANUFACTURE FOR SUSTAINABLE DEVELOPMENT</t>
  </si>
  <si>
    <t>International Conference on Design and Manufacture for Sustainable Development</t>
  </si>
  <si>
    <t>JUN 27-28, 2002</t>
  </si>
  <si>
    <t>UNIV LIVERPOOL, LIVERPOOL, ENGLAND</t>
  </si>
  <si>
    <t>Inst Engn Designers,Royal Acad Engn,CIRP,IEE</t>
  </si>
  <si>
    <t>UNIV LIVERPOOL</t>
  </si>
  <si>
    <t>The Royal Academy of Engineering has funded a project to produce case study teaching material relating sustainable development issues to undergraduate students within the School of Design, Engineering and Computing at Bournemouth University. This is a challenge because it is a complex wide-ranging subject matter and there is no unique solution. The principal learning vehicle is an interactive case study approach available to students through the Internet. This paper addresses the specific educational challenges of student-centred web-based learning and teaching strategies applied to the complex subject of sustainable development. Pedagogical components of variety, action, application, interaction, assessment, feedback and evaluation are discussed and related to the learning and teaching of the subject using the web. Life Cycle Analysis (LCA) software is included as a teaching tool and its role when interfaced with case studies is discussed.</t>
  </si>
  <si>
    <t>Bournemouth Univ, Acad Serv, Poole BH12 5BB, Dorset, England</t>
  </si>
  <si>
    <t>Bournemouth University</t>
  </si>
  <si>
    <t>Bournemouth Univ, Acad Serv, Poole BH12 5BB, Dorset, England.</t>
  </si>
  <si>
    <t>PROFESSIONAL ENGINEERING PUBLISHING LTD</t>
  </si>
  <si>
    <t>WESTMINISTER</t>
  </si>
  <si>
    <t>1 BIRDCAGE WALK, WESTMINISTER SW1H 9JJ, ENGLAND</t>
  </si>
  <si>
    <t>1-86058-396-2</t>
  </si>
  <si>
    <t>Engineering, Manufacturing</t>
  </si>
  <si>
    <t>Engineering</t>
  </si>
  <si>
    <t>BV01V</t>
  </si>
  <si>
    <t>WOS:000177606700023</t>
  </si>
  <si>
    <t>Rizzo, S; Cappellaro, F; Ruiz-Checa, JR; Cristini, V</t>
  </si>
  <si>
    <t>Rizzo, Sara; Cappellaro, Francesca; Ramon Ruiz-Checa, Jose; Cristini, Valentina</t>
  </si>
  <si>
    <t>SUSTAINABLE DESIGN STRATEGIES AND TECHNOLOGIES FOR A GREEN SPACE FOR STUDENTS AT TERRACINI CAMPUS, UNIBO</t>
  </si>
  <si>
    <t>ENVIRONMENTAL ENGINEERING AND MANAGEMENT JOURNAL</t>
  </si>
  <si>
    <t>Article; Proceedings Paper</t>
  </si>
  <si>
    <t>18th International Conference on Trade Fair of Material &amp; Energy Recovery and Sustainable Development</t>
  </si>
  <si>
    <t>NOV 05-08, 2014</t>
  </si>
  <si>
    <t>Ecomondo, Rimini, ITALY</t>
  </si>
  <si>
    <t>Ecomondo</t>
  </si>
  <si>
    <t>appropriate technologies; experiential learning; LCA; sustainability transition; sustainability campus</t>
  </si>
  <si>
    <t>HIGHER-EDUCATION</t>
  </si>
  <si>
    <t>To make sustainability transitions happen, it is crucial not only to have strategic planning processes committed by the top management, but also to encourage community engagement, approaching and promoting a bottom-up process. In the specific case of a University Campus, that means the involvement of the students not only as consumers, but with a leading role in the sustainability process. DICAM department of University of Bologna has recently started the implementation of some practical actions to create a sustainability campus Terracini. These activities are parts of the Sustainability Plan of Unibo. A multifunction group, called Terracini Transition Team is managing some of these actions located in Terracini Campus. Moreover, a new model of pedagogy, called flipped classroom, has been experimented. Therefore, Terracini Transition Team has been proposing an innovative and engaging idea that could support sustainability measures: the realization of a space for students designed by themselves with an inclusive and participative approach. To meet environmental performances, the space will be planned with the use of appropriate building technologies, employing low impact and local materials. In addition, the space will be realized in auto-construction, in order to strengthen the involvement of final users, the students. This paper will show an evaluation of appropriate building technologies with an LCA approach. Finally, the reported LCA case-studies has provided the robustness to drive the choices of low impact solutions for the sustainability of Unibo. Finally, the paper demonstrates the efficacy of the adoption of whole-system approach integrating experiential learning with sustainability assessment.</t>
  </si>
  <si>
    <t>[Rizzo, Sara; Cappellaro, Francesca] Univ Bologna, DICAM Dept Civil Chem Environm &amp; Mat Engn, I-40138 Bologna, Italy; [Ramon Ruiz-Checa, Jose; Cristini, Valentina] Polytechn Univ Valencia, Heritage Conservat Inst, Valencia, Spain</t>
  </si>
  <si>
    <t>University of Bologna; Universitat Politecnica de Valencia</t>
  </si>
  <si>
    <t>Rizzo, S (corresponding author), Univ Bologna, DICAM Dept Civil Chem Environm &amp; Mat Engn, 28 Via Terracini, I-40138 Bologna, Italy.</t>
  </si>
  <si>
    <t>sararizzzo@gmail.com</t>
  </si>
  <si>
    <t>Cristini, Valentina/GZL-0636-2022</t>
  </si>
  <si>
    <t>CRISTINI, VALENTINA/0000-0001-8906-2598; Ruiz Checa, Jose Ramon/0000-0001-8042-2681; Cappellaro, Francesca/0000-0001-6660-1034</t>
  </si>
  <si>
    <t>Transition Team of University of Bologna</t>
  </si>
  <si>
    <t>The authors would like to thank the Pioneers into Practice Program, ASTER Emilia Romagna RIC of Climate-KIC. Alessandra Bonoli, Professor at DICAM-University of Bologna. We gratefully acknowledge the support of the members of the Transition Team of University of Bologna.</t>
  </si>
  <si>
    <t>GH ASACHI TECHNICAL UNIV IASI</t>
  </si>
  <si>
    <t>IASI</t>
  </si>
  <si>
    <t>71 MANGERON BLVD, IASI, 700050, ROMANIA</t>
  </si>
  <si>
    <t>1582-9596</t>
  </si>
  <si>
    <t>1843-3707</t>
  </si>
  <si>
    <t>ENVIRON ENG MANAG J</t>
  </si>
  <si>
    <t>Environ. Eng. Manag. J.</t>
  </si>
  <si>
    <t>10.30638/eemj.2015.188</t>
  </si>
  <si>
    <t>Environmental Sciences</t>
  </si>
  <si>
    <t>Science Citation Index Expanded (SCI-EXPANDED); Conference Proceedings Citation Index - Science (CPCI-S)</t>
  </si>
  <si>
    <t>CQ3KH</t>
  </si>
  <si>
    <t>WOS:000360500300031</t>
  </si>
  <si>
    <t>Navarro, IJ; Marti, JV; Yepes, V</t>
  </si>
  <si>
    <t>Navarro, Ignacio J.; Marti, Jose V.; Yepes, Victor</t>
  </si>
  <si>
    <t>Evaluation of Higher Education Students' Critical Thinking Skills on Sustainability</t>
  </si>
  <si>
    <t>sustainable education; transversal competence; critical thinking; management; consistency</t>
  </si>
  <si>
    <t>LIFE-CYCLE ASSESSMENT; COMPETENCES; INTEGRATION; CONSTRUCTION; DECISION; IMPACT</t>
  </si>
  <si>
    <t>Construction-related enterprises are acknowledged as one of the key actors responsible for shifting society toward the sustainable future claimed by the recently established Sustainable Development Goals. However, university curricula need to emphasize guaranteeing the acquisition of transversal competencies that are essential for the future management professionals required by this new challenge. Consistent and critical thinking is considered a fundamental skill for education in sustainability. To date, no studies have presented an objective measure of the level of acquisition of such transverse skills in university curricula. This study provides an analytical tool to that end, based on the multi-criteria decision-making technique Analytic Hierarchy Process (AHP). Through sustainability-oriented case studies, students are faced with real managerial decision-making problems. The proposed method allows for the analytic quantification of the consistency of their responses. Such consistency is representative of their critical thinking skills. The proposed tool allows teachers not only to find the consistency of their students' responses but also to understand in which areas of sustainability students lack a clear vision of the problem. This tool is therefore useful for teachers to effectively adapt their syllabi according to their students' knowledge.</t>
  </si>
  <si>
    <t>[Navarro, Ignacio J.] Univ Politecn Valencia, Dept Construct Engn, Valencia 46022, Spain; [Marti, Jose V.; Yepes, Victor] Univ Politecn Valencia, Inst Concrete Sci &amp; Technol ICITECH, Valencia 46022, Spain</t>
  </si>
  <si>
    <t>Universitat Politecnica de Valencia; Universitat Politecnica de Valencia</t>
  </si>
  <si>
    <t>Yepes, V (corresponding author), Univ Politecn Valencia, Inst Concrete Sci &amp; Technol ICITECH, Valencia 46022, Spain.</t>
  </si>
  <si>
    <t>ignamar1@upvnet.upv.es; jvmartia@cst.upv.es; vyepesp@cst.upv.es</t>
  </si>
  <si>
    <t>Yepes, Victor/K-9763-2014</t>
  </si>
  <si>
    <t>ERDF A way of making Europe [MCIN/AEI/10.13039/501100011033, PID2020-117056RB-I00]</t>
  </si>
  <si>
    <t>ERDF A way of making Europe</t>
  </si>
  <si>
    <t>This work was supported by MCIN/AEI/10.13039/501100011033 and by ERDF A way of making Europe under Grant PID2020-117056RB-I00.</t>
  </si>
  <si>
    <t>H2FI2</t>
  </si>
  <si>
    <t>WOS:000994170200010</t>
  </si>
  <si>
    <t>Napathorn, C</t>
  </si>
  <si>
    <t>Napathorn, Chaturong</t>
  </si>
  <si>
    <t>The development of green skills across firms in the institutional context of Thailand</t>
  </si>
  <si>
    <t>ASIA-PACIFIC JOURNAL OF BUSINESS ADMINISTRATION</t>
  </si>
  <si>
    <t>Thailand; Cross-case analysis; HR practices; Institutional context; Green skills; National education and skill-formation system</t>
  </si>
  <si>
    <t>HUMAN-RESOURCE MANAGEMENT; GLOBALIZATION; STRATEGY; PERSPECTIVES; INVESTMENT; AMERICAN; ECONOMY; SYSTEMS; JOBS; HRM</t>
  </si>
  <si>
    <t>Purpose This paper examines the development of green skills across firms located in an institutional context, specifically the national education and skill-formation system, of the under-researched developing country of Thailand. Design/methodology/approach This paper qualitatively explores the Thai education and skill-formation system and conducts a cross-case analysis of four firms across different industries in Thailand. The empirical findings in this paper draws on semi-structured interviews with various stakeholders; field visits to vocational colleges, universities, a nongovernmental organization (NGO) and firms across industries both in Bangkok and in other provinces in Thailand; and a review of archival documents and web-based reports and resources. Findings This paper proposes that firms across industries in Thailand must be responsible for helping their employees/workers obtain the green knowledge and skills necessary to perform green jobs through high-road human resource (HR) practices in response to the fact that the Thai education and skill-formation system is unlikely to produce a sufficient number of employees/workers who have green knowledge, skills and abilities and are industry-ready to perform green jobs, leading to a shortage of employees/workers who possess green skills in the labor market. Specifically, curricula in vocational colleges and universities in Thailand are not likely to respond to the needs of firms in producing those employees/workers. Research limitations/implications The limitations of this research concern its methodology. This research is based on the qualitative studies of the Thai education and skill-formation system and a case study of firms across industries in Thailand. Thus, this paper does not aim to generalize the findings to all other countries but to enrich the discussion on the effects of macro-level HR policies on the creation of green jobs and the development of green skills across firms in each country. Additionally, it is difficult to gain access to firms across several industries and various stakeholders to understand the development of green skills among employees in these firms. The reasons are resource constraints, time constraints and the hesitation of firms in permitting the author to access the data. These difficulties have restricted the sources of information to construct a more nuanced picture of firms across various industries in developing green skills among their existing employees. Consequently, this research does not include firms in several other industries, including the pulp and paper industry, textile and garment industry, plastic industry and agri-food industry. Thus, future research may extend the topic of the development of green skills among employees to these industries. Quantitative studies using large samples of firms across industries may also be useful in deepening the understanding of this topic, which is significant from the perspectives of the strategic human resource management (SHRM), comparative institutional perspectives on HR strategies and practices, and green economy. Practical implications This paper also provides practical implications for top managers and/or HR managers of firms in Thailand, other developing countries and other emerging market economies with deficiencies in the national education and skill-formation system. First, the top managers and/or HR managers can apply various methods to internally develop managers and employees/workers with the appropriate environmental/green knowledge and necessary skills to perform green jobs. The methods include classroom training, on-the-job training, coaching, mentoring systems, job shadowing and being role models for younger generations of employees. Second, these top managers and/or HR managers can cooperate with vocational colleges and/or universities in their countries to design educational programs/curricula related to environmental/green management to be able to produce graduates with suitable qualifications for their firms. These managers can request for assistance from universities in their countries when their firms confront sophisticated questions/problems related to environmental/green management. In this regard, universities will have an opportunity to solve real environmental/green problems experienced by industries, while firms can appropriately and accurately solve environmental/green questions/problems. Third, these top managers and/or HR managers can encourage their firms to apply for certificates of green-/environmentally friendly products or carbon footprint labels from NGOs to foster a green image among firms' consumers. These applications require the firms to pay special attention to the cultivation of green awareness and the development of green skills among their employees. Fourth, these top managers and/or HR managers can encourage their employees to express green-/environmentally friendly behaviors as well as sufficiency-based consumption behaviors. In fact, these top managers and/or HR managers can foster their employees to reduce energy consumption, including electricity and water, to conserve these types of energy for young generations. Fifth, these top managers and/or HR managers can adopt and implement green human resource management (GHRM) practices consisting of green recruitment and selection, green training and development, green performance management, green pay and rewards and green employee relations in their firms to upgrade both the environmental and social performances of firms. Finally, these top managers and/or HR managers must take serious actions regarding the implementation of environmental/green management policies and practices within their firms in order to facilitate the movement of the country toward the bioeconomy, circular economy, and green economy (BCG economy). Social implications This paper provides social/policy implications for the government, vocational colleges and universities in Thailand, other developing countries and emerging market economies where the skill shortage problem is still severe. First, the government of each country should incorporate green/environmental policies into the national education policy and the long-term strategic plan of the country. Second, the government should continuously implement such national policy and strategic plan by encouraging government agencies, vocational colleges, universities, firms and NGOs to cooperate in developing and offering environmental/green management educational programs/curricula to produce graduates with suitable qualifications for those firms. Third, the government should encourage vocational colleges and universities to equip their students with green skills to be industry-ready in a real working context. Fourth, to alleviate the skill shortage problem in the labor market, the government should foster firms, especially private sector firms, to focus on the upskilling and reskilling of their existing employees. With this action, their existing employees will have green skills, be able to effectively perform green jobs and become an important driver to help the country move toward the BCG economy. Fifth, the government of each country should encourage firms to develop green-/environmentally friendly products by offering them various types of incentives, including tax reductions or tax exemptions. Sixth, the government should encourage universities in the country to sign a memorandum of understanding with leading research institutes and world-class digital technology companies such that these institutes and/or companies admit high-potential university students to work as trainees/entry-level employees for a certain duration. This action can ultimately facilitate knowledge transfer from these institutes and/or companies to those university students who will finally return to work in their home country. Seventh, the government, especially the Ministry of Education, should encourage vocational colleges and universities to teach students in the environmental/green management program based on real case studies/problems found across firms. In this way, graduates should be industry-ready to perform green jobs. Finally, the government must pay serious attention to the implementation of environmental/green management policies across levels within the country so that the transition of the country toward the BCG economy will finally come true in the future. Originality/value This paper contributes to the SHRM, comparative institutional perspectives on HR strategies and practices, and the literature on the green economy and the development of green skills in firms in the following ways. First, this paper focuses on examining how the institutional context of Thailand shapes the development of green knowledge and skills among employees across firms in Thailand. In this regard, the paper aims to fill the gap in the literature on strategic HRM and comparative institutional perspectives on HR strategies and practices as proposed by Batt and Banerjee (2012) and Batt and Hermans (2012), who suggested that the literature on strategic HRM should go beyond the organizational context and examine how firms adopt and implement HR practices in response to the national institutional context. Second, the paper aims to extend the literature on the green economy regarding the roles played by institutional factors in shaping the development of green knowledge and skills across firms. Finally, strategic HRM, comparative institutional perspectives on HR strategies and practices and green economy studies have overlooked the under-researched country of Thailand. Most studies in these three areas focus more on developed countries. Thus, the findings of this paper should extend the literature on those areas regarding the development of green skills among employees across firms in response to the Thai institutional context.</t>
  </si>
  <si>
    <t>[Napathorn, Chaturong] Thammasat Univ, Fac Commerce &amp; Accountancy, Dept Org Entrepreneurship &amp; Human Resource Manage, Bangkok, Thailand</t>
  </si>
  <si>
    <t>Thammasat University</t>
  </si>
  <si>
    <t>Napathorn, C (corresponding author), Thammasat Univ, Fac Commerce &amp; Accountancy, Dept Org Entrepreneurship &amp; Human Resource Manage, Bangkok, Thailand.</t>
  </si>
  <si>
    <t>chaturong@tbs.tu.ac.th</t>
  </si>
  <si>
    <t>Napathorn, Chaturong/0000-0001-6433-645X</t>
  </si>
  <si>
    <t>Institute for Continuing Education and Human Resources, Thammasat University</t>
  </si>
  <si>
    <t>This paper was financially supported by the Institute for Continuing Education and Human Resources, Thammasat University.</t>
  </si>
  <si>
    <t>1757-4323</t>
  </si>
  <si>
    <t>1757-4331</t>
  </si>
  <si>
    <t>ASIA-PAC J BUS ADM</t>
  </si>
  <si>
    <t>Asia-Pac. J. Bus. Adm.</t>
  </si>
  <si>
    <t>NOV 22</t>
  </si>
  <si>
    <t>10.1108/APJBA-10-2020-0370</t>
  </si>
  <si>
    <t>NOV 2021</t>
  </si>
  <si>
    <t>Business</t>
  </si>
  <si>
    <t>Business &amp; Economics</t>
  </si>
  <si>
    <t>6J1CG</t>
  </si>
  <si>
    <t>WOS:000716378600001</t>
  </si>
  <si>
    <t>Sriraman, V; Torres, A; Ortiz, AM</t>
  </si>
  <si>
    <t>Sriraman, Vedaraman; Torres, Anthony; Ortiz, Araceli Martinez</t>
  </si>
  <si>
    <t>Teaching Sustainable Engineering and Industrial Ecology Using a Hybrid Problem-Project Based Learning Approach</t>
  </si>
  <si>
    <t>JOURNAL OF ENGINEERING TECHNOLOGY</t>
  </si>
  <si>
    <t>Recently there has been an increased societal awareness of the environmental impacts of industrial activities. Many universities have included courses in sustainable engineering and industrial ecology in their engineering/technology curriculum to better prepare tomorrow's engineering professional. A unifying thread that runs through such courses is a life cycle based holistic approach to product, process, and infrastructure design. Application of appropriate pedagogy is key to active student engagement in the learning process and to the application of concepts to the solution of technical problems. This paper describes a hybrid problem project based pedagogical approach to teaching sustainable engineering and industrial ecology. Problem-based learning was used to promote self-directed student learning of key course concepts in which teams of students solved problems in product or process design. These problems typically were related to the lecture topic that was to be covered for the day. Project-based learning was used as a central organizing principle for the course and to enable students to apply the principles of life cycle assessment (LCA) of environmental impacts of a product. The project, which was assigned early in the semester and due at the end, drove all of the learning activities for the semester. Based on the assessment of student learning in 2015 and 2016, the pedagogical strategies adopted are promoting the comprehension and application of sustainable engineering and industrial ecology toward the development of environmentally sound products and processes.</t>
  </si>
  <si>
    <t>[Sriraman, Vedaraman] Texas State Univ, Engn Technol, San Marcos, TX 78666 USA; [Sriraman, Vedaraman] Texas State Univ, LBJ Inst STEM Educ &amp; Res, San Marcos, TX USA; [Sriraman, Vedaraman] Soc Mfg Engineers, Dearborn, MI USA; [Sriraman, Vedaraman] Amer Foundry Soc, Schaumburg, IL USA; [Sriraman, Vedaraman] Soc Women Engineers, San Marcos, TX USA; [Sriraman, Vedaraman] Texas State Univ, Acad Affairs, San Marcos, TX 78666 USA; [Torres, Anthony] Texas State Univ, Dept Engn Technol, Concrete Ind Management Program, San Marcos, TX USA; [Ortiz, Araceli Martinez] Texas State Univ, Engn Educ, Coll Educ, San Marcos, TX USA; [Ortiz, Araceli Martinez] LBJ Inst STEM Educ &amp; Res, San Marcos, TX USA</t>
  </si>
  <si>
    <t>Texas State University System; Texas State University San Marcos; Texas State University System; Texas State University San Marcos; Texas State University System; Texas State University San Marcos; Texas State University System; Texas State University San Marcos; Texas State University System; Texas State University San Marcos</t>
  </si>
  <si>
    <t>Sriraman, V (corresponding author), Texas State Univ, Engn Technol, San Marcos, TX 78666 USA.;Sriraman, V (corresponding author), Texas State Univ, Acad Affairs, San Marcos, TX 78666 USA.</t>
  </si>
  <si>
    <t>Martinez Ortiz, Araceli/0000-0002-3375-1519</t>
  </si>
  <si>
    <t>1818 N ST, N W, STE 600, WASHINGTON, DC 20036 USA</t>
  </si>
  <si>
    <t>0747-9964</t>
  </si>
  <si>
    <t>J ENG TECHNOL</t>
  </si>
  <si>
    <t>J. Eng. Technol.</t>
  </si>
  <si>
    <t>FAL</t>
  </si>
  <si>
    <t>Engineering, Multidisciplinary</t>
  </si>
  <si>
    <t>FP3XZ</t>
  </si>
  <si>
    <t>WOS:000417552600002</t>
  </si>
  <si>
    <t>Probst, A; Gerhard, D</t>
  </si>
  <si>
    <t>IEEE</t>
  </si>
  <si>
    <t>Probst, Andreas; Gerhard, Detlef</t>
  </si>
  <si>
    <t>PDM supported Engineering Design Education</t>
  </si>
  <si>
    <t>2014 INTERNATIONAL CONFERENCE ON INTERACTIVE COLLABORATIVE LEARNING (ICL)</t>
  </si>
  <si>
    <t>Proceedings 2014 International Conference on Interactive Collaborative Learning (ICL)</t>
  </si>
  <si>
    <t>DEC 04-06, 2014</t>
  </si>
  <si>
    <t>Dubai, U ARAB EMIRATES</t>
  </si>
  <si>
    <t>IEEE,IOAE,iALA,ASEE,elig</t>
  </si>
  <si>
    <t>PDM; CAD; technical education; mechanical engineering design; project management; Design for Environment; Life Cycle Assessment</t>
  </si>
  <si>
    <t>In Austria there is a unique curriculum of technical education which is taught at Federal Secondary Colleges of Engineering, commonly known as HTL. Since necessity of design collaboration within mechanical engineering projects between students and different colleges is given, the authors of this paper have conducted two projects to implement a PDM system for using at HTL and technical universities. This paper gives an overview of the enhanced PDM functionality, and the gained experiences.</t>
  </si>
  <si>
    <t>[Probst, Andreas] HTBLA Ried, Dept Mech Engn, Ried Im Innkreis, Austria; [Gerhard, Detlef] TU Wien, Inst Engn Design, Vienna, Austria</t>
  </si>
  <si>
    <t>Technische Universitat Wien</t>
  </si>
  <si>
    <t>Probst, A (corresponding author), HTBLA Ried, Dept Mech Engn, Ried Im Innkreis, Austria.</t>
  </si>
  <si>
    <t>Andreas.Probst@eduhi.at; Detlef.Gerhard@tuwien.ac.at</t>
  </si>
  <si>
    <t>Gerhard, Detlef/AAJ-7510-2021</t>
  </si>
  <si>
    <t>Gerhard, Detlef/0000-0002-3266-7526; Probst, Andreas/0000-0002-6699-0866</t>
  </si>
  <si>
    <t>345 E 47TH ST, NEW YORK, NY 10017 USA</t>
  </si>
  <si>
    <t>978-1-4799-4437-8</t>
  </si>
  <si>
    <t>BF2TQ</t>
  </si>
  <si>
    <t>WOS:000380499100017</t>
  </si>
  <si>
    <t>Kishita, Y; Uwasu, M; Hara, K; Kuroda, M; Takeda, H; Umeda, Y; Shimoda, Y</t>
  </si>
  <si>
    <t>Kishita, Yusuke; Uwasu, Michinori; Hara, Keishiro; Kuroda, Masashi; Takeda, Hiroyuki; Umeda, Yasushi; Shimoda, Yoshiyuki</t>
  </si>
  <si>
    <t>Toward designing sustainability education programs: a survey of master's programs through semi-structured interviews</t>
  </si>
  <si>
    <t>SUSTAINABILITY SCIENCE</t>
  </si>
  <si>
    <t>Sustainability education; Curriculum; Competency; Master's program; Semi-structured interview; Higher education</t>
  </si>
  <si>
    <t>REAL-WORLD; SCIENCE; UNIVERSITY; CURRICULUM; COMPETENCES; TECHNOLOGY; CHALLENGE</t>
  </si>
  <si>
    <t>With the emergence of sustainability science as an academic field, sustainability education (SE) has increasingly been discussed in terms of nurturing students' competencies to bring about environmental innovation and global sustainability. The requirements of SE include covering a wide spectrum of knowledge from diverse disciplines and collaborating with real-world stakeholders to solve the sustainability issues being faced in society. A number of SE programs have been implemented at university level, often teaching various methods and tools (e.g., life cycle assessment) and offering project-based learning. However, relatively less knowledge is available to understand how existing SE programs were designed, particularly in terms of the relationship between vision (e.g., expected competencies that students will obtain), curriculum, and admission policy. This paper aims to clarify the opportunities and challenges in designing SE programs at master's level, through semi-structured interviews and online surveys at 14 leading universities that already run SE programs in Australia, Europe, North America, and Japan. Based on the interviews and surveys, the relationship between expected graduates' careers, curriculum, and faculty organization was analyzed. The results of comparative analysis revealed that the existing SE programs can be classified into two categories according to graduates' careers-specialist-oriented programs and generalist-oriented programs. Although the core competencies with which students are to be equipped vary depending on the program, curriculum contents across the categories share identical concepts in sustainability science. From an institutional perspective, it is important to incentivize faculty members to sustain and enhance SE programs. Arguably, fair evaluation systems need to be established for faculty members and SE programs.</t>
  </si>
  <si>
    <t>[Kishita, Yusuke; Umeda, Yasushi] Univ Tokyo, Grad Sch Engn, Dept Precis Engn, Bunkyo Ku, 7-3-1 Hongo, Tokyo 1138656, Japan; [Uwasu, Michinori; Hara, Keishiro] Osaka Univ, Grad Sch Engn, Ctr Open Innovat Res &amp; Educ, 2-1 Yamada Oka, Suita, Osaka 5650871, Japan; [Kuroda, Masashi; Shimoda, Yoshiyuki] Osaka Univ, Grad Sch Engn, Dept Sustainable Energy &amp; Environm Engn, 2-1 Yamada Oka, Suita, Osaka 5650871, Japan; [Takeda, Hiroyuki] Osaka Univ, Grad Sch Engn, Dept Management Ind &amp; Technol, 2-1 Yamada Oka, Suita, Osaka 5650871, Japan</t>
  </si>
  <si>
    <t>University of Tokyo; Osaka University; Osaka University; Osaka University</t>
  </si>
  <si>
    <t>Kishita, Y (corresponding author), Univ Tokyo, Grad Sch Engn, Dept Precis Engn, Bunkyo Ku, 7-3-1 Hongo, Tokyo 1138656, Japan.</t>
  </si>
  <si>
    <t>kishita@pe.t.u-tokyo.ac.jp</t>
  </si>
  <si>
    <t>Takeda, Hiroyuki/AAQ-9288-2020; Uwasu, Michinori/AAD-7652-2021; Kuroda, Masashi/AAK-8043-2020; Kishita, Yusuke/D-7753-2011</t>
  </si>
  <si>
    <t>Shimoda, Yoshiyuki/0000-0002-4487-0089; Kishita, Yusuke/0000-0001-6773-8227</t>
  </si>
  <si>
    <t>SPRINGER JAPAN KK</t>
  </si>
  <si>
    <t>TOKYO</t>
  </si>
  <si>
    <t>CHIYODA FIRST BLDG EAST, 3-8-1 NISHI-KANDA, CHIYODA-KU, TOKYO, 101-0065, JAPAN</t>
  </si>
  <si>
    <t>1862-4065</t>
  </si>
  <si>
    <t>1862-4057</t>
  </si>
  <si>
    <t>SUSTAIN SCI</t>
  </si>
  <si>
    <t>Sustain. Sci.</t>
  </si>
  <si>
    <t>10.1007/s11625-018-0546-5</t>
  </si>
  <si>
    <t>GI6UP</t>
  </si>
  <si>
    <t>WOS:000434638900004</t>
  </si>
  <si>
    <t>Aurandt, JL; Butler, EC</t>
  </si>
  <si>
    <t>Aurandt, Jennifer L.; Butler, Elizabeth C.</t>
  </si>
  <si>
    <t>Sustainability Education: Approaches for Incorporating Sustainability into the Undergraduate Curriculum</t>
  </si>
  <si>
    <t>JOURNAL OF PROFESSIONAL ISSUES IN ENGINEERING EDUCATION AND PRACTICE</t>
  </si>
  <si>
    <t>Engineering education; Sustainable development; Environmental issues; Undergraduate study</t>
  </si>
  <si>
    <t>The objectives of this study were to describe two approaches to incorporating sustainability into the undergraduate engineering curricula and to list a variety of existing course resources that can easily be adopted or adapted by science and engineering faculty for this purpose. The two approaches described are (1) redesigning existing courses through development of new curricular materials that still meet the objectives of the original course and (2) developing upper division elective courses that address specific topics related to sustainability, such as manufacturing or life-cycle assessment, in depth. Case studies of three courses-Green Industrial Organic Chemistry, Environmentally Conscious Design and Manufacturing (Kettering University), and Sustainable Engineering (University of Oklahoma)-are presented. Assessment results from Green Industrial Organic Chemistry indicate that alternative curricular materials incorporating green chemistry can be used to meet the learning objectives of more traditional courses in organic chemistry, which are already required for many engineering majors. Environmentally Conscious Design and Manufacturing assessment data indicate that students increased their knowledge and application of industrial ecology topics as a result of taking the course. Preliminary assessment data from Sustainable Engineering indicate that students applied concepts of global resource reserves, sustainable growth and development, design for environment, and life-cycle assessment in their course work or employment approximately 1 year after finishing the course. DOI: 10.1061/(ASCE)EI.1943-5541.0000049. (C) 2011 American Society of Civil Engineers.</t>
  </si>
  <si>
    <t>[Butler, Elizabeth C.] Univ Oklahoma, Sch Civil Engn &amp; Environm Sci, Norman, OK 73019 USA; [Aurandt, Jennifer L.] Kettering Univ, Dept Chem &amp; Biochem, Flint, MI 48504 USA</t>
  </si>
  <si>
    <t>University of Oklahoma System; University of Oklahoma - Norman; Kettering University</t>
  </si>
  <si>
    <t>Butler, EC (corresponding author), Univ Oklahoma, Sch Civil Engn &amp; Environm Sci, Norman, OK 73019 USA.</t>
  </si>
  <si>
    <t>jaurandt@kettering.edu; ecbutler@ou.edu</t>
  </si>
  <si>
    <t>Butler, Elizabeth/C-1338-2017; Aurandt, Jennifer/JHB-0674-2023</t>
  </si>
  <si>
    <t>Michigan DEQ; Environment and Science Division; National Science Foundation [0511322]; Division Of Undergraduate Education; Direct For Education and Human Resources [0511322] Funding Source: National Science Foundation</t>
  </si>
  <si>
    <t>Michigan DEQ; Environment and Science Division; National Science Foundation(National Science Foundation (NSF)); Division Of Undergraduate Education; Direct For Education and Human Resources(National Science Foundation (NSF)NSF - Directorate for STEM Education (EDU))</t>
  </si>
  <si>
    <t>Green Industrial Organic Chemistry was funded by the Michigan DEQ RETAP Internship Program, Environment and Science Division, and all course materials are available for dissemination. Environmentally Conscious Design was based on the work supported by the National Science Foundation under Grant No. 0511322. Any opinions, findings, and conclusions or recommendations expressed in this paper are those of the authors and do not necessarily reflect the views of the NSF.</t>
  </si>
  <si>
    <t>ASCE-AMER SOC CIVIL ENGINEERS</t>
  </si>
  <si>
    <t>RESTON</t>
  </si>
  <si>
    <t>1801 ALEXANDER BELL DR, RESTON, VA 20191-4400 USA</t>
  </si>
  <si>
    <t>1052-3928</t>
  </si>
  <si>
    <t>1943-5541</t>
  </si>
  <si>
    <t>J PROF ISS ENG ED PR</t>
  </si>
  <si>
    <t>J. Prof. Issues Eng. Educ. Pract.</t>
  </si>
  <si>
    <t>10.1061/(ASCE)EI.1943-5541.0000049</t>
  </si>
  <si>
    <t>752LC</t>
  </si>
  <si>
    <t>WOS:000289691700009</t>
  </si>
  <si>
    <t>Stuart, JA; Hua, I</t>
  </si>
  <si>
    <t>Bhamra, T; Hon, B</t>
  </si>
  <si>
    <t>Designing and teaching a sustainable design course at Purdue University</t>
  </si>
  <si>
    <t>DESIGN AND MANUFACTURE FOR SUSTAINABLE DEVELOPMENT 2004</t>
  </si>
  <si>
    <t>3rd International Conference on Design and Manufacture for Sustainable Development</t>
  </si>
  <si>
    <t>SEP 01-02, 2004</t>
  </si>
  <si>
    <t>Loughborough Univ, Loughborough, ENGLAND</t>
  </si>
  <si>
    <t>Univ Liverpool,IRP,EPSRC,IEE,Royal Acad Engn,Sustainable Design Network</t>
  </si>
  <si>
    <t>Loughborough Univ</t>
  </si>
  <si>
    <t>The Schools of Industrial Engineering and Civil Engineering teamed to develop a multi-disciplinary graduate course in Sustainable Design at Purdue University which was introduced fall 2003. In this paper, we show how to integrate industrial engineering and environmental engineering perspectives into a valuable sustainable design curriculum. References to sustainable design teaching materials and efforts are briefly summarized. The course curricula included design principles related to material selection and pollution prevention in process design, energy efficiency, consumer impacts, reuse, remanufacturing, and recycling. In addition, educational modules on product life-cycle assessment, environmental regulations, environmental costing, and corporate sustainability goals are discussed. Next, innovative teaching exercises to help students learn how to translate sustainable design concepts into practice are described. Student feedback on perceived changes in knowledge of sustainable design topics is reviewed. The paper concludes with recommendations for sustainable design curricula and teaching modules.</t>
  </si>
  <si>
    <t>Purdue Univ, Sch Ind Engn, W Lafayette, IN 47907 USA</t>
  </si>
  <si>
    <t>Purdue University System; Purdue University</t>
  </si>
  <si>
    <t>Purdue Univ, Sch Ind Engn, W Lafayette, IN 47907 USA.</t>
  </si>
  <si>
    <t>1-86058-470-5</t>
  </si>
  <si>
    <t>Engineering, Industrial; Environmental Sciences</t>
  </si>
  <si>
    <t>BAY51</t>
  </si>
  <si>
    <t>WOS:000224224100013</t>
  </si>
  <si>
    <t>Sánchez-Carracedo, F; López, D</t>
  </si>
  <si>
    <t>Sanchez-Carracedo, Fermin; Lopez, David</t>
  </si>
  <si>
    <t>A Service-Learning Based Computers Reuse Program</t>
  </si>
  <si>
    <t>sustainability; education for sustainable development; service learning; computer reuse; repair; refurbishment; remanufacture and recycling</t>
  </si>
  <si>
    <t>LIFE-CYCLE ASSESSMENT; E-WASTE; ENVIRONMENTAL IMPACTS; CIRCULAR ECONOMY; LAPTOP COMPUTERS; HIGHER-EDUCATION; DESK-TOP; SUSTAINABILITY; EMISSIONS; MANAGEMENT</t>
  </si>
  <si>
    <t>Higher Education Institutions are facing a challenging situation: how to introduce concepts such as Sustainability or the Circular Economy into their curricula. This study presents how to organize a Computer Reuse Program, an educational proposal for the Reuse, Repair, Refurbishment, Remanufacture and Recycling of computers into a Curriculum and a case study. The proposal is based in the Service-Learning methodology, by which students develop technical and professional skills while undertaking a project that has a direct and real impact on society. Students work on old or broken computers provided by donors, thereby acquiring technical skills. These now flawlessly functioning computers are donated to NGOs and other non-profit organizations, thus endowing the equipment with a much longer life as well as reducing e-waste, one of the fastest-growing waste streams in the world. As a case study, this paper presents the UPC Computer Reuse Program, carried out at Universitat Politecnica de Catalunya UPC-BarcelonaTech. Since the program started in 2004, some 2500 computers have been donated to 359 different organizations in 29 countries, and more than 5200 students have participated. The paper analyzes the impact of the program on society, on the reduction of e-waste, on the environment and on student awareness regarding social justice and sustainability.</t>
  </si>
  <si>
    <t>[Sanchez-Carracedo, Fermin] Univ Politecn Cataluna, UPC BarcelonaTech, Univ Res Inst Sustainabil Sci &amp; Technol, Dept Comp Architecture, Barcelona 08034, Spain; [Lopez, David] Univ Politecn Cataluna, UPC BarcelonaTech, Dept Comp Architecture, Barcelona 08034, Spain</t>
  </si>
  <si>
    <t>Universitat Politecnica de Catalunya; Universitat Politecnica de Catalunya</t>
  </si>
  <si>
    <t>Sánchez-Carracedo, F (corresponding author), Univ Politecn Cataluna, UPC BarcelonaTech, Univ Res Inst Sustainabil Sci &amp; Technol, Dept Comp Architecture, Barcelona 08034, Spain.</t>
  </si>
  <si>
    <t>fermin.sanchez@upc.edu; david.lopez@upc.edu</t>
  </si>
  <si>
    <t>Sánchez-Carracedo, Fermín/AAB-9195-2019</t>
  </si>
  <si>
    <t>Sanchez-Carracedo, Fermin/0000-0001-6954-7643</t>
  </si>
  <si>
    <t>Center for Cooperation Development at UPCBarcelonaTech</t>
  </si>
  <si>
    <t>This research was partially funded by Center for Cooperation Development at UPCBarcelonaTech.</t>
  </si>
  <si>
    <t>10.3390/su13147785</t>
  </si>
  <si>
    <t>TO6MC</t>
  </si>
  <si>
    <t>WOS:000677022100001</t>
  </si>
  <si>
    <t>Alwan, Z; Holgate, P; Jones, P</t>
  </si>
  <si>
    <t>Thompson, EM</t>
  </si>
  <si>
    <t>Alwan, Zaid; Holgate, Peter; Jones, Paul</t>
  </si>
  <si>
    <t>Applying BIM to Sustainable Performance Evaluation in Design Projects: An Educational Approach for Architecture Programmes</t>
  </si>
  <si>
    <t>FUSION: DATA INTEGRATION AT ITS BEST, VOL 2</t>
  </si>
  <si>
    <t>32nd International Conference on Education and Research in Computer Aided Architectural Design in Europe (eCAADe)</t>
  </si>
  <si>
    <t>SEP 10-12, 2014</t>
  </si>
  <si>
    <t>Northumbria Univ, Fac Engn &amp; Environm, Dept Architecture &amp; Built Environm, Newcastle upon Tyne, ENGLAND</t>
  </si>
  <si>
    <t>Autodesk,Bentley,Northumbria Univ</t>
  </si>
  <si>
    <t>Northumbria Univ, Fac Engn &amp; Environm, Dept Architecture &amp; Built Environm</t>
  </si>
  <si>
    <t>Virtual building performance I; BIM collaboration; Data transfer; Sustainability Education</t>
  </si>
  <si>
    <t>The merits and potential of Building Information Modelling (BIM) have been promoted for several years; however, its widespread adoption and development may potentially stagnate on account of a technical skills shortage, with insufficient personnel having the capabilities to successfully deliver projects. This shortfall covers all aspects of BIM, and building performance and life cycle analysis in particular. Programmes such as Ecotect, Revit, Green Building Studio, and Project Vasari, have transformed data capture and analysis, enabling architects and systems engineers to visualise site analyses and to test preliminary designs. As BIM is a relatively new process which continues to develop rapidly, Higher Education Institutions need to respond to currency and change while striving to provide graduates with the advanced skills to satisfy the needs of the building industry. This work presents a case study of the application of Autodesk's Building Performance Analysis Certificate (BPAC) as a driver for learning in support of the integration of BIM into the architectural curriculum.</t>
  </si>
  <si>
    <t>[Alwan, Zaid; Holgate, Peter; Jones, Paul] Northumbria Univ, Fac Engn &amp; Environm, Dept Architecture &amp; Built Environm, Newcastle Upon Tyne NE1 8ST, Tyne &amp; Wear, England</t>
  </si>
  <si>
    <t>Alwan, Z (corresponding author), Northumbria Univ, Fac Engn &amp; Environm, Dept Architecture &amp; Built Environm, Newcastle Upon Tyne NE1 8ST, Tyne &amp; Wear, England.</t>
  </si>
  <si>
    <t>zaid.alwan@northumbria.ac.uk; peter.holgate@northumbria.ac.uk; paul.jones@northumbria.ac.uk</t>
  </si>
  <si>
    <t>alwan, zaid/AAC-4100-2019</t>
  </si>
  <si>
    <t>Alwan, Zaid/0000-0001-5269-7485</t>
  </si>
  <si>
    <t>ECAADE-EDUCATION &amp; RESEARCH COMPUTER AIDED ARCHITECTURAL DESIGN EUROPE</t>
  </si>
  <si>
    <t>BRUSSELS</t>
  </si>
  <si>
    <t>DEPT ARCHITECTURE SINT-LUCAS BRUSSELS-GHENT, HOGESCHOOL VOOR WETENSCHAP &amp; KUNST, PALEIZENSTRAAT 65, BRUSSELS, 1030, BELGIUM</t>
  </si>
  <si>
    <t>978-94-91207-06-8</t>
  </si>
  <si>
    <t>Architecture</t>
  </si>
  <si>
    <t>BD5FQ</t>
  </si>
  <si>
    <t>WOS:000361385100046</t>
  </si>
  <si>
    <t>Gómez-Zotano, J; Riesco-Chueca, P</t>
  </si>
  <si>
    <t>Chova, LG; Belenguer, DM; Torres, IC</t>
  </si>
  <si>
    <t>Gomez-Zotano, Jose; Riesco-Chueca, Pascual</t>
  </si>
  <si>
    <t>LANDSCAPE LEARNING AND TEACHING: INNOVATIONS IN THE CONTEXT OF THE EUROPEAN LANDSCAPE CONVENTION</t>
  </si>
  <si>
    <t>4TH INTERNATIONAL TECHNOLOGY, EDUCATION AND DEVELOPMENT CONFERENCE (INTED 2010)</t>
  </si>
  <si>
    <t>4th International Technology, Education and Development Conference (INTED)</t>
  </si>
  <si>
    <t>MAR 08-10, 2010</t>
  </si>
  <si>
    <t>Innovation; landscape; method; European Landscape Convention (ELC)</t>
  </si>
  <si>
    <t>University teaching syllabuses dealing with landscape have been traditionally addressed in Europe by means of diverse conceptual, methodological and curricular approaches. However, following the implementation of the European Landscape Convention (ELC) in 2000, landscape education has turned into a new and challenging item within the Higher Education Area (HEA). Indeed, landscape is undergoing a deep renovation process and a conceptual and methodological renaissance; the university is at the core of this renovation, in agreement with its role as a promoter of the social sensitivity and public interest required by a changing relation between people and place, as embodied by the landscape concept. The importance of landscape as an ingredient for quality of life and culture, the steady degradation of a substantial fraction of the territory, and the increasing demand of experts in the fields of landscape protection, management and planning: these factors are impelling the teaching community to include landscape among the issues demanding an upgraded knowledge transfer. Therefore, a necessary step is to include the education-landscape couple into the pedagogical circuit, and to ascertain the role demanded from teaching innovation in this subject-matter. The research leading to this paper is based on a Specific Cooperation Agreement established in 2006 between the Spanish Environment Ministry (Department of Territory and Biodiversity), the University of Seville and the Seville-based Institute for Landscape and Territory (CEPT), for the execution of a Report on the state of landscape in Spain, and drafting of policy measures aimed at implementing the ELC. A methodological sequence for landscape analysis along the lines of the ELC is presented, focused on the design of a shared language and theoretical frame, compatible with similar developments across Europe. In concert with the European Higher Education Area (EHEA), the method here presented gives the student some tools for the acquisition of a conceptual framework and a knowhow platform in agreement with the ELC Guidelines and the requirements and expectations of the labor market in the countries subscribing this treaty. Following the ELC Guidelines and the basic aspects of the British Landscape Character Assessment (LCA), one of the inspiring sources of the ELC, the proposed methodology consists of two stages. The first one, identification and characterization, involves four steps: 1. Definition of the scope and location of the study; 2. Office work; participation and awareness raising strategy; 3. Fieldwork; 4. Identification and characterization. The second stage, assessment and proposals, includes three steps: 5. Qualification; 6. Setting of landscape quality objectives; 7. Follow-up. This paper is aimed at spreading an updated insight on landscape issues, and to engage in a learning and ability building process whose final outcome should enable any student to participate as a civilian and as a practitioner in landscape issues, and to acquire a solid standpoint concerning landscape-related notions: the character and the quality of landscapes, their dynamics and transformations, their natural and ecological foundations, their economic background and their historical and/or ongoing processes, as well as the perceptions and cultural meanings attached to them by the population. Landscape being a key resource for the construction of a holistic intellectual approach, the proposed method opens the door to new research lines and trans-disciplinary strategies in the general and specific didactics of Geography, Architecture, Environment Sciences, History, Education Science or Arts.</t>
  </si>
  <si>
    <t>[Gomez-Zotano, Jose] Univ Granada, Granada, Spain</t>
  </si>
  <si>
    <t>University of Granada</t>
  </si>
  <si>
    <t>jgzotano@ugr.es; riescochueca@us.es</t>
  </si>
  <si>
    <t>RIESCO-CHUECA, PASCUAL/G-3194-2016; Gomez-Zotano, Jose/AAB-3985-2020</t>
  </si>
  <si>
    <t>978-84-613-5538-9</t>
  </si>
  <si>
    <t>BEZ08</t>
  </si>
  <si>
    <t>WOS:000318805504071</t>
  </si>
  <si>
    <t>Garabito, J; Calderon, V; Garabito, JC; Gutierrez, S; Garabito, D; Rodriguez, A</t>
  </si>
  <si>
    <t>Garabito, J.; Calderon, V.; Garabito, J. C.; Gutierrez, S.; Garabito, D.; Rodriguez, A.</t>
  </si>
  <si>
    <t>APPLIED RESEARCH AS A REFERENCE IN THE CURRICULAR STRUCTURE OF THE SUBJECT OF SUSTAINABLE CONSTRUCTION IN THE STUDIES OF BUILDING ENGINEER DEGREE, UNIVERSITY OF BURGOS</t>
  </si>
  <si>
    <t>5TH INTERNATIONAL CONFERENCE OF EDUCATION, RESEARCH AND INNOVATION (ICERI 2012)</t>
  </si>
  <si>
    <t>5th International Conference of Education, Research and Innovation (ICERI)</t>
  </si>
  <si>
    <t>NOV 19-21, 2012</t>
  </si>
  <si>
    <t>Madrid, SPAIN</t>
  </si>
  <si>
    <t>Sustainable Construction; Applied Research; Building Engineer</t>
  </si>
  <si>
    <t>The University of Burgos started the Building Engineer Degree from the 2010-2011 academic year as an adaptation of the Technical Architecture studies according to Bologna System. In the Technical Architecture degree were taught several aspects related to the sustainability, but this knowledge was spread on several subjects of the former degree of Technical Architecture. We renewed the subjects of the Technical Architecture studies by adapting to the new Grade. One of the goals was to introduce sustainability criteria in this academic qualification, so we created a new subject, Sustainable Construction. As a novelty the programs of this subject includes such important topics as: Life Cycle Assessment, Sustainability Assessment Tools, sustainability criteria... The sustainability field is constantly evolving. So the professors consider very convenient the contribution of knowledge by a research group that is working directly in this field within the Higher Polytechnic School. The research group in Building Engineering already had experience in research on sustainability issues such as the use of industrial by-products in the design of useful materials for construction, as the use of recycled polyurethane foam, slag and recycled aggregate in mortars and concretes. These lines of research have produced several publications in international refereed journals, numerous papers at international conferences and the development of a number of patents. Thus all these new skills have helped to structure the subject's curriculum of Sustainable Construction, so new graduates from the University of Burgos have a special sensitivity when applying sustainable criteria in the field of building, and have acquired a practical knowledge from the research carried out and their possible applications in the construction sector.</t>
  </si>
  <si>
    <t>[Garabito, J.; Calderon, V.; Gutierrez, S.; Rodriguez, A.] Univ Burgos, High Polytech Sch, Bldg Construct Dept, Burgos, Spain; [Garabito, J. C.; Garabito, D.] G L Architects, Burgos, Spain</t>
  </si>
  <si>
    <t>Universidad de Burgos</t>
  </si>
  <si>
    <t>Garabito, J (corresponding author), Univ Burgos, High Polytech Sch, Bldg Construct Dept, Burgos, Spain.</t>
  </si>
  <si>
    <t>jgarabito@ubu.es; vcalderon@ubu.es; jcgarabito@glarquitectura.es; sggonzalez@ubu.es; dgarabitolopez@hotmail.com; arsaizmc@ubu.es</t>
  </si>
  <si>
    <t>Saiz, Ángel/AAP-3376-2020; Calderón, Verónica/P-3428-2019; Sara, Gutiérrez-González/AAG-1725-2021; Garabito, Javier/G-2405-2016</t>
  </si>
  <si>
    <t>IATED-INT ASSOC TECHNOLOGY EDUCATION A&amp; DEVELOPMENT</t>
  </si>
  <si>
    <t>978-84-616-0763-1</t>
  </si>
  <si>
    <t>BEW64</t>
  </si>
  <si>
    <t>WOS:000318422200111</t>
  </si>
  <si>
    <t>Mecheter, A; Tarlochan, F</t>
  </si>
  <si>
    <t>Mecheter, Asma; Tarlochan, Faris</t>
  </si>
  <si>
    <t>Fused Filament Fabrication Three-Dimensional Printing: Assessing the Influence of Geometric Complexity and Process Parameters on Energy and the Environment</t>
  </si>
  <si>
    <t>sustainability; energy consumption; FFF 3D printing; fused filament fabrication; education; life-cycle assessment; guidelines</t>
  </si>
  <si>
    <t>Fused filament fabrication (FFF) 3D printing has been recently adopted in various industries and production processes. Three-dimensional printing (3DP) has gained significant popularity and is being adopted in schools, universities, and fabrication labs, as well as in science, technology, engineering, and mathematics (STEM) education curricula. The aim of this study is to evaluate the energy consumption and environmental impacts of multiple parts with different complexity levels based on various process parameters through FFF printing. This paper focuses on three material filaments: polylactic acid (PLA), tough PLA (T-PLA), and acrylonitrile butadiene styrene (ABS). The influence of geometric complexity, layer height, density, infill pattern, speed, and temperature on energy and the environment will be analyzed through a life-cycle assessment approach. Moreover, this study provides a set of guidelines for 3DP users in education for the energy-efficient and sustainable use of 3D printers. Our results reveal that for the proposed geometries, an energy increase of 8% is recorded for PLA when transitioning from the simple geometry to the very complex one. However, for ABS and T-PLA, no change in energy values due to geometric change is observed. Layer height is found to be the most influential parameter on energy consumption, with an increase of 59%, 54%, and 61% for PLA, ABS, and T-PLA, respectively. Printing temperature, on the other hand, is found to be the least influential parameter on energy and the environment. Furthermore, PLA is found to be the most environmentally friendly material, followed by ABS and T-PLA in terms of climate change, human toxicity, and cumulative energy demand impact categories. However, for the ozone depletion category, ABS contributes the most to environmental damage compared to T-PLA. The results suggest that PLA can be used for visual and prototype models, whereas ABS and T-PLA serve as good candidates for complex end-use applications and functional parts. The presented guidelines will assist 3DP users in the adequate and optimal use of 3DP technology in order to achieve resource efficiency, energy savings, and environmental sustainability.</t>
  </si>
  <si>
    <t>[Mecheter, Asma; Tarlochan, Faris] Qatar Univ, Dept Mech &amp; Ind Engn, POB 2713, Doha, Qatar</t>
  </si>
  <si>
    <t>Qatar University</t>
  </si>
  <si>
    <t>Mecheter, A (corresponding author), Qatar Univ, Dept Mech &amp; Ind Engn, POB 2713, Doha, Qatar.</t>
  </si>
  <si>
    <t>asma.mecheter@qu.edu.qa; faris.tarlochan@qu.edu.qa</t>
  </si>
  <si>
    <t>Tarlochan, Faris/AAS-1115-2021; Mecheter, Asma/JFJ-8918-2023</t>
  </si>
  <si>
    <t>Mecheter, Asma/0000-0002-1021-4462; Tarlochan, Faris/0000-0002-0405-145X</t>
  </si>
  <si>
    <t>Qatar University [M-QJRC-2020-6]</t>
  </si>
  <si>
    <t>Qatar University(Qatar UniversityQatar National Research Fund (QNRF))</t>
  </si>
  <si>
    <t>This research was funded by Qatar University grant no. M-QJRC-2020-6. The findings of this study are solely the responsibility of the authors.</t>
  </si>
  <si>
    <t>MDPI AG, Grosspeteranlage 5, CH-4052 BASEL, SWITZERLAND</t>
  </si>
  <si>
    <t>10.3390/su151612319</t>
  </si>
  <si>
    <t>Q2MS3</t>
  </si>
  <si>
    <t>WOS:001055914700001</t>
  </si>
  <si>
    <t>Filion, YR</t>
  </si>
  <si>
    <t>Filion, Y. R.</t>
  </si>
  <si>
    <t>Developing and Teaching a Course in Applied Sustainability and Public Health in Civil Engineering Design at Queen's University, Kingston, Canada</t>
  </si>
  <si>
    <t>Applied sustainability; Public health; Civil engineering; Design; Pollution prevention; Environmental impact</t>
  </si>
  <si>
    <t>This paper presents the writer's pedagogical development and delivery of a new undergraduate course in applied sustainability and public health in civil engineering design in the Department of Civil Engineering at Queen's University in Kingston, Canada. This innovative course introduces undergraduate civil engineering students to methods in sustainability indicators, life-cycle analysis, environmental input-output analysis, and risk analysis to evaluate the environmental impacts and public health impacts of civil engineering design. The paper discusses the learning objectives and course themes of preventive design, multicriteria decision making, and systems-level analysis. The course syllabus and the design project in which students were asked to design a water transmission pipeline and evaluate its environmental impacts are discussed in detail. An overview of the pedagogical methods and student evaluation tools employed in the course is given. An evaluation of learning outcomes and student impressions of the course suggest that topics on design for environment, sustainable development in an international context, and the interface between sustainability, engineering, and policy development should be included in future editions of the course.</t>
  </si>
  <si>
    <t>Queens Univ, Dept Civil Engn, Kingston, ON K7L 3N6, Canada</t>
  </si>
  <si>
    <t>Queens University - Canada</t>
  </si>
  <si>
    <t>Filion, YR (corresponding author), Queens Univ, Dept Civil Engn, Kingston, ON K7L 3N6, Canada.</t>
  </si>
  <si>
    <t>yves.filion@civil.queensu.ca</t>
  </si>
  <si>
    <t>10.1061/(ASCE)EI.1943-5541.0000027</t>
  </si>
  <si>
    <t>650OC</t>
  </si>
  <si>
    <t>WOS:000281857900004</t>
  </si>
  <si>
    <t>Mukhtar, N; Bin Kamin, Y; Saud, MSB</t>
  </si>
  <si>
    <t>Mukhtar, Nasiru; Bin Kamin, Yusri; Saud, Muhammad Sukri Bn</t>
  </si>
  <si>
    <t>Quantitative validation of a proposed technical sustainability competency model: A PLS-SEM approach</t>
  </si>
  <si>
    <t>FRONTIERS IN SUSTAINABILITY</t>
  </si>
  <si>
    <t>Higher National Diploma; incorporation of sustainability; PLS-SEM approach; technical sustainability; competency model</t>
  </si>
  <si>
    <t>LEAST-SQUARES PLS; RESEARCH EXPERIENCES; OCCUPATIONAL-SAFETY; ECO-DESIGN; EDUCATION; PORTFOLIO; STUDENTS</t>
  </si>
  <si>
    <t>The demand to enact sustainability into higher education so as to optimistically shape the wider society and biosphere has been stressed by United Nations Educational, Scientific and Cultural Organization (UNESCO). One of the approaches is through rethinking and revising education at all levels to capture obvious forms of present and imminent societies on the development of sustainability knowledge, skills, perspectives and values. Several Higher Education Institutes (HEIs) have started to implement a number of facets to that effect, such as signing a climate commitment, working towards plan to make their campuses climate-neutral, and making sustainability their guiding principles and top priorities. However, analogous modifications to the curriculum are lagging behind. As a consequence, this study is set to quantitatively validate the technical sustainability competency model suitable for incorporation into Higher National Diploma electrical/electronic engineering curriculum in Nigeria. The authors used findings of their earlier work to develop a questionnaire for collecting data from 168 respondents in the study area, and consequently subject the data to descriptive and inferential statistics with the aid of PLS-SEM approach. The study discovered competencies suitable for incorporation into the curriculum. This includes cognitive skills in Eco-design and Life-Cycle Assessment; Research; Modeling, Simulation and Optimization; and Recycling/Renewable Resources. The study also found suitable psychomotor skills in Sustainable production, Use of modern engineering software tools, Operation/troubleshooting of electrical machines and devices, Communication/Information and Communication Technology, and waste-to-energy technology. Appropriate attitudes/values in Engineering ethics, Occupational safety and health, and Inter-generational equity are also discovered. This research is purely quantitative in nature carried out through administering questionnaires to respondents in one geo-political zone of the country. Thus, conclusions derived from these sources rely on the genuineness of the information provided by the participants. The findings offer accreditation body as well as curriculum developers in Nigerian polytechnics with a validated model of technical sustainability competences. This could be useful in the events of curriculum upgrade or renewal to integrate sustainability.</t>
  </si>
  <si>
    <t>[Mukhtar, Nasiru; Bin Kamin, Yusri; Saud, Muhammad Sukri Bn] Univ Teknol Malaysia, Dept Tech &amp; Engn Educ, Johor Baharu, Malaysia; [Mukhtar, Nasiru] Bayero Univ, Dept Sci &amp; Technol Educ, Kano, Nigeria</t>
  </si>
  <si>
    <t>Universiti Teknologi Malaysia; Bayero University</t>
  </si>
  <si>
    <t>Bin Kamin, Y (corresponding author), Univ Teknol Malaysia, Dept Tech &amp; Engn Educ, Johor Baharu, Malaysia.</t>
  </si>
  <si>
    <t>p-yusri@utm.my</t>
  </si>
  <si>
    <t>Kamin, Yusri/J-6941-2017; Mukhtar, Nasir/AAL-5983-2020</t>
  </si>
  <si>
    <t>UTM Encouragement Research [PY/2021/01612, Q.J130000.3853.20J37]</t>
  </si>
  <si>
    <t>UTM Encouragement Research</t>
  </si>
  <si>
    <t>This work was funded by UTM Encouragement Research Grant Reference No: PY/2021/01612; Cost Center No: Q.J130000.3853.20J37.</t>
  </si>
  <si>
    <t>FRONTIERS MEDIA SA</t>
  </si>
  <si>
    <t>LAUSANNE</t>
  </si>
  <si>
    <t>AVENUE DU TRIBUNAL FEDERAL 34, LAUSANNE, CH-1015, SWITZERLAND</t>
  </si>
  <si>
    <t>2673-4524</t>
  </si>
  <si>
    <t>FRONT SUSTAIN</t>
  </si>
  <si>
    <t>Front. Sustain.</t>
  </si>
  <si>
    <t>OCT 26</t>
  </si>
  <si>
    <t>10.3389/frsus.2022.841643</t>
  </si>
  <si>
    <t>YP1Q3</t>
  </si>
  <si>
    <t>WOS:001269601300001</t>
  </si>
  <si>
    <t>Burgos-Videla, CG; Rojas, WAC; Meneses, EL; Martínez, J</t>
  </si>
  <si>
    <t>Gloria Burgos-Videla, Carmen; Castillo Rojas, Wilson Andres; Lopez Meneses, Eloy; Martinez, Javiera</t>
  </si>
  <si>
    <t>Digital Competence Analysis of University Students Using Latent Classes</t>
  </si>
  <si>
    <t>EDUCATION SCIENCES</t>
  </si>
  <si>
    <t>digital competences; latent class analysis; latent class models; data analysis; technology consumption; ICT</t>
  </si>
  <si>
    <t>PEDAGOGICAL CONTENT KNOWLEDGE; MODEL</t>
  </si>
  <si>
    <t>The objective of this study is to characterize Latent Classes emerging from the analysis of the level of digital competences, use and consumption of applications and/or services through the Internet. For this purpose, the results of the survey Basic Digital Competences (Competencias Basicas Digitales-COBADC) applied to university students, with more than 60 categorical variables, were considered. A total of 4762 undergraduate and graduate students from five Spanish universities participated in this survey: Complutense University of Madrid (UCM), Pablo de Olavide University (UPO), Almeria University (UAL), National University of Distance Education (UNED) and Rey Juan Carlos University (URJC). The application of the questionnaire was done through the Internet, from the Institute for Research in Social Sciences and Education of University of Atacama-Chile. The methodology used is mixed, because the questions of the questionnaire provide qualitative information that can be interpreted and elaborated from the results. It is also quantitative because basic statistical techniques are used for the exploratory analysis of the data, and later Latent Class Analysis (LCA), to complement the description of the data set and the variables considered in the study, thus allowing us to group the classes of variables that do not appear explicitly in the set of observed variables, but which nevertheless affect them. The results of the study show that regardless of the gender and age range of the participants, there are four clearly differentiated groups or classes in the use and consumption of ICTs in different ways for their activities, both personal and academic, which allows for identifying different developments of digital competences. This study allows establishing a baseline in order to be able to elaborate later, in the development of the digital competences currently needed, which should be developed by university students.</t>
  </si>
  <si>
    <t>[Gloria Burgos-Videla, Carmen; Castillo Rojas, Wilson Andres] Univ Atacama, Res Inst Social Sci &amp; Educ, Copiapo 1530000, Chile; [Lopez Meneses, Eloy] Pablo de Olavide Univ, Dept Educ &amp; Social Psychol, Seville 41013, Spain; [Martinez, Javiera] Univ Atacama, Asistente Inst Invest Ciencias Sociales &amp; Educ, Copiapo 1530000, Chile</t>
  </si>
  <si>
    <t>Universidad de Atacama; Universidad Pablo de Olavide; Universidad de Atacama</t>
  </si>
  <si>
    <t>Burgos-Videla, CG (corresponding author), Univ Atacama, Res Inst Social Sci &amp; Educ, Copiapo 1530000, Chile.</t>
  </si>
  <si>
    <t>carmen.burgos@uda.cl; wilson.castillo@uda.cl; eloy3000@gmail.com; Javiera.md96@gmail.com</t>
  </si>
  <si>
    <t>Martinez, Javiera/JPX-1124-2023; Castillo Rojas, Wilson/JLM-1536-2023; Lopez Meneses, Eloy/G-1307-2011; Burgos Videla, Carmen Gloria/Y-7089-2019</t>
  </si>
  <si>
    <t>Lopez Meneses, Eloy/0000-0003-0741-5367; Burgos Videla, Carmen Gloria/0000-0003-2718-8579; Martinez Diaz, Javiera/0000-0001-9338-4485; Castillo-Rojas, Wilson Andres/0000-0001-8158-0585</t>
  </si>
  <si>
    <t>2227-7102</t>
  </si>
  <si>
    <t>EDUC SCI</t>
  </si>
  <si>
    <t>Educ. Sci.</t>
  </si>
  <si>
    <t>10.3390/educsci11080385</t>
  </si>
  <si>
    <t>UG0KF</t>
  </si>
  <si>
    <t>WOS:000688951900001</t>
  </si>
  <si>
    <t>Gao, MD; Wang, QY; Wang, N; Ma, ZL; Li, L</t>
  </si>
  <si>
    <t>Gao, Mengdi; Wang, Qingyang; Wang, Nan; Ma, Zhilin; Li, Lei</t>
  </si>
  <si>
    <t>Application of Green Design and Manufacturing in Mechanical Engineering: Education, Scientific Research, and Practice</t>
  </si>
  <si>
    <t>green design; green manufacturing; manufacturing industry; mechanical major; teaching reform</t>
  </si>
  <si>
    <t>Green design and manufacturing strategies are necessary to cope with the current resource, energy, and environmental problems of the manufacturing industry. To meet various enterprises' needs for green design and manufacturing, colleges and universities should integrate these concepts into their curricula. This study discusses the application of green strategies in the mechanical engineering field from the viewpoints of teaching, scientific research, and practical education. Based on its development and a basic connotation analysis, this study highlights the challenges and urgency of incorporating green concepts into teaching and research modules of mechanical engineering, as well as methods and implementation strategies to incorporate them in professional curricula using teaching method reform and the teaching and research integration method. An experimental training course of advanced manufacturing processes at the authors' institution was amended to emphasize the integrated application of green design and manufacturing. This integration not only enriches the field of mechanical engineering but also provides scientific research directions and methods to educators, along with new ideas to imbibe students with mechanical talents for their technical development. These efforts lay the foundation for the sustainable development of China's manufacturing industry.</t>
  </si>
  <si>
    <t>[Gao, Mengdi; Wang, Qingyang; Wang, Nan; Ma, Zhilin] Suzhou Univ, Sch Mech &amp; Elect Engn, Suzhou 234000, Peoples R China; [Gao, Mengdi; Li, Lei] Hefei Univ Technol, Sch Mech Engn, Hefei 230009, Peoples R China; [Wang, Nan] China Univ Min &amp; Technol, Sch Mech &amp; Elect Engn, Xuzhou 221116, Jiangsu, Peoples R China</t>
  </si>
  <si>
    <t>Hefei University of Technology; China University of Mining &amp; Technology</t>
  </si>
  <si>
    <t>Wang, QY (corresponding author), Suzhou Univ, Sch Mech &amp; Elect Engn, Suzhou 234000, Peoples R China.</t>
  </si>
  <si>
    <t>mengdgao@163.com; qingy_wang@163.com; szxywn@126.com; mazhilin018@163.com; lei_li@hfut.edu.cn</t>
  </si>
  <si>
    <t>Wang, Qingyang/GSE-1980-2022; Wang, Nan/ACI-4675-2022; 李, 雷/GQP-7221-2022</t>
  </si>
  <si>
    <t>Wang, Nan/0000-0002-3849-0661</t>
  </si>
  <si>
    <t>National Natural Science Foundation of China [52005146]; Natural Science Foundation of Anhui Province [2008085QE265, 2008085QE232]; Domestic Visiting and Study Program for Outstanding Young Backbone Talents in Colleges and Universities [gxgnfx2021151]; School level key project of natural science of Suzhou University [2019yzd03]; Quality Engineering Project [szxy2020sfzx02, szxy2020szkc04, szxy2020jyxm05]</t>
  </si>
  <si>
    <t>National Natural Science Foundation of China(National Natural Science Foundation of China (NSFC)); Natural Science Foundation of Anhui Province(Natural Science Foundation of Anhui Province); Domestic Visiting and Study Program for Outstanding Young Backbone Talents in Colleges and Universities; School level key project of natural science of Suzhou University; Quality Engineering Project</t>
  </si>
  <si>
    <t>This research was funded by the National Natural Science Foundation of China (no. 52005146), the Natural Science Foundation of Anhui Province (nos. 2008085QE265 and 2008085QE232), the Domestic Visiting and Study Program for Outstanding Young Backbone Talents in Colleges and Universities (no. gxgnfx2021151), School level key project of natural science of Suzhou University (2019yzd03) and the Quality Engineering Project (nos. szxy2020sfzx02, szxy2020szkc04, and szxy2020jyxm05).</t>
  </si>
  <si>
    <t>10.3390/su14010237</t>
  </si>
  <si>
    <t>YT0PB</t>
  </si>
  <si>
    <t>WOS:000751070600001</t>
  </si>
  <si>
    <t>Manchanayakage, R</t>
  </si>
  <si>
    <t>Manchanayakage, Renuka</t>
  </si>
  <si>
    <t>Designing and Incorporating Green Chemistry Courses at a Liberal Arts College To Increase Students' Awareness and Interdisciplinary Collaborative Work</t>
  </si>
  <si>
    <t>Curriculum; Green Chemistry; Student-Centered Learning; First-Year Undergraduate/General; Upper-Division Undergraduate; Inquiry-Based/Discovery Learning</t>
  </si>
  <si>
    <t>Two green chemistry courses have been introduced into the liberal arts curriculum at Susquehanna University. Green chemistry was integrated into an existing course, Chemical Concepts, and offered as Green Chemical Concepts for nonscience majors. This course is designed to instill an appreciation for green chemistry in a large and diverse group of students. The course follows a separate interactive lecture and laboratory format, consists of an atom economy workshop, and ends with students' collaborative group presentations on life cycle assessment of a greener product. A chemistry elective, Green Chemistry, was also developed and offered to science majors. It is important that students from various areas of science be exposed to green chemistry, as many innovative science discoveries are made today through interdisciplinary collaborative work. This course follows a unique workshop style, integrating lectures with laboratory activities, and ends with student proposal presentations on designing a greener product or process. These courses will help students in all areas make intelligent decisions in the future and explore solutions based on green chemistry principles, which will eventually serve a greater community, thereby supporting the liberal arts mission.</t>
  </si>
  <si>
    <t>Susquehanna Univ, Dept Chem, Selinsgrove, PA 17870 USA</t>
  </si>
  <si>
    <t>Susquehanna University</t>
  </si>
  <si>
    <t>Manchanayakage, R (corresponding author), Susquehanna Univ, Dept Chem, Selinsgrove, PA 17870 USA.</t>
  </si>
  <si>
    <t>manchanayakage@susqu.edu</t>
  </si>
  <si>
    <t>10.1021/ed300468r</t>
  </si>
  <si>
    <t>295DO</t>
  </si>
  <si>
    <t>WOS:000330097000012</t>
  </si>
  <si>
    <t>Chiou, RY; Belu, R; Tseng, TL</t>
  </si>
  <si>
    <t>ASME</t>
  </si>
  <si>
    <t>Chiou, Richard Y.; Belu, Radian; Tseng, Tzu-Liang (Bill)</t>
  </si>
  <si>
    <t>INFUSION OF GREEN ENERGY MANUFACTURING INTO ENGINEERING AND TECHNOLOGY CURRICULA</t>
  </si>
  <si>
    <t>PROCEEDINGS OF THE ASME INTERNATIONAL MECHANICAL ENGINEERING CONGRESS AND EXPOSITION, 2013, VOL 5</t>
  </si>
  <si>
    <t>ASME International Mechanical Engineering Congress and Exposition (IMECE2013)</t>
  </si>
  <si>
    <t>NOV 15-21, 2013</t>
  </si>
  <si>
    <t>San Diego, CA</t>
  </si>
  <si>
    <t>This paper discusses a joint educational effort that incorporates sustainability in engineering and technology curricula at Drexel University (DU) and University of Texas at El Paso (UTEP). A critical component of a national green industries/green jobs effort is to motivate our citizenry to become proficient in STEM and associated manufacturing fields and societies, thus ensuring we have a 21st century workforce. Sustainable engineering is about design that recognizes the constraints applied by natural resources and the environmental system. The needs for engineering students and practicing engineers to understand sustainability concepts and concerns have been noted by many educators, scientists or engineers, and it is the philosophy of the authors that all engineering students need to become versed in sustainability ideas. This paper describes key factors in enhancing the ability of future engineering graduates to better contribute to a more sustainable future, preserving natural resources and advancing technological and societal development. Two approaches are used to incorporate sustainability into the undergraduate engineering and technology curricula that can be adopted or adapted by science and engineering faculty for this purpose. The two approaches described in the paper include: (1) redesigning existing courses through development of new materials that meet the objectives of the original courses and (2) developing upper division elective courses that address specific topics related to sustainability, such as green manufacturing, clean energy, and life-cycle assessment. The efforts presented in the paper also include an increase in social responsibility, development of innovative thinking skills, better understanding of sustainability issues, and increasing students' interests in the engineering and technology programs. Projects, included in the senior courses or in the senior design project course sequence have been also part of them.</t>
  </si>
  <si>
    <t>[Chiou, Richard Y.; Belu, Radian] Drexel Univ, Goodwin Coll, Sch Technol &amp; Profess Studies, Engn Technol, Philadelphia, PA 19104 USA; [Tseng, Tzu-Liang (Bill)] Univ Texas El Paso, Dept Ind Mfg &amp; Syst Engn, El Paso, TX 79968 USA</t>
  </si>
  <si>
    <t>Drexel University; University of Texas System; University of Texas El Paso</t>
  </si>
  <si>
    <t>Chiou, RY (corresponding author), Drexel Univ, Goodwin Coll, Sch Technol &amp; Profess Studies, Engn Technol, Philadelphia, PA 19104 USA.</t>
  </si>
  <si>
    <t>AMER SOC MECHANICAL ENGINEERS</t>
  </si>
  <si>
    <t>THREE PARK AVENUE, NEW YORK, NY 10016-5990 USA</t>
  </si>
  <si>
    <t>978-0-7918-5627-7</t>
  </si>
  <si>
    <t>V005T05A018</t>
  </si>
  <si>
    <t>Education, Scientific Disciplines; Engineering, Mechanical</t>
  </si>
  <si>
    <t>BD3NR</t>
  </si>
  <si>
    <t>WOS:000359955300018</t>
  </si>
  <si>
    <t>Quale, J</t>
  </si>
  <si>
    <t>Broadbent, G; Brebbia, CA</t>
  </si>
  <si>
    <t>Quale, J.</t>
  </si>
  <si>
    <t>Ecological, modular and affordable housing</t>
  </si>
  <si>
    <t>Eco-Architecture: Harmonisation between Architecture and Nature</t>
  </si>
  <si>
    <t>WIT TRANSACTIONS ON THE BUILT ENVIRONMENT</t>
  </si>
  <si>
    <t>1st International Conference on Harmonisation between Architecture and Nature</t>
  </si>
  <si>
    <t>JUN 14-16, 2006</t>
  </si>
  <si>
    <t>Wessex Inst Technol, New Forest, ENGLAND</t>
  </si>
  <si>
    <t>WIT Transact Ecol &amp; Environm</t>
  </si>
  <si>
    <t>Wessex Inst Technol</t>
  </si>
  <si>
    <t>prefabricated construction; modular housing; panelized construction; environmental impact; affordable housing; student design / build; post occupancy evaluation; life cycle assessment; energy efficient buildings; structural insulated panels</t>
  </si>
  <si>
    <t>Modular and parielized construction techniques have the potential of significantly reducing environmental impact - although much of that potential is unrealized among prefab homebuilders in the United States today. The ecoMOD project at the University of Virginia School of Architecture is intended to create a series of ecological, modular and affordable house prototypes. The goal is to demonstrate the environmental potential of prefabrication, and to challenge the modular and manufactured housing industry in the U.S. to explore this potential. In the context of this research and design/build project, an interdisciplinary group of architecture, engineering, landscape architecture, business, environmental science, planning and economics students are participating in the design, construction and evaluation phases of the project. The project is imbedded in the curriculum of the university. Working with non-profit affordable housing organizations, the built homes will be sold to low-income families with subsidies for down payments and financing. The first completed house is currently being evaluated as part of a process to determine the environmental impact of the homes during their life cycle; perceptions of the homes by the owners and neighbors; the energy efficiency of the design and equipment; the feasibility of their transfer to the modular housing industry; the life cycle costs; and the financial viability of taking the prototypes into production. The results of the evaluations will influence later designs, and the evaluation methods and recommendations will be made publicly available. The project is mostly funded, and will continue through to 2010 at a minimum.</t>
  </si>
  <si>
    <t>Univ Virginia, Sch Architecture, Charlottesville, VA 22903 USA</t>
  </si>
  <si>
    <t>University of Virginia</t>
  </si>
  <si>
    <t>WIT PRESS/COMPUTATIONAL MECHANICS PUBLICATIONS</t>
  </si>
  <si>
    <t>SOUTHAMPTON</t>
  </si>
  <si>
    <t>ASHURST LODGE, ASHURST, SOUTHAMPTON SO40 7AA, ENGLAND</t>
  </si>
  <si>
    <t>1746-4498</t>
  </si>
  <si>
    <t>1-84564-171-X</t>
  </si>
  <si>
    <t>WIT TRANS BUILT ENV</t>
  </si>
  <si>
    <t>10.2495/ARC060061</t>
  </si>
  <si>
    <t>Architecture; Construction &amp; Building Technology; Environmental Sciences; Environmental Studies</t>
  </si>
  <si>
    <t>Architecture; Construction &amp; Building Technology; Environmental Sciences &amp; Ecology</t>
  </si>
  <si>
    <t>BEX81</t>
  </si>
  <si>
    <t>Bronze</t>
  </si>
  <si>
    <t>WOS:000240047600006</t>
  </si>
  <si>
    <t>Gephardt, ZO; Farrell, S; Savelski, MJ; Slater, CS</t>
  </si>
  <si>
    <t>Gephardt, Zenaida Otero; Farrell, Stephanie; Savelski, Mariano Javier; Slater, C. Stewart</t>
  </si>
  <si>
    <t>Interactive, Modular Experiments and Illustrative Examples to Integrate Pharmaceutical Applications in the Chemical Engineering Curriculum and K-12 Outreach Programs</t>
  </si>
  <si>
    <t>2014 ASEE ANNUAL CONFERENCE</t>
  </si>
  <si>
    <t>JUN 15-18, 2014</t>
  </si>
  <si>
    <t>Indianapolis, IN</t>
  </si>
  <si>
    <t>QUANTITATIVE CHARACTERIZATION; DRUG-DELIVERY</t>
  </si>
  <si>
    <t>Rowan University, in collaboration with the National Science Foundation (NSF) funded Engineering Research Center for Structured Organic Particulate Systems (C-SOPS), continues to develop teaching modules and problem sets to introduce students to engineering concepts in the particle and powder technology of pharmaceutical processing and drug delivery systems. The Center is hosted by Rutgers University and also includes Purdue University, the New Jersey Institute of Technology, and the University of Puerto Rico in Mayaguez. The goal of the Center is to become a national focal point for developing structured organic particulate systems used in pharmaceuticals and their manufacturing processes. Rowan University has partnered as an outreach/education member institution to develop teaching modules for K-12 and college level students. The Rowan University efforts have focused on mobile, hands-on teaching modules, problem sets and illustrative examples. Mobile, self-contained experiments in V-mixing, pneumatic conveying, particulate deagglomeration and segregation, and hopper flow have been designed, constructed and integrated in chemical engineering courses and K-12 outreach efforts. Experiments involving the statistical analysis of pharmaceutical tablet compositions, fluidization of excipients, pharmacokinetics/pharmacodynamics, drug delivery using environmentally sensitive polymers, and strip film drug delivery have been developed and integrated in lower and upper level chemical engineering courses. Illustrative examples to teach life cycle analysis concepts in pharmaceutical processes have also been developed. This work will highlight some of the experiments and educational modules and present methods to integrate them in the engineering curriculum and outreach efforts. The new teaching modules and demonstrations presented here add to the material developed over a five (5) year collaboration with the NSF funded C-SOPS. This collaboration can serve as a model for the development of teaching materials and outreach efforts in engineering education. The self-contained, mobile educational modules and illustrative examples give students the opportunity to learn technologies important to the pharmaceutical and chemical industries and to apply foundation chemical engineering principles. The completed educational materials will be incorporated into the C-SOPS website for use by Center members and faculty at other schools. This work will serve to expand and strengthen the educational impact of the Center in the region and throughout the country. It also serves to integrate important technologies in the chemical engineering curriculum and enhance the understanding of and interest in engineering among K12 students.</t>
  </si>
  <si>
    <t>[Gephardt, Zenaida Otero] Rowan Univ, Chem Engn, Glassboro, NJ 08028 USA; [Farrell, Stephanie; Savelski, Mariano Javier; Slater, C. Stewart] Rowan Univ, Glassboro, NJ USA</t>
  </si>
  <si>
    <t>Rowan University; Rowan University</t>
  </si>
  <si>
    <t>Gephardt, ZO (corresponding author), Rowan Univ, Chem Engn, Glassboro, NJ 08028 USA.</t>
  </si>
  <si>
    <t>Savelski, Mariano J./0000-0001-8934-3306; Farrell, Stephanie/0000-0001-5580-0839</t>
  </si>
  <si>
    <t>BF6XU</t>
  </si>
  <si>
    <t>WOS:000383779804006</t>
  </si>
  <si>
    <t>Chan, PK; Shek, CH</t>
  </si>
  <si>
    <t>ACM</t>
  </si>
  <si>
    <t>Chan, P. K.; Shek, C. H.</t>
  </si>
  <si>
    <t>Latent Class Analysis of Student Artefacts</t>
  </si>
  <si>
    <t>PROCEEDINGS OF THE 10TH INTERNATIONAL CONFERENCE ON EDUCATION TECHNOLOGY AND COMPUTERS (ICETC 2018)</t>
  </si>
  <si>
    <t>10th International Conference on Education Technology and Computers (ICETC 2018)</t>
  </si>
  <si>
    <t>OCT 26-28, 2018</t>
  </si>
  <si>
    <t>Tokyo Inst Technol, Tokyo, JAPAN</t>
  </si>
  <si>
    <t>IACSIT</t>
  </si>
  <si>
    <t>Tokyo Inst Technol</t>
  </si>
  <si>
    <t>Student Artefacts; Latent Class Analysis; Clustering; Authentic Tasks</t>
  </si>
  <si>
    <t>POLCA</t>
  </si>
  <si>
    <t>City University of Hong Kong has implemented Discovery-enriched Curriculum (DEC) since 2012. Teaching staff has submitted student artefacts as the explementary evidences for DEC implementation. In this report, the data in form of student artefacts were analyzed using latent class analysis (LCA) performed in R software to show whether there is any relationship between the type of student artefacts, academic background and sources of evidences. Results showed that these student artefacts could be categorized into 4 latent classes based on their type of expression and authenticity. Students from different academic background showed different probability to 4 latent classes. Furthermore, students tended to create evidences and achieve authentic tasks, related to artistic or entrepreneurial activities, from their personal work rather than course work. Results demonstrated that under CityU DEC framework, students were able to create knowledge and make discovery in form of the outcomes classified as the 4 latent classes.</t>
  </si>
  <si>
    <t>[Chan, P. K.; Shek, C. H.] City Univ Hong Kong, Off Educ Dev &amp; Gateway Educ, 83 Tat Chee Ave, Hong Kong, Peoples R China</t>
  </si>
  <si>
    <t>City University of Hong Kong</t>
  </si>
  <si>
    <t>Chan, PK (corresponding author), City Univ Hong Kong, Off Educ Dev &amp; Gateway Educ, 83 Tat Chee Ave, Hong Kong, Peoples R China.</t>
  </si>
  <si>
    <t>eric.thechan@cityu.edu.hk; apchshek@cityu.edu.hk</t>
  </si>
  <si>
    <t>Chan, Po/AAV-1292-2020; Shek, Chan Hung/J-3857-2015</t>
  </si>
  <si>
    <t>Shek, Chan Hung/0000-0002-6870-523X</t>
  </si>
  <si>
    <t>1515 BROADWAY, NEW YORK, NY 10036-9998 USA</t>
  </si>
  <si>
    <t>978-1-4503-6517-8</t>
  </si>
  <si>
    <t>10.1145/3290511.3290521</t>
  </si>
  <si>
    <t>Computer Science, Interdisciplinary Applications; Computer Science, Theory &amp; Methods</t>
  </si>
  <si>
    <t>Computer Science</t>
  </si>
  <si>
    <t>BN0TI</t>
  </si>
  <si>
    <t>WOS:000473517800054</t>
  </si>
  <si>
    <t>Solomonides, IP; Crisp, AR</t>
  </si>
  <si>
    <t>Evatt, M; Brodhurst, EK</t>
  </si>
  <si>
    <t>Product design project teaching, using athletic transport artefacts as the vehicle</t>
  </si>
  <si>
    <t>SHARING EXPERIENCE IN ENGINEERING DESIGN</t>
  </si>
  <si>
    <t>24th Annual Conference on Engineering Design Education/9th National Conference on Product Design Education</t>
  </si>
  <si>
    <t>SEP 03-04, 2002</t>
  </si>
  <si>
    <t>COVENTRY UNIV, COVENTRY, ENGLAND</t>
  </si>
  <si>
    <t>SEED</t>
  </si>
  <si>
    <t>COVENTRY UNIV</t>
  </si>
  <si>
    <t>The authors have previously described (6) the theoretical implementation of environmental issues within engineering curricula development by the Schools of Design and Engineering at the Nottingham Trent University. This paper describes both the continuing development of a tricycle 'running frame' together with a parallel attempt at pragmatic implementation within the syllabus using the vehicle of Product Design. The author (Crisp) has over a period of five years researched the area of support mechanisms for disabled athletes, which has led to the design of a running frame for both athletic and social use. It is now seen as a viable alternative mode of transport, recent developments focussing on a battery driven version for the able bodied. The Product Design Specification (PDS) for the developed frame incorporates many of the issues relevant to environmental concerns and the teaching thereof e.g., reuse of materials, life-cycle analysis, sustainability, ethics and morals. It is therefore timely to ask students to further develop and fine tune the running frame with these issues at the forefront of their PDS and subsequently to analyse and disseminate their design solutions and their reactions to working with the athletes.</t>
  </si>
  <si>
    <t>Nottingham Trent Univ, Sch Art &amp; Design, Nottingham, England</t>
  </si>
  <si>
    <t>Nottingham Trent University</t>
  </si>
  <si>
    <t>Solomonides, IP (corresponding author), Nottingham Trent Univ, Sch Art &amp; Design, Nottingham, England.</t>
  </si>
  <si>
    <t>1-86058-397-0</t>
  </si>
  <si>
    <t>Engineering, Manufacturing; Engineering, Electrical &amp; Electronic; Engineering, Mechanical</t>
  </si>
  <si>
    <t>BV33J</t>
  </si>
  <si>
    <t>WOS:000178612800024</t>
  </si>
  <si>
    <t>Roure, B; Anand, C; Bisaillon, V; Amor, B</t>
  </si>
  <si>
    <t>Roure, Bastien; Anand, Chirjiv; Bisaillon, Veronique; Amor, Ben</t>
  </si>
  <si>
    <t>Systematic curriculum integration of sustainable development using life cycle approaches: The case of the Civil Engineering Department at the Universite de Sherbrooke</t>
  </si>
  <si>
    <t>Life cycle approach; Sustainable development; Education; Civil engineering; Curriculum integration</t>
  </si>
  <si>
    <t>EDUCATION; STUDENTS</t>
  </si>
  <si>
    <t>Purpose The purpose of this paper is to provide a consistent and systematic integration framework of sustainable development (SD) in a civil engineering (CE) curriculum, given the connection between the two. Curriculum integration is a challenging project and requires the development of certain protocols to ensure success. Design/methodology/approach This paper thus proposes a framework for the systematic integration of SD through the lenses of life cycle approach and associated tools to attain effective curriculum integration. The proposed framework suggests the following five steps: mapping the curriculum, setting learning targets, developing an action plan for the assessed program, implementing the action plan and assessing the final performance. Findings This framework was applied to the CE curriculum at Sherbrooke University. To assess its success, a student satisfaction survey was conducted, and teachers' feedback was obtained; the results showed 85 per cent positive responses. The authors show how this study allowed the CE curriculum to be properly updated and brought in line with today's engineering profession requirements with regard to SD. Originality/value The integration focuses on the application of life cycle approaches and tools such as environmental life cycle assessment and life cycle costing on CE content. Additionally, the presented approach can be easily adapted to other engineering curriculums and, to a certain extent, to other non-engineering curriculums.</t>
  </si>
  <si>
    <t>[Roure, Bastien; Anand, Chirjiv; Amor, Ben] Univ Sherbrooke, Dept Civil Engn, LIRIDE Interdisciplinary Res Lab Sustainable Engn, Sherbrooke, PQ, Canada; [Bisaillon, Veronique] Univ Sherbrooke, Off Vice President, Sustainable Dev &amp; Govt Relat, Sherbrooke, PQ, Canada</t>
  </si>
  <si>
    <t>University of Sherbrooke; University of Sherbrooke</t>
  </si>
  <si>
    <t>Amor, B (corresponding author), Univ Sherbrooke, Dept Civil Engn, LIRIDE Interdisciplinary Res Lab Sustainable Engn, Sherbrooke, PQ, Canada.</t>
  </si>
  <si>
    <t>bastien.roure@usherbrooke.ca; chirjiv.anand@usherbrooke.ca; veronique.bisaillon@usherbrooke.ca; ben.amor@usherbrooke.ca</t>
  </si>
  <si>
    <t>Anand, Chirjiv/W-7832-2019</t>
  </si>
  <si>
    <t>Amor, Ben/0000-0002-0389-5685</t>
  </si>
  <si>
    <t>10.1108/IJSHE-07-2017-0111</t>
  </si>
  <si>
    <t>FX4XE</t>
  </si>
  <si>
    <t>WOS:000426081200008</t>
  </si>
  <si>
    <t>Evolution of an interdisciplinary course in sustainability and design for environment</t>
  </si>
  <si>
    <t>design for environment; interdisciplinary pedagogy; sustainability; team projects</t>
  </si>
  <si>
    <t>A course in 'Sustainability and Design for Environment' has engaged engineering, science, architecture, forestry, business administration law and public policy students at the University of Washington since 1998. The course is divided into two distinct phases. Phase 1 constructs a Design for Environment (DFE) knowledge base in each individual student through lecture and homework assignments. Topics have evolved to include interactions between technology and the environment, design and other types of decision making, energy efficiency, environmental management for industrial processes, materials selection in product design, product delivery and use, product design for recovery and disassembly, environmental and cost metrics and implementation issues. Phase 2 further develops DFE knowledge through an interdisciplinary team project. Evolution of the team project has taken students from the development of a business plan, a streamlined 'Life Cycle Assessment', or disassembly process design for a company that will collect, refurbish, disassemble and recover postconsumer electronic materials to the development of a rating system for a product, process or activity of their choice based on, for example, the LEED Green Building Rating System, the US Environmental Protection Agency's Energy Star programme, or the US Department of Energy's Energy Guide programme. The five-fold growth in enrolment in the class that has occurred since its inception mirrors the growth in the number of environmentally focused courses and degree programmes on the campus. Co-listing the course in different units allows more students to use the course towards their degree and should ensure a continuing interdisciplinary mix of students.</t>
  </si>
  <si>
    <t>Univ Washington, Seattle, WA 98195 USA</t>
  </si>
  <si>
    <t>Cooper, JS (corresponding author), Univ Washington, Seattle, WA 98195 USA.</t>
  </si>
  <si>
    <t>cooper@me.washington.edu</t>
  </si>
  <si>
    <t>DUBLIN</t>
  </si>
  <si>
    <t>DUBLIN INST TECHNOLOGY, BOLTON ST, DUBLIN, IRELAND</t>
  </si>
  <si>
    <t>170DW</t>
  </si>
  <si>
    <t>WOS:000246643300012</t>
  </si>
  <si>
    <t>Perpignan, C; Robin, V; Baouch, Y; Eynard, B</t>
  </si>
  <si>
    <t>Perpignan, Catherine; Robin, Vincent; Baouch, Yacine; Eynard, Benoit</t>
  </si>
  <si>
    <t>Identification of contribution and lacks of the ecodesign education to the achievement of sustainability issues by analyzing the French education system</t>
  </si>
  <si>
    <t>AI EDAM-ARTIFICIAL INTELLIGENCE FOR ENGINEERING DESIGN ANALYSIS AND MANUFACTURING</t>
  </si>
  <si>
    <t>Ecodesign education and learning; knowledge engineering; sustainability</t>
  </si>
  <si>
    <t>ENGINEERING-EDUCATION; DESIGN; IMPLEMENTATION; COMPETENCES; CHALLENGES; MANAGEMENT; PROGRAM; TOOLS; LCA</t>
  </si>
  <si>
    <t>The sustainability concept is becoming ingrained in the international engineering community. The next generation of engineers has to be trained to appreciate economic, environmental, and societal impacts of its decisions, with an international perspective and at a local and global scale. The aim of this paper is to contribute to identifying the strengths and limits of current sustainability education practices to will be able to improve future decision-makers' and product designers' training. The first step of our research concerns the identification of knowledge, skills, attitudes, and values associated with sustainability and ecodesign to highlight what kind of engineers' competencies for sustainability have to be trained. Based on this identification, we examine the French education system from secondary school to university to study sustainability and ecodesign integration in different technological French curricula and practices. The objective is to estimate the effective place of sustainable development and ecodesign in the technological training courses. We analyze programs and complete our approach by observing teachers in their classrooms or by conducting interviews. Even if concepts, knowledge and skills related to ecodesign appear in many different programs, our study emphasizes that there is not a continuum between pre-secondary school, high school, and university. As a consequence, teachers have difficulties to understand the aims and the coherence of the program, and students are not really comfortable with the issues of sustainability and ecodesign. We propose to improve programs and practices by developing multidisciplinary curricula covering most of the sustainable issues and integrating best practices of international universities.</t>
  </si>
  <si>
    <t>[Perpignan, Catherine; Baouch, Yacine; Eynard, Benoit] Univ Technol Compiegne, Roberval Lab, UMR CNRS 6253, Ctr Pierre Guillaumat, BP 60319,Rue Docteur Schweitzer, F-60203 Compiegne, France; [Robin, Vincent] Univ Bordeaux, IMS Lab, UMR CNRS 5218, 351 Cours Liberat, F-33405 Talence, France</t>
  </si>
  <si>
    <t>Universite de Technologie de Compiegne; Universite de Bordeaux; Centre National de la Recherche Scientifique (CNRS)</t>
  </si>
  <si>
    <t>Robin, V (corresponding author), Univ Bordeaux, IMS Lab, UMR CNRS 5218, 351 Cours Liberat, F-33405 Talence, France.</t>
  </si>
  <si>
    <t>vincent.robin@u-bordeaux.fr</t>
  </si>
  <si>
    <t>Eynard, Benoit/ABB-8857-2021; ROBIN, Vincent/C-1674-2015</t>
  </si>
  <si>
    <t>ROBIN, Vincent/0000-0002-0351-9444</t>
  </si>
  <si>
    <t>CAMBRIDGE UNIV PRESS</t>
  </si>
  <si>
    <t>32 AVENUE OF THE AMERICAS, NEW YORK, NY 10013-2473 USA</t>
  </si>
  <si>
    <t>0890-0604</t>
  </si>
  <si>
    <t>1469-1760</t>
  </si>
  <si>
    <t>AI EDAM</t>
  </si>
  <si>
    <t>AI EDAM-Artif. Intell. Eng. Des. Anal. Manuf.</t>
  </si>
  <si>
    <t>PII S0890060419000465</t>
  </si>
  <si>
    <t>10.1017/S0890060419000465</t>
  </si>
  <si>
    <t>Computer Science, Artificial Intelligence; Computer Science, Interdisciplinary Applications; Engineering, Multidisciplinary; Engineering, Manufacturing</t>
  </si>
  <si>
    <t>LN1OD</t>
  </si>
  <si>
    <t>WOS:000532713900002</t>
  </si>
  <si>
    <t>Petre, MA; Bahrey, L; Levine, M; van Rensburg, A; Crawford, M; Matava, CT</t>
  </si>
  <si>
    <t>Petre, Maria-Alexandra; Bahrey, Lisa; Levine, Mark; van Rensburg, Adriaan; Crawford, Mark; Matava, Clyde T.</t>
  </si>
  <si>
    <t>Anesthesia environmental sustainability programs-a survey of Canadian department chiefs and residency program directors</t>
  </si>
  <si>
    <t>CANADIAN JOURNAL OF ANESTHESIA-JOURNAL CANADIEN D ANESTHESIE</t>
  </si>
  <si>
    <t>Introduction Anesthesia-related activities contribute to operating room waste impacting climate change. The aim of this study was to ascertain 1) the current existence and scope of department and education programs concerned with anesthesia green practice; and 2) perceived barriers to environmental sustainability efforts among Canadian anesthesia department chiefs and residency program directors. Methods Association of Canadian University Departments of Anesthesia-affiliated anesthesiology department chiefs (n= 113) were invited to complete an online survey ascertaining current efforts in, and barriers to, environmentally sustainable anesthesia practice. Similarly, Canadian anesthesiology residency program directors (n= 17) were invited to complete an online survey delineating current educational programs on environmental sustainability and identifying interest in, and barriers to, developing a Canada-wide curriculum. Results The response rates for department chiefs and program directors were 23% (26/113) and 41% (7/17), respectively. Department chiefs indicated that their departments participate in sustainability efforts such as donating medical equipment (65%) and recycling (58%). Despite interest in environmental sustainability, department chiefs identified inadequate funding (72%), lack of a mandate (64%), and inadequate knowledge (60%) as barriers to implementing environmentally sustainable practices. Only 29% of responding Canadian anesthesiology programs include environmental sustainability in their curriculum. Responding residency program directors believe residents would benefit from more teaching on the topic (86%) but identified barriers including a lack of faculty expertise (100%) and time constraints (71%). Respondents (71%) also indicated an interest in developing a Canadian curriculum on the topic. Conclusion Our results highlight current attitudes, gaps, and barriers to environmentally sustainable anesthesiology practice among departmental and educational leadership. Furthermore, this study identifies potential opportunities to develop cross-Canada collaborative educational programs in this field.</t>
  </si>
  <si>
    <t>[Petre, Maria-Alexandra] McGill Univ, Fac Med, Dept Anesthesia, Montreal, PQ, Canada; [Petre, Maria-Alexandra] Montreal Childrens Hosp, Dept Anesthesia, Montreal, PQ, Canada; [Bahrey, Lisa; Levine, Mark; van Rensburg, Adriaan; Crawford, Mark; Matava, Clyde T.] Univ Toronto, Fac Med, Dept Anesthesia, Toronto, ON, Canada; [Bahrey, Lisa; van Rensburg, Adriaan] Univ Hosp Network, Toronto Gen Hosp, Dept Anesthesia, Toronto, ON, Canada; [Levine, Mark; Crawford, Mark; Matava, Clyde T.] Hosp Sick Children, Dept Anesthesia &amp; Pain Med, 555 Univ Ave, Toronto, ON M5G 1X8, Canada</t>
  </si>
  <si>
    <t>McGill University; University of Toronto; University of Toronto; University Health Network Toronto; Toronto General Hospital; University of Toronto; Hospital for Sick Children (SickKids)</t>
  </si>
  <si>
    <t>Matava, CT (corresponding author), Univ Toronto, Fac Med, Dept Anesthesia, Toronto, ON, Canada.;Matava, CT (corresponding author), Hosp Sick Children, Dept Anesthesia &amp; Pain Med, 555 Univ Ave, Toronto, ON M5G 1X8, Canada.</t>
  </si>
  <si>
    <t>maria.petre@utoronto.ca; Clyde.matava@sickkids.ca</t>
  </si>
  <si>
    <t>Matava, Clyde/AAK-9531-2020</t>
  </si>
  <si>
    <t>0832-610X</t>
  </si>
  <si>
    <t>1496-8975</t>
  </si>
  <si>
    <t>CAN J ANESTH</t>
  </si>
  <si>
    <t>Can. J. Anesth.</t>
  </si>
  <si>
    <t>10.1007/s12630-020-01738-w</t>
  </si>
  <si>
    <t>JUN 2020</t>
  </si>
  <si>
    <t>Anesthesiology</t>
  </si>
  <si>
    <t>MW4SK</t>
  </si>
  <si>
    <t>WOS:000539901100001</t>
  </si>
  <si>
    <t>Ryan, EC; Dubrow, R; Sherman, JD</t>
  </si>
  <si>
    <t>Ryan, Emma C.; Dubrow, Robert; Sherman, Jodi D.</t>
  </si>
  <si>
    <t>Medical, nursing, and physician assistant student knowledge and attitudes toward climate change, pollution, and resource conservation in health care</t>
  </si>
  <si>
    <t>BMC MEDICAL EDUCATION</t>
  </si>
  <si>
    <t>Climate change; Pollution; Health care system; Medical student; Nursing student; Physician assistant student; Pollution prevention; Resource conservation</t>
  </si>
  <si>
    <t>Background Climate change and pollution generated by the health care sector impose significant public health burdens. This study aimed to assess medical, nursing and physician assistant student knowledge and attitudes regarding climate change, pollution from the health care sector, and responsibility for resource conservation within professional practice. Methods In February-March, 2018, medical, nursing, and physician assistant students at Yale University (1011 potential respondents) were sent a 17-question online Qualtrics survey. Data analysis included descriptive statistics, as well as Fisher's exact test and logistic regression to assess associations between variables of interest and the personal characteristics of gender, age, geographic place of origin, school, and year in school (among medical students). Results The response rate was 28% (280 respondents). 90% felt that physicians, nurses, and physician assistants have a responsibility to conserve resources and prevent pollution within their professional practice. 63% agreed or strongly agreed that the relationship between pollution, climate change, and health should be covered in the classroom and should be reinforced in the clinical setting. 57% preferred or strongly preferred reusable devices. 91% felt lack of time and production pressure, and 85% believed that lack of education on disease burden stemming from health care pollution, were barriers to taking responsibility for resource conservation and pollution prevention. Women and physician assistant students exhibited a greater commitment than men and medical students, respectively, to address pollution, climate change, and resource conservation in patient care and professional practice. Conclusion We found that health professional students are engaged with the concept of environmental stewardship in clinical practice and would like to see pollution, climate change, and health covered in their curriculum. In order for this education to be most impactful, more research and industry transparency regarding the environmental footprint of health care materials and specific clinician resource consumption patterns will be required.</t>
  </si>
  <si>
    <t>[Ryan, Emma C.] Yale Sch Publ Hlth, Environm Hlth Sci, New Haven, CT 06510 USA; [Dubrow, Robert] Yale Sch Publ Hlth, Environm Hlth Sci, Yale Ctr Climate Change &amp; Hlth, New Haven, CT USA; [Sherman, Jodi D.] Yale Sch Publ Hlth, Environm Hlth Sci, Yale Sch Med, Anesthesiol, New Haven, CT USA</t>
  </si>
  <si>
    <t>Yale University; Yale University; Yale University</t>
  </si>
  <si>
    <t>Ryan, EC (corresponding author), Yale Sch Publ Hlth, Environm Hlth Sci, New Haven, CT 06510 USA.</t>
  </si>
  <si>
    <t>emma_c.ryan@tufts.edu</t>
  </si>
  <si>
    <t>Ryan, Emma/0000-0002-9233-6139</t>
  </si>
  <si>
    <t>Overlook International Foundation</t>
  </si>
  <si>
    <t>Funding for the gift cards (five gift cards each worth $100) was provided by the Overlook International Foundation. No other funding was used.</t>
  </si>
  <si>
    <t>BMC</t>
  </si>
  <si>
    <t>CAMPUS, 4 CRINAN ST, LONDON N1 9XW, ENGLAND</t>
  </si>
  <si>
    <t>1472-6920</t>
  </si>
  <si>
    <t>BMC MED EDUC</t>
  </si>
  <si>
    <t>BMC Med. Educ.</t>
  </si>
  <si>
    <t>JUN 23</t>
  </si>
  <si>
    <t>10.1186/s12909-020-02099-0</t>
  </si>
  <si>
    <t>Education &amp; Educational Research; Education, Scientific Disciplines</t>
  </si>
  <si>
    <t>ME8CT</t>
  </si>
  <si>
    <t>WOS:000544881600001</t>
  </si>
  <si>
    <t>DuPont, B; Wisthoff, A</t>
  </si>
  <si>
    <t>DuPont, Bryony; Wisthoff, Addison</t>
  </si>
  <si>
    <t>EXPLORING THE RETENTION OF SUSTAINABLE DESIGN PRINCIPLES IN ENGINEERING PRACTICE THROUGH DESIGN EDUCATION</t>
  </si>
  <si>
    <t>INTERNATIONAL DESIGN ENGINEERING TECHNICAL CONFERENCES AND COMPUTERS AND INFORMATION IN ENGINEERING CONFERENCE, 2015, VOL 3</t>
  </si>
  <si>
    <t>ASME International Design Engineering Technical Conferences and Computers and Information in Engineering Conference</t>
  </si>
  <si>
    <t>AUG 02-05, 2015</t>
  </si>
  <si>
    <t>Boston, MA</t>
  </si>
  <si>
    <t>ASME, Design Engn Div,ASME, Comp &amp; Informat Engn Div</t>
  </si>
  <si>
    <t>The School of Mechanical, Industrial, and Manufacturing Engineering at Oregon State University is home to one of the largest academic Mechanical Design groups in the country. As a leader in undergraduate design education, we have been able to keep in touch with. a large group of mechanical design graduates, and as such are capable of assessing how students retain information learned in undergraduate coursework to see how this understanding is employed in real-world engineering practice. However, the principles governing the design of sustainable products and processes are relatively novel and are only now being integrated into the undergraduate and graduate mechanical design curriculum. It is our hypothesis that particular means of learning and understanding sustainable design - via lectures, homework assignments, design projects, and the use of various sustainability-related LCA tools will enable the highest retention of sustainable design understanding, and a higher likelihood that this sustainable design knowledge will be propagated into design practice in industry. Multiple curricular studies that explore dissemination and retention of sustainable design skills are being explored, including a junior-level introductory mechanical design course and a graduate level sustainable product development course. In the junior -level course, baseline sustainability knowledge is tested by allowing students to make sustainable design decisions by applying varied skill sets, including general principles, a list of sustainable design guidelines, and an innovative online survey (The GREEn Quiz). The graduate level course, which employs sustainable design principles within a larger product development architecture, will capitalize on more expert knowledge. Future work will also be discussed, including planned validation studies and curriculum improvements, as well as the means of quantifying the retention of sustainable design information.</t>
  </si>
  <si>
    <t>[DuPont, Bryony; Wisthoff, Addison] Oregon State Univ, Sch Mech Ind &amp; Mfg Engn, Design Engn Lab, Corvallis, OR 97331 USA</t>
  </si>
  <si>
    <t>Oregon State University</t>
  </si>
  <si>
    <t>DuPont, B (corresponding author), Oregon State Univ, Sch Mech Ind &amp; Mfg Engn, Design Engn Lab, Corvallis, OR 97331 USA.</t>
  </si>
  <si>
    <t>bryony.dupont@oregonstate.edu; wisthofa@onid.oregonstate.edu</t>
  </si>
  <si>
    <t>978-0-7918-5710-6</t>
  </si>
  <si>
    <t>V003T04A019</t>
  </si>
  <si>
    <t>Education, Scientific Disciplines; Engineering, Biomedical; Engineering, Mechanical; Transportation Science &amp; Technology</t>
  </si>
  <si>
    <t>Education &amp; Educational Research; Engineering; Transportation</t>
  </si>
  <si>
    <t>BF0YC</t>
  </si>
  <si>
    <t>WOS:000379883900067</t>
  </si>
  <si>
    <t>TS=(("life cycle assessment" OR "life cycle analysis" OR LCA OR "carbon footprint*")</t>
  </si>
  <si>
    <t xml:space="preserve">    AND ("higher education" OR university OR "post-secondary" OR tertiary)</t>
  </si>
  <si>
    <t xml:space="preserve">    AND (pedagog* OR "teaching approach*" OR "instructional design" OR curricul* OR ecopedagog*))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</si>
</sst>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3D31-A593-4686-B573-246605F1714E}">
  <dimension ref="A1:BT88"/>
  <sheetViews>
    <sheetView workbookViewId="0"/>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89</v>
      </c>
      <c r="AE2" t="s">
        <v>90</v>
      </c>
      <c r="AF2" t="s">
        <v>74</v>
      </c>
      <c r="AG2">
        <v>91</v>
      </c>
      <c r="AH2">
        <v>16</v>
      </c>
      <c r="AI2">
        <v>17</v>
      </c>
      <c r="AJ2">
        <v>10</v>
      </c>
      <c r="AK2">
        <v>54</v>
      </c>
      <c r="AL2" t="s">
        <v>91</v>
      </c>
      <c r="AM2" t="s">
        <v>92</v>
      </c>
      <c r="AN2" t="s">
        <v>93</v>
      </c>
      <c r="AO2" t="s">
        <v>94</v>
      </c>
      <c r="AP2" t="s">
        <v>95</v>
      </c>
      <c r="AQ2" t="s">
        <v>74</v>
      </c>
      <c r="AR2" t="s">
        <v>96</v>
      </c>
      <c r="AS2" t="s">
        <v>97</v>
      </c>
      <c r="AT2" t="s">
        <v>98</v>
      </c>
      <c r="AU2">
        <v>2021</v>
      </c>
      <c r="AV2">
        <v>26</v>
      </c>
      <c r="AW2">
        <v>3</v>
      </c>
      <c r="AX2" t="s">
        <v>74</v>
      </c>
      <c r="AY2" t="s">
        <v>74</v>
      </c>
      <c r="AZ2" t="s">
        <v>74</v>
      </c>
      <c r="BA2" t="s">
        <v>74</v>
      </c>
      <c r="BB2">
        <v>511</v>
      </c>
      <c r="BC2">
        <v>527</v>
      </c>
      <c r="BD2" t="s">
        <v>74</v>
      </c>
      <c r="BE2" t="s">
        <v>99</v>
      </c>
      <c r="BF2" t="str">
        <f>HYPERLINK("http://dx.doi.org/10.1007/s11367-020-01844-3","http://dx.doi.org/10.1007/s11367-020-01844-3")</f>
        <v>http://dx.doi.org/10.1007/s11367-020-01844-3</v>
      </c>
      <c r="BG2" t="s">
        <v>74</v>
      </c>
      <c r="BH2" t="s">
        <v>100</v>
      </c>
      <c r="BI2">
        <v>17</v>
      </c>
      <c r="BJ2" t="s">
        <v>101</v>
      </c>
      <c r="BK2" t="s">
        <v>102</v>
      </c>
      <c r="BL2" t="s">
        <v>103</v>
      </c>
      <c r="BM2" t="s">
        <v>104</v>
      </c>
      <c r="BN2">
        <v>33349738</v>
      </c>
      <c r="BO2" t="s">
        <v>105</v>
      </c>
      <c r="BP2" t="s">
        <v>74</v>
      </c>
      <c r="BQ2" t="s">
        <v>74</v>
      </c>
      <c r="BR2" t="s">
        <v>106</v>
      </c>
      <c r="BS2" t="s">
        <v>107</v>
      </c>
      <c r="BT2" t="str">
        <f>HYPERLINK("https%3A%2F%2Fwww.webofscience.com%2Fwos%2Fwoscc%2Ffull-record%2FWOS:000599786900001","View Full Record in Web of Science")</f>
        <v>View Full Record in Web of Science</v>
      </c>
    </row>
    <row r="3" spans="1:72" x14ac:dyDescent="0.2">
      <c r="A3" t="s">
        <v>108</v>
      </c>
      <c r="B3" t="s">
        <v>109</v>
      </c>
      <c r="C3" t="s">
        <v>74</v>
      </c>
      <c r="D3" t="s">
        <v>110</v>
      </c>
      <c r="E3" t="s">
        <v>74</v>
      </c>
      <c r="F3" t="s">
        <v>111</v>
      </c>
      <c r="G3" t="s">
        <v>74</v>
      </c>
      <c r="H3" t="s">
        <v>74</v>
      </c>
      <c r="I3" t="s">
        <v>112</v>
      </c>
      <c r="J3" t="s">
        <v>113</v>
      </c>
      <c r="K3" t="s">
        <v>114</v>
      </c>
      <c r="L3" t="s">
        <v>74</v>
      </c>
      <c r="M3" t="s">
        <v>78</v>
      </c>
      <c r="N3" t="s">
        <v>115</v>
      </c>
      <c r="O3" t="s">
        <v>116</v>
      </c>
      <c r="P3" t="s">
        <v>117</v>
      </c>
      <c r="Q3" t="s">
        <v>118</v>
      </c>
      <c r="R3" t="s">
        <v>119</v>
      </c>
      <c r="S3" t="s">
        <v>120</v>
      </c>
      <c r="T3" t="s">
        <v>121</v>
      </c>
      <c r="U3" t="s">
        <v>74</v>
      </c>
      <c r="V3" t="s">
        <v>122</v>
      </c>
      <c r="W3" t="s">
        <v>123</v>
      </c>
      <c r="X3" t="s">
        <v>124</v>
      </c>
      <c r="Y3" t="s">
        <v>125</v>
      </c>
      <c r="Z3" t="s">
        <v>126</v>
      </c>
      <c r="AA3" t="s">
        <v>74</v>
      </c>
      <c r="AB3" t="s">
        <v>127</v>
      </c>
      <c r="AC3" t="s">
        <v>128</v>
      </c>
      <c r="AD3" t="s">
        <v>128</v>
      </c>
      <c r="AE3" t="s">
        <v>129</v>
      </c>
      <c r="AF3" t="s">
        <v>74</v>
      </c>
      <c r="AG3">
        <v>4</v>
      </c>
      <c r="AH3">
        <v>0</v>
      </c>
      <c r="AI3">
        <v>0</v>
      </c>
      <c r="AJ3">
        <v>0</v>
      </c>
      <c r="AK3">
        <v>0</v>
      </c>
      <c r="AL3" t="s">
        <v>130</v>
      </c>
      <c r="AM3" t="s">
        <v>131</v>
      </c>
      <c r="AN3" t="s">
        <v>132</v>
      </c>
      <c r="AO3" t="s">
        <v>133</v>
      </c>
      <c r="AP3" t="s">
        <v>74</v>
      </c>
      <c r="AQ3" t="s">
        <v>134</v>
      </c>
      <c r="AR3" t="s">
        <v>135</v>
      </c>
      <c r="AS3" t="s">
        <v>74</v>
      </c>
      <c r="AT3" t="s">
        <v>74</v>
      </c>
      <c r="AU3">
        <v>2011</v>
      </c>
      <c r="AV3" t="s">
        <v>74</v>
      </c>
      <c r="AW3" t="s">
        <v>74</v>
      </c>
      <c r="AX3" t="s">
        <v>74</v>
      </c>
      <c r="AY3" t="s">
        <v>74</v>
      </c>
      <c r="AZ3" t="s">
        <v>74</v>
      </c>
      <c r="BA3" t="s">
        <v>74</v>
      </c>
      <c r="BB3">
        <v>355</v>
      </c>
      <c r="BC3">
        <v>359</v>
      </c>
      <c r="BD3" t="s">
        <v>74</v>
      </c>
      <c r="BE3" t="s">
        <v>74</v>
      </c>
      <c r="BF3" t="s">
        <v>74</v>
      </c>
      <c r="BG3" t="s">
        <v>74</v>
      </c>
      <c r="BH3" t="s">
        <v>74</v>
      </c>
      <c r="BI3">
        <v>5</v>
      </c>
      <c r="BJ3" t="s">
        <v>136</v>
      </c>
      <c r="BK3" t="s">
        <v>137</v>
      </c>
      <c r="BL3" t="s">
        <v>138</v>
      </c>
      <c r="BM3" t="s">
        <v>139</v>
      </c>
      <c r="BN3" t="s">
        <v>74</v>
      </c>
      <c r="BO3" t="s">
        <v>74</v>
      </c>
      <c r="BP3" t="s">
        <v>74</v>
      </c>
      <c r="BQ3" t="s">
        <v>74</v>
      </c>
      <c r="BR3" t="s">
        <v>106</v>
      </c>
      <c r="BS3" t="s">
        <v>140</v>
      </c>
      <c r="BT3" t="str">
        <f>HYPERLINK("https%3A%2F%2Fwww.webofscience.com%2Fwos%2Fwoscc%2Ffull-record%2FWOS:000393011100072","View Full Record in Web of Science")</f>
        <v>View Full Record in Web of Science</v>
      </c>
    </row>
    <row r="4" spans="1:72" x14ac:dyDescent="0.2">
      <c r="A4" t="s">
        <v>72</v>
      </c>
      <c r="B4" t="s">
        <v>141</v>
      </c>
      <c r="C4" t="s">
        <v>74</v>
      </c>
      <c r="D4" t="s">
        <v>74</v>
      </c>
      <c r="E4" t="s">
        <v>74</v>
      </c>
      <c r="F4" t="s">
        <v>142</v>
      </c>
      <c r="G4" t="s">
        <v>74</v>
      </c>
      <c r="H4" t="s">
        <v>74</v>
      </c>
      <c r="I4" t="s">
        <v>143</v>
      </c>
      <c r="J4" t="s">
        <v>144</v>
      </c>
      <c r="K4" t="s">
        <v>74</v>
      </c>
      <c r="L4" t="s">
        <v>74</v>
      </c>
      <c r="M4" t="s">
        <v>78</v>
      </c>
      <c r="N4" t="s">
        <v>79</v>
      </c>
      <c r="O4" t="s">
        <v>74</v>
      </c>
      <c r="P4" t="s">
        <v>74</v>
      </c>
      <c r="Q4" t="s">
        <v>74</v>
      </c>
      <c r="R4" t="s">
        <v>74</v>
      </c>
      <c r="S4" t="s">
        <v>74</v>
      </c>
      <c r="T4" t="s">
        <v>145</v>
      </c>
      <c r="U4" t="s">
        <v>146</v>
      </c>
      <c r="V4" t="s">
        <v>147</v>
      </c>
      <c r="W4" t="s">
        <v>148</v>
      </c>
      <c r="X4" t="s">
        <v>149</v>
      </c>
      <c r="Y4" t="s">
        <v>150</v>
      </c>
      <c r="Z4" t="s">
        <v>151</v>
      </c>
      <c r="AA4" t="s">
        <v>152</v>
      </c>
      <c r="AB4" t="s">
        <v>74</v>
      </c>
      <c r="AC4" t="s">
        <v>153</v>
      </c>
      <c r="AD4" t="s">
        <v>154</v>
      </c>
      <c r="AE4" t="s">
        <v>155</v>
      </c>
      <c r="AF4" t="s">
        <v>74</v>
      </c>
      <c r="AG4">
        <v>38</v>
      </c>
      <c r="AH4">
        <v>2</v>
      </c>
      <c r="AI4">
        <v>2</v>
      </c>
      <c r="AJ4">
        <v>2</v>
      </c>
      <c r="AK4">
        <v>24</v>
      </c>
      <c r="AL4" t="s">
        <v>156</v>
      </c>
      <c r="AM4" t="s">
        <v>157</v>
      </c>
      <c r="AN4" t="s">
        <v>158</v>
      </c>
      <c r="AO4" t="s">
        <v>159</v>
      </c>
      <c r="AP4" t="s">
        <v>74</v>
      </c>
      <c r="AQ4" t="s">
        <v>74</v>
      </c>
      <c r="AR4" t="s">
        <v>160</v>
      </c>
      <c r="AS4" t="s">
        <v>161</v>
      </c>
      <c r="AT4" t="s">
        <v>74</v>
      </c>
      <c r="AU4">
        <v>2021</v>
      </c>
      <c r="AV4">
        <v>37</v>
      </c>
      <c r="AW4">
        <v>4</v>
      </c>
      <c r="AX4" t="s">
        <v>74</v>
      </c>
      <c r="AY4" t="s">
        <v>74</v>
      </c>
      <c r="AZ4" t="s">
        <v>74</v>
      </c>
      <c r="BA4" t="s">
        <v>74</v>
      </c>
      <c r="BB4">
        <v>1108</v>
      </c>
      <c r="BC4">
        <v>1120</v>
      </c>
      <c r="BD4" t="s">
        <v>74</v>
      </c>
      <c r="BE4" t="s">
        <v>74</v>
      </c>
      <c r="BF4" t="s">
        <v>74</v>
      </c>
      <c r="BG4" t="s">
        <v>74</v>
      </c>
      <c r="BH4" t="s">
        <v>74</v>
      </c>
      <c r="BI4">
        <v>13</v>
      </c>
      <c r="BJ4" t="s">
        <v>162</v>
      </c>
      <c r="BK4" t="s">
        <v>163</v>
      </c>
      <c r="BL4" t="s">
        <v>164</v>
      </c>
      <c r="BM4" t="s">
        <v>165</v>
      </c>
      <c r="BN4" t="s">
        <v>74</v>
      </c>
      <c r="BO4" t="s">
        <v>74</v>
      </c>
      <c r="BP4" t="s">
        <v>74</v>
      </c>
      <c r="BQ4" t="s">
        <v>74</v>
      </c>
      <c r="BR4" t="s">
        <v>106</v>
      </c>
      <c r="BS4" t="s">
        <v>166</v>
      </c>
      <c r="BT4" t="str">
        <f>HYPERLINK("https%3A%2F%2Fwww.webofscience.com%2Fwos%2Fwoscc%2Ffull-record%2FWOS:000663330400021","View Full Record in Web of Science")</f>
        <v>View Full Record in Web of Science</v>
      </c>
    </row>
    <row r="5" spans="1:72" x14ac:dyDescent="0.2">
      <c r="A5" t="s">
        <v>72</v>
      </c>
      <c r="B5" t="s">
        <v>167</v>
      </c>
      <c r="C5" t="s">
        <v>74</v>
      </c>
      <c r="D5" t="s">
        <v>74</v>
      </c>
      <c r="E5" t="s">
        <v>74</v>
      </c>
      <c r="F5" t="s">
        <v>168</v>
      </c>
      <c r="G5" t="s">
        <v>74</v>
      </c>
      <c r="H5" t="s">
        <v>74</v>
      </c>
      <c r="I5" t="s">
        <v>169</v>
      </c>
      <c r="J5" t="s">
        <v>170</v>
      </c>
      <c r="K5" t="s">
        <v>74</v>
      </c>
      <c r="L5" t="s">
        <v>74</v>
      </c>
      <c r="M5" t="s">
        <v>78</v>
      </c>
      <c r="N5" t="s">
        <v>79</v>
      </c>
      <c r="O5" t="s">
        <v>74</v>
      </c>
      <c r="P5" t="s">
        <v>74</v>
      </c>
      <c r="Q5" t="s">
        <v>74</v>
      </c>
      <c r="R5" t="s">
        <v>74</v>
      </c>
      <c r="S5" t="s">
        <v>74</v>
      </c>
      <c r="T5" t="s">
        <v>171</v>
      </c>
      <c r="U5" t="s">
        <v>172</v>
      </c>
      <c r="V5" t="s">
        <v>173</v>
      </c>
      <c r="W5" t="s">
        <v>174</v>
      </c>
      <c r="X5" t="s">
        <v>175</v>
      </c>
      <c r="Y5" t="s">
        <v>176</v>
      </c>
      <c r="Z5" t="s">
        <v>177</v>
      </c>
      <c r="AA5" t="s">
        <v>178</v>
      </c>
      <c r="AB5" t="s">
        <v>179</v>
      </c>
      <c r="AC5" t="s">
        <v>74</v>
      </c>
      <c r="AD5" t="s">
        <v>74</v>
      </c>
      <c r="AE5" t="s">
        <v>74</v>
      </c>
      <c r="AF5" t="s">
        <v>74</v>
      </c>
      <c r="AG5">
        <v>75</v>
      </c>
      <c r="AH5">
        <v>2</v>
      </c>
      <c r="AI5">
        <v>2</v>
      </c>
      <c r="AJ5">
        <v>1</v>
      </c>
      <c r="AK5">
        <v>15</v>
      </c>
      <c r="AL5" t="s">
        <v>180</v>
      </c>
      <c r="AM5" t="s">
        <v>181</v>
      </c>
      <c r="AN5" t="s">
        <v>182</v>
      </c>
      <c r="AO5" t="s">
        <v>183</v>
      </c>
      <c r="AP5" t="s">
        <v>184</v>
      </c>
      <c r="AQ5" t="s">
        <v>74</v>
      </c>
      <c r="AR5" t="s">
        <v>185</v>
      </c>
      <c r="AS5" t="s">
        <v>186</v>
      </c>
      <c r="AT5" t="s">
        <v>187</v>
      </c>
      <c r="AU5">
        <v>2019</v>
      </c>
      <c r="AV5">
        <v>33</v>
      </c>
      <c r="AW5">
        <v>3</v>
      </c>
      <c r="AX5" t="s">
        <v>74</v>
      </c>
      <c r="AY5" t="s">
        <v>74</v>
      </c>
      <c r="AZ5" t="s">
        <v>74</v>
      </c>
      <c r="BA5" t="s">
        <v>74</v>
      </c>
      <c r="BB5">
        <v>186</v>
      </c>
      <c r="BC5">
        <v>197</v>
      </c>
      <c r="BD5" t="s">
        <v>74</v>
      </c>
      <c r="BE5" t="s">
        <v>188</v>
      </c>
      <c r="BF5" t="str">
        <f>HYPERLINK("http://dx.doi.org/10.1177/0950422219825985","http://dx.doi.org/10.1177/0950422219825985")</f>
        <v>http://dx.doi.org/10.1177/0950422219825985</v>
      </c>
      <c r="BG5" t="s">
        <v>74</v>
      </c>
      <c r="BH5" t="s">
        <v>74</v>
      </c>
      <c r="BI5">
        <v>12</v>
      </c>
      <c r="BJ5" t="s">
        <v>189</v>
      </c>
      <c r="BK5" t="s">
        <v>190</v>
      </c>
      <c r="BL5" t="s">
        <v>189</v>
      </c>
      <c r="BM5" t="s">
        <v>191</v>
      </c>
      <c r="BN5" t="s">
        <v>74</v>
      </c>
      <c r="BO5" t="s">
        <v>192</v>
      </c>
      <c r="BP5" t="s">
        <v>74</v>
      </c>
      <c r="BQ5" t="s">
        <v>74</v>
      </c>
      <c r="BR5" t="s">
        <v>106</v>
      </c>
      <c r="BS5" t="s">
        <v>193</v>
      </c>
      <c r="BT5" t="str">
        <f>HYPERLINK("https%3A%2F%2Fwww.webofscience.com%2Fwos%2Fwoscc%2Ffull-record%2FWOS:000468799800005","View Full Record in Web of Science")</f>
        <v>View Full Record in Web of Science</v>
      </c>
    </row>
    <row r="6" spans="1:72" x14ac:dyDescent="0.2">
      <c r="A6" t="s">
        <v>72</v>
      </c>
      <c r="B6" t="s">
        <v>194</v>
      </c>
      <c r="C6" t="s">
        <v>74</v>
      </c>
      <c r="D6" t="s">
        <v>74</v>
      </c>
      <c r="E6" t="s">
        <v>74</v>
      </c>
      <c r="F6" t="s">
        <v>195</v>
      </c>
      <c r="G6" t="s">
        <v>74</v>
      </c>
      <c r="H6" t="s">
        <v>74</v>
      </c>
      <c r="I6" t="s">
        <v>196</v>
      </c>
      <c r="J6" t="s">
        <v>197</v>
      </c>
      <c r="K6" t="s">
        <v>74</v>
      </c>
      <c r="L6" t="s">
        <v>74</v>
      </c>
      <c r="M6" t="s">
        <v>78</v>
      </c>
      <c r="N6" t="s">
        <v>79</v>
      </c>
      <c r="O6" t="s">
        <v>74</v>
      </c>
      <c r="P6" t="s">
        <v>74</v>
      </c>
      <c r="Q6" t="s">
        <v>74</v>
      </c>
      <c r="R6" t="s">
        <v>74</v>
      </c>
      <c r="S6" t="s">
        <v>74</v>
      </c>
      <c r="T6" t="s">
        <v>198</v>
      </c>
      <c r="U6" t="s">
        <v>199</v>
      </c>
      <c r="V6" t="s">
        <v>200</v>
      </c>
      <c r="W6" t="s">
        <v>201</v>
      </c>
      <c r="X6" t="s">
        <v>202</v>
      </c>
      <c r="Y6" t="s">
        <v>203</v>
      </c>
      <c r="Z6" t="s">
        <v>204</v>
      </c>
      <c r="AA6" t="s">
        <v>205</v>
      </c>
      <c r="AB6" t="s">
        <v>206</v>
      </c>
      <c r="AC6" t="s">
        <v>74</v>
      </c>
      <c r="AD6" t="s">
        <v>74</v>
      </c>
      <c r="AE6" t="s">
        <v>74</v>
      </c>
      <c r="AF6" t="s">
        <v>74</v>
      </c>
      <c r="AG6">
        <v>70</v>
      </c>
      <c r="AH6">
        <v>23</v>
      </c>
      <c r="AI6">
        <v>23</v>
      </c>
      <c r="AJ6">
        <v>2</v>
      </c>
      <c r="AK6">
        <v>63</v>
      </c>
      <c r="AL6" t="s">
        <v>207</v>
      </c>
      <c r="AM6" t="s">
        <v>208</v>
      </c>
      <c r="AN6" t="s">
        <v>209</v>
      </c>
      <c r="AO6" t="s">
        <v>210</v>
      </c>
      <c r="AP6" t="s">
        <v>211</v>
      </c>
      <c r="AQ6" t="s">
        <v>74</v>
      </c>
      <c r="AR6" t="s">
        <v>212</v>
      </c>
      <c r="AS6" t="s">
        <v>213</v>
      </c>
      <c r="AT6" t="s">
        <v>214</v>
      </c>
      <c r="AU6">
        <v>2020</v>
      </c>
      <c r="AV6">
        <v>242</v>
      </c>
      <c r="AW6" t="s">
        <v>74</v>
      </c>
      <c r="AX6" t="s">
        <v>74</v>
      </c>
      <c r="AY6" t="s">
        <v>74</v>
      </c>
      <c r="AZ6" t="s">
        <v>74</v>
      </c>
      <c r="BA6" t="s">
        <v>74</v>
      </c>
      <c r="BB6" t="s">
        <v>74</v>
      </c>
      <c r="BC6" t="s">
        <v>74</v>
      </c>
      <c r="BD6">
        <v>118424</v>
      </c>
      <c r="BE6" t="s">
        <v>215</v>
      </c>
      <c r="BF6" t="str">
        <f>HYPERLINK("http://dx.doi.org/10.1016/j.jclepro.2019.118424","http://dx.doi.org/10.1016/j.jclepro.2019.118424")</f>
        <v>http://dx.doi.org/10.1016/j.jclepro.2019.118424</v>
      </c>
      <c r="BG6" t="s">
        <v>74</v>
      </c>
      <c r="BH6" t="s">
        <v>74</v>
      </c>
      <c r="BI6">
        <v>15</v>
      </c>
      <c r="BJ6" t="s">
        <v>216</v>
      </c>
      <c r="BK6" t="s">
        <v>102</v>
      </c>
      <c r="BL6" t="s">
        <v>217</v>
      </c>
      <c r="BM6" t="s">
        <v>218</v>
      </c>
      <c r="BN6" t="s">
        <v>74</v>
      </c>
      <c r="BO6" t="s">
        <v>74</v>
      </c>
      <c r="BP6" t="s">
        <v>74</v>
      </c>
      <c r="BQ6" t="s">
        <v>74</v>
      </c>
      <c r="BR6" t="s">
        <v>106</v>
      </c>
      <c r="BS6" t="s">
        <v>219</v>
      </c>
      <c r="BT6" t="str">
        <f>HYPERLINK("https%3A%2F%2Fwww.webofscience.com%2Fwos%2Fwoscc%2Ffull-record%2FWOS:000491240100044","View Full Record in Web of Science")</f>
        <v>View Full Record in Web of Science</v>
      </c>
    </row>
    <row r="7" spans="1:72" x14ac:dyDescent="0.2">
      <c r="A7" t="s">
        <v>108</v>
      </c>
      <c r="B7" t="s">
        <v>220</v>
      </c>
      <c r="C7" t="s">
        <v>74</v>
      </c>
      <c r="D7" t="s">
        <v>74</v>
      </c>
      <c r="E7" t="s">
        <v>221</v>
      </c>
      <c r="F7" t="s">
        <v>222</v>
      </c>
      <c r="G7" t="s">
        <v>74</v>
      </c>
      <c r="H7" t="s">
        <v>74</v>
      </c>
      <c r="I7" t="s">
        <v>223</v>
      </c>
      <c r="J7" t="s">
        <v>224</v>
      </c>
      <c r="K7" t="s">
        <v>225</v>
      </c>
      <c r="L7" t="s">
        <v>74</v>
      </c>
      <c r="M7" t="s">
        <v>78</v>
      </c>
      <c r="N7" t="s">
        <v>115</v>
      </c>
      <c r="O7" t="s">
        <v>226</v>
      </c>
      <c r="P7" t="s">
        <v>227</v>
      </c>
      <c r="Q7" t="s">
        <v>228</v>
      </c>
      <c r="R7" t="s">
        <v>221</v>
      </c>
      <c r="S7" t="s">
        <v>74</v>
      </c>
      <c r="T7" t="s">
        <v>74</v>
      </c>
      <c r="U7" t="s">
        <v>74</v>
      </c>
      <c r="V7" t="s">
        <v>229</v>
      </c>
      <c r="W7" t="s">
        <v>230</v>
      </c>
      <c r="X7" t="s">
        <v>231</v>
      </c>
      <c r="Y7" t="s">
        <v>232</v>
      </c>
      <c r="Z7" t="s">
        <v>74</v>
      </c>
      <c r="AA7" t="s">
        <v>74</v>
      </c>
      <c r="AB7" t="s">
        <v>233</v>
      </c>
      <c r="AC7" t="s">
        <v>74</v>
      </c>
      <c r="AD7" t="s">
        <v>74</v>
      </c>
      <c r="AE7" t="s">
        <v>74</v>
      </c>
      <c r="AF7" t="s">
        <v>74</v>
      </c>
      <c r="AG7">
        <v>4</v>
      </c>
      <c r="AH7">
        <v>0</v>
      </c>
      <c r="AI7">
        <v>0</v>
      </c>
      <c r="AJ7">
        <v>0</v>
      </c>
      <c r="AK7">
        <v>0</v>
      </c>
      <c r="AL7" t="s">
        <v>234</v>
      </c>
      <c r="AM7" t="s">
        <v>235</v>
      </c>
      <c r="AN7" t="s">
        <v>236</v>
      </c>
      <c r="AO7" t="s">
        <v>237</v>
      </c>
      <c r="AP7" t="s">
        <v>74</v>
      </c>
      <c r="AQ7" t="s">
        <v>74</v>
      </c>
      <c r="AR7" t="s">
        <v>238</v>
      </c>
      <c r="AS7" t="s">
        <v>74</v>
      </c>
      <c r="AT7" t="s">
        <v>74</v>
      </c>
      <c r="AU7">
        <v>2011</v>
      </c>
      <c r="AV7" t="s">
        <v>74</v>
      </c>
      <c r="AW7" t="s">
        <v>74</v>
      </c>
      <c r="AX7" t="s">
        <v>74</v>
      </c>
      <c r="AY7" t="s">
        <v>74</v>
      </c>
      <c r="AZ7" t="s">
        <v>74</v>
      </c>
      <c r="BA7" t="s">
        <v>74</v>
      </c>
      <c r="BB7" t="s">
        <v>74</v>
      </c>
      <c r="BC7" t="s">
        <v>74</v>
      </c>
      <c r="BD7" t="s">
        <v>74</v>
      </c>
      <c r="BE7" t="s">
        <v>74</v>
      </c>
      <c r="BF7" t="s">
        <v>74</v>
      </c>
      <c r="BG7" t="s">
        <v>74</v>
      </c>
      <c r="BH7" t="s">
        <v>74</v>
      </c>
      <c r="BI7">
        <v>7</v>
      </c>
      <c r="BJ7" t="s">
        <v>239</v>
      </c>
      <c r="BK7" t="s">
        <v>240</v>
      </c>
      <c r="BL7" t="s">
        <v>164</v>
      </c>
      <c r="BM7" t="s">
        <v>241</v>
      </c>
      <c r="BN7" t="s">
        <v>74</v>
      </c>
      <c r="BO7" t="s">
        <v>74</v>
      </c>
      <c r="BP7" t="s">
        <v>74</v>
      </c>
      <c r="BQ7" t="s">
        <v>74</v>
      </c>
      <c r="BR7" t="s">
        <v>106</v>
      </c>
      <c r="BS7" t="s">
        <v>242</v>
      </c>
      <c r="BT7" t="str">
        <f>HYPERLINK("https%3A%2F%2Fwww.webofscience.com%2Fwos%2Fwoscc%2Ffull-record%2FWOS:000378522707022","View Full Record in Web of Science")</f>
        <v>View Full Record in Web of Science</v>
      </c>
    </row>
    <row r="8" spans="1:72" x14ac:dyDescent="0.2">
      <c r="A8" t="s">
        <v>72</v>
      </c>
      <c r="B8" t="s">
        <v>243</v>
      </c>
      <c r="C8" t="s">
        <v>74</v>
      </c>
      <c r="D8" t="s">
        <v>74</v>
      </c>
      <c r="E8" t="s">
        <v>74</v>
      </c>
      <c r="F8" t="s">
        <v>244</v>
      </c>
      <c r="G8" t="s">
        <v>74</v>
      </c>
      <c r="H8" t="s">
        <v>74</v>
      </c>
      <c r="I8" t="s">
        <v>245</v>
      </c>
      <c r="J8" t="s">
        <v>246</v>
      </c>
      <c r="K8" t="s">
        <v>74</v>
      </c>
      <c r="L8" t="s">
        <v>74</v>
      </c>
      <c r="M8" t="s">
        <v>78</v>
      </c>
      <c r="N8" t="s">
        <v>79</v>
      </c>
      <c r="O8" t="s">
        <v>74</v>
      </c>
      <c r="P8" t="s">
        <v>74</v>
      </c>
      <c r="Q8" t="s">
        <v>74</v>
      </c>
      <c r="R8" t="s">
        <v>74</v>
      </c>
      <c r="S8" t="s">
        <v>74</v>
      </c>
      <c r="T8" t="s">
        <v>247</v>
      </c>
      <c r="U8" t="s">
        <v>74</v>
      </c>
      <c r="V8" t="s">
        <v>248</v>
      </c>
      <c r="W8" t="s">
        <v>249</v>
      </c>
      <c r="X8" t="s">
        <v>250</v>
      </c>
      <c r="Y8" t="s">
        <v>251</v>
      </c>
      <c r="Z8" t="s">
        <v>252</v>
      </c>
      <c r="AA8" t="s">
        <v>74</v>
      </c>
      <c r="AB8" t="s">
        <v>74</v>
      </c>
      <c r="AC8" t="s">
        <v>74</v>
      </c>
      <c r="AD8" t="s">
        <v>74</v>
      </c>
      <c r="AE8" t="s">
        <v>74</v>
      </c>
      <c r="AF8" t="s">
        <v>74</v>
      </c>
      <c r="AG8">
        <v>22</v>
      </c>
      <c r="AH8">
        <v>47</v>
      </c>
      <c r="AI8">
        <v>51</v>
      </c>
      <c r="AJ8">
        <v>2</v>
      </c>
      <c r="AK8">
        <v>71</v>
      </c>
      <c r="AL8" t="s">
        <v>253</v>
      </c>
      <c r="AM8" t="s">
        <v>254</v>
      </c>
      <c r="AN8" t="s">
        <v>255</v>
      </c>
      <c r="AO8" t="s">
        <v>256</v>
      </c>
      <c r="AP8" t="s">
        <v>74</v>
      </c>
      <c r="AQ8" t="s">
        <v>74</v>
      </c>
      <c r="AR8" t="s">
        <v>257</v>
      </c>
      <c r="AS8" t="s">
        <v>258</v>
      </c>
      <c r="AT8" t="s">
        <v>259</v>
      </c>
      <c r="AU8">
        <v>2011</v>
      </c>
      <c r="AV8">
        <v>22</v>
      </c>
      <c r="AW8">
        <v>2</v>
      </c>
      <c r="AX8" t="s">
        <v>74</v>
      </c>
      <c r="AY8" t="s">
        <v>74</v>
      </c>
      <c r="AZ8" t="s">
        <v>74</v>
      </c>
      <c r="BA8" t="s">
        <v>74</v>
      </c>
      <c r="BB8">
        <v>2</v>
      </c>
      <c r="BC8">
        <v>12</v>
      </c>
      <c r="BD8" t="s">
        <v>74</v>
      </c>
      <c r="BE8" t="s">
        <v>74</v>
      </c>
      <c r="BF8" t="s">
        <v>74</v>
      </c>
      <c r="BG8" t="s">
        <v>74</v>
      </c>
      <c r="BH8" t="s">
        <v>74</v>
      </c>
      <c r="BI8">
        <v>11</v>
      </c>
      <c r="BJ8" t="s">
        <v>260</v>
      </c>
      <c r="BK8" t="s">
        <v>163</v>
      </c>
      <c r="BL8" t="s">
        <v>260</v>
      </c>
      <c r="BM8" t="s">
        <v>261</v>
      </c>
      <c r="BN8" t="s">
        <v>74</v>
      </c>
      <c r="BO8" t="s">
        <v>74</v>
      </c>
      <c r="BP8" t="s">
        <v>74</v>
      </c>
      <c r="BQ8" t="s">
        <v>74</v>
      </c>
      <c r="BR8" t="s">
        <v>106</v>
      </c>
      <c r="BS8" t="s">
        <v>262</v>
      </c>
      <c r="BT8" t="str">
        <f>HYPERLINK("https%3A%2F%2Fwww.webofscience.com%2Fwos%2Fwoscc%2Ffull-record%2FWOS:000293726300001","View Full Record in Web of Science")</f>
        <v>View Full Record in Web of Science</v>
      </c>
    </row>
    <row r="9" spans="1:72" x14ac:dyDescent="0.2">
      <c r="A9" t="s">
        <v>72</v>
      </c>
      <c r="B9" t="s">
        <v>263</v>
      </c>
      <c r="C9" t="s">
        <v>74</v>
      </c>
      <c r="D9" t="s">
        <v>74</v>
      </c>
      <c r="E9" t="s">
        <v>74</v>
      </c>
      <c r="F9" t="s">
        <v>264</v>
      </c>
      <c r="G9" t="s">
        <v>74</v>
      </c>
      <c r="H9" t="s">
        <v>74</v>
      </c>
      <c r="I9" t="s">
        <v>265</v>
      </c>
      <c r="J9" t="s">
        <v>266</v>
      </c>
      <c r="K9" t="s">
        <v>74</v>
      </c>
      <c r="L9" t="s">
        <v>74</v>
      </c>
      <c r="M9" t="s">
        <v>78</v>
      </c>
      <c r="N9" t="s">
        <v>79</v>
      </c>
      <c r="O9" t="s">
        <v>74</v>
      </c>
      <c r="P9" t="s">
        <v>74</v>
      </c>
      <c r="Q9" t="s">
        <v>74</v>
      </c>
      <c r="R9" t="s">
        <v>74</v>
      </c>
      <c r="S9" t="s">
        <v>74</v>
      </c>
      <c r="T9" t="s">
        <v>267</v>
      </c>
      <c r="U9" t="s">
        <v>268</v>
      </c>
      <c r="V9" t="s">
        <v>269</v>
      </c>
      <c r="W9" t="s">
        <v>270</v>
      </c>
      <c r="X9" t="s">
        <v>271</v>
      </c>
      <c r="Y9" t="s">
        <v>272</v>
      </c>
      <c r="Z9" t="s">
        <v>273</v>
      </c>
      <c r="AA9" t="s">
        <v>274</v>
      </c>
      <c r="AB9" t="s">
        <v>74</v>
      </c>
      <c r="AC9" t="s">
        <v>74</v>
      </c>
      <c r="AD9" t="s">
        <v>74</v>
      </c>
      <c r="AE9" t="s">
        <v>74</v>
      </c>
      <c r="AF9" t="s">
        <v>74</v>
      </c>
      <c r="AG9">
        <v>46</v>
      </c>
      <c r="AH9">
        <v>10</v>
      </c>
      <c r="AI9">
        <v>11</v>
      </c>
      <c r="AJ9">
        <v>1</v>
      </c>
      <c r="AK9">
        <v>31</v>
      </c>
      <c r="AL9" t="s">
        <v>275</v>
      </c>
      <c r="AM9" t="s">
        <v>276</v>
      </c>
      <c r="AN9" t="s">
        <v>277</v>
      </c>
      <c r="AO9" t="s">
        <v>278</v>
      </c>
      <c r="AP9" t="s">
        <v>279</v>
      </c>
      <c r="AQ9" t="s">
        <v>74</v>
      </c>
      <c r="AR9" t="s">
        <v>280</v>
      </c>
      <c r="AS9" t="s">
        <v>281</v>
      </c>
      <c r="AT9" t="s">
        <v>282</v>
      </c>
      <c r="AU9">
        <v>2021</v>
      </c>
      <c r="AV9">
        <v>22</v>
      </c>
      <c r="AW9">
        <v>8</v>
      </c>
      <c r="AX9" t="s">
        <v>74</v>
      </c>
      <c r="AY9" t="s">
        <v>74</v>
      </c>
      <c r="AZ9" t="s">
        <v>74</v>
      </c>
      <c r="BA9" t="s">
        <v>74</v>
      </c>
      <c r="BB9">
        <v>146</v>
      </c>
      <c r="BC9">
        <v>166</v>
      </c>
      <c r="BD9" t="s">
        <v>74</v>
      </c>
      <c r="BE9" t="s">
        <v>283</v>
      </c>
      <c r="BF9" t="str">
        <f>HYPERLINK("http://dx.doi.org/10.1108/IJSHE-10-2020-0400","http://dx.doi.org/10.1108/IJSHE-10-2020-0400")</f>
        <v>http://dx.doi.org/10.1108/IJSHE-10-2020-0400</v>
      </c>
      <c r="BG9" t="s">
        <v>74</v>
      </c>
      <c r="BH9" t="s">
        <v>74</v>
      </c>
      <c r="BI9">
        <v>21</v>
      </c>
      <c r="BJ9" t="s">
        <v>284</v>
      </c>
      <c r="BK9" t="s">
        <v>285</v>
      </c>
      <c r="BL9" t="s">
        <v>286</v>
      </c>
      <c r="BM9" t="s">
        <v>287</v>
      </c>
      <c r="BN9" t="s">
        <v>74</v>
      </c>
      <c r="BO9" t="s">
        <v>105</v>
      </c>
      <c r="BP9" t="s">
        <v>74</v>
      </c>
      <c r="BQ9" t="s">
        <v>74</v>
      </c>
      <c r="BR9" t="s">
        <v>106</v>
      </c>
      <c r="BS9" t="s">
        <v>288</v>
      </c>
      <c r="BT9" t="str">
        <f>HYPERLINK("https%3A%2F%2Fwww.webofscience.com%2Fwos%2Fwoscc%2Ffull-record%2FWOS:000685569200003","View Full Record in Web of Science")</f>
        <v>View Full Record in Web of Science</v>
      </c>
    </row>
    <row r="10" spans="1:72" x14ac:dyDescent="0.2">
      <c r="A10" t="s">
        <v>72</v>
      </c>
      <c r="B10" t="s">
        <v>289</v>
      </c>
      <c r="C10" t="s">
        <v>74</v>
      </c>
      <c r="D10" t="s">
        <v>74</v>
      </c>
      <c r="E10" t="s">
        <v>74</v>
      </c>
      <c r="F10" t="s">
        <v>290</v>
      </c>
      <c r="G10" t="s">
        <v>74</v>
      </c>
      <c r="H10" t="s">
        <v>74</v>
      </c>
      <c r="I10" t="s">
        <v>291</v>
      </c>
      <c r="J10" t="s">
        <v>292</v>
      </c>
      <c r="K10" t="s">
        <v>74</v>
      </c>
      <c r="L10" t="s">
        <v>74</v>
      </c>
      <c r="M10" t="s">
        <v>78</v>
      </c>
      <c r="N10" t="s">
        <v>79</v>
      </c>
      <c r="O10" t="s">
        <v>74</v>
      </c>
      <c r="P10" t="s">
        <v>74</v>
      </c>
      <c r="Q10" t="s">
        <v>74</v>
      </c>
      <c r="R10" t="s">
        <v>74</v>
      </c>
      <c r="S10" t="s">
        <v>74</v>
      </c>
      <c r="T10" t="s">
        <v>293</v>
      </c>
      <c r="U10" t="s">
        <v>294</v>
      </c>
      <c r="V10" t="s">
        <v>295</v>
      </c>
      <c r="W10" t="s">
        <v>296</v>
      </c>
      <c r="X10" t="s">
        <v>297</v>
      </c>
      <c r="Y10" t="s">
        <v>298</v>
      </c>
      <c r="Z10" t="s">
        <v>299</v>
      </c>
      <c r="AA10" t="s">
        <v>300</v>
      </c>
      <c r="AB10" t="s">
        <v>301</v>
      </c>
      <c r="AC10" t="s">
        <v>302</v>
      </c>
      <c r="AD10" t="s">
        <v>303</v>
      </c>
      <c r="AE10" t="s">
        <v>304</v>
      </c>
      <c r="AF10" t="s">
        <v>74</v>
      </c>
      <c r="AG10">
        <v>46</v>
      </c>
      <c r="AH10">
        <v>26</v>
      </c>
      <c r="AI10">
        <v>30</v>
      </c>
      <c r="AJ10">
        <v>3</v>
      </c>
      <c r="AK10">
        <v>99</v>
      </c>
      <c r="AL10" t="s">
        <v>305</v>
      </c>
      <c r="AM10" t="s">
        <v>306</v>
      </c>
      <c r="AN10" t="s">
        <v>307</v>
      </c>
      <c r="AO10" t="s">
        <v>308</v>
      </c>
      <c r="AP10" t="s">
        <v>309</v>
      </c>
      <c r="AQ10" t="s">
        <v>74</v>
      </c>
      <c r="AR10" t="s">
        <v>310</v>
      </c>
      <c r="AS10" t="s">
        <v>311</v>
      </c>
      <c r="AT10" t="s">
        <v>259</v>
      </c>
      <c r="AU10">
        <v>2017</v>
      </c>
      <c r="AV10">
        <v>76</v>
      </c>
      <c r="AW10" t="s">
        <v>74</v>
      </c>
      <c r="AX10" t="s">
        <v>74</v>
      </c>
      <c r="AY10" t="s">
        <v>74</v>
      </c>
      <c r="AZ10" t="s">
        <v>74</v>
      </c>
      <c r="BA10" t="s">
        <v>74</v>
      </c>
      <c r="BB10">
        <v>131</v>
      </c>
      <c r="BC10">
        <v>143</v>
      </c>
      <c r="BD10" t="s">
        <v>74</v>
      </c>
      <c r="BE10" t="s">
        <v>312</v>
      </c>
      <c r="BF10" t="str">
        <f>HYPERLINK("http://dx.doi.org/10.1016/j.ecolind.2017.01.012","http://dx.doi.org/10.1016/j.ecolind.2017.01.012")</f>
        <v>http://dx.doi.org/10.1016/j.ecolind.2017.01.012</v>
      </c>
      <c r="BG10" t="s">
        <v>74</v>
      </c>
      <c r="BH10" t="s">
        <v>74</v>
      </c>
      <c r="BI10">
        <v>13</v>
      </c>
      <c r="BJ10" t="s">
        <v>313</v>
      </c>
      <c r="BK10" t="s">
        <v>163</v>
      </c>
      <c r="BL10" t="s">
        <v>314</v>
      </c>
      <c r="BM10" t="s">
        <v>315</v>
      </c>
      <c r="BN10" t="s">
        <v>74</v>
      </c>
      <c r="BO10" t="s">
        <v>74</v>
      </c>
      <c r="BP10" t="s">
        <v>74</v>
      </c>
      <c r="BQ10" t="s">
        <v>74</v>
      </c>
      <c r="BR10" t="s">
        <v>106</v>
      </c>
      <c r="BS10" t="s">
        <v>316</v>
      </c>
      <c r="BT10" t="str">
        <f>HYPERLINK("https%3A%2F%2Fwww.webofscience.com%2Fwos%2Fwoscc%2Ffull-record%2FWOS:000406435700013","View Full Record in Web of Science")</f>
        <v>View Full Record in Web of Science</v>
      </c>
    </row>
    <row r="11" spans="1:72" x14ac:dyDescent="0.2">
      <c r="A11" t="s">
        <v>72</v>
      </c>
      <c r="B11" t="s">
        <v>317</v>
      </c>
      <c r="C11" t="s">
        <v>74</v>
      </c>
      <c r="D11" t="s">
        <v>74</v>
      </c>
      <c r="E11" t="s">
        <v>74</v>
      </c>
      <c r="F11" t="s">
        <v>318</v>
      </c>
      <c r="G11" t="s">
        <v>74</v>
      </c>
      <c r="H11" t="s">
        <v>74</v>
      </c>
      <c r="I11" t="s">
        <v>319</v>
      </c>
      <c r="J11" t="s">
        <v>266</v>
      </c>
      <c r="K11" t="s">
        <v>74</v>
      </c>
      <c r="L11" t="s">
        <v>74</v>
      </c>
      <c r="M11" t="s">
        <v>78</v>
      </c>
      <c r="N11" t="s">
        <v>79</v>
      </c>
      <c r="O11" t="s">
        <v>74</v>
      </c>
      <c r="P11" t="s">
        <v>74</v>
      </c>
      <c r="Q11" t="s">
        <v>74</v>
      </c>
      <c r="R11" t="s">
        <v>74</v>
      </c>
      <c r="S11" t="s">
        <v>74</v>
      </c>
      <c r="T11" t="s">
        <v>320</v>
      </c>
      <c r="U11" t="s">
        <v>321</v>
      </c>
      <c r="V11" t="s">
        <v>322</v>
      </c>
      <c r="W11" t="s">
        <v>323</v>
      </c>
      <c r="X11" t="s">
        <v>324</v>
      </c>
      <c r="Y11" t="s">
        <v>325</v>
      </c>
      <c r="Z11" t="s">
        <v>326</v>
      </c>
      <c r="AA11" t="s">
        <v>327</v>
      </c>
      <c r="AB11" t="s">
        <v>328</v>
      </c>
      <c r="AC11" t="s">
        <v>74</v>
      </c>
      <c r="AD11" t="s">
        <v>74</v>
      </c>
      <c r="AE11" t="s">
        <v>74</v>
      </c>
      <c r="AF11" t="s">
        <v>74</v>
      </c>
      <c r="AG11">
        <v>62</v>
      </c>
      <c r="AH11">
        <v>4</v>
      </c>
      <c r="AI11">
        <v>4</v>
      </c>
      <c r="AJ11">
        <v>6</v>
      </c>
      <c r="AK11">
        <v>21</v>
      </c>
      <c r="AL11" t="s">
        <v>275</v>
      </c>
      <c r="AM11" t="s">
        <v>329</v>
      </c>
      <c r="AN11" t="s">
        <v>330</v>
      </c>
      <c r="AO11" t="s">
        <v>278</v>
      </c>
      <c r="AP11" t="s">
        <v>279</v>
      </c>
      <c r="AQ11" t="s">
        <v>74</v>
      </c>
      <c r="AR11" t="s">
        <v>280</v>
      </c>
      <c r="AS11" t="s">
        <v>281</v>
      </c>
      <c r="AT11" t="s">
        <v>331</v>
      </c>
      <c r="AU11">
        <v>2023</v>
      </c>
      <c r="AV11">
        <v>24</v>
      </c>
      <c r="AW11">
        <v>1</v>
      </c>
      <c r="AX11" t="s">
        <v>74</v>
      </c>
      <c r="AY11" t="s">
        <v>74</v>
      </c>
      <c r="AZ11" t="s">
        <v>74</v>
      </c>
      <c r="BA11" t="s">
        <v>74</v>
      </c>
      <c r="BB11">
        <v>160</v>
      </c>
      <c r="BC11">
        <v>178</v>
      </c>
      <c r="BD11" t="s">
        <v>74</v>
      </c>
      <c r="BE11" t="s">
        <v>332</v>
      </c>
      <c r="BF11" t="str">
        <f>HYPERLINK("http://dx.doi.org/10.1108/IJSHE-09-2021-0379","http://dx.doi.org/10.1108/IJSHE-09-2021-0379")</f>
        <v>http://dx.doi.org/10.1108/IJSHE-09-2021-0379</v>
      </c>
      <c r="BG11" t="s">
        <v>74</v>
      </c>
      <c r="BH11" t="s">
        <v>333</v>
      </c>
      <c r="BI11">
        <v>19</v>
      </c>
      <c r="BJ11" t="s">
        <v>284</v>
      </c>
      <c r="BK11" t="s">
        <v>285</v>
      </c>
      <c r="BL11" t="s">
        <v>286</v>
      </c>
      <c r="BM11" t="s">
        <v>334</v>
      </c>
      <c r="BN11" t="s">
        <v>74</v>
      </c>
      <c r="BO11" t="s">
        <v>74</v>
      </c>
      <c r="BP11" t="s">
        <v>74</v>
      </c>
      <c r="BQ11" t="s">
        <v>74</v>
      </c>
      <c r="BR11" t="s">
        <v>106</v>
      </c>
      <c r="BS11" t="s">
        <v>335</v>
      </c>
      <c r="BT11" t="str">
        <f>HYPERLINK("https%3A%2F%2Fwww.webofscience.com%2Fwos%2Fwoscc%2Ffull-record%2FWOS:000824725000001","View Full Record in Web of Science")</f>
        <v>View Full Record in Web of Science</v>
      </c>
    </row>
    <row r="12" spans="1:72" x14ac:dyDescent="0.2">
      <c r="A12" t="s">
        <v>72</v>
      </c>
      <c r="B12" t="s">
        <v>336</v>
      </c>
      <c r="C12" t="s">
        <v>74</v>
      </c>
      <c r="D12" t="s">
        <v>74</v>
      </c>
      <c r="E12" t="s">
        <v>74</v>
      </c>
      <c r="F12" t="s">
        <v>337</v>
      </c>
      <c r="G12" t="s">
        <v>74</v>
      </c>
      <c r="H12" t="s">
        <v>74</v>
      </c>
      <c r="I12" t="s">
        <v>338</v>
      </c>
      <c r="J12" t="s">
        <v>339</v>
      </c>
      <c r="K12" t="s">
        <v>74</v>
      </c>
      <c r="L12" t="s">
        <v>74</v>
      </c>
      <c r="M12" t="s">
        <v>78</v>
      </c>
      <c r="N12" t="s">
        <v>79</v>
      </c>
      <c r="O12" t="s">
        <v>74</v>
      </c>
      <c r="P12" t="s">
        <v>74</v>
      </c>
      <c r="Q12" t="s">
        <v>74</v>
      </c>
      <c r="R12" t="s">
        <v>74</v>
      </c>
      <c r="S12" t="s">
        <v>74</v>
      </c>
      <c r="T12" t="s">
        <v>340</v>
      </c>
      <c r="U12" t="s">
        <v>341</v>
      </c>
      <c r="V12" t="s">
        <v>342</v>
      </c>
      <c r="W12" t="s">
        <v>343</v>
      </c>
      <c r="X12" t="s">
        <v>344</v>
      </c>
      <c r="Y12" t="s">
        <v>345</v>
      </c>
      <c r="Z12" t="s">
        <v>346</v>
      </c>
      <c r="AA12" t="s">
        <v>74</v>
      </c>
      <c r="AB12" t="s">
        <v>347</v>
      </c>
      <c r="AC12" t="s">
        <v>74</v>
      </c>
      <c r="AD12" t="s">
        <v>74</v>
      </c>
      <c r="AE12" t="s">
        <v>74</v>
      </c>
      <c r="AF12" t="s">
        <v>74</v>
      </c>
      <c r="AG12">
        <v>71</v>
      </c>
      <c r="AH12">
        <v>24</v>
      </c>
      <c r="AI12">
        <v>25</v>
      </c>
      <c r="AJ12">
        <v>4</v>
      </c>
      <c r="AK12">
        <v>133</v>
      </c>
      <c r="AL12" t="s">
        <v>348</v>
      </c>
      <c r="AM12" t="s">
        <v>349</v>
      </c>
      <c r="AN12" t="s">
        <v>350</v>
      </c>
      <c r="AO12" t="s">
        <v>351</v>
      </c>
      <c r="AP12" t="s">
        <v>352</v>
      </c>
      <c r="AQ12" t="s">
        <v>74</v>
      </c>
      <c r="AR12" t="s">
        <v>353</v>
      </c>
      <c r="AS12" t="s">
        <v>354</v>
      </c>
      <c r="AT12" t="s">
        <v>74</v>
      </c>
      <c r="AU12">
        <v>2018</v>
      </c>
      <c r="AV12">
        <v>9</v>
      </c>
      <c r="AW12">
        <v>2</v>
      </c>
      <c r="AX12" t="s">
        <v>74</v>
      </c>
      <c r="AY12" t="s">
        <v>74</v>
      </c>
      <c r="AZ12" t="s">
        <v>74</v>
      </c>
      <c r="BA12" t="s">
        <v>74</v>
      </c>
      <c r="BB12">
        <v>201</v>
      </c>
      <c r="BC12">
        <v>211</v>
      </c>
      <c r="BD12" t="s">
        <v>74</v>
      </c>
      <c r="BE12" t="s">
        <v>355</v>
      </c>
      <c r="BF12" t="str">
        <f>HYPERLINK("http://dx.doi.org/10.1080/17583004.2018.1440851","http://dx.doi.org/10.1080/17583004.2018.1440851")</f>
        <v>http://dx.doi.org/10.1080/17583004.2018.1440851</v>
      </c>
      <c r="BG12" t="s">
        <v>74</v>
      </c>
      <c r="BH12" t="s">
        <v>74</v>
      </c>
      <c r="BI12">
        <v>11</v>
      </c>
      <c r="BJ12" t="s">
        <v>356</v>
      </c>
      <c r="BK12" t="s">
        <v>102</v>
      </c>
      <c r="BL12" t="s">
        <v>357</v>
      </c>
      <c r="BM12" t="s">
        <v>358</v>
      </c>
      <c r="BN12" t="s">
        <v>74</v>
      </c>
      <c r="BO12" t="s">
        <v>74</v>
      </c>
      <c r="BP12" t="s">
        <v>74</v>
      </c>
      <c r="BQ12" t="s">
        <v>74</v>
      </c>
      <c r="BR12" t="s">
        <v>106</v>
      </c>
      <c r="BS12" t="s">
        <v>359</v>
      </c>
      <c r="BT12" t="str">
        <f>HYPERLINK("https%3A%2F%2Fwww.webofscience.com%2Fwos%2Fwoscc%2Ffull-record%2FWOS:000431007300009","View Full Record in Web of Science")</f>
        <v>View Full Record in Web of Science</v>
      </c>
    </row>
    <row r="13" spans="1:72" x14ac:dyDescent="0.2">
      <c r="A13" t="s">
        <v>108</v>
      </c>
      <c r="B13" t="s">
        <v>360</v>
      </c>
      <c r="C13" t="s">
        <v>74</v>
      </c>
      <c r="D13" t="s">
        <v>361</v>
      </c>
      <c r="E13" t="s">
        <v>74</v>
      </c>
      <c r="F13" t="s">
        <v>362</v>
      </c>
      <c r="G13" t="s">
        <v>74</v>
      </c>
      <c r="H13" t="s">
        <v>74</v>
      </c>
      <c r="I13" t="s">
        <v>363</v>
      </c>
      <c r="J13" t="s">
        <v>364</v>
      </c>
      <c r="K13" t="s">
        <v>365</v>
      </c>
      <c r="L13" t="s">
        <v>74</v>
      </c>
      <c r="M13" t="s">
        <v>78</v>
      </c>
      <c r="N13" t="s">
        <v>115</v>
      </c>
      <c r="O13" t="s">
        <v>366</v>
      </c>
      <c r="P13" t="s">
        <v>367</v>
      </c>
      <c r="Q13" t="s">
        <v>368</v>
      </c>
      <c r="R13" t="s">
        <v>74</v>
      </c>
      <c r="S13" t="s">
        <v>369</v>
      </c>
      <c r="T13" t="s">
        <v>370</v>
      </c>
      <c r="U13" t="s">
        <v>371</v>
      </c>
      <c r="V13" t="s">
        <v>372</v>
      </c>
      <c r="W13" t="s">
        <v>373</v>
      </c>
      <c r="X13" t="s">
        <v>250</v>
      </c>
      <c r="Y13" t="s">
        <v>374</v>
      </c>
      <c r="Z13" t="s">
        <v>375</v>
      </c>
      <c r="AA13" t="s">
        <v>74</v>
      </c>
      <c r="AB13" t="s">
        <v>376</v>
      </c>
      <c r="AC13" t="s">
        <v>74</v>
      </c>
      <c r="AD13" t="s">
        <v>74</v>
      </c>
      <c r="AE13" t="s">
        <v>74</v>
      </c>
      <c r="AF13" t="s">
        <v>74</v>
      </c>
      <c r="AG13">
        <v>36</v>
      </c>
      <c r="AH13">
        <v>5</v>
      </c>
      <c r="AI13">
        <v>5</v>
      </c>
      <c r="AJ13">
        <v>0</v>
      </c>
      <c r="AK13">
        <v>11</v>
      </c>
      <c r="AL13" t="s">
        <v>377</v>
      </c>
      <c r="AM13" t="s">
        <v>378</v>
      </c>
      <c r="AN13" t="s">
        <v>379</v>
      </c>
      <c r="AO13" t="s">
        <v>380</v>
      </c>
      <c r="AP13" t="s">
        <v>74</v>
      </c>
      <c r="AQ13" t="s">
        <v>381</v>
      </c>
      <c r="AR13" t="s">
        <v>382</v>
      </c>
      <c r="AS13" t="s">
        <v>74</v>
      </c>
      <c r="AT13" t="s">
        <v>74</v>
      </c>
      <c r="AU13">
        <v>2013</v>
      </c>
      <c r="AV13" t="s">
        <v>74</v>
      </c>
      <c r="AW13" t="s">
        <v>74</v>
      </c>
      <c r="AX13" t="s">
        <v>74</v>
      </c>
      <c r="AY13" t="s">
        <v>74</v>
      </c>
      <c r="AZ13" t="s">
        <v>74</v>
      </c>
      <c r="BA13" t="s">
        <v>74</v>
      </c>
      <c r="BB13">
        <v>104</v>
      </c>
      <c r="BC13">
        <v>113</v>
      </c>
      <c r="BD13" t="s">
        <v>74</v>
      </c>
      <c r="BE13" t="s">
        <v>74</v>
      </c>
      <c r="BF13" t="s">
        <v>74</v>
      </c>
      <c r="BG13" t="s">
        <v>74</v>
      </c>
      <c r="BH13" t="s">
        <v>74</v>
      </c>
      <c r="BI13">
        <v>10</v>
      </c>
      <c r="BJ13" t="s">
        <v>383</v>
      </c>
      <c r="BK13" t="s">
        <v>240</v>
      </c>
      <c r="BL13" t="s">
        <v>384</v>
      </c>
      <c r="BM13" t="s">
        <v>385</v>
      </c>
      <c r="BN13" t="s">
        <v>74</v>
      </c>
      <c r="BO13" t="s">
        <v>74</v>
      </c>
      <c r="BP13" t="s">
        <v>74</v>
      </c>
      <c r="BQ13" t="s">
        <v>74</v>
      </c>
      <c r="BR13" t="s">
        <v>106</v>
      </c>
      <c r="BS13" t="s">
        <v>386</v>
      </c>
      <c r="BT13" t="str">
        <f>HYPERLINK("https%3A%2F%2Fwww.webofscience.com%2Fwos%2Fwoscc%2Ffull-record%2FWOS:000343432100013","View Full Record in Web of Science")</f>
        <v>View Full Record in Web of Science</v>
      </c>
    </row>
    <row r="14" spans="1:72" x14ac:dyDescent="0.2">
      <c r="A14" t="s">
        <v>72</v>
      </c>
      <c r="B14" t="s">
        <v>387</v>
      </c>
      <c r="C14" t="s">
        <v>74</v>
      </c>
      <c r="D14" t="s">
        <v>74</v>
      </c>
      <c r="E14" t="s">
        <v>74</v>
      </c>
      <c r="F14" t="s">
        <v>388</v>
      </c>
      <c r="G14" t="s">
        <v>74</v>
      </c>
      <c r="H14" t="s">
        <v>74</v>
      </c>
      <c r="I14" t="s">
        <v>389</v>
      </c>
      <c r="J14" t="s">
        <v>266</v>
      </c>
      <c r="K14" t="s">
        <v>74</v>
      </c>
      <c r="L14" t="s">
        <v>74</v>
      </c>
      <c r="M14" t="s">
        <v>78</v>
      </c>
      <c r="N14" t="s">
        <v>390</v>
      </c>
      <c r="O14" t="s">
        <v>74</v>
      </c>
      <c r="P14" t="s">
        <v>74</v>
      </c>
      <c r="Q14" t="s">
        <v>74</v>
      </c>
      <c r="R14" t="s">
        <v>74</v>
      </c>
      <c r="S14" t="s">
        <v>74</v>
      </c>
      <c r="T14" t="s">
        <v>391</v>
      </c>
      <c r="U14" t="s">
        <v>392</v>
      </c>
      <c r="V14" t="s">
        <v>393</v>
      </c>
      <c r="W14" t="s">
        <v>394</v>
      </c>
      <c r="X14" t="s">
        <v>395</v>
      </c>
      <c r="Y14" t="s">
        <v>396</v>
      </c>
      <c r="Z14" t="s">
        <v>397</v>
      </c>
      <c r="AA14" t="s">
        <v>398</v>
      </c>
      <c r="AB14" t="s">
        <v>74</v>
      </c>
      <c r="AC14" t="s">
        <v>74</v>
      </c>
      <c r="AD14" t="s">
        <v>74</v>
      </c>
      <c r="AE14" t="s">
        <v>74</v>
      </c>
      <c r="AF14" t="s">
        <v>74</v>
      </c>
      <c r="AG14">
        <v>44</v>
      </c>
      <c r="AH14">
        <v>0</v>
      </c>
      <c r="AI14">
        <v>0</v>
      </c>
      <c r="AJ14">
        <v>3</v>
      </c>
      <c r="AK14">
        <v>3</v>
      </c>
      <c r="AL14" t="s">
        <v>275</v>
      </c>
      <c r="AM14" t="s">
        <v>329</v>
      </c>
      <c r="AN14" t="s">
        <v>330</v>
      </c>
      <c r="AO14" t="s">
        <v>278</v>
      </c>
      <c r="AP14" t="s">
        <v>279</v>
      </c>
      <c r="AQ14" t="s">
        <v>74</v>
      </c>
      <c r="AR14" t="s">
        <v>280</v>
      </c>
      <c r="AS14" t="s">
        <v>281</v>
      </c>
      <c r="AT14" t="s">
        <v>399</v>
      </c>
      <c r="AU14">
        <v>2024</v>
      </c>
      <c r="AV14" t="s">
        <v>74</v>
      </c>
      <c r="AW14" t="s">
        <v>74</v>
      </c>
      <c r="AX14" t="s">
        <v>74</v>
      </c>
      <c r="AY14" t="s">
        <v>74</v>
      </c>
      <c r="AZ14" t="s">
        <v>74</v>
      </c>
      <c r="BA14" t="s">
        <v>74</v>
      </c>
      <c r="BB14" t="s">
        <v>74</v>
      </c>
      <c r="BC14" t="s">
        <v>74</v>
      </c>
      <c r="BD14" t="s">
        <v>74</v>
      </c>
      <c r="BE14" t="s">
        <v>400</v>
      </c>
      <c r="BF14" t="str">
        <f>HYPERLINK("http://dx.doi.org/10.1108/IJSHE-06-2024-0410","http://dx.doi.org/10.1108/IJSHE-06-2024-0410")</f>
        <v>http://dx.doi.org/10.1108/IJSHE-06-2024-0410</v>
      </c>
      <c r="BG14" t="s">
        <v>74</v>
      </c>
      <c r="BH14" t="s">
        <v>401</v>
      </c>
      <c r="BI14">
        <v>22</v>
      </c>
      <c r="BJ14" t="s">
        <v>284</v>
      </c>
      <c r="BK14" t="s">
        <v>285</v>
      </c>
      <c r="BL14" t="s">
        <v>286</v>
      </c>
      <c r="BM14" t="s">
        <v>402</v>
      </c>
      <c r="BN14" t="s">
        <v>74</v>
      </c>
      <c r="BO14" t="s">
        <v>74</v>
      </c>
      <c r="BP14" t="s">
        <v>74</v>
      </c>
      <c r="BQ14" t="s">
        <v>74</v>
      </c>
      <c r="BR14" t="s">
        <v>106</v>
      </c>
      <c r="BS14" t="s">
        <v>403</v>
      </c>
      <c r="BT14" t="str">
        <f>HYPERLINK("https%3A%2F%2Fwww.webofscience.com%2Fwos%2Fwoscc%2Ffull-record%2FWOS:001382572300001","View Full Record in Web of Science")</f>
        <v>View Full Record in Web of Science</v>
      </c>
    </row>
    <row r="15" spans="1:72" x14ac:dyDescent="0.2">
      <c r="A15" t="s">
        <v>72</v>
      </c>
      <c r="B15" t="s">
        <v>404</v>
      </c>
      <c r="C15" t="s">
        <v>74</v>
      </c>
      <c r="D15" t="s">
        <v>74</v>
      </c>
      <c r="E15" t="s">
        <v>74</v>
      </c>
      <c r="F15" t="s">
        <v>405</v>
      </c>
      <c r="G15" t="s">
        <v>74</v>
      </c>
      <c r="H15" t="s">
        <v>74</v>
      </c>
      <c r="I15" t="s">
        <v>406</v>
      </c>
      <c r="J15" t="s">
        <v>407</v>
      </c>
      <c r="K15" t="s">
        <v>74</v>
      </c>
      <c r="L15" t="s">
        <v>74</v>
      </c>
      <c r="M15" t="s">
        <v>78</v>
      </c>
      <c r="N15" t="s">
        <v>79</v>
      </c>
      <c r="O15" t="s">
        <v>74</v>
      </c>
      <c r="P15" t="s">
        <v>74</v>
      </c>
      <c r="Q15" t="s">
        <v>74</v>
      </c>
      <c r="R15" t="s">
        <v>74</v>
      </c>
      <c r="S15" t="s">
        <v>74</v>
      </c>
      <c r="T15" t="s">
        <v>408</v>
      </c>
      <c r="U15" t="s">
        <v>409</v>
      </c>
      <c r="V15" t="s">
        <v>410</v>
      </c>
      <c r="W15" t="s">
        <v>411</v>
      </c>
      <c r="X15" t="s">
        <v>412</v>
      </c>
      <c r="Y15" t="s">
        <v>413</v>
      </c>
      <c r="Z15" t="s">
        <v>414</v>
      </c>
      <c r="AA15" t="s">
        <v>74</v>
      </c>
      <c r="AB15" t="s">
        <v>415</v>
      </c>
      <c r="AC15" t="s">
        <v>416</v>
      </c>
      <c r="AD15" t="s">
        <v>416</v>
      </c>
      <c r="AE15" t="s">
        <v>417</v>
      </c>
      <c r="AF15" t="s">
        <v>74</v>
      </c>
      <c r="AG15">
        <v>35</v>
      </c>
      <c r="AH15">
        <v>6</v>
      </c>
      <c r="AI15">
        <v>8</v>
      </c>
      <c r="AJ15">
        <v>4</v>
      </c>
      <c r="AK15">
        <v>14</v>
      </c>
      <c r="AL15" t="s">
        <v>418</v>
      </c>
      <c r="AM15" t="s">
        <v>419</v>
      </c>
      <c r="AN15" t="s">
        <v>420</v>
      </c>
      <c r="AO15" t="s">
        <v>74</v>
      </c>
      <c r="AP15" t="s">
        <v>421</v>
      </c>
      <c r="AQ15" t="s">
        <v>74</v>
      </c>
      <c r="AR15" t="s">
        <v>422</v>
      </c>
      <c r="AS15" t="s">
        <v>423</v>
      </c>
      <c r="AT15" t="s">
        <v>424</v>
      </c>
      <c r="AU15">
        <v>2019</v>
      </c>
      <c r="AV15">
        <v>11</v>
      </c>
      <c r="AW15">
        <v>24</v>
      </c>
      <c r="AX15" t="s">
        <v>74</v>
      </c>
      <c r="AY15" t="s">
        <v>74</v>
      </c>
      <c r="AZ15" t="s">
        <v>74</v>
      </c>
      <c r="BA15" t="s">
        <v>74</v>
      </c>
      <c r="BB15" t="s">
        <v>74</v>
      </c>
      <c r="BC15" t="s">
        <v>74</v>
      </c>
      <c r="BD15">
        <v>7178</v>
      </c>
      <c r="BE15" t="s">
        <v>425</v>
      </c>
      <c r="BF15" t="str">
        <f>HYPERLINK("http://dx.doi.org/10.3390/su11247178","http://dx.doi.org/10.3390/su11247178")</f>
        <v>http://dx.doi.org/10.3390/su11247178</v>
      </c>
      <c r="BG15" t="s">
        <v>74</v>
      </c>
      <c r="BH15" t="s">
        <v>74</v>
      </c>
      <c r="BI15">
        <v>8</v>
      </c>
      <c r="BJ15" t="s">
        <v>426</v>
      </c>
      <c r="BK15" t="s">
        <v>102</v>
      </c>
      <c r="BL15" t="s">
        <v>427</v>
      </c>
      <c r="BM15" t="s">
        <v>428</v>
      </c>
      <c r="BN15" t="s">
        <v>74</v>
      </c>
      <c r="BO15" t="s">
        <v>429</v>
      </c>
      <c r="BP15" t="s">
        <v>74</v>
      </c>
      <c r="BQ15" t="s">
        <v>74</v>
      </c>
      <c r="BR15" t="s">
        <v>106</v>
      </c>
      <c r="BS15" t="s">
        <v>430</v>
      </c>
      <c r="BT15" t="str">
        <f>HYPERLINK("https%3A%2F%2Fwww.webofscience.com%2Fwos%2Fwoscc%2Ffull-record%2FWOS:000506899000279","View Full Record in Web of Science")</f>
        <v>View Full Record in Web of Science</v>
      </c>
    </row>
    <row r="16" spans="1:72" x14ac:dyDescent="0.2">
      <c r="A16" t="s">
        <v>72</v>
      </c>
      <c r="B16" t="s">
        <v>431</v>
      </c>
      <c r="C16" t="s">
        <v>74</v>
      </c>
      <c r="D16" t="s">
        <v>74</v>
      </c>
      <c r="E16" t="s">
        <v>74</v>
      </c>
      <c r="F16" t="s">
        <v>432</v>
      </c>
      <c r="G16" t="s">
        <v>74</v>
      </c>
      <c r="H16" t="s">
        <v>74</v>
      </c>
      <c r="I16" t="s">
        <v>433</v>
      </c>
      <c r="J16" t="s">
        <v>434</v>
      </c>
      <c r="K16" t="s">
        <v>74</v>
      </c>
      <c r="L16" t="s">
        <v>74</v>
      </c>
      <c r="M16" t="s">
        <v>78</v>
      </c>
      <c r="N16" t="s">
        <v>79</v>
      </c>
      <c r="O16" t="s">
        <v>74</v>
      </c>
      <c r="P16" t="s">
        <v>74</v>
      </c>
      <c r="Q16" t="s">
        <v>74</v>
      </c>
      <c r="R16" t="s">
        <v>74</v>
      </c>
      <c r="S16" t="s">
        <v>74</v>
      </c>
      <c r="T16" t="s">
        <v>435</v>
      </c>
      <c r="U16" t="s">
        <v>436</v>
      </c>
      <c r="V16" t="s">
        <v>437</v>
      </c>
      <c r="W16" t="s">
        <v>438</v>
      </c>
      <c r="X16" t="s">
        <v>439</v>
      </c>
      <c r="Y16" t="s">
        <v>440</v>
      </c>
      <c r="Z16" t="s">
        <v>441</v>
      </c>
      <c r="AA16" t="s">
        <v>442</v>
      </c>
      <c r="AB16" t="s">
        <v>443</v>
      </c>
      <c r="AC16" t="s">
        <v>444</v>
      </c>
      <c r="AD16" t="s">
        <v>445</v>
      </c>
      <c r="AE16" t="s">
        <v>446</v>
      </c>
      <c r="AF16" t="s">
        <v>74</v>
      </c>
      <c r="AG16">
        <v>90</v>
      </c>
      <c r="AH16">
        <v>1</v>
      </c>
      <c r="AI16">
        <v>1</v>
      </c>
      <c r="AJ16">
        <v>12</v>
      </c>
      <c r="AK16">
        <v>21</v>
      </c>
      <c r="AL16" t="s">
        <v>447</v>
      </c>
      <c r="AM16" t="s">
        <v>448</v>
      </c>
      <c r="AN16" t="s">
        <v>449</v>
      </c>
      <c r="AO16" t="s">
        <v>74</v>
      </c>
      <c r="AP16" t="s">
        <v>450</v>
      </c>
      <c r="AQ16" t="s">
        <v>74</v>
      </c>
      <c r="AR16" t="s">
        <v>434</v>
      </c>
      <c r="AS16" t="s">
        <v>451</v>
      </c>
      <c r="AT16" t="s">
        <v>452</v>
      </c>
      <c r="AU16">
        <v>2024</v>
      </c>
      <c r="AV16">
        <v>10</v>
      </c>
      <c r="AW16">
        <v>10</v>
      </c>
      <c r="AX16" t="s">
        <v>74</v>
      </c>
      <c r="AY16" t="s">
        <v>74</v>
      </c>
      <c r="AZ16" t="s">
        <v>74</v>
      </c>
      <c r="BA16" t="s">
        <v>74</v>
      </c>
      <c r="BB16" t="s">
        <v>74</v>
      </c>
      <c r="BC16" t="s">
        <v>74</v>
      </c>
      <c r="BD16" t="s">
        <v>453</v>
      </c>
      <c r="BE16" t="s">
        <v>454</v>
      </c>
      <c r="BF16" t="str">
        <f>HYPERLINK("http://dx.doi.org/10.1016/j.heliyon.2024.e31244","http://dx.doi.org/10.1016/j.heliyon.2024.e31244")</f>
        <v>http://dx.doi.org/10.1016/j.heliyon.2024.e31244</v>
      </c>
      <c r="BG16" t="s">
        <v>74</v>
      </c>
      <c r="BH16" t="s">
        <v>455</v>
      </c>
      <c r="BI16">
        <v>19</v>
      </c>
      <c r="BJ16" t="s">
        <v>456</v>
      </c>
      <c r="BK16" t="s">
        <v>163</v>
      </c>
      <c r="BL16" t="s">
        <v>457</v>
      </c>
      <c r="BM16" t="s">
        <v>458</v>
      </c>
      <c r="BN16">
        <v>38818169</v>
      </c>
      <c r="BO16" t="s">
        <v>459</v>
      </c>
      <c r="BP16" t="s">
        <v>74</v>
      </c>
      <c r="BQ16" t="s">
        <v>74</v>
      </c>
      <c r="BR16" t="s">
        <v>106</v>
      </c>
      <c r="BS16" t="s">
        <v>460</v>
      </c>
      <c r="BT16" t="str">
        <f>HYPERLINK("https%3A%2F%2Fwww.webofscience.com%2Fwos%2Fwoscc%2Ffull-record%2FWOS:001244095800001","View Full Record in Web of Science")</f>
        <v>View Full Record in Web of Science</v>
      </c>
    </row>
    <row r="17" spans="1:72" x14ac:dyDescent="0.2">
      <c r="A17" t="s">
        <v>72</v>
      </c>
      <c r="B17" t="s">
        <v>461</v>
      </c>
      <c r="C17" t="s">
        <v>74</v>
      </c>
      <c r="D17" t="s">
        <v>74</v>
      </c>
      <c r="E17" t="s">
        <v>74</v>
      </c>
      <c r="F17" t="s">
        <v>462</v>
      </c>
      <c r="G17" t="s">
        <v>74</v>
      </c>
      <c r="H17" t="s">
        <v>74</v>
      </c>
      <c r="I17" t="s">
        <v>463</v>
      </c>
      <c r="J17" t="s">
        <v>266</v>
      </c>
      <c r="K17" t="s">
        <v>74</v>
      </c>
      <c r="L17" t="s">
        <v>74</v>
      </c>
      <c r="M17" t="s">
        <v>78</v>
      </c>
      <c r="N17" t="s">
        <v>79</v>
      </c>
      <c r="O17" t="s">
        <v>74</v>
      </c>
      <c r="P17" t="s">
        <v>74</v>
      </c>
      <c r="Q17" t="s">
        <v>74</v>
      </c>
      <c r="R17" t="s">
        <v>74</v>
      </c>
      <c r="S17" t="s">
        <v>74</v>
      </c>
      <c r="T17" t="s">
        <v>464</v>
      </c>
      <c r="U17" t="s">
        <v>465</v>
      </c>
      <c r="V17" t="s">
        <v>466</v>
      </c>
      <c r="W17" t="s">
        <v>467</v>
      </c>
      <c r="X17" t="s">
        <v>468</v>
      </c>
      <c r="Y17" t="s">
        <v>469</v>
      </c>
      <c r="Z17" t="s">
        <v>470</v>
      </c>
      <c r="AA17" t="s">
        <v>471</v>
      </c>
      <c r="AB17" t="s">
        <v>74</v>
      </c>
      <c r="AC17" t="s">
        <v>74</v>
      </c>
      <c r="AD17" t="s">
        <v>74</v>
      </c>
      <c r="AE17" t="s">
        <v>74</v>
      </c>
      <c r="AF17" t="s">
        <v>74</v>
      </c>
      <c r="AG17">
        <v>26</v>
      </c>
      <c r="AH17">
        <v>5</v>
      </c>
      <c r="AI17">
        <v>6</v>
      </c>
      <c r="AJ17">
        <v>2</v>
      </c>
      <c r="AK17">
        <v>15</v>
      </c>
      <c r="AL17" t="s">
        <v>275</v>
      </c>
      <c r="AM17" t="s">
        <v>276</v>
      </c>
      <c r="AN17" t="s">
        <v>277</v>
      </c>
      <c r="AO17" t="s">
        <v>278</v>
      </c>
      <c r="AP17" t="s">
        <v>279</v>
      </c>
      <c r="AQ17" t="s">
        <v>74</v>
      </c>
      <c r="AR17" t="s">
        <v>280</v>
      </c>
      <c r="AS17" t="s">
        <v>281</v>
      </c>
      <c r="AT17" t="s">
        <v>472</v>
      </c>
      <c r="AU17">
        <v>2020</v>
      </c>
      <c r="AV17">
        <v>21</v>
      </c>
      <c r="AW17">
        <v>5</v>
      </c>
      <c r="AX17" t="s">
        <v>74</v>
      </c>
      <c r="AY17" t="s">
        <v>74</v>
      </c>
      <c r="AZ17" t="s">
        <v>74</v>
      </c>
      <c r="BA17" t="s">
        <v>74</v>
      </c>
      <c r="BB17">
        <v>943</v>
      </c>
      <c r="BC17">
        <v>957</v>
      </c>
      <c r="BD17" t="s">
        <v>74</v>
      </c>
      <c r="BE17" t="s">
        <v>473</v>
      </c>
      <c r="BF17" t="str">
        <f>HYPERLINK("http://dx.doi.org/10.1108/IJSHE-02-2020-0071","http://dx.doi.org/10.1108/IJSHE-02-2020-0071")</f>
        <v>http://dx.doi.org/10.1108/IJSHE-02-2020-0071</v>
      </c>
      <c r="BG17" t="s">
        <v>74</v>
      </c>
      <c r="BH17" t="s">
        <v>474</v>
      </c>
      <c r="BI17">
        <v>15</v>
      </c>
      <c r="BJ17" t="s">
        <v>284</v>
      </c>
      <c r="BK17" t="s">
        <v>285</v>
      </c>
      <c r="BL17" t="s">
        <v>286</v>
      </c>
      <c r="BM17" t="s">
        <v>475</v>
      </c>
      <c r="BN17" t="s">
        <v>74</v>
      </c>
      <c r="BO17" t="s">
        <v>74</v>
      </c>
      <c r="BP17" t="s">
        <v>74</v>
      </c>
      <c r="BQ17" t="s">
        <v>74</v>
      </c>
      <c r="BR17" t="s">
        <v>106</v>
      </c>
      <c r="BS17" t="s">
        <v>476</v>
      </c>
      <c r="BT17" t="str">
        <f>HYPERLINK("https%3A%2F%2Fwww.webofscience.com%2Fwos%2Fwoscc%2Ffull-record%2FWOS:000535934600001","View Full Record in Web of Science")</f>
        <v>View Full Record in Web of Science</v>
      </c>
    </row>
    <row r="18" spans="1:72" x14ac:dyDescent="0.2">
      <c r="A18" t="s">
        <v>72</v>
      </c>
      <c r="B18" t="s">
        <v>360</v>
      </c>
      <c r="C18" t="s">
        <v>74</v>
      </c>
      <c r="D18" t="s">
        <v>74</v>
      </c>
      <c r="E18" t="s">
        <v>74</v>
      </c>
      <c r="F18" t="s">
        <v>362</v>
      </c>
      <c r="G18" t="s">
        <v>74</v>
      </c>
      <c r="H18" t="s">
        <v>74</v>
      </c>
      <c r="I18" t="s">
        <v>477</v>
      </c>
      <c r="J18" t="s">
        <v>478</v>
      </c>
      <c r="K18" t="s">
        <v>74</v>
      </c>
      <c r="L18" t="s">
        <v>74</v>
      </c>
      <c r="M18" t="s">
        <v>78</v>
      </c>
      <c r="N18" t="s">
        <v>79</v>
      </c>
      <c r="O18" t="s">
        <v>74</v>
      </c>
      <c r="P18" t="s">
        <v>74</v>
      </c>
      <c r="Q18" t="s">
        <v>74</v>
      </c>
      <c r="R18" t="s">
        <v>74</v>
      </c>
      <c r="S18" t="s">
        <v>74</v>
      </c>
      <c r="T18" t="s">
        <v>74</v>
      </c>
      <c r="U18" t="s">
        <v>479</v>
      </c>
      <c r="V18" t="s">
        <v>480</v>
      </c>
      <c r="W18" t="s">
        <v>481</v>
      </c>
      <c r="X18" t="s">
        <v>250</v>
      </c>
      <c r="Y18" t="s">
        <v>482</v>
      </c>
      <c r="Z18" t="s">
        <v>483</v>
      </c>
      <c r="AA18" t="s">
        <v>74</v>
      </c>
      <c r="AB18" t="s">
        <v>376</v>
      </c>
      <c r="AC18" t="s">
        <v>74</v>
      </c>
      <c r="AD18" t="s">
        <v>74</v>
      </c>
      <c r="AE18" t="s">
        <v>74</v>
      </c>
      <c r="AF18" t="s">
        <v>74</v>
      </c>
      <c r="AG18">
        <v>64</v>
      </c>
      <c r="AH18">
        <v>31</v>
      </c>
      <c r="AI18">
        <v>32</v>
      </c>
      <c r="AJ18">
        <v>0</v>
      </c>
      <c r="AK18">
        <v>42</v>
      </c>
      <c r="AL18" t="s">
        <v>207</v>
      </c>
      <c r="AM18" t="s">
        <v>208</v>
      </c>
      <c r="AN18" t="s">
        <v>209</v>
      </c>
      <c r="AO18" t="s">
        <v>484</v>
      </c>
      <c r="AP18" t="s">
        <v>485</v>
      </c>
      <c r="AQ18" t="s">
        <v>74</v>
      </c>
      <c r="AR18" t="s">
        <v>486</v>
      </c>
      <c r="AS18" t="s">
        <v>487</v>
      </c>
      <c r="AT18" t="s">
        <v>488</v>
      </c>
      <c r="AU18">
        <v>2015</v>
      </c>
      <c r="AV18">
        <v>16</v>
      </c>
      <c r="AW18" t="s">
        <v>74</v>
      </c>
      <c r="AX18" t="s">
        <v>74</v>
      </c>
      <c r="AY18" t="s">
        <v>74</v>
      </c>
      <c r="AZ18" t="s">
        <v>74</v>
      </c>
      <c r="BA18" t="s">
        <v>74</v>
      </c>
      <c r="BB18">
        <v>81</v>
      </c>
      <c r="BC18">
        <v>88</v>
      </c>
      <c r="BD18" t="s">
        <v>74</v>
      </c>
      <c r="BE18" t="s">
        <v>489</v>
      </c>
      <c r="BF18" t="str">
        <f>HYPERLINK("http://dx.doi.org/10.1016/j.cosust.2015.07.013","http://dx.doi.org/10.1016/j.cosust.2015.07.013")</f>
        <v>http://dx.doi.org/10.1016/j.cosust.2015.07.013</v>
      </c>
      <c r="BG18" t="s">
        <v>74</v>
      </c>
      <c r="BH18" t="s">
        <v>74</v>
      </c>
      <c r="BI18">
        <v>8</v>
      </c>
      <c r="BJ18" t="s">
        <v>490</v>
      </c>
      <c r="BK18" t="s">
        <v>102</v>
      </c>
      <c r="BL18" t="s">
        <v>427</v>
      </c>
      <c r="BM18" t="s">
        <v>491</v>
      </c>
      <c r="BN18" t="s">
        <v>74</v>
      </c>
      <c r="BO18" t="s">
        <v>74</v>
      </c>
      <c r="BP18" t="s">
        <v>74</v>
      </c>
      <c r="BQ18" t="s">
        <v>74</v>
      </c>
      <c r="BR18" t="s">
        <v>106</v>
      </c>
      <c r="BS18" t="s">
        <v>492</v>
      </c>
      <c r="BT18" t="str">
        <f>HYPERLINK("https%3A%2F%2Fwww.webofscience.com%2Fwos%2Fwoscc%2Ffull-record%2FWOS:000366332500012","View Full Record in Web of Science")</f>
        <v>View Full Record in Web of Science</v>
      </c>
    </row>
    <row r="19" spans="1:72" x14ac:dyDescent="0.2">
      <c r="A19" t="s">
        <v>72</v>
      </c>
      <c r="B19" t="s">
        <v>493</v>
      </c>
      <c r="C19" t="s">
        <v>74</v>
      </c>
      <c r="D19" t="s">
        <v>74</v>
      </c>
      <c r="E19" t="s">
        <v>74</v>
      </c>
      <c r="F19" t="s">
        <v>494</v>
      </c>
      <c r="G19" t="s">
        <v>74</v>
      </c>
      <c r="H19" t="s">
        <v>74</v>
      </c>
      <c r="I19" t="s">
        <v>495</v>
      </c>
      <c r="J19" t="s">
        <v>496</v>
      </c>
      <c r="K19" t="s">
        <v>74</v>
      </c>
      <c r="L19" t="s">
        <v>74</v>
      </c>
      <c r="M19" t="s">
        <v>78</v>
      </c>
      <c r="N19" t="s">
        <v>79</v>
      </c>
      <c r="O19" t="s">
        <v>74</v>
      </c>
      <c r="P19" t="s">
        <v>74</v>
      </c>
      <c r="Q19" t="s">
        <v>74</v>
      </c>
      <c r="R19" t="s">
        <v>74</v>
      </c>
      <c r="S19" t="s">
        <v>74</v>
      </c>
      <c r="T19" t="s">
        <v>497</v>
      </c>
      <c r="U19" t="s">
        <v>498</v>
      </c>
      <c r="V19" t="s">
        <v>499</v>
      </c>
      <c r="W19" t="s">
        <v>500</v>
      </c>
      <c r="X19" t="s">
        <v>501</v>
      </c>
      <c r="Y19" t="s">
        <v>502</v>
      </c>
      <c r="Z19" t="s">
        <v>503</v>
      </c>
      <c r="AA19" t="s">
        <v>504</v>
      </c>
      <c r="AB19" t="s">
        <v>505</v>
      </c>
      <c r="AC19" t="s">
        <v>506</v>
      </c>
      <c r="AD19" t="s">
        <v>506</v>
      </c>
      <c r="AE19" t="s">
        <v>507</v>
      </c>
      <c r="AF19" t="s">
        <v>74</v>
      </c>
      <c r="AG19">
        <v>48</v>
      </c>
      <c r="AH19">
        <v>23</v>
      </c>
      <c r="AI19">
        <v>25</v>
      </c>
      <c r="AJ19">
        <v>2</v>
      </c>
      <c r="AK19">
        <v>48</v>
      </c>
      <c r="AL19" t="s">
        <v>418</v>
      </c>
      <c r="AM19" t="s">
        <v>419</v>
      </c>
      <c r="AN19" t="s">
        <v>420</v>
      </c>
      <c r="AO19" t="s">
        <v>74</v>
      </c>
      <c r="AP19" t="s">
        <v>508</v>
      </c>
      <c r="AQ19" t="s">
        <v>74</v>
      </c>
      <c r="AR19" t="s">
        <v>496</v>
      </c>
      <c r="AS19" t="s">
        <v>509</v>
      </c>
      <c r="AT19" t="s">
        <v>510</v>
      </c>
      <c r="AU19">
        <v>2020</v>
      </c>
      <c r="AV19">
        <v>12</v>
      </c>
      <c r="AW19">
        <v>9</v>
      </c>
      <c r="AX19" t="s">
        <v>74</v>
      </c>
      <c r="AY19" t="s">
        <v>74</v>
      </c>
      <c r="AZ19" t="s">
        <v>74</v>
      </c>
      <c r="BA19" t="s">
        <v>74</v>
      </c>
      <c r="BB19" t="s">
        <v>74</v>
      </c>
      <c r="BC19" t="s">
        <v>74</v>
      </c>
      <c r="BD19">
        <v>2890</v>
      </c>
      <c r="BE19" t="s">
        <v>511</v>
      </c>
      <c r="BF19" t="str">
        <f>HYPERLINK("http://dx.doi.org/10.3390/nu12092890","http://dx.doi.org/10.3390/nu12092890")</f>
        <v>http://dx.doi.org/10.3390/nu12092890</v>
      </c>
      <c r="BG19" t="s">
        <v>74</v>
      </c>
      <c r="BH19" t="s">
        <v>74</v>
      </c>
      <c r="BI19">
        <v>17</v>
      </c>
      <c r="BJ19" t="s">
        <v>512</v>
      </c>
      <c r="BK19" t="s">
        <v>102</v>
      </c>
      <c r="BL19" t="s">
        <v>512</v>
      </c>
      <c r="BM19" t="s">
        <v>513</v>
      </c>
      <c r="BN19">
        <v>32971829</v>
      </c>
      <c r="BO19" t="s">
        <v>429</v>
      </c>
      <c r="BP19" t="s">
        <v>74</v>
      </c>
      <c r="BQ19" t="s">
        <v>74</v>
      </c>
      <c r="BR19" t="s">
        <v>106</v>
      </c>
      <c r="BS19" t="s">
        <v>514</v>
      </c>
      <c r="BT19" t="str">
        <f>HYPERLINK("https%3A%2F%2Fwww.webofscience.com%2Fwos%2Fwoscc%2Ffull-record%2FWOS:000580785000001","View Full Record in Web of Science")</f>
        <v>View Full Record in Web of Science</v>
      </c>
    </row>
    <row r="20" spans="1:72" x14ac:dyDescent="0.2">
      <c r="A20" t="s">
        <v>108</v>
      </c>
      <c r="B20" t="s">
        <v>515</v>
      </c>
      <c r="C20" t="s">
        <v>74</v>
      </c>
      <c r="D20" t="s">
        <v>516</v>
      </c>
      <c r="E20" t="s">
        <v>74</v>
      </c>
      <c r="F20" t="s">
        <v>517</v>
      </c>
      <c r="G20" t="s">
        <v>74</v>
      </c>
      <c r="H20" t="s">
        <v>74</v>
      </c>
      <c r="I20" t="s">
        <v>518</v>
      </c>
      <c r="J20" t="s">
        <v>519</v>
      </c>
      <c r="K20" t="s">
        <v>520</v>
      </c>
      <c r="L20" t="s">
        <v>74</v>
      </c>
      <c r="M20" t="s">
        <v>78</v>
      </c>
      <c r="N20" t="s">
        <v>115</v>
      </c>
      <c r="O20" t="s">
        <v>521</v>
      </c>
      <c r="P20" t="s">
        <v>522</v>
      </c>
      <c r="Q20" t="s">
        <v>523</v>
      </c>
      <c r="R20" t="s">
        <v>74</v>
      </c>
      <c r="S20" t="s">
        <v>74</v>
      </c>
      <c r="T20" t="s">
        <v>524</v>
      </c>
      <c r="U20" t="s">
        <v>74</v>
      </c>
      <c r="V20" t="s">
        <v>525</v>
      </c>
      <c r="W20" t="s">
        <v>526</v>
      </c>
      <c r="X20" t="s">
        <v>527</v>
      </c>
      <c r="Y20" t="s">
        <v>528</v>
      </c>
      <c r="Z20" t="s">
        <v>74</v>
      </c>
      <c r="AA20" t="s">
        <v>74</v>
      </c>
      <c r="AB20" t="s">
        <v>74</v>
      </c>
      <c r="AC20" t="s">
        <v>74</v>
      </c>
      <c r="AD20" t="s">
        <v>74</v>
      </c>
      <c r="AE20" t="s">
        <v>74</v>
      </c>
      <c r="AF20" t="s">
        <v>74</v>
      </c>
      <c r="AG20">
        <v>0</v>
      </c>
      <c r="AH20">
        <v>0</v>
      </c>
      <c r="AI20">
        <v>0</v>
      </c>
      <c r="AJ20">
        <v>0</v>
      </c>
      <c r="AK20">
        <v>7</v>
      </c>
      <c r="AL20" t="s">
        <v>529</v>
      </c>
      <c r="AM20" t="s">
        <v>530</v>
      </c>
      <c r="AN20" t="s">
        <v>531</v>
      </c>
      <c r="AO20" t="s">
        <v>532</v>
      </c>
      <c r="AP20" t="s">
        <v>74</v>
      </c>
      <c r="AQ20" t="s">
        <v>533</v>
      </c>
      <c r="AR20" t="s">
        <v>534</v>
      </c>
      <c r="AS20" t="s">
        <v>74</v>
      </c>
      <c r="AT20" t="s">
        <v>74</v>
      </c>
      <c r="AU20">
        <v>2020</v>
      </c>
      <c r="AV20" t="s">
        <v>74</v>
      </c>
      <c r="AW20" t="s">
        <v>74</v>
      </c>
      <c r="AX20" t="s">
        <v>74</v>
      </c>
      <c r="AY20" t="s">
        <v>74</v>
      </c>
      <c r="AZ20" t="s">
        <v>74</v>
      </c>
      <c r="BA20" t="s">
        <v>74</v>
      </c>
      <c r="BB20">
        <v>2032</v>
      </c>
      <c r="BC20">
        <v>2032</v>
      </c>
      <c r="BD20" t="s">
        <v>74</v>
      </c>
      <c r="BE20" t="s">
        <v>74</v>
      </c>
      <c r="BF20" t="s">
        <v>74</v>
      </c>
      <c r="BG20" t="s">
        <v>74</v>
      </c>
      <c r="BH20" t="s">
        <v>74</v>
      </c>
      <c r="BI20">
        <v>1</v>
      </c>
      <c r="BJ20" t="s">
        <v>189</v>
      </c>
      <c r="BK20" t="s">
        <v>535</v>
      </c>
      <c r="BL20" t="s">
        <v>189</v>
      </c>
      <c r="BM20" t="s">
        <v>536</v>
      </c>
      <c r="BN20" t="s">
        <v>74</v>
      </c>
      <c r="BO20" t="s">
        <v>74</v>
      </c>
      <c r="BP20" t="s">
        <v>74</v>
      </c>
      <c r="BQ20" t="s">
        <v>74</v>
      </c>
      <c r="BR20" t="s">
        <v>106</v>
      </c>
      <c r="BS20" t="s">
        <v>537</v>
      </c>
      <c r="BT20" t="str">
        <f>HYPERLINK("https%3A%2F%2Fwww.webofscience.com%2Fwos%2Fwoscc%2Ffull-record%2FWOS:000558088802020","View Full Record in Web of Science")</f>
        <v>View Full Record in Web of Science</v>
      </c>
    </row>
    <row r="21" spans="1:72" x14ac:dyDescent="0.2">
      <c r="A21" t="s">
        <v>72</v>
      </c>
      <c r="B21" t="s">
        <v>538</v>
      </c>
      <c r="C21" t="s">
        <v>74</v>
      </c>
      <c r="D21" t="s">
        <v>74</v>
      </c>
      <c r="E21" t="s">
        <v>74</v>
      </c>
      <c r="F21" t="s">
        <v>539</v>
      </c>
      <c r="G21" t="s">
        <v>74</v>
      </c>
      <c r="H21" t="s">
        <v>74</v>
      </c>
      <c r="I21" t="s">
        <v>540</v>
      </c>
      <c r="J21" t="s">
        <v>541</v>
      </c>
      <c r="K21" t="s">
        <v>74</v>
      </c>
      <c r="L21" t="s">
        <v>74</v>
      </c>
      <c r="M21" t="s">
        <v>78</v>
      </c>
      <c r="N21" t="s">
        <v>79</v>
      </c>
      <c r="O21" t="s">
        <v>74</v>
      </c>
      <c r="P21" t="s">
        <v>74</v>
      </c>
      <c r="Q21" t="s">
        <v>74</v>
      </c>
      <c r="R21" t="s">
        <v>74</v>
      </c>
      <c r="S21" t="s">
        <v>74</v>
      </c>
      <c r="T21" t="s">
        <v>542</v>
      </c>
      <c r="U21" t="s">
        <v>543</v>
      </c>
      <c r="V21" t="s">
        <v>544</v>
      </c>
      <c r="W21" t="s">
        <v>545</v>
      </c>
      <c r="X21" t="s">
        <v>546</v>
      </c>
      <c r="Y21" t="s">
        <v>547</v>
      </c>
      <c r="Z21" t="s">
        <v>548</v>
      </c>
      <c r="AA21" t="s">
        <v>74</v>
      </c>
      <c r="AB21" t="s">
        <v>549</v>
      </c>
      <c r="AC21" t="s">
        <v>550</v>
      </c>
      <c r="AD21" t="s">
        <v>550</v>
      </c>
      <c r="AE21" t="s">
        <v>551</v>
      </c>
      <c r="AF21" t="s">
        <v>74</v>
      </c>
      <c r="AG21">
        <v>84</v>
      </c>
      <c r="AH21">
        <v>0</v>
      </c>
      <c r="AI21">
        <v>1</v>
      </c>
      <c r="AJ21">
        <v>0</v>
      </c>
      <c r="AK21">
        <v>9</v>
      </c>
      <c r="AL21" t="s">
        <v>552</v>
      </c>
      <c r="AM21" t="s">
        <v>349</v>
      </c>
      <c r="AN21" t="s">
        <v>553</v>
      </c>
      <c r="AO21" t="s">
        <v>554</v>
      </c>
      <c r="AP21" t="s">
        <v>555</v>
      </c>
      <c r="AQ21" t="s">
        <v>74</v>
      </c>
      <c r="AR21" t="s">
        <v>556</v>
      </c>
      <c r="AS21" t="s">
        <v>557</v>
      </c>
      <c r="AT21" t="s">
        <v>558</v>
      </c>
      <c r="AU21">
        <v>2022</v>
      </c>
      <c r="AV21">
        <v>43</v>
      </c>
      <c r="AW21">
        <v>2</v>
      </c>
      <c r="AX21" t="s">
        <v>74</v>
      </c>
      <c r="AY21" t="s">
        <v>74</v>
      </c>
      <c r="AZ21" t="s">
        <v>74</v>
      </c>
      <c r="BA21" t="s">
        <v>74</v>
      </c>
      <c r="BB21">
        <v>237</v>
      </c>
      <c r="BC21">
        <v>258</v>
      </c>
      <c r="BD21" t="s">
        <v>74</v>
      </c>
      <c r="BE21" t="s">
        <v>559</v>
      </c>
      <c r="BF21" t="str">
        <f>HYPERLINK("http://dx.doi.org/10.1080/02255189.2021.1952856","http://dx.doi.org/10.1080/02255189.2021.1952856")</f>
        <v>http://dx.doi.org/10.1080/02255189.2021.1952856</v>
      </c>
      <c r="BG21" t="s">
        <v>74</v>
      </c>
      <c r="BH21" t="s">
        <v>560</v>
      </c>
      <c r="BI21">
        <v>22</v>
      </c>
      <c r="BJ21" t="s">
        <v>561</v>
      </c>
      <c r="BK21" t="s">
        <v>285</v>
      </c>
      <c r="BL21" t="s">
        <v>561</v>
      </c>
      <c r="BM21" t="s">
        <v>562</v>
      </c>
      <c r="BN21" t="s">
        <v>74</v>
      </c>
      <c r="BO21" t="s">
        <v>74</v>
      </c>
      <c r="BP21" t="s">
        <v>74</v>
      </c>
      <c r="BQ21" t="s">
        <v>74</v>
      </c>
      <c r="BR21" t="s">
        <v>106</v>
      </c>
      <c r="BS21" t="s">
        <v>563</v>
      </c>
      <c r="BT21" t="str">
        <f>HYPERLINK("https%3A%2F%2Fwww.webofscience.com%2Fwos%2Fwoscc%2Ffull-record%2FWOS:000683197500001","View Full Record in Web of Science")</f>
        <v>View Full Record in Web of Science</v>
      </c>
    </row>
    <row r="22" spans="1:72" x14ac:dyDescent="0.2">
      <c r="A22" t="s">
        <v>72</v>
      </c>
      <c r="B22" t="s">
        <v>564</v>
      </c>
      <c r="C22" t="s">
        <v>74</v>
      </c>
      <c r="D22" t="s">
        <v>74</v>
      </c>
      <c r="E22" t="s">
        <v>74</v>
      </c>
      <c r="F22" t="s">
        <v>565</v>
      </c>
      <c r="G22" t="s">
        <v>74</v>
      </c>
      <c r="H22" t="s">
        <v>74</v>
      </c>
      <c r="I22" t="s">
        <v>566</v>
      </c>
      <c r="J22" t="s">
        <v>567</v>
      </c>
      <c r="K22" t="s">
        <v>74</v>
      </c>
      <c r="L22" t="s">
        <v>74</v>
      </c>
      <c r="M22" t="s">
        <v>78</v>
      </c>
      <c r="N22" t="s">
        <v>79</v>
      </c>
      <c r="O22" t="s">
        <v>74</v>
      </c>
      <c r="P22" t="s">
        <v>74</v>
      </c>
      <c r="Q22" t="s">
        <v>74</v>
      </c>
      <c r="R22" t="s">
        <v>74</v>
      </c>
      <c r="S22" t="s">
        <v>74</v>
      </c>
      <c r="T22" t="s">
        <v>568</v>
      </c>
      <c r="U22" t="s">
        <v>74</v>
      </c>
      <c r="V22" t="s">
        <v>569</v>
      </c>
      <c r="W22" t="s">
        <v>570</v>
      </c>
      <c r="X22" t="s">
        <v>571</v>
      </c>
      <c r="Y22" t="s">
        <v>572</v>
      </c>
      <c r="Z22" t="s">
        <v>573</v>
      </c>
      <c r="AA22" t="s">
        <v>74</v>
      </c>
      <c r="AB22" t="s">
        <v>74</v>
      </c>
      <c r="AC22" t="s">
        <v>574</v>
      </c>
      <c r="AD22" t="s">
        <v>575</v>
      </c>
      <c r="AE22" t="s">
        <v>576</v>
      </c>
      <c r="AF22" t="s">
        <v>74</v>
      </c>
      <c r="AG22">
        <v>29</v>
      </c>
      <c r="AH22">
        <v>11</v>
      </c>
      <c r="AI22">
        <v>16</v>
      </c>
      <c r="AJ22">
        <v>2</v>
      </c>
      <c r="AK22">
        <v>19</v>
      </c>
      <c r="AL22" t="s">
        <v>577</v>
      </c>
      <c r="AM22" t="s">
        <v>235</v>
      </c>
      <c r="AN22" t="s">
        <v>578</v>
      </c>
      <c r="AO22" t="s">
        <v>579</v>
      </c>
      <c r="AP22" t="s">
        <v>580</v>
      </c>
      <c r="AQ22" t="s">
        <v>74</v>
      </c>
      <c r="AR22" t="s">
        <v>581</v>
      </c>
      <c r="AS22" t="s">
        <v>582</v>
      </c>
      <c r="AT22" t="s">
        <v>583</v>
      </c>
      <c r="AU22">
        <v>2017</v>
      </c>
      <c r="AV22">
        <v>94</v>
      </c>
      <c r="AW22">
        <v>8</v>
      </c>
      <c r="AX22" t="s">
        <v>74</v>
      </c>
      <c r="AY22" t="s">
        <v>74</v>
      </c>
      <c r="AZ22" t="s">
        <v>74</v>
      </c>
      <c r="BA22" t="s">
        <v>74</v>
      </c>
      <c r="BB22">
        <v>1036</v>
      </c>
      <c r="BC22">
        <v>1042</v>
      </c>
      <c r="BD22" t="s">
        <v>74</v>
      </c>
      <c r="BE22" t="s">
        <v>584</v>
      </c>
      <c r="BF22" t="str">
        <f>HYPERLINK("http://dx.doi.org/10.1021/acs.jchemed.6b00624","http://dx.doi.org/10.1021/acs.jchemed.6b00624")</f>
        <v>http://dx.doi.org/10.1021/acs.jchemed.6b00624</v>
      </c>
      <c r="BG22" t="s">
        <v>74</v>
      </c>
      <c r="BH22" t="s">
        <v>74</v>
      </c>
      <c r="BI22">
        <v>7</v>
      </c>
      <c r="BJ22" t="s">
        <v>585</v>
      </c>
      <c r="BK22" t="s">
        <v>163</v>
      </c>
      <c r="BL22" t="s">
        <v>586</v>
      </c>
      <c r="BM22" t="s">
        <v>587</v>
      </c>
      <c r="BN22" t="s">
        <v>74</v>
      </c>
      <c r="BO22" t="s">
        <v>74</v>
      </c>
      <c r="BP22" t="s">
        <v>74</v>
      </c>
      <c r="BQ22" t="s">
        <v>74</v>
      </c>
      <c r="BR22" t="s">
        <v>106</v>
      </c>
      <c r="BS22" t="s">
        <v>588</v>
      </c>
      <c r="BT22" t="str">
        <f>HYPERLINK("https%3A%2F%2Fwww.webofscience.com%2Fwos%2Fwoscc%2Ffull-record%2FWOS:000408187500009","View Full Record in Web of Science")</f>
        <v>View Full Record in Web of Science</v>
      </c>
    </row>
    <row r="23" spans="1:72" x14ac:dyDescent="0.2">
      <c r="A23" t="s">
        <v>108</v>
      </c>
      <c r="B23" t="s">
        <v>589</v>
      </c>
      <c r="C23" t="s">
        <v>74</v>
      </c>
      <c r="D23" t="s">
        <v>74</v>
      </c>
      <c r="E23" t="s">
        <v>221</v>
      </c>
      <c r="F23" t="s">
        <v>590</v>
      </c>
      <c r="G23" t="s">
        <v>74</v>
      </c>
      <c r="H23" t="s">
        <v>74</v>
      </c>
      <c r="I23" t="s">
        <v>591</v>
      </c>
      <c r="J23" t="s">
        <v>592</v>
      </c>
      <c r="K23" t="s">
        <v>225</v>
      </c>
      <c r="L23" t="s">
        <v>74</v>
      </c>
      <c r="M23" t="s">
        <v>78</v>
      </c>
      <c r="N23" t="s">
        <v>115</v>
      </c>
      <c r="O23" t="s">
        <v>593</v>
      </c>
      <c r="P23" t="s">
        <v>594</v>
      </c>
      <c r="Q23" t="s">
        <v>595</v>
      </c>
      <c r="R23" t="s">
        <v>221</v>
      </c>
      <c r="S23" t="s">
        <v>74</v>
      </c>
      <c r="T23" t="s">
        <v>74</v>
      </c>
      <c r="U23" t="s">
        <v>74</v>
      </c>
      <c r="V23" t="s">
        <v>596</v>
      </c>
      <c r="W23" t="s">
        <v>597</v>
      </c>
      <c r="X23" t="s">
        <v>598</v>
      </c>
      <c r="Y23" t="s">
        <v>599</v>
      </c>
      <c r="Z23" t="s">
        <v>74</v>
      </c>
      <c r="AA23" t="s">
        <v>74</v>
      </c>
      <c r="AB23" t="s">
        <v>74</v>
      </c>
      <c r="AC23" t="s">
        <v>74</v>
      </c>
      <c r="AD23" t="s">
        <v>74</v>
      </c>
      <c r="AE23" t="s">
        <v>74</v>
      </c>
      <c r="AF23" t="s">
        <v>74</v>
      </c>
      <c r="AG23">
        <v>10</v>
      </c>
      <c r="AH23">
        <v>0</v>
      </c>
      <c r="AI23">
        <v>0</v>
      </c>
      <c r="AJ23">
        <v>0</v>
      </c>
      <c r="AK23">
        <v>1</v>
      </c>
      <c r="AL23" t="s">
        <v>234</v>
      </c>
      <c r="AM23" t="s">
        <v>235</v>
      </c>
      <c r="AN23" t="s">
        <v>236</v>
      </c>
      <c r="AO23" t="s">
        <v>237</v>
      </c>
      <c r="AP23" t="s">
        <v>74</v>
      </c>
      <c r="AQ23" t="s">
        <v>74</v>
      </c>
      <c r="AR23" t="s">
        <v>238</v>
      </c>
      <c r="AS23" t="s">
        <v>74</v>
      </c>
      <c r="AT23" t="s">
        <v>74</v>
      </c>
      <c r="AU23">
        <v>2013</v>
      </c>
      <c r="AV23" t="s">
        <v>74</v>
      </c>
      <c r="AW23" t="s">
        <v>74</v>
      </c>
      <c r="AX23" t="s">
        <v>74</v>
      </c>
      <c r="AY23" t="s">
        <v>74</v>
      </c>
      <c r="AZ23" t="s">
        <v>74</v>
      </c>
      <c r="BA23" t="s">
        <v>74</v>
      </c>
      <c r="BB23" t="s">
        <v>74</v>
      </c>
      <c r="BC23" t="s">
        <v>74</v>
      </c>
      <c r="BD23" t="s">
        <v>74</v>
      </c>
      <c r="BE23" t="s">
        <v>74</v>
      </c>
      <c r="BF23" t="s">
        <v>74</v>
      </c>
      <c r="BG23" t="s">
        <v>74</v>
      </c>
      <c r="BH23" t="s">
        <v>74</v>
      </c>
      <c r="BI23">
        <v>14</v>
      </c>
      <c r="BJ23" t="s">
        <v>239</v>
      </c>
      <c r="BK23" t="s">
        <v>240</v>
      </c>
      <c r="BL23" t="s">
        <v>164</v>
      </c>
      <c r="BM23" t="s">
        <v>600</v>
      </c>
      <c r="BN23" t="s">
        <v>74</v>
      </c>
      <c r="BO23" t="s">
        <v>74</v>
      </c>
      <c r="BP23" t="s">
        <v>74</v>
      </c>
      <c r="BQ23" t="s">
        <v>74</v>
      </c>
      <c r="BR23" t="s">
        <v>106</v>
      </c>
      <c r="BS23" t="s">
        <v>601</v>
      </c>
      <c r="BT23" t="str">
        <f>HYPERLINK("https%3A%2F%2Fwww.webofscience.com%2Fwos%2Fwoscc%2Ffull-record%2FWOS:000367454801064","View Full Record in Web of Science")</f>
        <v>View Full Record in Web of Science</v>
      </c>
    </row>
    <row r="24" spans="1:72" x14ac:dyDescent="0.2">
      <c r="A24" t="s">
        <v>108</v>
      </c>
      <c r="B24" t="s">
        <v>602</v>
      </c>
      <c r="C24" t="s">
        <v>74</v>
      </c>
      <c r="D24" t="s">
        <v>516</v>
      </c>
      <c r="E24" t="s">
        <v>74</v>
      </c>
      <c r="F24" t="s">
        <v>603</v>
      </c>
      <c r="G24" t="s">
        <v>74</v>
      </c>
      <c r="H24" t="s">
        <v>74</v>
      </c>
      <c r="I24" t="s">
        <v>604</v>
      </c>
      <c r="J24" t="s">
        <v>605</v>
      </c>
      <c r="K24" t="s">
        <v>606</v>
      </c>
      <c r="L24" t="s">
        <v>74</v>
      </c>
      <c r="M24" t="s">
        <v>78</v>
      </c>
      <c r="N24" t="s">
        <v>115</v>
      </c>
      <c r="O24" t="s">
        <v>607</v>
      </c>
      <c r="P24" t="s">
        <v>608</v>
      </c>
      <c r="Q24" t="s">
        <v>609</v>
      </c>
      <c r="R24" t="s">
        <v>74</v>
      </c>
      <c r="S24" t="s">
        <v>74</v>
      </c>
      <c r="T24" t="s">
        <v>610</v>
      </c>
      <c r="U24" t="s">
        <v>611</v>
      </c>
      <c r="V24" t="s">
        <v>612</v>
      </c>
      <c r="W24" t="s">
        <v>613</v>
      </c>
      <c r="X24" t="s">
        <v>614</v>
      </c>
      <c r="Y24" t="s">
        <v>615</v>
      </c>
      <c r="Z24" t="s">
        <v>74</v>
      </c>
      <c r="AA24" t="s">
        <v>616</v>
      </c>
      <c r="AB24" t="s">
        <v>617</v>
      </c>
      <c r="AC24" t="s">
        <v>74</v>
      </c>
      <c r="AD24" t="s">
        <v>74</v>
      </c>
      <c r="AE24" t="s">
        <v>74</v>
      </c>
      <c r="AF24" t="s">
        <v>74</v>
      </c>
      <c r="AG24">
        <v>8</v>
      </c>
      <c r="AH24">
        <v>0</v>
      </c>
      <c r="AI24">
        <v>0</v>
      </c>
      <c r="AJ24">
        <v>0</v>
      </c>
      <c r="AK24">
        <v>0</v>
      </c>
      <c r="AL24" t="s">
        <v>529</v>
      </c>
      <c r="AM24" t="s">
        <v>530</v>
      </c>
      <c r="AN24" t="s">
        <v>531</v>
      </c>
      <c r="AO24" t="s">
        <v>618</v>
      </c>
      <c r="AP24" t="s">
        <v>74</v>
      </c>
      <c r="AQ24" t="s">
        <v>619</v>
      </c>
      <c r="AR24" t="s">
        <v>620</v>
      </c>
      <c r="AS24" t="s">
        <v>74</v>
      </c>
      <c r="AT24" t="s">
        <v>74</v>
      </c>
      <c r="AU24">
        <v>2019</v>
      </c>
      <c r="AV24" t="s">
        <v>74</v>
      </c>
      <c r="AW24" t="s">
        <v>74</v>
      </c>
      <c r="AX24" t="s">
        <v>74</v>
      </c>
      <c r="AY24" t="s">
        <v>74</v>
      </c>
      <c r="AZ24" t="s">
        <v>74</v>
      </c>
      <c r="BA24" t="s">
        <v>74</v>
      </c>
      <c r="BB24">
        <v>6578</v>
      </c>
      <c r="BC24">
        <v>6583</v>
      </c>
      <c r="BD24" t="s">
        <v>74</v>
      </c>
      <c r="BE24" t="s">
        <v>74</v>
      </c>
      <c r="BF24" t="s">
        <v>74</v>
      </c>
      <c r="BG24" t="s">
        <v>74</v>
      </c>
      <c r="BH24" t="s">
        <v>74</v>
      </c>
      <c r="BI24">
        <v>6</v>
      </c>
      <c r="BJ24" t="s">
        <v>189</v>
      </c>
      <c r="BK24" t="s">
        <v>535</v>
      </c>
      <c r="BL24" t="s">
        <v>189</v>
      </c>
      <c r="BM24" t="s">
        <v>621</v>
      </c>
      <c r="BN24" t="s">
        <v>74</v>
      </c>
      <c r="BO24" t="s">
        <v>74</v>
      </c>
      <c r="BP24" t="s">
        <v>74</v>
      </c>
      <c r="BQ24" t="s">
        <v>74</v>
      </c>
      <c r="BR24" t="s">
        <v>106</v>
      </c>
      <c r="BS24" t="s">
        <v>622</v>
      </c>
      <c r="BT24" t="str">
        <f>HYPERLINK("https%3A%2F%2Fwww.webofscience.com%2Fwos%2Fwoscc%2Ffull-record%2FWOS:000530212402078","View Full Record in Web of Science")</f>
        <v>View Full Record in Web of Science</v>
      </c>
    </row>
    <row r="25" spans="1:72" x14ac:dyDescent="0.2">
      <c r="A25" t="s">
        <v>72</v>
      </c>
      <c r="B25" t="s">
        <v>623</v>
      </c>
      <c r="C25" t="s">
        <v>74</v>
      </c>
      <c r="D25" t="s">
        <v>74</v>
      </c>
      <c r="E25" t="s">
        <v>74</v>
      </c>
      <c r="F25" t="s">
        <v>624</v>
      </c>
      <c r="G25" t="s">
        <v>74</v>
      </c>
      <c r="H25" t="s">
        <v>74</v>
      </c>
      <c r="I25" t="s">
        <v>625</v>
      </c>
      <c r="J25" t="s">
        <v>626</v>
      </c>
      <c r="K25" t="s">
        <v>74</v>
      </c>
      <c r="L25" t="s">
        <v>74</v>
      </c>
      <c r="M25" t="s">
        <v>78</v>
      </c>
      <c r="N25" t="s">
        <v>79</v>
      </c>
      <c r="O25" t="s">
        <v>74</v>
      </c>
      <c r="P25" t="s">
        <v>74</v>
      </c>
      <c r="Q25" t="s">
        <v>74</v>
      </c>
      <c r="R25" t="s">
        <v>74</v>
      </c>
      <c r="S25" t="s">
        <v>74</v>
      </c>
      <c r="T25" t="s">
        <v>627</v>
      </c>
      <c r="U25" t="s">
        <v>74</v>
      </c>
      <c r="V25" t="s">
        <v>628</v>
      </c>
      <c r="W25" t="s">
        <v>629</v>
      </c>
      <c r="X25" t="s">
        <v>630</v>
      </c>
      <c r="Y25" t="s">
        <v>631</v>
      </c>
      <c r="Z25" t="s">
        <v>74</v>
      </c>
      <c r="AA25" t="s">
        <v>632</v>
      </c>
      <c r="AB25" t="s">
        <v>633</v>
      </c>
      <c r="AC25" t="s">
        <v>74</v>
      </c>
      <c r="AD25" t="s">
        <v>74</v>
      </c>
      <c r="AE25" t="s">
        <v>634</v>
      </c>
      <c r="AF25" t="s">
        <v>74</v>
      </c>
      <c r="AG25">
        <v>27</v>
      </c>
      <c r="AH25">
        <v>0</v>
      </c>
      <c r="AI25">
        <v>0</v>
      </c>
      <c r="AJ25">
        <v>0</v>
      </c>
      <c r="AK25">
        <v>0</v>
      </c>
      <c r="AL25" t="s">
        <v>552</v>
      </c>
      <c r="AM25" t="s">
        <v>349</v>
      </c>
      <c r="AN25" t="s">
        <v>553</v>
      </c>
      <c r="AO25" t="s">
        <v>635</v>
      </c>
      <c r="AP25" t="s">
        <v>636</v>
      </c>
      <c r="AQ25" t="s">
        <v>74</v>
      </c>
      <c r="AR25" t="s">
        <v>637</v>
      </c>
      <c r="AS25" t="s">
        <v>638</v>
      </c>
      <c r="AT25" t="s">
        <v>639</v>
      </c>
      <c r="AU25">
        <v>2024</v>
      </c>
      <c r="AV25">
        <v>15</v>
      </c>
      <c r="AW25">
        <v>3</v>
      </c>
      <c r="AX25" t="s">
        <v>74</v>
      </c>
      <c r="AY25" t="s">
        <v>74</v>
      </c>
      <c r="AZ25" t="s">
        <v>640</v>
      </c>
      <c r="BA25" t="s">
        <v>74</v>
      </c>
      <c r="BB25">
        <v>415</v>
      </c>
      <c r="BC25">
        <v>428</v>
      </c>
      <c r="BD25" t="s">
        <v>74</v>
      </c>
      <c r="BE25" t="s">
        <v>641</v>
      </c>
      <c r="BF25" t="str">
        <f>HYPERLINK("http://dx.doi.org/10.1080/19443927.2024.2369633","http://dx.doi.org/10.1080/19443927.2024.2369633")</f>
        <v>http://dx.doi.org/10.1080/19443927.2024.2369633</v>
      </c>
      <c r="BG25" t="s">
        <v>74</v>
      </c>
      <c r="BH25" t="s">
        <v>642</v>
      </c>
      <c r="BI25">
        <v>14</v>
      </c>
      <c r="BJ25" t="s">
        <v>643</v>
      </c>
      <c r="BK25" t="s">
        <v>644</v>
      </c>
      <c r="BL25" t="s">
        <v>643</v>
      </c>
      <c r="BM25" t="s">
        <v>645</v>
      </c>
      <c r="BN25" t="s">
        <v>74</v>
      </c>
      <c r="BO25" t="s">
        <v>646</v>
      </c>
      <c r="BP25" t="s">
        <v>74</v>
      </c>
      <c r="BQ25" t="s">
        <v>74</v>
      </c>
      <c r="BR25" t="s">
        <v>106</v>
      </c>
      <c r="BS25" t="s">
        <v>647</v>
      </c>
      <c r="BT25" t="str">
        <f>HYPERLINK("https%3A%2F%2Fwww.webofscience.com%2Fwos%2Fwoscc%2Ffull-record%2FWOS:001296730400001","View Full Record in Web of Science")</f>
        <v>View Full Record in Web of Science</v>
      </c>
    </row>
    <row r="26" spans="1:72" x14ac:dyDescent="0.2">
      <c r="A26" t="s">
        <v>108</v>
      </c>
      <c r="B26" t="s">
        <v>648</v>
      </c>
      <c r="C26" t="s">
        <v>74</v>
      </c>
      <c r="D26" t="s">
        <v>74</v>
      </c>
      <c r="E26" t="s">
        <v>221</v>
      </c>
      <c r="F26" t="s">
        <v>649</v>
      </c>
      <c r="G26" t="s">
        <v>74</v>
      </c>
      <c r="H26" t="s">
        <v>74</v>
      </c>
      <c r="I26" t="s">
        <v>650</v>
      </c>
      <c r="J26" t="s">
        <v>592</v>
      </c>
      <c r="K26" t="s">
        <v>225</v>
      </c>
      <c r="L26" t="s">
        <v>74</v>
      </c>
      <c r="M26" t="s">
        <v>78</v>
      </c>
      <c r="N26" t="s">
        <v>115</v>
      </c>
      <c r="O26" t="s">
        <v>593</v>
      </c>
      <c r="P26" t="s">
        <v>594</v>
      </c>
      <c r="Q26" t="s">
        <v>595</v>
      </c>
      <c r="R26" t="s">
        <v>221</v>
      </c>
      <c r="S26" t="s">
        <v>74</v>
      </c>
      <c r="T26" t="s">
        <v>74</v>
      </c>
      <c r="U26" t="s">
        <v>651</v>
      </c>
      <c r="V26" t="s">
        <v>652</v>
      </c>
      <c r="W26" t="s">
        <v>653</v>
      </c>
      <c r="X26" t="s">
        <v>654</v>
      </c>
      <c r="Y26" t="s">
        <v>655</v>
      </c>
      <c r="Z26" t="s">
        <v>74</v>
      </c>
      <c r="AA26" t="s">
        <v>656</v>
      </c>
      <c r="AB26" t="s">
        <v>74</v>
      </c>
      <c r="AC26" t="s">
        <v>74</v>
      </c>
      <c r="AD26" t="s">
        <v>74</v>
      </c>
      <c r="AE26" t="s">
        <v>74</v>
      </c>
      <c r="AF26" t="s">
        <v>74</v>
      </c>
      <c r="AG26">
        <v>21</v>
      </c>
      <c r="AH26">
        <v>1</v>
      </c>
      <c r="AI26">
        <v>1</v>
      </c>
      <c r="AJ26">
        <v>0</v>
      </c>
      <c r="AK26">
        <v>1</v>
      </c>
      <c r="AL26" t="s">
        <v>234</v>
      </c>
      <c r="AM26" t="s">
        <v>235</v>
      </c>
      <c r="AN26" t="s">
        <v>236</v>
      </c>
      <c r="AO26" t="s">
        <v>237</v>
      </c>
      <c r="AP26" t="s">
        <v>74</v>
      </c>
      <c r="AQ26" t="s">
        <v>74</v>
      </c>
      <c r="AR26" t="s">
        <v>238</v>
      </c>
      <c r="AS26" t="s">
        <v>74</v>
      </c>
      <c r="AT26" t="s">
        <v>74</v>
      </c>
      <c r="AU26">
        <v>2013</v>
      </c>
      <c r="AV26" t="s">
        <v>74</v>
      </c>
      <c r="AW26" t="s">
        <v>74</v>
      </c>
      <c r="AX26" t="s">
        <v>74</v>
      </c>
      <c r="AY26" t="s">
        <v>74</v>
      </c>
      <c r="AZ26" t="s">
        <v>74</v>
      </c>
      <c r="BA26" t="s">
        <v>74</v>
      </c>
      <c r="BB26" t="s">
        <v>74</v>
      </c>
      <c r="BC26" t="s">
        <v>74</v>
      </c>
      <c r="BD26" t="s">
        <v>74</v>
      </c>
      <c r="BE26" t="s">
        <v>74</v>
      </c>
      <c r="BF26" t="s">
        <v>74</v>
      </c>
      <c r="BG26" t="s">
        <v>74</v>
      </c>
      <c r="BH26" t="s">
        <v>74</v>
      </c>
      <c r="BI26">
        <v>15</v>
      </c>
      <c r="BJ26" t="s">
        <v>239</v>
      </c>
      <c r="BK26" t="s">
        <v>240</v>
      </c>
      <c r="BL26" t="s">
        <v>164</v>
      </c>
      <c r="BM26" t="s">
        <v>657</v>
      </c>
      <c r="BN26" t="s">
        <v>74</v>
      </c>
      <c r="BO26" t="s">
        <v>74</v>
      </c>
      <c r="BP26" t="s">
        <v>74</v>
      </c>
      <c r="BQ26" t="s">
        <v>74</v>
      </c>
      <c r="BR26" t="s">
        <v>106</v>
      </c>
      <c r="BS26" t="s">
        <v>658</v>
      </c>
      <c r="BT26" t="str">
        <f>HYPERLINK("https%3A%2F%2Fwww.webofscience.com%2Fwos%2Fwoscc%2Ffull-record%2FWOS:000375256301055","View Full Record in Web of Science")</f>
        <v>View Full Record in Web of Science</v>
      </c>
    </row>
    <row r="27" spans="1:72" x14ac:dyDescent="0.2">
      <c r="A27" t="s">
        <v>72</v>
      </c>
      <c r="B27" t="s">
        <v>659</v>
      </c>
      <c r="C27" t="s">
        <v>74</v>
      </c>
      <c r="D27" t="s">
        <v>74</v>
      </c>
      <c r="E27" t="s">
        <v>74</v>
      </c>
      <c r="F27" t="s">
        <v>660</v>
      </c>
      <c r="G27" t="s">
        <v>74</v>
      </c>
      <c r="H27" t="s">
        <v>74</v>
      </c>
      <c r="I27" t="s">
        <v>661</v>
      </c>
      <c r="J27" t="s">
        <v>662</v>
      </c>
      <c r="K27" t="s">
        <v>74</v>
      </c>
      <c r="L27" t="s">
        <v>74</v>
      </c>
      <c r="M27" t="s">
        <v>78</v>
      </c>
      <c r="N27" t="s">
        <v>79</v>
      </c>
      <c r="O27" t="s">
        <v>74</v>
      </c>
      <c r="P27" t="s">
        <v>74</v>
      </c>
      <c r="Q27" t="s">
        <v>74</v>
      </c>
      <c r="R27" t="s">
        <v>74</v>
      </c>
      <c r="S27" t="s">
        <v>74</v>
      </c>
      <c r="T27" t="s">
        <v>663</v>
      </c>
      <c r="U27" t="s">
        <v>74</v>
      </c>
      <c r="V27" t="s">
        <v>664</v>
      </c>
      <c r="W27" t="s">
        <v>665</v>
      </c>
      <c r="X27" t="s">
        <v>666</v>
      </c>
      <c r="Y27" t="s">
        <v>667</v>
      </c>
      <c r="Z27" t="s">
        <v>668</v>
      </c>
      <c r="AA27" t="s">
        <v>669</v>
      </c>
      <c r="AB27" t="s">
        <v>74</v>
      </c>
      <c r="AC27" t="s">
        <v>74</v>
      </c>
      <c r="AD27" t="s">
        <v>74</v>
      </c>
      <c r="AE27" t="s">
        <v>74</v>
      </c>
      <c r="AF27" t="s">
        <v>74</v>
      </c>
      <c r="AG27">
        <v>4</v>
      </c>
      <c r="AH27">
        <v>6</v>
      </c>
      <c r="AI27">
        <v>6</v>
      </c>
      <c r="AJ27">
        <v>0</v>
      </c>
      <c r="AK27">
        <v>2</v>
      </c>
      <c r="AL27" t="s">
        <v>670</v>
      </c>
      <c r="AM27" t="s">
        <v>671</v>
      </c>
      <c r="AN27" t="s">
        <v>672</v>
      </c>
      <c r="AO27" t="s">
        <v>673</v>
      </c>
      <c r="AP27" t="s">
        <v>674</v>
      </c>
      <c r="AQ27" t="s">
        <v>74</v>
      </c>
      <c r="AR27" t="s">
        <v>675</v>
      </c>
      <c r="AS27" t="s">
        <v>676</v>
      </c>
      <c r="AT27" t="s">
        <v>74</v>
      </c>
      <c r="AU27">
        <v>2021</v>
      </c>
      <c r="AV27">
        <v>74</v>
      </c>
      <c r="AW27">
        <v>1</v>
      </c>
      <c r="AX27" t="s">
        <v>74</v>
      </c>
      <c r="AY27" t="s">
        <v>74</v>
      </c>
      <c r="AZ27" t="s">
        <v>74</v>
      </c>
      <c r="BA27" t="s">
        <v>74</v>
      </c>
      <c r="BB27">
        <v>128</v>
      </c>
      <c r="BC27">
        <v>130</v>
      </c>
      <c r="BD27" t="s">
        <v>74</v>
      </c>
      <c r="BE27" t="s">
        <v>677</v>
      </c>
      <c r="BF27" t="str">
        <f>HYPERLINK("http://dx.doi.org/10.5173/ceju.2021.0364","http://dx.doi.org/10.5173/ceju.2021.0364")</f>
        <v>http://dx.doi.org/10.5173/ceju.2021.0364</v>
      </c>
      <c r="BG27" t="s">
        <v>74</v>
      </c>
      <c r="BH27" t="s">
        <v>74</v>
      </c>
      <c r="BI27">
        <v>3</v>
      </c>
      <c r="BJ27" t="s">
        <v>678</v>
      </c>
      <c r="BK27" t="s">
        <v>190</v>
      </c>
      <c r="BL27" t="s">
        <v>678</v>
      </c>
      <c r="BM27" t="s">
        <v>679</v>
      </c>
      <c r="BN27">
        <v>33976928</v>
      </c>
      <c r="BO27" t="s">
        <v>680</v>
      </c>
      <c r="BP27" t="s">
        <v>74</v>
      </c>
      <c r="BQ27" t="s">
        <v>74</v>
      </c>
      <c r="BR27" t="s">
        <v>106</v>
      </c>
      <c r="BS27" t="s">
        <v>681</v>
      </c>
      <c r="BT27" t="str">
        <f>HYPERLINK("https%3A%2F%2Fwww.webofscience.com%2Fwos%2Fwoscc%2Ffull-record%2FWOS:000652543700019","View Full Record in Web of Science")</f>
        <v>View Full Record in Web of Science</v>
      </c>
    </row>
    <row r="28" spans="1:72" x14ac:dyDescent="0.2">
      <c r="A28" t="s">
        <v>72</v>
      </c>
      <c r="B28" t="s">
        <v>682</v>
      </c>
      <c r="C28" t="s">
        <v>74</v>
      </c>
      <c r="D28" t="s">
        <v>74</v>
      </c>
      <c r="E28" t="s">
        <v>74</v>
      </c>
      <c r="F28" t="s">
        <v>683</v>
      </c>
      <c r="G28" t="s">
        <v>74</v>
      </c>
      <c r="H28" t="s">
        <v>74</v>
      </c>
      <c r="I28" t="s">
        <v>684</v>
      </c>
      <c r="J28" t="s">
        <v>685</v>
      </c>
      <c r="K28" t="s">
        <v>74</v>
      </c>
      <c r="L28" t="s">
        <v>74</v>
      </c>
      <c r="M28" t="s">
        <v>78</v>
      </c>
      <c r="N28" t="s">
        <v>686</v>
      </c>
      <c r="O28" t="s">
        <v>74</v>
      </c>
      <c r="P28" t="s">
        <v>74</v>
      </c>
      <c r="Q28" t="s">
        <v>74</v>
      </c>
      <c r="R28" t="s">
        <v>74</v>
      </c>
      <c r="S28" t="s">
        <v>74</v>
      </c>
      <c r="T28" t="s">
        <v>687</v>
      </c>
      <c r="U28" t="s">
        <v>688</v>
      </c>
      <c r="V28" t="s">
        <v>689</v>
      </c>
      <c r="W28" t="s">
        <v>690</v>
      </c>
      <c r="X28" t="s">
        <v>691</v>
      </c>
      <c r="Y28" t="s">
        <v>692</v>
      </c>
      <c r="Z28" t="s">
        <v>693</v>
      </c>
      <c r="AA28" t="s">
        <v>74</v>
      </c>
      <c r="AB28" t="s">
        <v>694</v>
      </c>
      <c r="AC28" t="s">
        <v>74</v>
      </c>
      <c r="AD28" t="s">
        <v>74</v>
      </c>
      <c r="AE28" t="s">
        <v>74</v>
      </c>
      <c r="AF28" t="s">
        <v>74</v>
      </c>
      <c r="AG28">
        <v>88</v>
      </c>
      <c r="AH28">
        <v>0</v>
      </c>
      <c r="AI28">
        <v>0</v>
      </c>
      <c r="AJ28">
        <v>1</v>
      </c>
      <c r="AK28">
        <v>1</v>
      </c>
      <c r="AL28" t="s">
        <v>180</v>
      </c>
      <c r="AM28" t="s">
        <v>181</v>
      </c>
      <c r="AN28" t="s">
        <v>182</v>
      </c>
      <c r="AO28" t="s">
        <v>695</v>
      </c>
      <c r="AP28" t="s">
        <v>696</v>
      </c>
      <c r="AQ28" t="s">
        <v>74</v>
      </c>
      <c r="AR28" t="s">
        <v>697</v>
      </c>
      <c r="AS28" t="s">
        <v>698</v>
      </c>
      <c r="AT28" t="s">
        <v>699</v>
      </c>
      <c r="AU28">
        <v>2024</v>
      </c>
      <c r="AV28" t="s">
        <v>74</v>
      </c>
      <c r="AW28" t="s">
        <v>74</v>
      </c>
      <c r="AX28" t="s">
        <v>74</v>
      </c>
      <c r="AY28" t="s">
        <v>74</v>
      </c>
      <c r="AZ28" t="s">
        <v>74</v>
      </c>
      <c r="BA28" t="s">
        <v>74</v>
      </c>
      <c r="BB28" t="s">
        <v>74</v>
      </c>
      <c r="BC28" t="s">
        <v>74</v>
      </c>
      <c r="BD28" t="s">
        <v>74</v>
      </c>
      <c r="BE28" t="s">
        <v>700</v>
      </c>
      <c r="BF28" t="str">
        <f>HYPERLINK("http://dx.doi.org/10.1177/14779714241298235","http://dx.doi.org/10.1177/14779714241298235")</f>
        <v>http://dx.doi.org/10.1177/14779714241298235</v>
      </c>
      <c r="BG28" t="s">
        <v>74</v>
      </c>
      <c r="BH28" t="s">
        <v>701</v>
      </c>
      <c r="BI28">
        <v>19</v>
      </c>
      <c r="BJ28" t="s">
        <v>189</v>
      </c>
      <c r="BK28" t="s">
        <v>190</v>
      </c>
      <c r="BL28" t="s">
        <v>189</v>
      </c>
      <c r="BM28" t="s">
        <v>702</v>
      </c>
      <c r="BN28" t="s">
        <v>74</v>
      </c>
      <c r="BO28" t="s">
        <v>74</v>
      </c>
      <c r="BP28" t="s">
        <v>74</v>
      </c>
      <c r="BQ28" t="s">
        <v>74</v>
      </c>
      <c r="BR28" t="s">
        <v>106</v>
      </c>
      <c r="BS28" t="s">
        <v>703</v>
      </c>
      <c r="BT28" t="str">
        <f>HYPERLINK("https%3A%2F%2Fwww.webofscience.com%2Fwos%2Fwoscc%2Ffull-record%2FWOS:001362227000001","View Full Record in Web of Science")</f>
        <v>View Full Record in Web of Science</v>
      </c>
    </row>
    <row r="29" spans="1:72" x14ac:dyDescent="0.2">
      <c r="A29" t="s">
        <v>72</v>
      </c>
      <c r="B29" t="s">
        <v>704</v>
      </c>
      <c r="C29" t="s">
        <v>74</v>
      </c>
      <c r="D29" t="s">
        <v>74</v>
      </c>
      <c r="E29" t="s">
        <v>74</v>
      </c>
      <c r="F29" t="s">
        <v>705</v>
      </c>
      <c r="G29" t="s">
        <v>74</v>
      </c>
      <c r="H29" t="s">
        <v>74</v>
      </c>
      <c r="I29" t="s">
        <v>706</v>
      </c>
      <c r="J29" t="s">
        <v>197</v>
      </c>
      <c r="K29" t="s">
        <v>74</v>
      </c>
      <c r="L29" t="s">
        <v>74</v>
      </c>
      <c r="M29" t="s">
        <v>78</v>
      </c>
      <c r="N29" t="s">
        <v>79</v>
      </c>
      <c r="O29" t="s">
        <v>74</v>
      </c>
      <c r="P29" t="s">
        <v>74</v>
      </c>
      <c r="Q29" t="s">
        <v>74</v>
      </c>
      <c r="R29" t="s">
        <v>74</v>
      </c>
      <c r="S29" t="s">
        <v>74</v>
      </c>
      <c r="T29" t="s">
        <v>707</v>
      </c>
      <c r="U29" t="s">
        <v>708</v>
      </c>
      <c r="V29" t="s">
        <v>709</v>
      </c>
      <c r="W29" t="s">
        <v>710</v>
      </c>
      <c r="X29" t="s">
        <v>711</v>
      </c>
      <c r="Y29" t="s">
        <v>712</v>
      </c>
      <c r="Z29" t="s">
        <v>713</v>
      </c>
      <c r="AA29" t="s">
        <v>714</v>
      </c>
      <c r="AB29" t="s">
        <v>715</v>
      </c>
      <c r="AC29" t="s">
        <v>74</v>
      </c>
      <c r="AD29" t="s">
        <v>74</v>
      </c>
      <c r="AE29" t="s">
        <v>74</v>
      </c>
      <c r="AF29" t="s">
        <v>74</v>
      </c>
      <c r="AG29">
        <v>123</v>
      </c>
      <c r="AH29">
        <v>61</v>
      </c>
      <c r="AI29">
        <v>66</v>
      </c>
      <c r="AJ29">
        <v>2</v>
      </c>
      <c r="AK29">
        <v>147</v>
      </c>
      <c r="AL29" t="s">
        <v>207</v>
      </c>
      <c r="AM29" t="s">
        <v>208</v>
      </c>
      <c r="AN29" t="s">
        <v>209</v>
      </c>
      <c r="AO29" t="s">
        <v>210</v>
      </c>
      <c r="AP29" t="s">
        <v>211</v>
      </c>
      <c r="AQ29" t="s">
        <v>74</v>
      </c>
      <c r="AR29" t="s">
        <v>212</v>
      </c>
      <c r="AS29" t="s">
        <v>213</v>
      </c>
      <c r="AT29" t="s">
        <v>716</v>
      </c>
      <c r="AU29">
        <v>2017</v>
      </c>
      <c r="AV29">
        <v>167</v>
      </c>
      <c r="AW29" t="s">
        <v>74</v>
      </c>
      <c r="AX29" t="s">
        <v>74</v>
      </c>
      <c r="AY29" t="s">
        <v>74</v>
      </c>
      <c r="AZ29" t="s">
        <v>74</v>
      </c>
      <c r="BA29" t="s">
        <v>74</v>
      </c>
      <c r="BB29">
        <v>1084</v>
      </c>
      <c r="BC29">
        <v>1098</v>
      </c>
      <c r="BD29" t="s">
        <v>74</v>
      </c>
      <c r="BE29" t="s">
        <v>717</v>
      </c>
      <c r="BF29" t="str">
        <f>HYPERLINK("http://dx.doi.org/10.1016/j.jclepro.2017.03.178","http://dx.doi.org/10.1016/j.jclepro.2017.03.178")</f>
        <v>http://dx.doi.org/10.1016/j.jclepro.2017.03.178</v>
      </c>
      <c r="BG29" t="s">
        <v>74</v>
      </c>
      <c r="BH29" t="s">
        <v>74</v>
      </c>
      <c r="BI29">
        <v>15</v>
      </c>
      <c r="BJ29" t="s">
        <v>216</v>
      </c>
      <c r="BK29" t="s">
        <v>102</v>
      </c>
      <c r="BL29" t="s">
        <v>217</v>
      </c>
      <c r="BM29" t="s">
        <v>718</v>
      </c>
      <c r="BN29" t="s">
        <v>74</v>
      </c>
      <c r="BO29" t="s">
        <v>74</v>
      </c>
      <c r="BP29" t="s">
        <v>74</v>
      </c>
      <c r="BQ29" t="s">
        <v>74</v>
      </c>
      <c r="BR29" t="s">
        <v>106</v>
      </c>
      <c r="BS29" t="s">
        <v>719</v>
      </c>
      <c r="BT29" t="str">
        <f>HYPERLINK("https%3A%2F%2Fwww.webofscience.com%2Fwos%2Fwoscc%2Ffull-record%2FWOS:000413128100094","View Full Record in Web of Science")</f>
        <v>View Full Record in Web of Science</v>
      </c>
    </row>
    <row r="30" spans="1:72" x14ac:dyDescent="0.2">
      <c r="A30" t="s">
        <v>72</v>
      </c>
      <c r="B30" t="s">
        <v>720</v>
      </c>
      <c r="C30" t="s">
        <v>74</v>
      </c>
      <c r="D30" t="s">
        <v>74</v>
      </c>
      <c r="E30" t="s">
        <v>74</v>
      </c>
      <c r="F30" t="s">
        <v>721</v>
      </c>
      <c r="G30" t="s">
        <v>74</v>
      </c>
      <c r="H30" t="s">
        <v>74</v>
      </c>
      <c r="I30" t="s">
        <v>722</v>
      </c>
      <c r="J30" t="s">
        <v>723</v>
      </c>
      <c r="K30" t="s">
        <v>74</v>
      </c>
      <c r="L30" t="s">
        <v>74</v>
      </c>
      <c r="M30" t="s">
        <v>78</v>
      </c>
      <c r="N30" t="s">
        <v>79</v>
      </c>
      <c r="O30" t="s">
        <v>74</v>
      </c>
      <c r="P30" t="s">
        <v>74</v>
      </c>
      <c r="Q30" t="s">
        <v>74</v>
      </c>
      <c r="R30" t="s">
        <v>74</v>
      </c>
      <c r="S30" t="s">
        <v>74</v>
      </c>
      <c r="T30" t="s">
        <v>74</v>
      </c>
      <c r="U30" t="s">
        <v>74</v>
      </c>
      <c r="V30" t="s">
        <v>724</v>
      </c>
      <c r="W30" t="s">
        <v>725</v>
      </c>
      <c r="X30" t="s">
        <v>726</v>
      </c>
      <c r="Y30" t="s">
        <v>727</v>
      </c>
      <c r="Z30" t="s">
        <v>728</v>
      </c>
      <c r="AA30" t="s">
        <v>74</v>
      </c>
      <c r="AB30" t="s">
        <v>74</v>
      </c>
      <c r="AC30" t="s">
        <v>74</v>
      </c>
      <c r="AD30" t="s">
        <v>74</v>
      </c>
      <c r="AE30" t="s">
        <v>74</v>
      </c>
      <c r="AF30" t="s">
        <v>74</v>
      </c>
      <c r="AG30">
        <v>15</v>
      </c>
      <c r="AH30">
        <v>1</v>
      </c>
      <c r="AI30">
        <v>1</v>
      </c>
      <c r="AJ30">
        <v>0</v>
      </c>
      <c r="AK30">
        <v>0</v>
      </c>
      <c r="AL30" t="s">
        <v>729</v>
      </c>
      <c r="AM30" t="s">
        <v>730</v>
      </c>
      <c r="AN30" t="s">
        <v>731</v>
      </c>
      <c r="AO30" t="s">
        <v>732</v>
      </c>
      <c r="AP30" t="s">
        <v>733</v>
      </c>
      <c r="AQ30" t="s">
        <v>74</v>
      </c>
      <c r="AR30" t="s">
        <v>734</v>
      </c>
      <c r="AS30" t="s">
        <v>735</v>
      </c>
      <c r="AT30" t="s">
        <v>488</v>
      </c>
      <c r="AU30">
        <v>2024</v>
      </c>
      <c r="AV30">
        <v>21</v>
      </c>
      <c r="AW30">
        <v>5</v>
      </c>
      <c r="AX30" t="s">
        <v>74</v>
      </c>
      <c r="AY30" t="s">
        <v>74</v>
      </c>
      <c r="AZ30" t="s">
        <v>74</v>
      </c>
      <c r="BA30" t="s">
        <v>74</v>
      </c>
      <c r="BB30" t="s">
        <v>74</v>
      </c>
      <c r="BC30" t="s">
        <v>74</v>
      </c>
      <c r="BD30" t="s">
        <v>74</v>
      </c>
      <c r="BE30" t="s">
        <v>736</v>
      </c>
      <c r="BF30" t="str">
        <f>HYPERLINK("http://dx.doi.org/10.1111/tct.13776","http://dx.doi.org/10.1111/tct.13776")</f>
        <v>http://dx.doi.org/10.1111/tct.13776</v>
      </c>
      <c r="BG30" t="s">
        <v>74</v>
      </c>
      <c r="BH30" t="s">
        <v>455</v>
      </c>
      <c r="BI30">
        <v>7</v>
      </c>
      <c r="BJ30" t="s">
        <v>737</v>
      </c>
      <c r="BK30" t="s">
        <v>190</v>
      </c>
      <c r="BL30" t="s">
        <v>738</v>
      </c>
      <c r="BM30" t="s">
        <v>739</v>
      </c>
      <c r="BN30">
        <v>38711395</v>
      </c>
      <c r="BO30" t="s">
        <v>646</v>
      </c>
      <c r="BP30" t="s">
        <v>74</v>
      </c>
      <c r="BQ30" t="s">
        <v>74</v>
      </c>
      <c r="BR30" t="s">
        <v>106</v>
      </c>
      <c r="BS30" t="s">
        <v>740</v>
      </c>
      <c r="BT30" t="str">
        <f>HYPERLINK("https%3A%2F%2Fwww.webofscience.com%2Fwos%2Fwoscc%2Ffull-record%2FWOS:001216178000001","View Full Record in Web of Science")</f>
        <v>View Full Record in Web of Science</v>
      </c>
    </row>
    <row r="31" spans="1:72" x14ac:dyDescent="0.2">
      <c r="A31" t="s">
        <v>72</v>
      </c>
      <c r="B31" t="s">
        <v>741</v>
      </c>
      <c r="C31" t="s">
        <v>74</v>
      </c>
      <c r="D31" t="s">
        <v>74</v>
      </c>
      <c r="E31" t="s">
        <v>74</v>
      </c>
      <c r="F31" t="s">
        <v>742</v>
      </c>
      <c r="G31" t="s">
        <v>74</v>
      </c>
      <c r="H31" t="s">
        <v>74</v>
      </c>
      <c r="I31" t="s">
        <v>743</v>
      </c>
      <c r="J31" t="s">
        <v>744</v>
      </c>
      <c r="K31" t="s">
        <v>74</v>
      </c>
      <c r="L31" t="s">
        <v>74</v>
      </c>
      <c r="M31" t="s">
        <v>78</v>
      </c>
      <c r="N31" t="s">
        <v>745</v>
      </c>
      <c r="O31" t="s">
        <v>74</v>
      </c>
      <c r="P31" t="s">
        <v>74</v>
      </c>
      <c r="Q31" t="s">
        <v>74</v>
      </c>
      <c r="R31" t="s">
        <v>74</v>
      </c>
      <c r="S31" t="s">
        <v>74</v>
      </c>
      <c r="T31" t="s">
        <v>746</v>
      </c>
      <c r="U31" t="s">
        <v>747</v>
      </c>
      <c r="V31" t="s">
        <v>748</v>
      </c>
      <c r="W31" t="s">
        <v>749</v>
      </c>
      <c r="X31" t="s">
        <v>750</v>
      </c>
      <c r="Y31" t="s">
        <v>751</v>
      </c>
      <c r="Z31" t="s">
        <v>752</v>
      </c>
      <c r="AA31" t="s">
        <v>753</v>
      </c>
      <c r="AB31" t="s">
        <v>754</v>
      </c>
      <c r="AC31" t="s">
        <v>755</v>
      </c>
      <c r="AD31" t="s">
        <v>756</v>
      </c>
      <c r="AE31" t="s">
        <v>757</v>
      </c>
      <c r="AF31" t="s">
        <v>74</v>
      </c>
      <c r="AG31">
        <v>255</v>
      </c>
      <c r="AH31">
        <v>12</v>
      </c>
      <c r="AI31">
        <v>12</v>
      </c>
      <c r="AJ31">
        <v>8</v>
      </c>
      <c r="AK31">
        <v>20</v>
      </c>
      <c r="AL31" t="s">
        <v>758</v>
      </c>
      <c r="AM31" t="s">
        <v>759</v>
      </c>
      <c r="AN31" t="s">
        <v>760</v>
      </c>
      <c r="AO31" t="s">
        <v>761</v>
      </c>
      <c r="AP31" t="s">
        <v>74</v>
      </c>
      <c r="AQ31" t="s">
        <v>74</v>
      </c>
      <c r="AR31" t="s">
        <v>762</v>
      </c>
      <c r="AS31" t="s">
        <v>763</v>
      </c>
      <c r="AT31" t="s">
        <v>98</v>
      </c>
      <c r="AU31">
        <v>2024</v>
      </c>
      <c r="AV31">
        <v>24</v>
      </c>
      <c r="AW31">
        <v>1</v>
      </c>
      <c r="AX31" t="s">
        <v>74</v>
      </c>
      <c r="AY31" t="s">
        <v>74</v>
      </c>
      <c r="AZ31" t="s">
        <v>74</v>
      </c>
      <c r="BA31" t="s">
        <v>74</v>
      </c>
      <c r="BB31" t="s">
        <v>74</v>
      </c>
      <c r="BC31" t="s">
        <v>74</v>
      </c>
      <c r="BD31">
        <v>13</v>
      </c>
      <c r="BE31" t="s">
        <v>764</v>
      </c>
      <c r="BF31" t="str">
        <f>HYPERLINK("http://dx.doi.org/10.1145/3639060","http://dx.doi.org/10.1145/3639060")</f>
        <v>http://dx.doi.org/10.1145/3639060</v>
      </c>
      <c r="BG31" t="s">
        <v>74</v>
      </c>
      <c r="BH31" t="s">
        <v>74</v>
      </c>
      <c r="BI31">
        <v>53</v>
      </c>
      <c r="BJ31" t="s">
        <v>765</v>
      </c>
      <c r="BK31" t="s">
        <v>163</v>
      </c>
      <c r="BL31" t="s">
        <v>189</v>
      </c>
      <c r="BM31" t="s">
        <v>766</v>
      </c>
      <c r="BN31" t="s">
        <v>74</v>
      </c>
      <c r="BO31" t="s">
        <v>767</v>
      </c>
      <c r="BP31" t="s">
        <v>74</v>
      </c>
      <c r="BQ31" t="s">
        <v>74</v>
      </c>
      <c r="BR31" t="s">
        <v>106</v>
      </c>
      <c r="BS31" t="s">
        <v>768</v>
      </c>
      <c r="BT31" t="str">
        <f>HYPERLINK("https%3A%2F%2Fwww.webofscience.com%2Fwos%2Fwoscc%2Ffull-record%2FWOS:001193671100013","View Full Record in Web of Science")</f>
        <v>View Full Record in Web of Science</v>
      </c>
    </row>
    <row r="32" spans="1:72" x14ac:dyDescent="0.2">
      <c r="A32" t="s">
        <v>72</v>
      </c>
      <c r="B32" t="s">
        <v>769</v>
      </c>
      <c r="C32" t="s">
        <v>74</v>
      </c>
      <c r="D32" t="s">
        <v>74</v>
      </c>
      <c r="E32" t="s">
        <v>74</v>
      </c>
      <c r="F32" t="s">
        <v>770</v>
      </c>
      <c r="G32" t="s">
        <v>74</v>
      </c>
      <c r="H32" t="s">
        <v>74</v>
      </c>
      <c r="I32" t="s">
        <v>771</v>
      </c>
      <c r="J32" t="s">
        <v>772</v>
      </c>
      <c r="K32" t="s">
        <v>74</v>
      </c>
      <c r="L32" t="s">
        <v>74</v>
      </c>
      <c r="M32" t="s">
        <v>78</v>
      </c>
      <c r="N32" t="s">
        <v>79</v>
      </c>
      <c r="O32" t="s">
        <v>74</v>
      </c>
      <c r="P32" t="s">
        <v>74</v>
      </c>
      <c r="Q32" t="s">
        <v>74</v>
      </c>
      <c r="R32" t="s">
        <v>74</v>
      </c>
      <c r="S32" t="s">
        <v>74</v>
      </c>
      <c r="T32" t="s">
        <v>773</v>
      </c>
      <c r="U32" t="s">
        <v>774</v>
      </c>
      <c r="V32" t="s">
        <v>775</v>
      </c>
      <c r="W32" t="s">
        <v>776</v>
      </c>
      <c r="X32" t="s">
        <v>777</v>
      </c>
      <c r="Y32" t="s">
        <v>778</v>
      </c>
      <c r="Z32" t="s">
        <v>779</v>
      </c>
      <c r="AA32" t="s">
        <v>780</v>
      </c>
      <c r="AB32" t="s">
        <v>74</v>
      </c>
      <c r="AC32" t="s">
        <v>74</v>
      </c>
      <c r="AD32" t="s">
        <v>74</v>
      </c>
      <c r="AE32" t="s">
        <v>74</v>
      </c>
      <c r="AF32" t="s">
        <v>74</v>
      </c>
      <c r="AG32">
        <v>31</v>
      </c>
      <c r="AH32">
        <v>0</v>
      </c>
      <c r="AI32">
        <v>0</v>
      </c>
      <c r="AJ32">
        <v>0</v>
      </c>
      <c r="AK32">
        <v>3</v>
      </c>
      <c r="AL32" t="s">
        <v>781</v>
      </c>
      <c r="AM32" t="s">
        <v>782</v>
      </c>
      <c r="AN32" t="s">
        <v>783</v>
      </c>
      <c r="AO32" t="s">
        <v>784</v>
      </c>
      <c r="AP32" t="s">
        <v>74</v>
      </c>
      <c r="AQ32" t="s">
        <v>74</v>
      </c>
      <c r="AR32" t="s">
        <v>785</v>
      </c>
      <c r="AS32" t="s">
        <v>786</v>
      </c>
      <c r="AT32" t="s">
        <v>74</v>
      </c>
      <c r="AU32">
        <v>2023</v>
      </c>
      <c r="AV32">
        <v>40</v>
      </c>
      <c r="AW32">
        <v>3</v>
      </c>
      <c r="AX32" t="s">
        <v>74</v>
      </c>
      <c r="AY32" t="s">
        <v>74</v>
      </c>
      <c r="AZ32" t="s">
        <v>74</v>
      </c>
      <c r="BA32" t="s">
        <v>74</v>
      </c>
      <c r="BB32" t="s">
        <v>74</v>
      </c>
      <c r="BC32" t="s">
        <v>74</v>
      </c>
      <c r="BD32" t="s">
        <v>74</v>
      </c>
      <c r="BE32" t="s">
        <v>74</v>
      </c>
      <c r="BF32" t="s">
        <v>74</v>
      </c>
      <c r="BG32" t="s">
        <v>74</v>
      </c>
      <c r="BH32" t="s">
        <v>74</v>
      </c>
      <c r="BI32">
        <v>16</v>
      </c>
      <c r="BJ32" t="s">
        <v>765</v>
      </c>
      <c r="BK32" t="s">
        <v>190</v>
      </c>
      <c r="BL32" t="s">
        <v>189</v>
      </c>
      <c r="BM32" t="s">
        <v>787</v>
      </c>
      <c r="BN32" t="s">
        <v>74</v>
      </c>
      <c r="BO32" t="s">
        <v>74</v>
      </c>
      <c r="BP32" t="s">
        <v>74</v>
      </c>
      <c r="BQ32" t="s">
        <v>74</v>
      </c>
      <c r="BR32" t="s">
        <v>106</v>
      </c>
      <c r="BS32" t="s">
        <v>788</v>
      </c>
      <c r="BT32" t="str">
        <f>HYPERLINK("https%3A%2F%2Fwww.webofscience.com%2Fwos%2Fwoscc%2Ffull-record%2FWOS:000996342700013","View Full Record in Web of Science")</f>
        <v>View Full Record in Web of Science</v>
      </c>
    </row>
    <row r="33" spans="1:72" x14ac:dyDescent="0.2">
      <c r="A33" t="s">
        <v>72</v>
      </c>
      <c r="B33" t="s">
        <v>789</v>
      </c>
      <c r="C33" t="s">
        <v>74</v>
      </c>
      <c r="D33" t="s">
        <v>74</v>
      </c>
      <c r="E33" t="s">
        <v>74</v>
      </c>
      <c r="F33" t="s">
        <v>790</v>
      </c>
      <c r="G33" t="s">
        <v>74</v>
      </c>
      <c r="H33" t="s">
        <v>74</v>
      </c>
      <c r="I33" t="s">
        <v>791</v>
      </c>
      <c r="J33" t="s">
        <v>197</v>
      </c>
      <c r="K33" t="s">
        <v>74</v>
      </c>
      <c r="L33" t="s">
        <v>74</v>
      </c>
      <c r="M33" t="s">
        <v>78</v>
      </c>
      <c r="N33" t="s">
        <v>79</v>
      </c>
      <c r="O33" t="s">
        <v>74</v>
      </c>
      <c r="P33" t="s">
        <v>74</v>
      </c>
      <c r="Q33" t="s">
        <v>74</v>
      </c>
      <c r="R33" t="s">
        <v>74</v>
      </c>
      <c r="S33" t="s">
        <v>74</v>
      </c>
      <c r="T33" t="s">
        <v>792</v>
      </c>
      <c r="U33" t="s">
        <v>793</v>
      </c>
      <c r="V33" t="s">
        <v>794</v>
      </c>
      <c r="W33" t="s">
        <v>795</v>
      </c>
      <c r="X33" t="s">
        <v>796</v>
      </c>
      <c r="Y33" t="s">
        <v>797</v>
      </c>
      <c r="Z33" t="s">
        <v>798</v>
      </c>
      <c r="AA33" t="s">
        <v>74</v>
      </c>
      <c r="AB33" t="s">
        <v>799</v>
      </c>
      <c r="AC33" t="s">
        <v>800</v>
      </c>
      <c r="AD33" t="s">
        <v>801</v>
      </c>
      <c r="AE33" t="s">
        <v>802</v>
      </c>
      <c r="AF33" t="s">
        <v>74</v>
      </c>
      <c r="AG33">
        <v>75</v>
      </c>
      <c r="AH33">
        <v>15</v>
      </c>
      <c r="AI33">
        <v>15</v>
      </c>
      <c r="AJ33">
        <v>5</v>
      </c>
      <c r="AK33">
        <v>81</v>
      </c>
      <c r="AL33" t="s">
        <v>207</v>
      </c>
      <c r="AM33" t="s">
        <v>803</v>
      </c>
      <c r="AN33" t="s">
        <v>804</v>
      </c>
      <c r="AO33" t="s">
        <v>210</v>
      </c>
      <c r="AP33" t="s">
        <v>211</v>
      </c>
      <c r="AQ33" t="s">
        <v>74</v>
      </c>
      <c r="AR33" t="s">
        <v>212</v>
      </c>
      <c r="AS33" t="s">
        <v>213</v>
      </c>
      <c r="AT33" t="s">
        <v>805</v>
      </c>
      <c r="AU33">
        <v>2019</v>
      </c>
      <c r="AV33">
        <v>241</v>
      </c>
      <c r="AW33" t="s">
        <v>74</v>
      </c>
      <c r="AX33" t="s">
        <v>74</v>
      </c>
      <c r="AY33" t="s">
        <v>74</v>
      </c>
      <c r="AZ33" t="s">
        <v>74</v>
      </c>
      <c r="BA33" t="s">
        <v>74</v>
      </c>
      <c r="BB33" t="s">
        <v>74</v>
      </c>
      <c r="BC33" t="s">
        <v>74</v>
      </c>
      <c r="BD33">
        <v>118346</v>
      </c>
      <c r="BE33" t="s">
        <v>806</v>
      </c>
      <c r="BF33" t="str">
        <f>HYPERLINK("http://dx.doi.org/10.1016/j.jclepro.2019.118346","http://dx.doi.org/10.1016/j.jclepro.2019.118346")</f>
        <v>http://dx.doi.org/10.1016/j.jclepro.2019.118346</v>
      </c>
      <c r="BG33" t="s">
        <v>74</v>
      </c>
      <c r="BH33" t="s">
        <v>74</v>
      </c>
      <c r="BI33">
        <v>11</v>
      </c>
      <c r="BJ33" t="s">
        <v>216</v>
      </c>
      <c r="BK33" t="s">
        <v>102</v>
      </c>
      <c r="BL33" t="s">
        <v>217</v>
      </c>
      <c r="BM33" t="s">
        <v>807</v>
      </c>
      <c r="BN33" t="s">
        <v>74</v>
      </c>
      <c r="BO33" t="s">
        <v>74</v>
      </c>
      <c r="BP33" t="s">
        <v>74</v>
      </c>
      <c r="BQ33" t="s">
        <v>74</v>
      </c>
      <c r="BR33" t="s">
        <v>106</v>
      </c>
      <c r="BS33" t="s">
        <v>808</v>
      </c>
      <c r="BT33" t="str">
        <f>HYPERLINK("https%3A%2F%2Fwww.webofscience.com%2Fwos%2Fwoscc%2Ffull-record%2FWOS:000489275900079","View Full Record in Web of Science")</f>
        <v>View Full Record in Web of Science</v>
      </c>
    </row>
    <row r="34" spans="1:72" x14ac:dyDescent="0.2">
      <c r="A34" t="s">
        <v>72</v>
      </c>
      <c r="B34" t="s">
        <v>809</v>
      </c>
      <c r="C34" t="s">
        <v>74</v>
      </c>
      <c r="D34" t="s">
        <v>74</v>
      </c>
      <c r="E34" t="s">
        <v>74</v>
      </c>
      <c r="F34" t="s">
        <v>810</v>
      </c>
      <c r="G34" t="s">
        <v>74</v>
      </c>
      <c r="H34" t="s">
        <v>74</v>
      </c>
      <c r="I34" t="s">
        <v>811</v>
      </c>
      <c r="J34" t="s">
        <v>266</v>
      </c>
      <c r="K34" t="s">
        <v>74</v>
      </c>
      <c r="L34" t="s">
        <v>74</v>
      </c>
      <c r="M34" t="s">
        <v>78</v>
      </c>
      <c r="N34" t="s">
        <v>79</v>
      </c>
      <c r="O34" t="s">
        <v>74</v>
      </c>
      <c r="P34" t="s">
        <v>74</v>
      </c>
      <c r="Q34" t="s">
        <v>74</v>
      </c>
      <c r="R34" t="s">
        <v>74</v>
      </c>
      <c r="S34" t="s">
        <v>74</v>
      </c>
      <c r="T34" t="s">
        <v>812</v>
      </c>
      <c r="U34" t="s">
        <v>813</v>
      </c>
      <c r="V34" t="s">
        <v>814</v>
      </c>
      <c r="W34" t="s">
        <v>815</v>
      </c>
      <c r="X34" t="s">
        <v>816</v>
      </c>
      <c r="Y34" t="s">
        <v>817</v>
      </c>
      <c r="Z34" t="s">
        <v>818</v>
      </c>
      <c r="AA34" t="s">
        <v>74</v>
      </c>
      <c r="AB34" t="s">
        <v>819</v>
      </c>
      <c r="AC34" t="s">
        <v>74</v>
      </c>
      <c r="AD34" t="s">
        <v>74</v>
      </c>
      <c r="AE34" t="s">
        <v>74</v>
      </c>
      <c r="AF34" t="s">
        <v>74</v>
      </c>
      <c r="AG34">
        <v>43</v>
      </c>
      <c r="AH34">
        <v>7</v>
      </c>
      <c r="AI34">
        <v>7</v>
      </c>
      <c r="AJ34">
        <v>7</v>
      </c>
      <c r="AK34">
        <v>33</v>
      </c>
      <c r="AL34" t="s">
        <v>275</v>
      </c>
      <c r="AM34" t="s">
        <v>329</v>
      </c>
      <c r="AN34" t="s">
        <v>330</v>
      </c>
      <c r="AO34" t="s">
        <v>278</v>
      </c>
      <c r="AP34" t="s">
        <v>279</v>
      </c>
      <c r="AQ34" t="s">
        <v>74</v>
      </c>
      <c r="AR34" t="s">
        <v>280</v>
      </c>
      <c r="AS34" t="s">
        <v>281</v>
      </c>
      <c r="AT34" t="s">
        <v>820</v>
      </c>
      <c r="AU34">
        <v>2023</v>
      </c>
      <c r="AV34">
        <v>24</v>
      </c>
      <c r="AW34">
        <v>3</v>
      </c>
      <c r="AX34" t="s">
        <v>74</v>
      </c>
      <c r="AY34" t="s">
        <v>74</v>
      </c>
      <c r="AZ34" t="s">
        <v>74</v>
      </c>
      <c r="BA34" t="s">
        <v>74</v>
      </c>
      <c r="BB34">
        <v>660</v>
      </c>
      <c r="BC34">
        <v>677</v>
      </c>
      <c r="BD34" t="s">
        <v>74</v>
      </c>
      <c r="BE34" t="s">
        <v>821</v>
      </c>
      <c r="BF34" t="str">
        <f>HYPERLINK("http://dx.doi.org/10.1108/IJSHE-02-2022-0046","http://dx.doi.org/10.1108/IJSHE-02-2022-0046")</f>
        <v>http://dx.doi.org/10.1108/IJSHE-02-2022-0046</v>
      </c>
      <c r="BG34" t="s">
        <v>74</v>
      </c>
      <c r="BH34" t="s">
        <v>822</v>
      </c>
      <c r="BI34">
        <v>18</v>
      </c>
      <c r="BJ34" t="s">
        <v>284</v>
      </c>
      <c r="BK34" t="s">
        <v>285</v>
      </c>
      <c r="BL34" t="s">
        <v>286</v>
      </c>
      <c r="BM34" t="s">
        <v>823</v>
      </c>
      <c r="BN34" t="s">
        <v>74</v>
      </c>
      <c r="BO34" t="s">
        <v>74</v>
      </c>
      <c r="BP34" t="s">
        <v>74</v>
      </c>
      <c r="BQ34" t="s">
        <v>74</v>
      </c>
      <c r="BR34" t="s">
        <v>106</v>
      </c>
      <c r="BS34" t="s">
        <v>824</v>
      </c>
      <c r="BT34" t="str">
        <f>HYPERLINK("https%3A%2F%2Fwww.webofscience.com%2Fwos%2Fwoscc%2Ffull-record%2FWOS:000853892000001","View Full Record in Web of Science")</f>
        <v>View Full Record in Web of Science</v>
      </c>
    </row>
    <row r="35" spans="1:72" x14ac:dyDescent="0.2">
      <c r="A35" t="s">
        <v>72</v>
      </c>
      <c r="B35" t="s">
        <v>825</v>
      </c>
      <c r="C35" t="s">
        <v>74</v>
      </c>
      <c r="D35" t="s">
        <v>74</v>
      </c>
      <c r="E35" t="s">
        <v>74</v>
      </c>
      <c r="F35" t="s">
        <v>826</v>
      </c>
      <c r="G35" t="s">
        <v>74</v>
      </c>
      <c r="H35" t="s">
        <v>74</v>
      </c>
      <c r="I35" t="s">
        <v>827</v>
      </c>
      <c r="J35" t="s">
        <v>407</v>
      </c>
      <c r="K35" t="s">
        <v>74</v>
      </c>
      <c r="L35" t="s">
        <v>74</v>
      </c>
      <c r="M35" t="s">
        <v>78</v>
      </c>
      <c r="N35" t="s">
        <v>79</v>
      </c>
      <c r="O35" t="s">
        <v>74</v>
      </c>
      <c r="P35" t="s">
        <v>74</v>
      </c>
      <c r="Q35" t="s">
        <v>74</v>
      </c>
      <c r="R35" t="s">
        <v>74</v>
      </c>
      <c r="S35" t="s">
        <v>74</v>
      </c>
      <c r="T35" t="s">
        <v>828</v>
      </c>
      <c r="U35" t="s">
        <v>829</v>
      </c>
      <c r="V35" t="s">
        <v>830</v>
      </c>
      <c r="W35" t="s">
        <v>831</v>
      </c>
      <c r="X35" t="s">
        <v>832</v>
      </c>
      <c r="Y35" t="s">
        <v>833</v>
      </c>
      <c r="Z35" t="s">
        <v>834</v>
      </c>
      <c r="AA35" t="s">
        <v>835</v>
      </c>
      <c r="AB35" t="s">
        <v>836</v>
      </c>
      <c r="AC35" t="s">
        <v>837</v>
      </c>
      <c r="AD35" t="s">
        <v>837</v>
      </c>
      <c r="AE35" t="s">
        <v>838</v>
      </c>
      <c r="AF35" t="s">
        <v>74</v>
      </c>
      <c r="AG35">
        <v>89</v>
      </c>
      <c r="AH35">
        <v>37</v>
      </c>
      <c r="AI35">
        <v>40</v>
      </c>
      <c r="AJ35">
        <v>3</v>
      </c>
      <c r="AK35">
        <v>70</v>
      </c>
      <c r="AL35" t="s">
        <v>418</v>
      </c>
      <c r="AM35" t="s">
        <v>419</v>
      </c>
      <c r="AN35" t="s">
        <v>420</v>
      </c>
      <c r="AO35" t="s">
        <v>74</v>
      </c>
      <c r="AP35" t="s">
        <v>421</v>
      </c>
      <c r="AQ35" t="s">
        <v>74</v>
      </c>
      <c r="AR35" t="s">
        <v>422</v>
      </c>
      <c r="AS35" t="s">
        <v>423</v>
      </c>
      <c r="AT35" t="s">
        <v>583</v>
      </c>
      <c r="AU35">
        <v>2018</v>
      </c>
      <c r="AV35">
        <v>10</v>
      </c>
      <c r="AW35">
        <v>8</v>
      </c>
      <c r="AX35" t="s">
        <v>74</v>
      </c>
      <c r="AY35" t="s">
        <v>74</v>
      </c>
      <c r="AZ35" t="s">
        <v>74</v>
      </c>
      <c r="BA35" t="s">
        <v>74</v>
      </c>
      <c r="BB35" t="s">
        <v>74</v>
      </c>
      <c r="BC35" t="s">
        <v>74</v>
      </c>
      <c r="BD35">
        <v>2719</v>
      </c>
      <c r="BE35" t="s">
        <v>839</v>
      </c>
      <c r="BF35" t="str">
        <f>HYPERLINK("http://dx.doi.org/10.3390/su10082719","http://dx.doi.org/10.3390/su10082719")</f>
        <v>http://dx.doi.org/10.3390/su10082719</v>
      </c>
      <c r="BG35" t="s">
        <v>74</v>
      </c>
      <c r="BH35" t="s">
        <v>74</v>
      </c>
      <c r="BI35">
        <v>24</v>
      </c>
      <c r="BJ35" t="s">
        <v>426</v>
      </c>
      <c r="BK35" t="s">
        <v>102</v>
      </c>
      <c r="BL35" t="s">
        <v>427</v>
      </c>
      <c r="BM35" t="s">
        <v>840</v>
      </c>
      <c r="BN35" t="s">
        <v>74</v>
      </c>
      <c r="BO35" t="s">
        <v>841</v>
      </c>
      <c r="BP35" t="s">
        <v>74</v>
      </c>
      <c r="BQ35" t="s">
        <v>74</v>
      </c>
      <c r="BR35" t="s">
        <v>106</v>
      </c>
      <c r="BS35" t="s">
        <v>842</v>
      </c>
      <c r="BT35" t="str">
        <f>HYPERLINK("https%3A%2F%2Fwww.webofscience.com%2Fwos%2Fwoscc%2Ffull-record%2FWOS:000446767700135","View Full Record in Web of Science")</f>
        <v>View Full Record in Web of Science</v>
      </c>
    </row>
    <row r="36" spans="1:72" x14ac:dyDescent="0.2">
      <c r="A36" t="s">
        <v>72</v>
      </c>
      <c r="B36" t="s">
        <v>843</v>
      </c>
      <c r="C36" t="s">
        <v>74</v>
      </c>
      <c r="D36" t="s">
        <v>74</v>
      </c>
      <c r="E36" t="s">
        <v>74</v>
      </c>
      <c r="F36" t="s">
        <v>844</v>
      </c>
      <c r="G36" t="s">
        <v>74</v>
      </c>
      <c r="H36" t="s">
        <v>74</v>
      </c>
      <c r="I36" t="s">
        <v>845</v>
      </c>
      <c r="J36" t="s">
        <v>846</v>
      </c>
      <c r="K36" t="s">
        <v>74</v>
      </c>
      <c r="L36" t="s">
        <v>74</v>
      </c>
      <c r="M36" t="s">
        <v>78</v>
      </c>
      <c r="N36" t="s">
        <v>79</v>
      </c>
      <c r="O36" t="s">
        <v>74</v>
      </c>
      <c r="P36" t="s">
        <v>74</v>
      </c>
      <c r="Q36" t="s">
        <v>74</v>
      </c>
      <c r="R36" t="s">
        <v>74</v>
      </c>
      <c r="S36" t="s">
        <v>74</v>
      </c>
      <c r="T36" t="s">
        <v>847</v>
      </c>
      <c r="U36" t="s">
        <v>848</v>
      </c>
      <c r="V36" t="s">
        <v>849</v>
      </c>
      <c r="W36" t="s">
        <v>850</v>
      </c>
      <c r="X36" t="s">
        <v>851</v>
      </c>
      <c r="Y36" t="s">
        <v>852</v>
      </c>
      <c r="Z36" t="s">
        <v>853</v>
      </c>
      <c r="AA36" t="s">
        <v>854</v>
      </c>
      <c r="AB36" t="s">
        <v>855</v>
      </c>
      <c r="AC36" t="s">
        <v>74</v>
      </c>
      <c r="AD36" t="s">
        <v>74</v>
      </c>
      <c r="AE36" t="s">
        <v>74</v>
      </c>
      <c r="AF36" t="s">
        <v>74</v>
      </c>
      <c r="AG36">
        <v>52</v>
      </c>
      <c r="AH36">
        <v>42</v>
      </c>
      <c r="AI36">
        <v>43</v>
      </c>
      <c r="AJ36">
        <v>14</v>
      </c>
      <c r="AK36">
        <v>54</v>
      </c>
      <c r="AL36" t="s">
        <v>207</v>
      </c>
      <c r="AM36" t="s">
        <v>208</v>
      </c>
      <c r="AN36" t="s">
        <v>209</v>
      </c>
      <c r="AO36" t="s">
        <v>856</v>
      </c>
      <c r="AP36" t="s">
        <v>857</v>
      </c>
      <c r="AQ36" t="s">
        <v>74</v>
      </c>
      <c r="AR36" t="s">
        <v>858</v>
      </c>
      <c r="AS36" t="s">
        <v>859</v>
      </c>
      <c r="AT36" t="s">
        <v>98</v>
      </c>
      <c r="AU36">
        <v>2020</v>
      </c>
      <c r="AV36">
        <v>18</v>
      </c>
      <c r="AW36">
        <v>1</v>
      </c>
      <c r="AX36" t="s">
        <v>74</v>
      </c>
      <c r="AY36" t="s">
        <v>74</v>
      </c>
      <c r="AZ36" t="s">
        <v>74</v>
      </c>
      <c r="BA36" t="s">
        <v>74</v>
      </c>
      <c r="BB36" t="s">
        <v>74</v>
      </c>
      <c r="BC36" t="s">
        <v>74</v>
      </c>
      <c r="BD36">
        <v>100328</v>
      </c>
      <c r="BE36" t="s">
        <v>860</v>
      </c>
      <c r="BF36" t="str">
        <f>HYPERLINK("http://dx.doi.org/10.1016/j.ijme.2019.100328","http://dx.doi.org/10.1016/j.ijme.2019.100328")</f>
        <v>http://dx.doi.org/10.1016/j.ijme.2019.100328</v>
      </c>
      <c r="BG36" t="s">
        <v>74</v>
      </c>
      <c r="BH36" t="s">
        <v>74</v>
      </c>
      <c r="BI36">
        <v>15</v>
      </c>
      <c r="BJ36" t="s">
        <v>861</v>
      </c>
      <c r="BK36" t="s">
        <v>285</v>
      </c>
      <c r="BL36" t="s">
        <v>862</v>
      </c>
      <c r="BM36" t="s">
        <v>863</v>
      </c>
      <c r="BN36" t="s">
        <v>74</v>
      </c>
      <c r="BO36" t="s">
        <v>864</v>
      </c>
      <c r="BP36" t="s">
        <v>74</v>
      </c>
      <c r="BQ36" t="s">
        <v>74</v>
      </c>
      <c r="BR36" t="s">
        <v>106</v>
      </c>
      <c r="BS36" t="s">
        <v>865</v>
      </c>
      <c r="BT36" t="str">
        <f>HYPERLINK("https%3A%2F%2Fwww.webofscience.com%2Fwos%2Fwoscc%2Ffull-record%2FWOS:000514842200012","View Full Record in Web of Science")</f>
        <v>View Full Record in Web of Science</v>
      </c>
    </row>
    <row r="37" spans="1:72" x14ac:dyDescent="0.2">
      <c r="A37" t="s">
        <v>108</v>
      </c>
      <c r="B37" t="s">
        <v>866</v>
      </c>
      <c r="C37" t="s">
        <v>74</v>
      </c>
      <c r="D37" t="s">
        <v>74</v>
      </c>
      <c r="E37" t="s">
        <v>221</v>
      </c>
      <c r="F37" t="s">
        <v>867</v>
      </c>
      <c r="G37" t="s">
        <v>74</v>
      </c>
      <c r="H37" t="s">
        <v>74</v>
      </c>
      <c r="I37" t="s">
        <v>868</v>
      </c>
      <c r="J37" t="s">
        <v>224</v>
      </c>
      <c r="K37" t="s">
        <v>225</v>
      </c>
      <c r="L37" t="s">
        <v>74</v>
      </c>
      <c r="M37" t="s">
        <v>78</v>
      </c>
      <c r="N37" t="s">
        <v>115</v>
      </c>
      <c r="O37" t="s">
        <v>226</v>
      </c>
      <c r="P37" t="s">
        <v>227</v>
      </c>
      <c r="Q37" t="s">
        <v>228</v>
      </c>
      <c r="R37" t="s">
        <v>221</v>
      </c>
      <c r="S37" t="s">
        <v>74</v>
      </c>
      <c r="T37" t="s">
        <v>74</v>
      </c>
      <c r="U37" t="s">
        <v>774</v>
      </c>
      <c r="V37" t="s">
        <v>869</v>
      </c>
      <c r="W37" t="s">
        <v>870</v>
      </c>
      <c r="X37" t="s">
        <v>871</v>
      </c>
      <c r="Y37" t="s">
        <v>872</v>
      </c>
      <c r="Z37" t="s">
        <v>74</v>
      </c>
      <c r="AA37" t="s">
        <v>74</v>
      </c>
      <c r="AB37" t="s">
        <v>74</v>
      </c>
      <c r="AC37" t="s">
        <v>74</v>
      </c>
      <c r="AD37" t="s">
        <v>74</v>
      </c>
      <c r="AE37" t="s">
        <v>74</v>
      </c>
      <c r="AF37" t="s">
        <v>74</v>
      </c>
      <c r="AG37">
        <v>20</v>
      </c>
      <c r="AH37">
        <v>0</v>
      </c>
      <c r="AI37">
        <v>0</v>
      </c>
      <c r="AJ37">
        <v>0</v>
      </c>
      <c r="AK37">
        <v>3</v>
      </c>
      <c r="AL37" t="s">
        <v>234</v>
      </c>
      <c r="AM37" t="s">
        <v>235</v>
      </c>
      <c r="AN37" t="s">
        <v>236</v>
      </c>
      <c r="AO37" t="s">
        <v>237</v>
      </c>
      <c r="AP37" t="s">
        <v>74</v>
      </c>
      <c r="AQ37" t="s">
        <v>74</v>
      </c>
      <c r="AR37" t="s">
        <v>238</v>
      </c>
      <c r="AS37" t="s">
        <v>74</v>
      </c>
      <c r="AT37" t="s">
        <v>74</v>
      </c>
      <c r="AU37">
        <v>2011</v>
      </c>
      <c r="AV37" t="s">
        <v>74</v>
      </c>
      <c r="AW37" t="s">
        <v>74</v>
      </c>
      <c r="AX37" t="s">
        <v>74</v>
      </c>
      <c r="AY37" t="s">
        <v>74</v>
      </c>
      <c r="AZ37" t="s">
        <v>74</v>
      </c>
      <c r="BA37" t="s">
        <v>74</v>
      </c>
      <c r="BB37" t="s">
        <v>74</v>
      </c>
      <c r="BC37" t="s">
        <v>74</v>
      </c>
      <c r="BD37" t="s">
        <v>74</v>
      </c>
      <c r="BE37" t="s">
        <v>74</v>
      </c>
      <c r="BF37" t="s">
        <v>74</v>
      </c>
      <c r="BG37" t="s">
        <v>74</v>
      </c>
      <c r="BH37" t="s">
        <v>74</v>
      </c>
      <c r="BI37">
        <v>18</v>
      </c>
      <c r="BJ37" t="s">
        <v>239</v>
      </c>
      <c r="BK37" t="s">
        <v>240</v>
      </c>
      <c r="BL37" t="s">
        <v>164</v>
      </c>
      <c r="BM37" t="s">
        <v>241</v>
      </c>
      <c r="BN37" t="s">
        <v>74</v>
      </c>
      <c r="BO37" t="s">
        <v>74</v>
      </c>
      <c r="BP37" t="s">
        <v>74</v>
      </c>
      <c r="BQ37" t="s">
        <v>74</v>
      </c>
      <c r="BR37" t="s">
        <v>106</v>
      </c>
      <c r="BS37" t="s">
        <v>873</v>
      </c>
      <c r="BT37" t="str">
        <f>HYPERLINK("https%3A%2F%2Fwww.webofscience.com%2Fwos%2Fwoscc%2Ffull-record%2FWOS:000378522708004","View Full Record in Web of Science")</f>
        <v>View Full Record in Web of Science</v>
      </c>
    </row>
    <row r="38" spans="1:72" x14ac:dyDescent="0.2">
      <c r="A38" t="s">
        <v>72</v>
      </c>
      <c r="B38" t="s">
        <v>874</v>
      </c>
      <c r="C38" t="s">
        <v>74</v>
      </c>
      <c r="D38" t="s">
        <v>74</v>
      </c>
      <c r="E38" t="s">
        <v>74</v>
      </c>
      <c r="F38" t="s">
        <v>875</v>
      </c>
      <c r="G38" t="s">
        <v>74</v>
      </c>
      <c r="H38" t="s">
        <v>74</v>
      </c>
      <c r="I38" t="s">
        <v>876</v>
      </c>
      <c r="J38" t="s">
        <v>877</v>
      </c>
      <c r="K38" t="s">
        <v>74</v>
      </c>
      <c r="L38" t="s">
        <v>74</v>
      </c>
      <c r="M38" t="s">
        <v>78</v>
      </c>
      <c r="N38" t="s">
        <v>79</v>
      </c>
      <c r="O38" t="s">
        <v>74</v>
      </c>
      <c r="P38" t="s">
        <v>74</v>
      </c>
      <c r="Q38" t="s">
        <v>74</v>
      </c>
      <c r="R38" t="s">
        <v>74</v>
      </c>
      <c r="S38" t="s">
        <v>74</v>
      </c>
      <c r="T38" t="s">
        <v>878</v>
      </c>
      <c r="U38" t="s">
        <v>74</v>
      </c>
      <c r="V38" t="s">
        <v>879</v>
      </c>
      <c r="W38" t="s">
        <v>880</v>
      </c>
      <c r="X38" t="s">
        <v>881</v>
      </c>
      <c r="Y38" t="s">
        <v>882</v>
      </c>
      <c r="Z38" t="s">
        <v>74</v>
      </c>
      <c r="AA38" t="s">
        <v>883</v>
      </c>
      <c r="AB38" t="s">
        <v>74</v>
      </c>
      <c r="AC38" t="s">
        <v>74</v>
      </c>
      <c r="AD38" t="s">
        <v>74</v>
      </c>
      <c r="AE38" t="s">
        <v>74</v>
      </c>
      <c r="AF38" t="s">
        <v>74</v>
      </c>
      <c r="AG38">
        <v>36</v>
      </c>
      <c r="AH38">
        <v>1</v>
      </c>
      <c r="AI38">
        <v>1</v>
      </c>
      <c r="AJ38">
        <v>1</v>
      </c>
      <c r="AK38">
        <v>7</v>
      </c>
      <c r="AL38" t="s">
        <v>884</v>
      </c>
      <c r="AM38" t="s">
        <v>885</v>
      </c>
      <c r="AN38" t="s">
        <v>886</v>
      </c>
      <c r="AO38" t="s">
        <v>887</v>
      </c>
      <c r="AP38" t="s">
        <v>888</v>
      </c>
      <c r="AQ38" t="s">
        <v>74</v>
      </c>
      <c r="AR38" t="s">
        <v>889</v>
      </c>
      <c r="AS38" t="s">
        <v>890</v>
      </c>
      <c r="AT38" t="s">
        <v>891</v>
      </c>
      <c r="AU38">
        <v>2020</v>
      </c>
      <c r="AV38" t="s">
        <v>74</v>
      </c>
      <c r="AW38">
        <v>30</v>
      </c>
      <c r="AX38" t="s">
        <v>74</v>
      </c>
      <c r="AY38" t="s">
        <v>74</v>
      </c>
      <c r="AZ38" t="s">
        <v>74</v>
      </c>
      <c r="BA38" t="s">
        <v>74</v>
      </c>
      <c r="BB38">
        <v>115</v>
      </c>
      <c r="BC38">
        <v>130</v>
      </c>
      <c r="BD38" t="s">
        <v>74</v>
      </c>
      <c r="BE38" t="s">
        <v>74</v>
      </c>
      <c r="BF38" t="s">
        <v>74</v>
      </c>
      <c r="BG38" t="s">
        <v>74</v>
      </c>
      <c r="BH38" t="s">
        <v>74</v>
      </c>
      <c r="BI38">
        <v>16</v>
      </c>
      <c r="BJ38" t="s">
        <v>189</v>
      </c>
      <c r="BK38" t="s">
        <v>190</v>
      </c>
      <c r="BL38" t="s">
        <v>189</v>
      </c>
      <c r="BM38" t="s">
        <v>892</v>
      </c>
      <c r="BN38" t="s">
        <v>74</v>
      </c>
      <c r="BO38" t="s">
        <v>74</v>
      </c>
      <c r="BP38" t="s">
        <v>74</v>
      </c>
      <c r="BQ38" t="s">
        <v>74</v>
      </c>
      <c r="BR38" t="s">
        <v>106</v>
      </c>
      <c r="BS38" t="s">
        <v>893</v>
      </c>
      <c r="BT38" t="str">
        <f>HYPERLINK("https%3A%2F%2Fwww.webofscience.com%2Fwos%2Fwoscc%2Ffull-record%2FWOS:000530995100007","View Full Record in Web of Science")</f>
        <v>View Full Record in Web of Science</v>
      </c>
    </row>
    <row r="39" spans="1:72" x14ac:dyDescent="0.2">
      <c r="A39" t="s">
        <v>72</v>
      </c>
      <c r="B39" t="s">
        <v>894</v>
      </c>
      <c r="C39" t="s">
        <v>74</v>
      </c>
      <c r="D39" t="s">
        <v>74</v>
      </c>
      <c r="E39" t="s">
        <v>74</v>
      </c>
      <c r="F39" t="s">
        <v>895</v>
      </c>
      <c r="G39" t="s">
        <v>74</v>
      </c>
      <c r="H39" t="s">
        <v>74</v>
      </c>
      <c r="I39" t="s">
        <v>896</v>
      </c>
      <c r="J39" t="s">
        <v>266</v>
      </c>
      <c r="K39" t="s">
        <v>74</v>
      </c>
      <c r="L39" t="s">
        <v>74</v>
      </c>
      <c r="M39" t="s">
        <v>78</v>
      </c>
      <c r="N39" t="s">
        <v>79</v>
      </c>
      <c r="O39" t="s">
        <v>74</v>
      </c>
      <c r="P39" t="s">
        <v>74</v>
      </c>
      <c r="Q39" t="s">
        <v>74</v>
      </c>
      <c r="R39" t="s">
        <v>74</v>
      </c>
      <c r="S39" t="s">
        <v>74</v>
      </c>
      <c r="T39" t="s">
        <v>897</v>
      </c>
      <c r="U39" t="s">
        <v>898</v>
      </c>
      <c r="V39" t="s">
        <v>899</v>
      </c>
      <c r="W39" t="s">
        <v>900</v>
      </c>
      <c r="X39" t="s">
        <v>901</v>
      </c>
      <c r="Y39" t="s">
        <v>902</v>
      </c>
      <c r="Z39" t="s">
        <v>903</v>
      </c>
      <c r="AA39" t="s">
        <v>904</v>
      </c>
      <c r="AB39" t="s">
        <v>905</v>
      </c>
      <c r="AC39" t="s">
        <v>74</v>
      </c>
      <c r="AD39" t="s">
        <v>74</v>
      </c>
      <c r="AE39" t="s">
        <v>74</v>
      </c>
      <c r="AF39" t="s">
        <v>74</v>
      </c>
      <c r="AG39">
        <v>112</v>
      </c>
      <c r="AH39">
        <v>8</v>
      </c>
      <c r="AI39">
        <v>8</v>
      </c>
      <c r="AJ39">
        <v>4</v>
      </c>
      <c r="AK39">
        <v>24</v>
      </c>
      <c r="AL39" t="s">
        <v>275</v>
      </c>
      <c r="AM39" t="s">
        <v>329</v>
      </c>
      <c r="AN39" t="s">
        <v>906</v>
      </c>
      <c r="AO39" t="s">
        <v>278</v>
      </c>
      <c r="AP39" t="s">
        <v>279</v>
      </c>
      <c r="AQ39" t="s">
        <v>74</v>
      </c>
      <c r="AR39" t="s">
        <v>280</v>
      </c>
      <c r="AS39" t="s">
        <v>281</v>
      </c>
      <c r="AT39" t="s">
        <v>907</v>
      </c>
      <c r="AU39">
        <v>2021</v>
      </c>
      <c r="AV39">
        <v>22</v>
      </c>
      <c r="AW39">
        <v>7</v>
      </c>
      <c r="AX39" t="s">
        <v>74</v>
      </c>
      <c r="AY39" t="s">
        <v>74</v>
      </c>
      <c r="AZ39" t="s">
        <v>74</v>
      </c>
      <c r="BA39" t="s">
        <v>74</v>
      </c>
      <c r="BB39">
        <v>1728</v>
      </c>
      <c r="BC39">
        <v>1752</v>
      </c>
      <c r="BD39" t="s">
        <v>74</v>
      </c>
      <c r="BE39" t="s">
        <v>908</v>
      </c>
      <c r="BF39" t="str">
        <f>HYPERLINK("http://dx.doi.org/10.1108/IJSHE-12-2020-0494","http://dx.doi.org/10.1108/IJSHE-12-2020-0494")</f>
        <v>http://dx.doi.org/10.1108/IJSHE-12-2020-0494</v>
      </c>
      <c r="BG39" t="s">
        <v>74</v>
      </c>
      <c r="BH39" t="s">
        <v>560</v>
      </c>
      <c r="BI39">
        <v>25</v>
      </c>
      <c r="BJ39" t="s">
        <v>284</v>
      </c>
      <c r="BK39" t="s">
        <v>285</v>
      </c>
      <c r="BL39" t="s">
        <v>286</v>
      </c>
      <c r="BM39" t="s">
        <v>909</v>
      </c>
      <c r="BN39" t="s">
        <v>74</v>
      </c>
      <c r="BO39" t="s">
        <v>74</v>
      </c>
      <c r="BP39" t="s">
        <v>74</v>
      </c>
      <c r="BQ39" t="s">
        <v>74</v>
      </c>
      <c r="BR39" t="s">
        <v>106</v>
      </c>
      <c r="BS39" t="s">
        <v>910</v>
      </c>
      <c r="BT39" t="str">
        <f>HYPERLINK("https%3A%2F%2Fwww.webofscience.com%2Fwos%2Fwoscc%2Ffull-record%2FWOS:000685042700001","View Full Record in Web of Science")</f>
        <v>View Full Record in Web of Science</v>
      </c>
    </row>
    <row r="40" spans="1:72" x14ac:dyDescent="0.2">
      <c r="A40" t="s">
        <v>72</v>
      </c>
      <c r="B40" t="s">
        <v>911</v>
      </c>
      <c r="C40" t="s">
        <v>74</v>
      </c>
      <c r="D40" t="s">
        <v>74</v>
      </c>
      <c r="E40" t="s">
        <v>74</v>
      </c>
      <c r="F40" t="s">
        <v>912</v>
      </c>
      <c r="G40" t="s">
        <v>74</v>
      </c>
      <c r="H40" t="s">
        <v>74</v>
      </c>
      <c r="I40" t="s">
        <v>913</v>
      </c>
      <c r="J40" t="s">
        <v>77</v>
      </c>
      <c r="K40" t="s">
        <v>74</v>
      </c>
      <c r="L40" t="s">
        <v>74</v>
      </c>
      <c r="M40" t="s">
        <v>78</v>
      </c>
      <c r="N40" t="s">
        <v>79</v>
      </c>
      <c r="O40" t="s">
        <v>74</v>
      </c>
      <c r="P40" t="s">
        <v>74</v>
      </c>
      <c r="Q40" t="s">
        <v>74</v>
      </c>
      <c r="R40" t="s">
        <v>74</v>
      </c>
      <c r="S40" t="s">
        <v>74</v>
      </c>
      <c r="T40" t="s">
        <v>914</v>
      </c>
      <c r="U40" t="s">
        <v>915</v>
      </c>
      <c r="V40" t="s">
        <v>916</v>
      </c>
      <c r="W40" t="s">
        <v>917</v>
      </c>
      <c r="X40" t="s">
        <v>918</v>
      </c>
      <c r="Y40" t="s">
        <v>919</v>
      </c>
      <c r="Z40" t="s">
        <v>920</v>
      </c>
      <c r="AA40" t="s">
        <v>921</v>
      </c>
      <c r="AB40" t="s">
        <v>922</v>
      </c>
      <c r="AC40" t="s">
        <v>74</v>
      </c>
      <c r="AD40" t="s">
        <v>74</v>
      </c>
      <c r="AE40" t="s">
        <v>74</v>
      </c>
      <c r="AF40" t="s">
        <v>74</v>
      </c>
      <c r="AG40">
        <v>46</v>
      </c>
      <c r="AH40">
        <v>18</v>
      </c>
      <c r="AI40">
        <v>18</v>
      </c>
      <c r="AJ40">
        <v>1</v>
      </c>
      <c r="AK40">
        <v>48</v>
      </c>
      <c r="AL40" t="s">
        <v>91</v>
      </c>
      <c r="AM40" t="s">
        <v>92</v>
      </c>
      <c r="AN40" t="s">
        <v>93</v>
      </c>
      <c r="AO40" t="s">
        <v>94</v>
      </c>
      <c r="AP40" t="s">
        <v>95</v>
      </c>
      <c r="AQ40" t="s">
        <v>74</v>
      </c>
      <c r="AR40" t="s">
        <v>96</v>
      </c>
      <c r="AS40" t="s">
        <v>97</v>
      </c>
      <c r="AT40" t="s">
        <v>98</v>
      </c>
      <c r="AU40">
        <v>2019</v>
      </c>
      <c r="AV40">
        <v>24</v>
      </c>
      <c r="AW40">
        <v>3</v>
      </c>
      <c r="AX40" t="s">
        <v>74</v>
      </c>
      <c r="AY40" t="s">
        <v>74</v>
      </c>
      <c r="AZ40" t="s">
        <v>74</v>
      </c>
      <c r="BA40" t="s">
        <v>74</v>
      </c>
      <c r="BB40">
        <v>553</v>
      </c>
      <c r="BC40">
        <v>565</v>
      </c>
      <c r="BD40" t="s">
        <v>74</v>
      </c>
      <c r="BE40" t="s">
        <v>923</v>
      </c>
      <c r="BF40" t="str">
        <f>HYPERLINK("http://dx.doi.org/10.1007/s11367-018-1457-5","http://dx.doi.org/10.1007/s11367-018-1457-5")</f>
        <v>http://dx.doi.org/10.1007/s11367-018-1457-5</v>
      </c>
      <c r="BG40" t="s">
        <v>74</v>
      </c>
      <c r="BH40" t="s">
        <v>74</v>
      </c>
      <c r="BI40">
        <v>13</v>
      </c>
      <c r="BJ40" t="s">
        <v>101</v>
      </c>
      <c r="BK40" t="s">
        <v>163</v>
      </c>
      <c r="BL40" t="s">
        <v>103</v>
      </c>
      <c r="BM40" t="s">
        <v>924</v>
      </c>
      <c r="BN40" t="s">
        <v>74</v>
      </c>
      <c r="BO40" t="s">
        <v>74</v>
      </c>
      <c r="BP40" t="s">
        <v>74</v>
      </c>
      <c r="BQ40" t="s">
        <v>74</v>
      </c>
      <c r="BR40" t="s">
        <v>106</v>
      </c>
      <c r="BS40" t="s">
        <v>925</v>
      </c>
      <c r="BT40" t="str">
        <f>HYPERLINK("https%3A%2F%2Fwww.webofscience.com%2Fwos%2Fwoscc%2Ffull-record%2FWOS:000460827000016","View Full Record in Web of Science")</f>
        <v>View Full Record in Web of Science</v>
      </c>
    </row>
    <row r="41" spans="1:72" x14ac:dyDescent="0.2">
      <c r="A41" t="s">
        <v>72</v>
      </c>
      <c r="B41" t="s">
        <v>926</v>
      </c>
      <c r="C41" t="s">
        <v>74</v>
      </c>
      <c r="D41" t="s">
        <v>74</v>
      </c>
      <c r="E41" t="s">
        <v>74</v>
      </c>
      <c r="F41" t="s">
        <v>927</v>
      </c>
      <c r="G41" t="s">
        <v>74</v>
      </c>
      <c r="H41" t="s">
        <v>74</v>
      </c>
      <c r="I41" t="s">
        <v>928</v>
      </c>
      <c r="J41" t="s">
        <v>266</v>
      </c>
      <c r="K41" t="s">
        <v>74</v>
      </c>
      <c r="L41" t="s">
        <v>74</v>
      </c>
      <c r="M41" t="s">
        <v>78</v>
      </c>
      <c r="N41" t="s">
        <v>79</v>
      </c>
      <c r="O41" t="s">
        <v>74</v>
      </c>
      <c r="P41" t="s">
        <v>74</v>
      </c>
      <c r="Q41" t="s">
        <v>74</v>
      </c>
      <c r="R41" t="s">
        <v>74</v>
      </c>
      <c r="S41" t="s">
        <v>74</v>
      </c>
      <c r="T41" t="s">
        <v>929</v>
      </c>
      <c r="U41" t="s">
        <v>930</v>
      </c>
      <c r="V41" t="s">
        <v>931</v>
      </c>
      <c r="W41" t="s">
        <v>932</v>
      </c>
      <c r="X41" t="s">
        <v>933</v>
      </c>
      <c r="Y41" t="s">
        <v>934</v>
      </c>
      <c r="Z41" t="s">
        <v>935</v>
      </c>
      <c r="AA41" t="s">
        <v>936</v>
      </c>
      <c r="AB41" t="s">
        <v>937</v>
      </c>
      <c r="AC41" t="s">
        <v>938</v>
      </c>
      <c r="AD41" t="s">
        <v>939</v>
      </c>
      <c r="AE41" t="s">
        <v>940</v>
      </c>
      <c r="AF41" t="s">
        <v>74</v>
      </c>
      <c r="AG41">
        <v>40</v>
      </c>
      <c r="AH41">
        <v>1</v>
      </c>
      <c r="AI41">
        <v>1</v>
      </c>
      <c r="AJ41">
        <v>6</v>
      </c>
      <c r="AK41">
        <v>24</v>
      </c>
      <c r="AL41" t="s">
        <v>275</v>
      </c>
      <c r="AM41" t="s">
        <v>329</v>
      </c>
      <c r="AN41" t="s">
        <v>330</v>
      </c>
      <c r="AO41" t="s">
        <v>278</v>
      </c>
      <c r="AP41" t="s">
        <v>279</v>
      </c>
      <c r="AQ41" t="s">
        <v>74</v>
      </c>
      <c r="AR41" t="s">
        <v>280</v>
      </c>
      <c r="AS41" t="s">
        <v>281</v>
      </c>
      <c r="AT41" t="s">
        <v>941</v>
      </c>
      <c r="AU41">
        <v>2023</v>
      </c>
      <c r="AV41">
        <v>24</v>
      </c>
      <c r="AW41">
        <v>2</v>
      </c>
      <c r="AX41" t="s">
        <v>74</v>
      </c>
      <c r="AY41" t="s">
        <v>74</v>
      </c>
      <c r="AZ41" t="s">
        <v>640</v>
      </c>
      <c r="BA41" t="s">
        <v>74</v>
      </c>
      <c r="BB41">
        <v>449</v>
      </c>
      <c r="BC41">
        <v>461</v>
      </c>
      <c r="BD41" t="s">
        <v>74</v>
      </c>
      <c r="BE41" t="s">
        <v>942</v>
      </c>
      <c r="BF41" t="str">
        <f>HYPERLINK("http://dx.doi.org/10.1108/IJSHE-08-2021-0357","http://dx.doi.org/10.1108/IJSHE-08-2021-0357")</f>
        <v>http://dx.doi.org/10.1108/IJSHE-08-2021-0357</v>
      </c>
      <c r="BG41" t="s">
        <v>74</v>
      </c>
      <c r="BH41" t="s">
        <v>822</v>
      </c>
      <c r="BI41">
        <v>13</v>
      </c>
      <c r="BJ41" t="s">
        <v>284</v>
      </c>
      <c r="BK41" t="s">
        <v>285</v>
      </c>
      <c r="BL41" t="s">
        <v>286</v>
      </c>
      <c r="BM41" t="s">
        <v>943</v>
      </c>
      <c r="BN41" t="s">
        <v>74</v>
      </c>
      <c r="BO41" t="s">
        <v>74</v>
      </c>
      <c r="BP41" t="s">
        <v>74</v>
      </c>
      <c r="BQ41" t="s">
        <v>74</v>
      </c>
      <c r="BR41" t="s">
        <v>106</v>
      </c>
      <c r="BS41" t="s">
        <v>944</v>
      </c>
      <c r="BT41" t="str">
        <f>HYPERLINK("https%3A%2F%2Fwww.webofscience.com%2Fwos%2Fwoscc%2Ffull-record%2FWOS:000853180800001","View Full Record in Web of Science")</f>
        <v>View Full Record in Web of Science</v>
      </c>
    </row>
    <row r="42" spans="1:72" x14ac:dyDescent="0.2">
      <c r="A42" t="s">
        <v>72</v>
      </c>
      <c r="B42" t="s">
        <v>945</v>
      </c>
      <c r="C42" t="s">
        <v>74</v>
      </c>
      <c r="D42" t="s">
        <v>74</v>
      </c>
      <c r="E42" t="s">
        <v>74</v>
      </c>
      <c r="F42" t="s">
        <v>946</v>
      </c>
      <c r="G42" t="s">
        <v>74</v>
      </c>
      <c r="H42" t="s">
        <v>74</v>
      </c>
      <c r="I42" t="s">
        <v>947</v>
      </c>
      <c r="J42" t="s">
        <v>144</v>
      </c>
      <c r="K42" t="s">
        <v>74</v>
      </c>
      <c r="L42" t="s">
        <v>74</v>
      </c>
      <c r="M42" t="s">
        <v>78</v>
      </c>
      <c r="N42" t="s">
        <v>79</v>
      </c>
      <c r="O42" t="s">
        <v>74</v>
      </c>
      <c r="P42" t="s">
        <v>74</v>
      </c>
      <c r="Q42" t="s">
        <v>74</v>
      </c>
      <c r="R42" t="s">
        <v>74</v>
      </c>
      <c r="S42" t="s">
        <v>74</v>
      </c>
      <c r="T42" t="s">
        <v>948</v>
      </c>
      <c r="U42" t="s">
        <v>74</v>
      </c>
      <c r="V42" t="s">
        <v>949</v>
      </c>
      <c r="W42" t="s">
        <v>950</v>
      </c>
      <c r="X42" t="s">
        <v>951</v>
      </c>
      <c r="Y42" t="s">
        <v>952</v>
      </c>
      <c r="Z42" t="s">
        <v>953</v>
      </c>
      <c r="AA42" t="s">
        <v>74</v>
      </c>
      <c r="AB42" t="s">
        <v>74</v>
      </c>
      <c r="AC42" t="s">
        <v>74</v>
      </c>
      <c r="AD42" t="s">
        <v>74</v>
      </c>
      <c r="AE42" t="s">
        <v>74</v>
      </c>
      <c r="AF42" t="s">
        <v>74</v>
      </c>
      <c r="AG42">
        <v>23</v>
      </c>
      <c r="AH42">
        <v>5</v>
      </c>
      <c r="AI42">
        <v>5</v>
      </c>
      <c r="AJ42">
        <v>1</v>
      </c>
      <c r="AK42">
        <v>9</v>
      </c>
      <c r="AL42" t="s">
        <v>156</v>
      </c>
      <c r="AM42" t="s">
        <v>157</v>
      </c>
      <c r="AN42" t="s">
        <v>158</v>
      </c>
      <c r="AO42" t="s">
        <v>159</v>
      </c>
      <c r="AP42" t="s">
        <v>74</v>
      </c>
      <c r="AQ42" t="s">
        <v>74</v>
      </c>
      <c r="AR42" t="s">
        <v>160</v>
      </c>
      <c r="AS42" t="s">
        <v>161</v>
      </c>
      <c r="AT42" t="s">
        <v>74</v>
      </c>
      <c r="AU42">
        <v>2007</v>
      </c>
      <c r="AV42">
        <v>23</v>
      </c>
      <c r="AW42">
        <v>6</v>
      </c>
      <c r="AX42" t="s">
        <v>74</v>
      </c>
      <c r="AY42" t="s">
        <v>74</v>
      </c>
      <c r="AZ42" t="s">
        <v>74</v>
      </c>
      <c r="BA42" t="s">
        <v>74</v>
      </c>
      <c r="BB42">
        <v>1090</v>
      </c>
      <c r="BC42">
        <v>1095</v>
      </c>
      <c r="BD42" t="s">
        <v>74</v>
      </c>
      <c r="BE42" t="s">
        <v>74</v>
      </c>
      <c r="BF42" t="s">
        <v>74</v>
      </c>
      <c r="BG42" t="s">
        <v>74</v>
      </c>
      <c r="BH42" t="s">
        <v>74</v>
      </c>
      <c r="BI42">
        <v>6</v>
      </c>
      <c r="BJ42" t="s">
        <v>162</v>
      </c>
      <c r="BK42" t="s">
        <v>163</v>
      </c>
      <c r="BL42" t="s">
        <v>164</v>
      </c>
      <c r="BM42" t="s">
        <v>954</v>
      </c>
      <c r="BN42" t="s">
        <v>74</v>
      </c>
      <c r="BO42" t="s">
        <v>74</v>
      </c>
      <c r="BP42" t="s">
        <v>74</v>
      </c>
      <c r="BQ42" t="s">
        <v>74</v>
      </c>
      <c r="BR42" t="s">
        <v>106</v>
      </c>
      <c r="BS42" t="s">
        <v>955</v>
      </c>
      <c r="BT42" t="str">
        <f>HYPERLINK("https%3A%2F%2Fwww.webofscience.com%2Fwos%2Fwoscc%2Ffull-record%2FWOS:000256169200006","View Full Record in Web of Science")</f>
        <v>View Full Record in Web of Science</v>
      </c>
    </row>
    <row r="43" spans="1:72" x14ac:dyDescent="0.2">
      <c r="A43" t="s">
        <v>72</v>
      </c>
      <c r="B43" t="s">
        <v>956</v>
      </c>
      <c r="C43" t="s">
        <v>74</v>
      </c>
      <c r="D43" t="s">
        <v>74</v>
      </c>
      <c r="E43" t="s">
        <v>74</v>
      </c>
      <c r="F43" t="s">
        <v>957</v>
      </c>
      <c r="G43" t="s">
        <v>74</v>
      </c>
      <c r="H43" t="s">
        <v>74</v>
      </c>
      <c r="I43" t="s">
        <v>958</v>
      </c>
      <c r="J43" t="s">
        <v>407</v>
      </c>
      <c r="K43" t="s">
        <v>74</v>
      </c>
      <c r="L43" t="s">
        <v>74</v>
      </c>
      <c r="M43" t="s">
        <v>78</v>
      </c>
      <c r="N43" t="s">
        <v>79</v>
      </c>
      <c r="O43" t="s">
        <v>74</v>
      </c>
      <c r="P43" t="s">
        <v>74</v>
      </c>
      <c r="Q43" t="s">
        <v>74</v>
      </c>
      <c r="R43" t="s">
        <v>74</v>
      </c>
      <c r="S43" t="s">
        <v>74</v>
      </c>
      <c r="T43" t="s">
        <v>959</v>
      </c>
      <c r="U43" t="s">
        <v>960</v>
      </c>
      <c r="V43" t="s">
        <v>961</v>
      </c>
      <c r="W43" t="s">
        <v>962</v>
      </c>
      <c r="X43" t="s">
        <v>963</v>
      </c>
      <c r="Y43" t="s">
        <v>964</v>
      </c>
      <c r="Z43" t="s">
        <v>965</v>
      </c>
      <c r="AA43" t="s">
        <v>966</v>
      </c>
      <c r="AB43" t="s">
        <v>967</v>
      </c>
      <c r="AC43" t="s">
        <v>968</v>
      </c>
      <c r="AD43" t="s">
        <v>969</v>
      </c>
      <c r="AE43" t="s">
        <v>970</v>
      </c>
      <c r="AF43" t="s">
        <v>74</v>
      </c>
      <c r="AG43">
        <v>70</v>
      </c>
      <c r="AH43">
        <v>5</v>
      </c>
      <c r="AI43">
        <v>5</v>
      </c>
      <c r="AJ43">
        <v>1</v>
      </c>
      <c r="AK43">
        <v>12</v>
      </c>
      <c r="AL43" t="s">
        <v>418</v>
      </c>
      <c r="AM43" t="s">
        <v>419</v>
      </c>
      <c r="AN43" t="s">
        <v>420</v>
      </c>
      <c r="AO43" t="s">
        <v>74</v>
      </c>
      <c r="AP43" t="s">
        <v>421</v>
      </c>
      <c r="AQ43" t="s">
        <v>74</v>
      </c>
      <c r="AR43" t="s">
        <v>422</v>
      </c>
      <c r="AS43" t="s">
        <v>423</v>
      </c>
      <c r="AT43" t="s">
        <v>187</v>
      </c>
      <c r="AU43">
        <v>2022</v>
      </c>
      <c r="AV43">
        <v>14</v>
      </c>
      <c r="AW43">
        <v>12</v>
      </c>
      <c r="AX43" t="s">
        <v>74</v>
      </c>
      <c r="AY43" t="s">
        <v>74</v>
      </c>
      <c r="AZ43" t="s">
        <v>74</v>
      </c>
      <c r="BA43" t="s">
        <v>74</v>
      </c>
      <c r="BB43" t="s">
        <v>74</v>
      </c>
      <c r="BC43" t="s">
        <v>74</v>
      </c>
      <c r="BD43">
        <v>7355</v>
      </c>
      <c r="BE43" t="s">
        <v>971</v>
      </c>
      <c r="BF43" t="str">
        <f>HYPERLINK("http://dx.doi.org/10.3390/su14127355","http://dx.doi.org/10.3390/su14127355")</f>
        <v>http://dx.doi.org/10.3390/su14127355</v>
      </c>
      <c r="BG43" t="s">
        <v>74</v>
      </c>
      <c r="BH43" t="s">
        <v>74</v>
      </c>
      <c r="BI43">
        <v>29</v>
      </c>
      <c r="BJ43" t="s">
        <v>426</v>
      </c>
      <c r="BK43" t="s">
        <v>102</v>
      </c>
      <c r="BL43" t="s">
        <v>427</v>
      </c>
      <c r="BM43" t="s">
        <v>972</v>
      </c>
      <c r="BN43" t="s">
        <v>74</v>
      </c>
      <c r="BO43" t="s">
        <v>841</v>
      </c>
      <c r="BP43" t="s">
        <v>74</v>
      </c>
      <c r="BQ43" t="s">
        <v>74</v>
      </c>
      <c r="BR43" t="s">
        <v>106</v>
      </c>
      <c r="BS43" t="s">
        <v>973</v>
      </c>
      <c r="BT43" t="str">
        <f>HYPERLINK("https%3A%2F%2Fwww.webofscience.com%2Fwos%2Fwoscc%2Ffull-record%2FWOS:000816800700001","View Full Record in Web of Science")</f>
        <v>View Full Record in Web of Science</v>
      </c>
    </row>
    <row r="44" spans="1:72" x14ac:dyDescent="0.2">
      <c r="A44" t="s">
        <v>72</v>
      </c>
      <c r="B44" t="s">
        <v>974</v>
      </c>
      <c r="C44" t="s">
        <v>74</v>
      </c>
      <c r="D44" t="s">
        <v>74</v>
      </c>
      <c r="E44" t="s">
        <v>74</v>
      </c>
      <c r="F44" t="s">
        <v>975</v>
      </c>
      <c r="G44" t="s">
        <v>74</v>
      </c>
      <c r="H44" t="s">
        <v>74</v>
      </c>
      <c r="I44" t="s">
        <v>976</v>
      </c>
      <c r="J44" t="s">
        <v>407</v>
      </c>
      <c r="K44" t="s">
        <v>74</v>
      </c>
      <c r="L44" t="s">
        <v>74</v>
      </c>
      <c r="M44" t="s">
        <v>78</v>
      </c>
      <c r="N44" t="s">
        <v>79</v>
      </c>
      <c r="O44" t="s">
        <v>74</v>
      </c>
      <c r="P44" t="s">
        <v>74</v>
      </c>
      <c r="Q44" t="s">
        <v>74</v>
      </c>
      <c r="R44" t="s">
        <v>74</v>
      </c>
      <c r="S44" t="s">
        <v>74</v>
      </c>
      <c r="T44" t="s">
        <v>977</v>
      </c>
      <c r="U44" t="s">
        <v>978</v>
      </c>
      <c r="V44" t="s">
        <v>979</v>
      </c>
      <c r="W44" t="s">
        <v>980</v>
      </c>
      <c r="X44" t="s">
        <v>981</v>
      </c>
      <c r="Y44" t="s">
        <v>982</v>
      </c>
      <c r="Z44" t="s">
        <v>983</v>
      </c>
      <c r="AA44" t="s">
        <v>984</v>
      </c>
      <c r="AB44" t="s">
        <v>985</v>
      </c>
      <c r="AC44" t="s">
        <v>986</v>
      </c>
      <c r="AD44" t="s">
        <v>986</v>
      </c>
      <c r="AE44" t="s">
        <v>987</v>
      </c>
      <c r="AF44" t="s">
        <v>74</v>
      </c>
      <c r="AG44">
        <v>83</v>
      </c>
      <c r="AH44">
        <v>8</v>
      </c>
      <c r="AI44">
        <v>8</v>
      </c>
      <c r="AJ44">
        <v>4</v>
      </c>
      <c r="AK44">
        <v>50</v>
      </c>
      <c r="AL44" t="s">
        <v>418</v>
      </c>
      <c r="AM44" t="s">
        <v>419</v>
      </c>
      <c r="AN44" t="s">
        <v>420</v>
      </c>
      <c r="AO44" t="s">
        <v>74</v>
      </c>
      <c r="AP44" t="s">
        <v>421</v>
      </c>
      <c r="AQ44" t="s">
        <v>74</v>
      </c>
      <c r="AR44" t="s">
        <v>422</v>
      </c>
      <c r="AS44" t="s">
        <v>423</v>
      </c>
      <c r="AT44" t="s">
        <v>510</v>
      </c>
      <c r="AU44">
        <v>2021</v>
      </c>
      <c r="AV44">
        <v>13</v>
      </c>
      <c r="AW44">
        <v>18</v>
      </c>
      <c r="AX44" t="s">
        <v>74</v>
      </c>
      <c r="AY44" t="s">
        <v>74</v>
      </c>
      <c r="AZ44" t="s">
        <v>74</v>
      </c>
      <c r="BA44" t="s">
        <v>74</v>
      </c>
      <c r="BB44" t="s">
        <v>74</v>
      </c>
      <c r="BC44" t="s">
        <v>74</v>
      </c>
      <c r="BD44">
        <v>10203</v>
      </c>
      <c r="BE44" t="s">
        <v>988</v>
      </c>
      <c r="BF44" t="str">
        <f>HYPERLINK("http://dx.doi.org/10.3390/su131810203","http://dx.doi.org/10.3390/su131810203")</f>
        <v>http://dx.doi.org/10.3390/su131810203</v>
      </c>
      <c r="BG44" t="s">
        <v>74</v>
      </c>
      <c r="BH44" t="s">
        <v>74</v>
      </c>
      <c r="BI44">
        <v>22</v>
      </c>
      <c r="BJ44" t="s">
        <v>426</v>
      </c>
      <c r="BK44" t="s">
        <v>102</v>
      </c>
      <c r="BL44" t="s">
        <v>427</v>
      </c>
      <c r="BM44" t="s">
        <v>989</v>
      </c>
      <c r="BN44" t="s">
        <v>74</v>
      </c>
      <c r="BO44" t="s">
        <v>429</v>
      </c>
      <c r="BP44" t="s">
        <v>74</v>
      </c>
      <c r="BQ44" t="s">
        <v>74</v>
      </c>
      <c r="BR44" t="s">
        <v>106</v>
      </c>
      <c r="BS44" t="s">
        <v>990</v>
      </c>
      <c r="BT44" t="str">
        <f>HYPERLINK("https%3A%2F%2Fwww.webofscience.com%2Fwos%2Fwoscc%2Ffull-record%2FWOS:000701470600001","View Full Record in Web of Science")</f>
        <v>View Full Record in Web of Science</v>
      </c>
    </row>
    <row r="45" spans="1:72" x14ac:dyDescent="0.2">
      <c r="A45" t="s">
        <v>72</v>
      </c>
      <c r="B45" t="s">
        <v>991</v>
      </c>
      <c r="C45" t="s">
        <v>74</v>
      </c>
      <c r="D45" t="s">
        <v>74</v>
      </c>
      <c r="E45" t="s">
        <v>74</v>
      </c>
      <c r="F45" t="s">
        <v>992</v>
      </c>
      <c r="G45" t="s">
        <v>74</v>
      </c>
      <c r="H45" t="s">
        <v>74</v>
      </c>
      <c r="I45" t="s">
        <v>993</v>
      </c>
      <c r="J45" t="s">
        <v>994</v>
      </c>
      <c r="K45" t="s">
        <v>74</v>
      </c>
      <c r="L45" t="s">
        <v>74</v>
      </c>
      <c r="M45" t="s">
        <v>78</v>
      </c>
      <c r="N45" t="s">
        <v>79</v>
      </c>
      <c r="O45" t="s">
        <v>74</v>
      </c>
      <c r="P45" t="s">
        <v>74</v>
      </c>
      <c r="Q45" t="s">
        <v>74</v>
      </c>
      <c r="R45" t="s">
        <v>74</v>
      </c>
      <c r="S45" t="s">
        <v>74</v>
      </c>
      <c r="T45" t="s">
        <v>995</v>
      </c>
      <c r="U45" t="s">
        <v>996</v>
      </c>
      <c r="V45" t="s">
        <v>997</v>
      </c>
      <c r="W45" t="s">
        <v>998</v>
      </c>
      <c r="X45" t="s">
        <v>74</v>
      </c>
      <c r="Y45" t="s">
        <v>74</v>
      </c>
      <c r="Z45" t="s">
        <v>999</v>
      </c>
      <c r="AA45" t="s">
        <v>74</v>
      </c>
      <c r="AB45" t="s">
        <v>1000</v>
      </c>
      <c r="AC45" t="s">
        <v>74</v>
      </c>
      <c r="AD45" t="s">
        <v>74</v>
      </c>
      <c r="AE45" t="s">
        <v>74</v>
      </c>
      <c r="AF45" t="s">
        <v>74</v>
      </c>
      <c r="AG45">
        <v>94</v>
      </c>
      <c r="AH45">
        <v>4</v>
      </c>
      <c r="AI45">
        <v>4</v>
      </c>
      <c r="AJ45">
        <v>1</v>
      </c>
      <c r="AK45">
        <v>25</v>
      </c>
      <c r="AL45" t="s">
        <v>305</v>
      </c>
      <c r="AM45" t="s">
        <v>306</v>
      </c>
      <c r="AN45" t="s">
        <v>307</v>
      </c>
      <c r="AO45" t="s">
        <v>1001</v>
      </c>
      <c r="AP45" t="s">
        <v>74</v>
      </c>
      <c r="AQ45" t="s">
        <v>74</v>
      </c>
      <c r="AR45" t="s">
        <v>1002</v>
      </c>
      <c r="AS45" t="s">
        <v>1003</v>
      </c>
      <c r="AT45" t="s">
        <v>488</v>
      </c>
      <c r="AU45">
        <v>2020</v>
      </c>
      <c r="AV45">
        <v>24</v>
      </c>
      <c r="AW45" t="s">
        <v>74</v>
      </c>
      <c r="AX45" t="s">
        <v>74</v>
      </c>
      <c r="AY45" t="s">
        <v>74</v>
      </c>
      <c r="AZ45" t="s">
        <v>74</v>
      </c>
      <c r="BA45" t="s">
        <v>74</v>
      </c>
      <c r="BB45">
        <v>139</v>
      </c>
      <c r="BC45">
        <v>149</v>
      </c>
      <c r="BD45" t="s">
        <v>74</v>
      </c>
      <c r="BE45" t="s">
        <v>1004</v>
      </c>
      <c r="BF45" t="str">
        <f>HYPERLINK("http://dx.doi.org/10.1016/j.spc.2020.07.004","http://dx.doi.org/10.1016/j.spc.2020.07.004")</f>
        <v>http://dx.doi.org/10.1016/j.spc.2020.07.004</v>
      </c>
      <c r="BG45" t="s">
        <v>74</v>
      </c>
      <c r="BH45" t="s">
        <v>74</v>
      </c>
      <c r="BI45">
        <v>11</v>
      </c>
      <c r="BJ45" t="s">
        <v>1005</v>
      </c>
      <c r="BK45" t="s">
        <v>102</v>
      </c>
      <c r="BL45" t="s">
        <v>427</v>
      </c>
      <c r="BM45" t="s">
        <v>1006</v>
      </c>
      <c r="BN45" t="s">
        <v>74</v>
      </c>
      <c r="BO45" t="s">
        <v>74</v>
      </c>
      <c r="BP45" t="s">
        <v>74</v>
      </c>
      <c r="BQ45" t="s">
        <v>74</v>
      </c>
      <c r="BR45" t="s">
        <v>106</v>
      </c>
      <c r="BS45" t="s">
        <v>1007</v>
      </c>
      <c r="BT45" t="str">
        <f>HYPERLINK("https%3A%2F%2Fwww.webofscience.com%2Fwos%2Fwoscc%2Ffull-record%2FWOS:000582731100011","View Full Record in Web of Science")</f>
        <v>View Full Record in Web of Science</v>
      </c>
    </row>
    <row r="46" spans="1:72" x14ac:dyDescent="0.2">
      <c r="A46" t="s">
        <v>72</v>
      </c>
      <c r="B46" t="s">
        <v>1008</v>
      </c>
      <c r="C46" t="s">
        <v>74</v>
      </c>
      <c r="D46" t="s">
        <v>74</v>
      </c>
      <c r="E46" t="s">
        <v>74</v>
      </c>
      <c r="F46" t="s">
        <v>1009</v>
      </c>
      <c r="G46" t="s">
        <v>74</v>
      </c>
      <c r="H46" t="s">
        <v>74</v>
      </c>
      <c r="I46" t="s">
        <v>1010</v>
      </c>
      <c r="J46" t="s">
        <v>77</v>
      </c>
      <c r="K46" t="s">
        <v>74</v>
      </c>
      <c r="L46" t="s">
        <v>74</v>
      </c>
      <c r="M46" t="s">
        <v>78</v>
      </c>
      <c r="N46" t="s">
        <v>79</v>
      </c>
      <c r="O46" t="s">
        <v>74</v>
      </c>
      <c r="P46" t="s">
        <v>74</v>
      </c>
      <c r="Q46" t="s">
        <v>74</v>
      </c>
      <c r="R46" t="s">
        <v>74</v>
      </c>
      <c r="S46" t="s">
        <v>74</v>
      </c>
      <c r="T46" t="s">
        <v>1011</v>
      </c>
      <c r="U46" t="s">
        <v>74</v>
      </c>
      <c r="V46" t="s">
        <v>1012</v>
      </c>
      <c r="W46" t="s">
        <v>1013</v>
      </c>
      <c r="X46" t="s">
        <v>1014</v>
      </c>
      <c r="Y46" t="s">
        <v>85</v>
      </c>
      <c r="Z46" t="s">
        <v>86</v>
      </c>
      <c r="AA46" t="s">
        <v>1015</v>
      </c>
      <c r="AB46" t="s">
        <v>1016</v>
      </c>
      <c r="AC46" t="s">
        <v>1017</v>
      </c>
      <c r="AD46" t="s">
        <v>1017</v>
      </c>
      <c r="AE46" t="s">
        <v>1018</v>
      </c>
      <c r="AF46" t="s">
        <v>74</v>
      </c>
      <c r="AG46">
        <v>36</v>
      </c>
      <c r="AH46">
        <v>1</v>
      </c>
      <c r="AI46">
        <v>1</v>
      </c>
      <c r="AJ46">
        <v>5</v>
      </c>
      <c r="AK46">
        <v>8</v>
      </c>
      <c r="AL46" t="s">
        <v>91</v>
      </c>
      <c r="AM46" t="s">
        <v>92</v>
      </c>
      <c r="AN46" t="s">
        <v>93</v>
      </c>
      <c r="AO46" t="s">
        <v>94</v>
      </c>
      <c r="AP46" t="s">
        <v>95</v>
      </c>
      <c r="AQ46" t="s">
        <v>74</v>
      </c>
      <c r="AR46" t="s">
        <v>96</v>
      </c>
      <c r="AS46" t="s">
        <v>97</v>
      </c>
      <c r="AT46" t="s">
        <v>1019</v>
      </c>
      <c r="AU46">
        <v>2024</v>
      </c>
      <c r="AV46">
        <v>29</v>
      </c>
      <c r="AW46">
        <v>7</v>
      </c>
      <c r="AX46" t="s">
        <v>74</v>
      </c>
      <c r="AY46" t="s">
        <v>74</v>
      </c>
      <c r="AZ46" t="s">
        <v>74</v>
      </c>
      <c r="BA46" t="s">
        <v>74</v>
      </c>
      <c r="BB46">
        <v>1290</v>
      </c>
      <c r="BC46">
        <v>1302</v>
      </c>
      <c r="BD46" t="s">
        <v>74</v>
      </c>
      <c r="BE46" t="s">
        <v>1020</v>
      </c>
      <c r="BF46" t="str">
        <f>HYPERLINK("http://dx.doi.org/10.1007/s11367-024-02319-5","http://dx.doi.org/10.1007/s11367-024-02319-5")</f>
        <v>http://dx.doi.org/10.1007/s11367-024-02319-5</v>
      </c>
      <c r="BG46" t="s">
        <v>74</v>
      </c>
      <c r="BH46" t="s">
        <v>1021</v>
      </c>
      <c r="BI46">
        <v>13</v>
      </c>
      <c r="BJ46" t="s">
        <v>101</v>
      </c>
      <c r="BK46" t="s">
        <v>163</v>
      </c>
      <c r="BL46" t="s">
        <v>103</v>
      </c>
      <c r="BM46" t="s">
        <v>1022</v>
      </c>
      <c r="BN46" t="s">
        <v>74</v>
      </c>
      <c r="BO46" t="s">
        <v>646</v>
      </c>
      <c r="BP46" t="s">
        <v>74</v>
      </c>
      <c r="BQ46" t="s">
        <v>74</v>
      </c>
      <c r="BR46" t="s">
        <v>106</v>
      </c>
      <c r="BS46" t="s">
        <v>1023</v>
      </c>
      <c r="BT46" t="str">
        <f>HYPERLINK("https%3A%2F%2Fwww.webofscience.com%2Fwos%2Fwoscc%2Ffull-record%2FWOS:001208208900001","View Full Record in Web of Science")</f>
        <v>View Full Record in Web of Science</v>
      </c>
    </row>
    <row r="47" spans="1:72" x14ac:dyDescent="0.2">
      <c r="A47" t="s">
        <v>72</v>
      </c>
      <c r="B47" t="s">
        <v>1024</v>
      </c>
      <c r="C47" t="s">
        <v>74</v>
      </c>
      <c r="D47" t="s">
        <v>74</v>
      </c>
      <c r="E47" t="s">
        <v>74</v>
      </c>
      <c r="F47" t="s">
        <v>1025</v>
      </c>
      <c r="G47" t="s">
        <v>74</v>
      </c>
      <c r="H47" t="s">
        <v>74</v>
      </c>
      <c r="I47" t="s">
        <v>1026</v>
      </c>
      <c r="J47" t="s">
        <v>1027</v>
      </c>
      <c r="K47" t="s">
        <v>74</v>
      </c>
      <c r="L47" t="s">
        <v>74</v>
      </c>
      <c r="M47" t="s">
        <v>78</v>
      </c>
      <c r="N47" t="s">
        <v>79</v>
      </c>
      <c r="O47" t="s">
        <v>74</v>
      </c>
      <c r="P47" t="s">
        <v>74</v>
      </c>
      <c r="Q47" t="s">
        <v>74</v>
      </c>
      <c r="R47" t="s">
        <v>74</v>
      </c>
      <c r="S47" t="s">
        <v>74</v>
      </c>
      <c r="T47" t="s">
        <v>1028</v>
      </c>
      <c r="U47" t="s">
        <v>1029</v>
      </c>
      <c r="V47" t="s">
        <v>1030</v>
      </c>
      <c r="W47" t="s">
        <v>1031</v>
      </c>
      <c r="X47" t="s">
        <v>1032</v>
      </c>
      <c r="Y47" t="s">
        <v>1033</v>
      </c>
      <c r="Z47" t="s">
        <v>1034</v>
      </c>
      <c r="AA47" t="s">
        <v>1035</v>
      </c>
      <c r="AB47" t="s">
        <v>1036</v>
      </c>
      <c r="AC47" t="s">
        <v>1037</v>
      </c>
      <c r="AD47" t="s">
        <v>1038</v>
      </c>
      <c r="AE47" t="s">
        <v>1039</v>
      </c>
      <c r="AF47" t="s">
        <v>74</v>
      </c>
      <c r="AG47">
        <v>42</v>
      </c>
      <c r="AH47">
        <v>4</v>
      </c>
      <c r="AI47">
        <v>4</v>
      </c>
      <c r="AJ47">
        <v>4</v>
      </c>
      <c r="AK47">
        <v>8</v>
      </c>
      <c r="AL47" t="s">
        <v>305</v>
      </c>
      <c r="AM47" t="s">
        <v>306</v>
      </c>
      <c r="AN47" t="s">
        <v>307</v>
      </c>
      <c r="AO47" t="s">
        <v>74</v>
      </c>
      <c r="AP47" t="s">
        <v>1040</v>
      </c>
      <c r="AQ47" t="s">
        <v>74</v>
      </c>
      <c r="AR47" t="s">
        <v>1041</v>
      </c>
      <c r="AS47" t="s">
        <v>1042</v>
      </c>
      <c r="AT47" t="s">
        <v>1043</v>
      </c>
      <c r="AU47">
        <v>2023</v>
      </c>
      <c r="AV47">
        <v>12</v>
      </c>
      <c r="AW47" t="s">
        <v>74</v>
      </c>
      <c r="AX47" t="s">
        <v>74</v>
      </c>
      <c r="AY47" t="s">
        <v>74</v>
      </c>
      <c r="AZ47" t="s">
        <v>74</v>
      </c>
      <c r="BA47" t="s">
        <v>74</v>
      </c>
      <c r="BB47" t="s">
        <v>74</v>
      </c>
      <c r="BC47" t="s">
        <v>74</v>
      </c>
      <c r="BD47">
        <v>100247</v>
      </c>
      <c r="BE47" t="s">
        <v>1044</v>
      </c>
      <c r="BF47" t="str">
        <f>HYPERLINK("http://dx.doi.org/10.1016/j.joclim.2023.100247","http://dx.doi.org/10.1016/j.joclim.2023.100247")</f>
        <v>http://dx.doi.org/10.1016/j.joclim.2023.100247</v>
      </c>
      <c r="BG47" t="s">
        <v>74</v>
      </c>
      <c r="BH47" t="s">
        <v>74</v>
      </c>
      <c r="BI47">
        <v>8</v>
      </c>
      <c r="BJ47" t="s">
        <v>1045</v>
      </c>
      <c r="BK47" t="s">
        <v>190</v>
      </c>
      <c r="BL47" t="s">
        <v>1046</v>
      </c>
      <c r="BM47" t="s">
        <v>1047</v>
      </c>
      <c r="BN47" t="s">
        <v>74</v>
      </c>
      <c r="BO47" t="s">
        <v>841</v>
      </c>
      <c r="BP47" t="s">
        <v>74</v>
      </c>
      <c r="BQ47" t="s">
        <v>74</v>
      </c>
      <c r="BR47" t="s">
        <v>106</v>
      </c>
      <c r="BS47" t="s">
        <v>1048</v>
      </c>
      <c r="BT47" t="str">
        <f>HYPERLINK("https%3A%2F%2Fwww.webofscience.com%2Fwos%2Fwoscc%2Ffull-record%2FWOS:001266864800009","View Full Record in Web of Science")</f>
        <v>View Full Record in Web of Science</v>
      </c>
    </row>
    <row r="48" spans="1:72" x14ac:dyDescent="0.2">
      <c r="A48" t="s">
        <v>72</v>
      </c>
      <c r="B48" t="s">
        <v>1049</v>
      </c>
      <c r="C48" t="s">
        <v>74</v>
      </c>
      <c r="D48" t="s">
        <v>74</v>
      </c>
      <c r="E48" t="s">
        <v>74</v>
      </c>
      <c r="F48" t="s">
        <v>1050</v>
      </c>
      <c r="G48" t="s">
        <v>74</v>
      </c>
      <c r="H48" t="s">
        <v>74</v>
      </c>
      <c r="I48" t="s">
        <v>1051</v>
      </c>
      <c r="J48" t="s">
        <v>1052</v>
      </c>
      <c r="K48" t="s">
        <v>74</v>
      </c>
      <c r="L48" t="s">
        <v>74</v>
      </c>
      <c r="M48" t="s">
        <v>78</v>
      </c>
      <c r="N48" t="s">
        <v>79</v>
      </c>
      <c r="O48" t="s">
        <v>74</v>
      </c>
      <c r="P48" t="s">
        <v>74</v>
      </c>
      <c r="Q48" t="s">
        <v>74</v>
      </c>
      <c r="R48" t="s">
        <v>74</v>
      </c>
      <c r="S48" t="s">
        <v>74</v>
      </c>
      <c r="T48" t="s">
        <v>1053</v>
      </c>
      <c r="U48" t="s">
        <v>1054</v>
      </c>
      <c r="V48" t="s">
        <v>1055</v>
      </c>
      <c r="W48" t="s">
        <v>1056</v>
      </c>
      <c r="X48" t="s">
        <v>1057</v>
      </c>
      <c r="Y48" t="s">
        <v>1058</v>
      </c>
      <c r="Z48" t="s">
        <v>1059</v>
      </c>
      <c r="AA48" t="s">
        <v>74</v>
      </c>
      <c r="AB48" t="s">
        <v>1060</v>
      </c>
      <c r="AC48" t="s">
        <v>1061</v>
      </c>
      <c r="AD48" t="s">
        <v>1062</v>
      </c>
      <c r="AE48" t="s">
        <v>1063</v>
      </c>
      <c r="AF48" t="s">
        <v>74</v>
      </c>
      <c r="AG48">
        <v>74</v>
      </c>
      <c r="AH48">
        <v>2</v>
      </c>
      <c r="AI48">
        <v>2</v>
      </c>
      <c r="AJ48">
        <v>9</v>
      </c>
      <c r="AK48">
        <v>9</v>
      </c>
      <c r="AL48" t="s">
        <v>1064</v>
      </c>
      <c r="AM48" t="s">
        <v>1065</v>
      </c>
      <c r="AN48" t="s">
        <v>1066</v>
      </c>
      <c r="AO48" t="s">
        <v>74</v>
      </c>
      <c r="AP48" t="s">
        <v>1067</v>
      </c>
      <c r="AQ48" t="s">
        <v>74</v>
      </c>
      <c r="AR48" t="s">
        <v>1068</v>
      </c>
      <c r="AS48" t="s">
        <v>1069</v>
      </c>
      <c r="AT48" t="s">
        <v>1070</v>
      </c>
      <c r="AU48">
        <v>2024</v>
      </c>
      <c r="AV48">
        <v>13</v>
      </c>
      <c r="AW48" t="s">
        <v>74</v>
      </c>
      <c r="AX48" t="s">
        <v>74</v>
      </c>
      <c r="AY48" t="s">
        <v>74</v>
      </c>
      <c r="AZ48" t="s">
        <v>74</v>
      </c>
      <c r="BA48" t="s">
        <v>74</v>
      </c>
      <c r="BB48" t="s">
        <v>74</v>
      </c>
      <c r="BC48" t="s">
        <v>74</v>
      </c>
      <c r="BD48">
        <v>2.753613024123592E+16</v>
      </c>
      <c r="BE48" t="s">
        <v>1071</v>
      </c>
      <c r="BF48" t="str">
        <f>HYPERLINK("http://dx.doi.org/10.1177/27536130241235922","http://dx.doi.org/10.1177/27536130241235922")</f>
        <v>http://dx.doi.org/10.1177/27536130241235922</v>
      </c>
      <c r="BG48" t="s">
        <v>74</v>
      </c>
      <c r="BH48" t="s">
        <v>74</v>
      </c>
      <c r="BI48">
        <v>13</v>
      </c>
      <c r="BJ48" t="s">
        <v>1072</v>
      </c>
      <c r="BK48" t="s">
        <v>190</v>
      </c>
      <c r="BL48" t="s">
        <v>1072</v>
      </c>
      <c r="BM48" t="s">
        <v>1073</v>
      </c>
      <c r="BN48">
        <v>38410151</v>
      </c>
      <c r="BO48" t="s">
        <v>105</v>
      </c>
      <c r="BP48" t="s">
        <v>74</v>
      </c>
      <c r="BQ48" t="s">
        <v>74</v>
      </c>
      <c r="BR48" t="s">
        <v>106</v>
      </c>
      <c r="BS48" t="s">
        <v>1074</v>
      </c>
      <c r="BT48" t="str">
        <f>HYPERLINK("https%3A%2F%2Fwww.webofscience.com%2Fwos%2Fwoscc%2Ffull-record%2FWOS:001310617200001","View Full Record in Web of Science")</f>
        <v>View Full Record in Web of Science</v>
      </c>
    </row>
    <row r="49" spans="1:72" x14ac:dyDescent="0.2">
      <c r="A49" t="s">
        <v>72</v>
      </c>
      <c r="B49" t="s">
        <v>1075</v>
      </c>
      <c r="C49" t="s">
        <v>74</v>
      </c>
      <c r="D49" t="s">
        <v>74</v>
      </c>
      <c r="E49" t="s">
        <v>74</v>
      </c>
      <c r="F49" t="s">
        <v>1076</v>
      </c>
      <c r="G49" t="s">
        <v>74</v>
      </c>
      <c r="H49" t="s">
        <v>74</v>
      </c>
      <c r="I49" t="s">
        <v>1077</v>
      </c>
      <c r="J49" t="s">
        <v>1078</v>
      </c>
      <c r="K49" t="s">
        <v>74</v>
      </c>
      <c r="L49" t="s">
        <v>74</v>
      </c>
      <c r="M49" t="s">
        <v>78</v>
      </c>
      <c r="N49" t="s">
        <v>79</v>
      </c>
      <c r="O49" t="s">
        <v>74</v>
      </c>
      <c r="P49" t="s">
        <v>74</v>
      </c>
      <c r="Q49" t="s">
        <v>74</v>
      </c>
      <c r="R49" t="s">
        <v>74</v>
      </c>
      <c r="S49" t="s">
        <v>74</v>
      </c>
      <c r="T49" t="s">
        <v>1079</v>
      </c>
      <c r="U49" t="s">
        <v>1080</v>
      </c>
      <c r="V49" t="s">
        <v>1081</v>
      </c>
      <c r="W49" t="s">
        <v>1082</v>
      </c>
      <c r="X49" t="s">
        <v>1083</v>
      </c>
      <c r="Y49" t="s">
        <v>1084</v>
      </c>
      <c r="Z49" t="s">
        <v>74</v>
      </c>
      <c r="AA49" t="s">
        <v>1085</v>
      </c>
      <c r="AB49" t="s">
        <v>1086</v>
      </c>
      <c r="AC49" t="s">
        <v>1087</v>
      </c>
      <c r="AD49" t="s">
        <v>1088</v>
      </c>
      <c r="AE49" t="s">
        <v>1089</v>
      </c>
      <c r="AF49" t="s">
        <v>74</v>
      </c>
      <c r="AG49">
        <v>51</v>
      </c>
      <c r="AH49">
        <v>29</v>
      </c>
      <c r="AI49">
        <v>46</v>
      </c>
      <c r="AJ49">
        <v>2</v>
      </c>
      <c r="AK49">
        <v>38</v>
      </c>
      <c r="AL49" t="s">
        <v>1090</v>
      </c>
      <c r="AM49" t="s">
        <v>1091</v>
      </c>
      <c r="AN49" t="s">
        <v>1092</v>
      </c>
      <c r="AO49" t="s">
        <v>1093</v>
      </c>
      <c r="AP49" t="s">
        <v>74</v>
      </c>
      <c r="AQ49" t="s">
        <v>74</v>
      </c>
      <c r="AR49" t="s">
        <v>1094</v>
      </c>
      <c r="AS49" t="s">
        <v>1095</v>
      </c>
      <c r="AT49" t="s">
        <v>1096</v>
      </c>
      <c r="AU49">
        <v>2015</v>
      </c>
      <c r="AV49">
        <v>16</v>
      </c>
      <c r="AW49">
        <v>2</v>
      </c>
      <c r="AX49" t="s">
        <v>74</v>
      </c>
      <c r="AY49" t="s">
        <v>74</v>
      </c>
      <c r="AZ49" t="s">
        <v>74</v>
      </c>
      <c r="BA49" t="s">
        <v>74</v>
      </c>
      <c r="BB49">
        <v>136</v>
      </c>
      <c r="BC49">
        <v>170</v>
      </c>
      <c r="BD49" t="s">
        <v>74</v>
      </c>
      <c r="BE49" t="s">
        <v>74</v>
      </c>
      <c r="BF49" t="s">
        <v>74</v>
      </c>
      <c r="BG49" t="s">
        <v>74</v>
      </c>
      <c r="BH49" t="s">
        <v>74</v>
      </c>
      <c r="BI49">
        <v>35</v>
      </c>
      <c r="BJ49" t="s">
        <v>189</v>
      </c>
      <c r="BK49" t="s">
        <v>285</v>
      </c>
      <c r="BL49" t="s">
        <v>189</v>
      </c>
      <c r="BM49" t="s">
        <v>1097</v>
      </c>
      <c r="BN49" t="s">
        <v>74</v>
      </c>
      <c r="BO49" t="s">
        <v>1098</v>
      </c>
      <c r="BP49" t="s">
        <v>74</v>
      </c>
      <c r="BQ49" t="s">
        <v>74</v>
      </c>
      <c r="BR49" t="s">
        <v>106</v>
      </c>
      <c r="BS49" t="s">
        <v>1099</v>
      </c>
      <c r="BT49" t="str">
        <f>HYPERLINK("https%3A%2F%2Fwww.webofscience.com%2Fwos%2Fwoscc%2Ffull-record%2FWOS:000357189500008","View Full Record in Web of Science")</f>
        <v>View Full Record in Web of Science</v>
      </c>
    </row>
    <row r="50" spans="1:72" x14ac:dyDescent="0.2">
      <c r="A50" t="s">
        <v>108</v>
      </c>
      <c r="B50" t="s">
        <v>1100</v>
      </c>
      <c r="C50" t="s">
        <v>74</v>
      </c>
      <c r="D50" t="s">
        <v>1101</v>
      </c>
      <c r="E50" t="s">
        <v>74</v>
      </c>
      <c r="F50" t="s">
        <v>1102</v>
      </c>
      <c r="G50" t="s">
        <v>74</v>
      </c>
      <c r="H50" t="s">
        <v>74</v>
      </c>
      <c r="I50" t="s">
        <v>1103</v>
      </c>
      <c r="J50" t="s">
        <v>1104</v>
      </c>
      <c r="K50" t="s">
        <v>1105</v>
      </c>
      <c r="L50" t="s">
        <v>74</v>
      </c>
      <c r="M50" t="s">
        <v>78</v>
      </c>
      <c r="N50" t="s">
        <v>115</v>
      </c>
      <c r="O50" t="s">
        <v>1106</v>
      </c>
      <c r="P50" t="s">
        <v>1107</v>
      </c>
      <c r="Q50" t="s">
        <v>1108</v>
      </c>
      <c r="R50" t="s">
        <v>1109</v>
      </c>
      <c r="S50" t="s">
        <v>74</v>
      </c>
      <c r="T50" t="s">
        <v>1110</v>
      </c>
      <c r="U50" t="s">
        <v>1111</v>
      </c>
      <c r="V50" t="s">
        <v>1112</v>
      </c>
      <c r="W50" t="s">
        <v>1113</v>
      </c>
      <c r="X50" t="s">
        <v>1114</v>
      </c>
      <c r="Y50" t="s">
        <v>1115</v>
      </c>
      <c r="Z50" t="s">
        <v>1116</v>
      </c>
      <c r="AA50" t="s">
        <v>1117</v>
      </c>
      <c r="AB50" t="s">
        <v>1118</v>
      </c>
      <c r="AC50" t="s">
        <v>74</v>
      </c>
      <c r="AD50" t="s">
        <v>74</v>
      </c>
      <c r="AE50" t="s">
        <v>74</v>
      </c>
      <c r="AF50" t="s">
        <v>74</v>
      </c>
      <c r="AG50">
        <v>21</v>
      </c>
      <c r="AH50">
        <v>10</v>
      </c>
      <c r="AI50">
        <v>10</v>
      </c>
      <c r="AJ50">
        <v>1</v>
      </c>
      <c r="AK50">
        <v>6</v>
      </c>
      <c r="AL50" t="s">
        <v>1119</v>
      </c>
      <c r="AM50" t="s">
        <v>306</v>
      </c>
      <c r="AN50" t="s">
        <v>1120</v>
      </c>
      <c r="AO50" t="s">
        <v>1121</v>
      </c>
      <c r="AP50" t="s">
        <v>74</v>
      </c>
      <c r="AQ50" t="s">
        <v>74</v>
      </c>
      <c r="AR50" t="s">
        <v>1122</v>
      </c>
      <c r="AS50" t="s">
        <v>74</v>
      </c>
      <c r="AT50" t="s">
        <v>74</v>
      </c>
      <c r="AU50">
        <v>2018</v>
      </c>
      <c r="AV50">
        <v>69</v>
      </c>
      <c r="AW50" t="s">
        <v>74</v>
      </c>
      <c r="AX50" t="s">
        <v>74</v>
      </c>
      <c r="AY50" t="s">
        <v>74</v>
      </c>
      <c r="AZ50" t="s">
        <v>74</v>
      </c>
      <c r="BA50" t="s">
        <v>74</v>
      </c>
      <c r="BB50">
        <v>627</v>
      </c>
      <c r="BC50">
        <v>632</v>
      </c>
      <c r="BD50" t="s">
        <v>74</v>
      </c>
      <c r="BE50" t="s">
        <v>1123</v>
      </c>
      <c r="BF50" t="str">
        <f>HYPERLINK("http://dx.doi.org/10.1016/j.procir.2017.11.114","http://dx.doi.org/10.1016/j.procir.2017.11.114")</f>
        <v>http://dx.doi.org/10.1016/j.procir.2017.11.114</v>
      </c>
      <c r="BG50" t="s">
        <v>74</v>
      </c>
      <c r="BH50" t="s">
        <v>74</v>
      </c>
      <c r="BI50">
        <v>6</v>
      </c>
      <c r="BJ50" t="s">
        <v>1124</v>
      </c>
      <c r="BK50" t="s">
        <v>137</v>
      </c>
      <c r="BL50" t="s">
        <v>1125</v>
      </c>
      <c r="BM50" t="s">
        <v>1126</v>
      </c>
      <c r="BN50" t="s">
        <v>74</v>
      </c>
      <c r="BO50" t="s">
        <v>429</v>
      </c>
      <c r="BP50" t="s">
        <v>74</v>
      </c>
      <c r="BQ50" t="s">
        <v>74</v>
      </c>
      <c r="BR50" t="s">
        <v>106</v>
      </c>
      <c r="BS50" t="s">
        <v>1127</v>
      </c>
      <c r="BT50" t="str">
        <f>HYPERLINK("https%3A%2F%2Fwww.webofscience.com%2Fwos%2Fwoscc%2Ffull-record%2FWOS:000435141900108","View Full Record in Web of Science")</f>
        <v>View Full Record in Web of Science</v>
      </c>
    </row>
    <row r="51" spans="1:72" x14ac:dyDescent="0.2">
      <c r="A51" t="s">
        <v>72</v>
      </c>
      <c r="B51" t="s">
        <v>1128</v>
      </c>
      <c r="C51" t="s">
        <v>74</v>
      </c>
      <c r="D51" t="s">
        <v>74</v>
      </c>
      <c r="E51" t="s">
        <v>74</v>
      </c>
      <c r="F51" t="s">
        <v>1129</v>
      </c>
      <c r="G51" t="s">
        <v>74</v>
      </c>
      <c r="H51" t="s">
        <v>74</v>
      </c>
      <c r="I51" t="s">
        <v>1130</v>
      </c>
      <c r="J51" t="s">
        <v>407</v>
      </c>
      <c r="K51" t="s">
        <v>74</v>
      </c>
      <c r="L51" t="s">
        <v>74</v>
      </c>
      <c r="M51" t="s">
        <v>78</v>
      </c>
      <c r="N51" t="s">
        <v>79</v>
      </c>
      <c r="O51" t="s">
        <v>74</v>
      </c>
      <c r="P51" t="s">
        <v>74</v>
      </c>
      <c r="Q51" t="s">
        <v>74</v>
      </c>
      <c r="R51" t="s">
        <v>74</v>
      </c>
      <c r="S51" t="s">
        <v>74</v>
      </c>
      <c r="T51" t="s">
        <v>1131</v>
      </c>
      <c r="U51" t="s">
        <v>1132</v>
      </c>
      <c r="V51" t="s">
        <v>1133</v>
      </c>
      <c r="W51" t="s">
        <v>1134</v>
      </c>
      <c r="X51" t="s">
        <v>1135</v>
      </c>
      <c r="Y51" t="s">
        <v>1136</v>
      </c>
      <c r="Z51" t="s">
        <v>1137</v>
      </c>
      <c r="AA51" t="s">
        <v>1138</v>
      </c>
      <c r="AB51" t="s">
        <v>1139</v>
      </c>
      <c r="AC51" t="s">
        <v>1140</v>
      </c>
      <c r="AD51" t="s">
        <v>1140</v>
      </c>
      <c r="AE51" t="s">
        <v>1141</v>
      </c>
      <c r="AF51" t="s">
        <v>74</v>
      </c>
      <c r="AG51">
        <v>51</v>
      </c>
      <c r="AH51">
        <v>11</v>
      </c>
      <c r="AI51">
        <v>13</v>
      </c>
      <c r="AJ51">
        <v>2</v>
      </c>
      <c r="AK51">
        <v>28</v>
      </c>
      <c r="AL51" t="s">
        <v>418</v>
      </c>
      <c r="AM51" t="s">
        <v>419</v>
      </c>
      <c r="AN51" t="s">
        <v>420</v>
      </c>
      <c r="AO51" t="s">
        <v>74</v>
      </c>
      <c r="AP51" t="s">
        <v>421</v>
      </c>
      <c r="AQ51" t="s">
        <v>74</v>
      </c>
      <c r="AR51" t="s">
        <v>422</v>
      </c>
      <c r="AS51" t="s">
        <v>423</v>
      </c>
      <c r="AT51" t="s">
        <v>1070</v>
      </c>
      <c r="AU51">
        <v>2021</v>
      </c>
      <c r="AV51">
        <v>13</v>
      </c>
      <c r="AW51">
        <v>4</v>
      </c>
      <c r="AX51" t="s">
        <v>74</v>
      </c>
      <c r="AY51" t="s">
        <v>74</v>
      </c>
      <c r="AZ51" t="s">
        <v>74</v>
      </c>
      <c r="BA51" t="s">
        <v>74</v>
      </c>
      <c r="BB51" t="s">
        <v>74</v>
      </c>
      <c r="BC51" t="s">
        <v>74</v>
      </c>
      <c r="BD51">
        <v>2406</v>
      </c>
      <c r="BE51" t="s">
        <v>1142</v>
      </c>
      <c r="BF51" t="str">
        <f>HYPERLINK("http://dx.doi.org/10.3390/su13042406","http://dx.doi.org/10.3390/su13042406")</f>
        <v>http://dx.doi.org/10.3390/su13042406</v>
      </c>
      <c r="BG51" t="s">
        <v>74</v>
      </c>
      <c r="BH51" t="s">
        <v>74</v>
      </c>
      <c r="BI51">
        <v>20</v>
      </c>
      <c r="BJ51" t="s">
        <v>426</v>
      </c>
      <c r="BK51" t="s">
        <v>102</v>
      </c>
      <c r="BL51" t="s">
        <v>427</v>
      </c>
      <c r="BM51" t="s">
        <v>1143</v>
      </c>
      <c r="BN51" t="s">
        <v>74</v>
      </c>
      <c r="BO51" t="s">
        <v>459</v>
      </c>
      <c r="BP51" t="s">
        <v>74</v>
      </c>
      <c r="BQ51" t="s">
        <v>74</v>
      </c>
      <c r="BR51" t="s">
        <v>106</v>
      </c>
      <c r="BS51" t="s">
        <v>1144</v>
      </c>
      <c r="BT51" t="str">
        <f>HYPERLINK("https%3A%2F%2Fwww.webofscience.com%2Fwos%2Fwoscc%2Ffull-record%2FWOS:000624829700001","View Full Record in Web of Science")</f>
        <v>View Full Record in Web of Science</v>
      </c>
    </row>
    <row r="52" spans="1:72" x14ac:dyDescent="0.2">
      <c r="A52" t="s">
        <v>72</v>
      </c>
      <c r="B52" t="s">
        <v>1145</v>
      </c>
      <c r="C52" t="s">
        <v>74</v>
      </c>
      <c r="D52" t="s">
        <v>74</v>
      </c>
      <c r="E52" t="s">
        <v>74</v>
      </c>
      <c r="F52" t="s">
        <v>1146</v>
      </c>
      <c r="G52" t="s">
        <v>74</v>
      </c>
      <c r="H52" t="s">
        <v>74</v>
      </c>
      <c r="I52" t="s">
        <v>1147</v>
      </c>
      <c r="J52" t="s">
        <v>1148</v>
      </c>
      <c r="K52" t="s">
        <v>74</v>
      </c>
      <c r="L52" t="s">
        <v>74</v>
      </c>
      <c r="M52" t="s">
        <v>78</v>
      </c>
      <c r="N52" t="s">
        <v>79</v>
      </c>
      <c r="O52" t="s">
        <v>74</v>
      </c>
      <c r="P52" t="s">
        <v>74</v>
      </c>
      <c r="Q52" t="s">
        <v>74</v>
      </c>
      <c r="R52" t="s">
        <v>74</v>
      </c>
      <c r="S52" t="s">
        <v>74</v>
      </c>
      <c r="T52" t="s">
        <v>1149</v>
      </c>
      <c r="U52" t="s">
        <v>74</v>
      </c>
      <c r="V52" t="s">
        <v>1150</v>
      </c>
      <c r="W52" t="s">
        <v>1151</v>
      </c>
      <c r="X52" t="s">
        <v>1152</v>
      </c>
      <c r="Y52" t="s">
        <v>1153</v>
      </c>
      <c r="Z52" t="s">
        <v>1154</v>
      </c>
      <c r="AA52" t="s">
        <v>1155</v>
      </c>
      <c r="AB52" t="s">
        <v>1156</v>
      </c>
      <c r="AC52" t="s">
        <v>74</v>
      </c>
      <c r="AD52" t="s">
        <v>74</v>
      </c>
      <c r="AE52" t="s">
        <v>74</v>
      </c>
      <c r="AF52" t="s">
        <v>74</v>
      </c>
      <c r="AG52">
        <v>29</v>
      </c>
      <c r="AH52">
        <v>13</v>
      </c>
      <c r="AI52">
        <v>13</v>
      </c>
      <c r="AJ52">
        <v>6</v>
      </c>
      <c r="AK52">
        <v>37</v>
      </c>
      <c r="AL52" t="s">
        <v>207</v>
      </c>
      <c r="AM52" t="s">
        <v>208</v>
      </c>
      <c r="AN52" t="s">
        <v>209</v>
      </c>
      <c r="AO52" t="s">
        <v>74</v>
      </c>
      <c r="AP52" t="s">
        <v>1157</v>
      </c>
      <c r="AQ52" t="s">
        <v>74</v>
      </c>
      <c r="AR52" t="s">
        <v>1158</v>
      </c>
      <c r="AS52" t="s">
        <v>1159</v>
      </c>
      <c r="AT52" t="s">
        <v>1160</v>
      </c>
      <c r="AU52">
        <v>2019</v>
      </c>
      <c r="AV52">
        <v>26</v>
      </c>
      <c r="AW52" t="s">
        <v>74</v>
      </c>
      <c r="AX52" t="s">
        <v>74</v>
      </c>
      <c r="AY52" t="s">
        <v>74</v>
      </c>
      <c r="AZ52" t="s">
        <v>640</v>
      </c>
      <c r="BA52" t="s">
        <v>74</v>
      </c>
      <c r="BB52">
        <v>89</v>
      </c>
      <c r="BC52">
        <v>96</v>
      </c>
      <c r="BD52" t="s">
        <v>74</v>
      </c>
      <c r="BE52" t="s">
        <v>1161</v>
      </c>
      <c r="BF52" t="str">
        <f>HYPERLINK("http://dx.doi.org/10.1016/j.ece.2018.08.002","http://dx.doi.org/10.1016/j.ece.2018.08.002")</f>
        <v>http://dx.doi.org/10.1016/j.ece.2018.08.002</v>
      </c>
      <c r="BG52" t="s">
        <v>74</v>
      </c>
      <c r="BH52" t="s">
        <v>74</v>
      </c>
      <c r="BI52">
        <v>8</v>
      </c>
      <c r="BJ52" t="s">
        <v>1162</v>
      </c>
      <c r="BK52" t="s">
        <v>163</v>
      </c>
      <c r="BL52" t="s">
        <v>164</v>
      </c>
      <c r="BM52" t="s">
        <v>1163</v>
      </c>
      <c r="BN52" t="s">
        <v>74</v>
      </c>
      <c r="BO52" t="s">
        <v>864</v>
      </c>
      <c r="BP52" t="s">
        <v>74</v>
      </c>
      <c r="BQ52" t="s">
        <v>74</v>
      </c>
      <c r="BR52" t="s">
        <v>106</v>
      </c>
      <c r="BS52" t="s">
        <v>1164</v>
      </c>
      <c r="BT52" t="str">
        <f>HYPERLINK("https%3A%2F%2Fwww.webofscience.com%2Fwos%2Fwoscc%2Ffull-record%2FWOS:000460931500013","View Full Record in Web of Science")</f>
        <v>View Full Record in Web of Science</v>
      </c>
    </row>
    <row r="53" spans="1:72" x14ac:dyDescent="0.2">
      <c r="A53" t="s">
        <v>108</v>
      </c>
      <c r="B53" t="s">
        <v>1165</v>
      </c>
      <c r="C53" t="s">
        <v>74</v>
      </c>
      <c r="D53" t="s">
        <v>74</v>
      </c>
      <c r="E53" t="s">
        <v>74</v>
      </c>
      <c r="F53" t="s">
        <v>1166</v>
      </c>
      <c r="G53" t="s">
        <v>74</v>
      </c>
      <c r="H53" t="s">
        <v>74</v>
      </c>
      <c r="I53" t="s">
        <v>1167</v>
      </c>
      <c r="J53" t="s">
        <v>1168</v>
      </c>
      <c r="K53" t="s">
        <v>74</v>
      </c>
      <c r="L53" t="s">
        <v>74</v>
      </c>
      <c r="M53" t="s">
        <v>78</v>
      </c>
      <c r="N53" t="s">
        <v>115</v>
      </c>
      <c r="O53" t="s">
        <v>1169</v>
      </c>
      <c r="P53" t="s">
        <v>1170</v>
      </c>
      <c r="Q53" t="s">
        <v>1171</v>
      </c>
      <c r="R53" t="s">
        <v>1172</v>
      </c>
      <c r="S53" t="s">
        <v>74</v>
      </c>
      <c r="T53" t="s">
        <v>1173</v>
      </c>
      <c r="U53" t="s">
        <v>1174</v>
      </c>
      <c r="V53" t="s">
        <v>1175</v>
      </c>
      <c r="W53" t="s">
        <v>1176</v>
      </c>
      <c r="X53" t="s">
        <v>1177</v>
      </c>
      <c r="Y53" t="s">
        <v>1178</v>
      </c>
      <c r="Z53" t="s">
        <v>1179</v>
      </c>
      <c r="AA53" t="s">
        <v>1180</v>
      </c>
      <c r="AB53" t="s">
        <v>1181</v>
      </c>
      <c r="AC53" t="s">
        <v>1182</v>
      </c>
      <c r="AD53" t="s">
        <v>1183</v>
      </c>
      <c r="AE53" t="s">
        <v>1184</v>
      </c>
      <c r="AF53" t="s">
        <v>74</v>
      </c>
      <c r="AG53">
        <v>17</v>
      </c>
      <c r="AH53">
        <v>0</v>
      </c>
      <c r="AI53">
        <v>0</v>
      </c>
      <c r="AJ53">
        <v>1</v>
      </c>
      <c r="AK53">
        <v>8</v>
      </c>
      <c r="AL53" t="s">
        <v>305</v>
      </c>
      <c r="AM53" t="s">
        <v>306</v>
      </c>
      <c r="AN53" t="s">
        <v>307</v>
      </c>
      <c r="AO53" t="s">
        <v>1185</v>
      </c>
      <c r="AP53" t="s">
        <v>74</v>
      </c>
      <c r="AQ53" t="s">
        <v>74</v>
      </c>
      <c r="AR53" t="s">
        <v>1168</v>
      </c>
      <c r="AS53" t="s">
        <v>1168</v>
      </c>
      <c r="AT53" t="s">
        <v>74</v>
      </c>
      <c r="AU53">
        <v>2022</v>
      </c>
      <c r="AV53">
        <v>55</v>
      </c>
      <c r="AW53">
        <v>7</v>
      </c>
      <c r="AX53" t="s">
        <v>74</v>
      </c>
      <c r="AY53" t="s">
        <v>74</v>
      </c>
      <c r="AZ53" t="s">
        <v>640</v>
      </c>
      <c r="BA53" t="s">
        <v>74</v>
      </c>
      <c r="BB53">
        <v>709</v>
      </c>
      <c r="BC53">
        <v>714</v>
      </c>
      <c r="BD53" t="s">
        <v>74</v>
      </c>
      <c r="BE53" t="s">
        <v>1186</v>
      </c>
      <c r="BF53" t="str">
        <f>HYPERLINK("http://dx.doi.org/10.1016/j.ifacol.2022.07.527","http://dx.doi.org/10.1016/j.ifacol.2022.07.527")</f>
        <v>http://dx.doi.org/10.1016/j.ifacol.2022.07.527</v>
      </c>
      <c r="BG53" t="s">
        <v>74</v>
      </c>
      <c r="BH53" t="s">
        <v>1187</v>
      </c>
      <c r="BI53">
        <v>6</v>
      </c>
      <c r="BJ53" t="s">
        <v>1188</v>
      </c>
      <c r="BK53" t="s">
        <v>137</v>
      </c>
      <c r="BL53" t="s">
        <v>1188</v>
      </c>
      <c r="BM53" t="s">
        <v>1189</v>
      </c>
      <c r="BN53" t="s">
        <v>74</v>
      </c>
      <c r="BO53" t="s">
        <v>429</v>
      </c>
      <c r="BP53" t="s">
        <v>74</v>
      </c>
      <c r="BQ53" t="s">
        <v>74</v>
      </c>
      <c r="BR53" t="s">
        <v>106</v>
      </c>
      <c r="BS53" t="s">
        <v>1190</v>
      </c>
      <c r="BT53" t="str">
        <f>HYPERLINK("https%3A%2F%2Fwww.webofscience.com%2Fwos%2Fwoscc%2Ffull-record%2FWOS:000841442800031","View Full Record in Web of Science")</f>
        <v>View Full Record in Web of Science</v>
      </c>
    </row>
    <row r="54" spans="1:72" x14ac:dyDescent="0.2">
      <c r="A54" t="s">
        <v>108</v>
      </c>
      <c r="B54" t="s">
        <v>1191</v>
      </c>
      <c r="C54" t="s">
        <v>74</v>
      </c>
      <c r="D54" t="s">
        <v>1192</v>
      </c>
      <c r="E54" t="s">
        <v>74</v>
      </c>
      <c r="F54" t="s">
        <v>1193</v>
      </c>
      <c r="G54" t="s">
        <v>74</v>
      </c>
      <c r="H54" t="s">
        <v>74</v>
      </c>
      <c r="I54" t="s">
        <v>1194</v>
      </c>
      <c r="J54" t="s">
        <v>1195</v>
      </c>
      <c r="K54" t="s">
        <v>1196</v>
      </c>
      <c r="L54" t="s">
        <v>74</v>
      </c>
      <c r="M54" t="s">
        <v>78</v>
      </c>
      <c r="N54" t="s">
        <v>115</v>
      </c>
      <c r="O54" t="s">
        <v>1197</v>
      </c>
      <c r="P54" t="s">
        <v>1198</v>
      </c>
      <c r="Q54" t="s">
        <v>1199</v>
      </c>
      <c r="R54" t="s">
        <v>1200</v>
      </c>
      <c r="S54" t="s">
        <v>74</v>
      </c>
      <c r="T54" t="s">
        <v>1201</v>
      </c>
      <c r="U54" t="s">
        <v>74</v>
      </c>
      <c r="V54" t="s">
        <v>1202</v>
      </c>
      <c r="W54" t="s">
        <v>1203</v>
      </c>
      <c r="X54" t="s">
        <v>1204</v>
      </c>
      <c r="Y54" t="s">
        <v>1205</v>
      </c>
      <c r="Z54" t="s">
        <v>1206</v>
      </c>
      <c r="AA54" t="s">
        <v>1207</v>
      </c>
      <c r="AB54" t="s">
        <v>1208</v>
      </c>
      <c r="AC54" t="s">
        <v>74</v>
      </c>
      <c r="AD54" t="s">
        <v>74</v>
      </c>
      <c r="AE54" t="s">
        <v>74</v>
      </c>
      <c r="AF54" t="s">
        <v>74</v>
      </c>
      <c r="AG54">
        <v>9</v>
      </c>
      <c r="AH54">
        <v>4</v>
      </c>
      <c r="AI54">
        <v>5</v>
      </c>
      <c r="AJ54">
        <v>0</v>
      </c>
      <c r="AK54">
        <v>3</v>
      </c>
      <c r="AL54" t="s">
        <v>1119</v>
      </c>
      <c r="AM54" t="s">
        <v>306</v>
      </c>
      <c r="AN54" t="s">
        <v>1120</v>
      </c>
      <c r="AO54" t="s">
        <v>1209</v>
      </c>
      <c r="AP54" t="s">
        <v>74</v>
      </c>
      <c r="AQ54" t="s">
        <v>74</v>
      </c>
      <c r="AR54" t="s">
        <v>1210</v>
      </c>
      <c r="AS54" t="s">
        <v>74</v>
      </c>
      <c r="AT54" t="s">
        <v>74</v>
      </c>
      <c r="AU54">
        <v>2019</v>
      </c>
      <c r="AV54">
        <v>35</v>
      </c>
      <c r="AW54" t="s">
        <v>74</v>
      </c>
      <c r="AX54" t="s">
        <v>74</v>
      </c>
      <c r="AY54" t="s">
        <v>74</v>
      </c>
      <c r="AZ54" t="s">
        <v>74</v>
      </c>
      <c r="BA54" t="s">
        <v>74</v>
      </c>
      <c r="BB54">
        <v>447</v>
      </c>
      <c r="BC54">
        <v>452</v>
      </c>
      <c r="BD54" t="s">
        <v>74</v>
      </c>
      <c r="BE54" t="s">
        <v>1211</v>
      </c>
      <c r="BF54" t="str">
        <f>HYPERLINK("http://dx.doi.org/10.1016/j.promfg.2019.05.065","http://dx.doi.org/10.1016/j.promfg.2019.05.065")</f>
        <v>http://dx.doi.org/10.1016/j.promfg.2019.05.065</v>
      </c>
      <c r="BG54" t="s">
        <v>74</v>
      </c>
      <c r="BH54" t="s">
        <v>74</v>
      </c>
      <c r="BI54">
        <v>6</v>
      </c>
      <c r="BJ54" t="s">
        <v>1212</v>
      </c>
      <c r="BK54" t="s">
        <v>137</v>
      </c>
      <c r="BL54" t="s">
        <v>1213</v>
      </c>
      <c r="BM54" t="s">
        <v>1214</v>
      </c>
      <c r="BN54" t="s">
        <v>74</v>
      </c>
      <c r="BO54" t="s">
        <v>841</v>
      </c>
      <c r="BP54" t="s">
        <v>74</v>
      </c>
      <c r="BQ54" t="s">
        <v>74</v>
      </c>
      <c r="BR54" t="s">
        <v>106</v>
      </c>
      <c r="BS54" t="s">
        <v>1215</v>
      </c>
      <c r="BT54" t="str">
        <f>HYPERLINK("https%3A%2F%2Fwww.webofscience.com%2Fwos%2Fwoscc%2Ffull-record%2FWOS:000503765900064","View Full Record in Web of Science")</f>
        <v>View Full Record in Web of Science</v>
      </c>
    </row>
    <row r="55" spans="1:72" x14ac:dyDescent="0.2">
      <c r="A55" t="s">
        <v>72</v>
      </c>
      <c r="B55" t="s">
        <v>1216</v>
      </c>
      <c r="C55" t="s">
        <v>74</v>
      </c>
      <c r="D55" t="s">
        <v>74</v>
      </c>
      <c r="E55" t="s">
        <v>74</v>
      </c>
      <c r="F55" t="s">
        <v>1217</v>
      </c>
      <c r="G55" t="s">
        <v>74</v>
      </c>
      <c r="H55" t="s">
        <v>74</v>
      </c>
      <c r="I55" t="s">
        <v>1218</v>
      </c>
      <c r="J55" t="s">
        <v>1219</v>
      </c>
      <c r="K55" t="s">
        <v>74</v>
      </c>
      <c r="L55" t="s">
        <v>74</v>
      </c>
      <c r="M55" t="s">
        <v>78</v>
      </c>
      <c r="N55" t="s">
        <v>79</v>
      </c>
      <c r="O55" t="s">
        <v>74</v>
      </c>
      <c r="P55" t="s">
        <v>74</v>
      </c>
      <c r="Q55" t="s">
        <v>74</v>
      </c>
      <c r="R55" t="s">
        <v>74</v>
      </c>
      <c r="S55" t="s">
        <v>74</v>
      </c>
      <c r="T55" t="s">
        <v>1220</v>
      </c>
      <c r="U55" t="s">
        <v>1221</v>
      </c>
      <c r="V55" t="s">
        <v>1222</v>
      </c>
      <c r="W55" t="s">
        <v>1223</v>
      </c>
      <c r="X55" t="s">
        <v>1224</v>
      </c>
      <c r="Y55" t="s">
        <v>1225</v>
      </c>
      <c r="Z55" t="s">
        <v>74</v>
      </c>
      <c r="AA55" t="s">
        <v>74</v>
      </c>
      <c r="AB55" t="s">
        <v>74</v>
      </c>
      <c r="AC55" t="s">
        <v>74</v>
      </c>
      <c r="AD55" t="s">
        <v>74</v>
      </c>
      <c r="AE55" t="s">
        <v>74</v>
      </c>
      <c r="AF55" t="s">
        <v>74</v>
      </c>
      <c r="AG55">
        <v>50</v>
      </c>
      <c r="AH55">
        <v>0</v>
      </c>
      <c r="AI55">
        <v>5</v>
      </c>
      <c r="AJ55">
        <v>1</v>
      </c>
      <c r="AK55">
        <v>23</v>
      </c>
      <c r="AL55" t="s">
        <v>1226</v>
      </c>
      <c r="AM55" t="s">
        <v>1227</v>
      </c>
      <c r="AN55" t="s">
        <v>1228</v>
      </c>
      <c r="AO55" t="s">
        <v>1229</v>
      </c>
      <c r="AP55" t="s">
        <v>1230</v>
      </c>
      <c r="AQ55" t="s">
        <v>74</v>
      </c>
      <c r="AR55" t="s">
        <v>1231</v>
      </c>
      <c r="AS55" t="s">
        <v>1232</v>
      </c>
      <c r="AT55" t="s">
        <v>510</v>
      </c>
      <c r="AU55">
        <v>2015</v>
      </c>
      <c r="AV55">
        <v>28</v>
      </c>
      <c r="AW55">
        <v>3</v>
      </c>
      <c r="AX55" t="s">
        <v>74</v>
      </c>
      <c r="AY55" t="s">
        <v>74</v>
      </c>
      <c r="AZ55" t="s">
        <v>74</v>
      </c>
      <c r="BA55" t="s">
        <v>74</v>
      </c>
      <c r="BB55">
        <v>315</v>
      </c>
      <c r="BC55">
        <v>332</v>
      </c>
      <c r="BD55" t="s">
        <v>74</v>
      </c>
      <c r="BE55" t="s">
        <v>1233</v>
      </c>
      <c r="BF55" t="str">
        <f>HYPERLINK("http://dx.doi.org/10.1057/hep.2014.13","http://dx.doi.org/10.1057/hep.2014.13")</f>
        <v>http://dx.doi.org/10.1057/hep.2014.13</v>
      </c>
      <c r="BG55" t="s">
        <v>74</v>
      </c>
      <c r="BH55" t="s">
        <v>74</v>
      </c>
      <c r="BI55">
        <v>18</v>
      </c>
      <c r="BJ55" t="s">
        <v>189</v>
      </c>
      <c r="BK55" t="s">
        <v>285</v>
      </c>
      <c r="BL55" t="s">
        <v>189</v>
      </c>
      <c r="BM55" t="s">
        <v>1234</v>
      </c>
      <c r="BN55" t="s">
        <v>74</v>
      </c>
      <c r="BO55" t="s">
        <v>74</v>
      </c>
      <c r="BP55" t="s">
        <v>74</v>
      </c>
      <c r="BQ55" t="s">
        <v>74</v>
      </c>
      <c r="BR55" t="s">
        <v>106</v>
      </c>
      <c r="BS55" t="s">
        <v>1235</v>
      </c>
      <c r="BT55" t="str">
        <f>HYPERLINK("https%3A%2F%2Fwww.webofscience.com%2Fwos%2Fwoscc%2Ffull-record%2FWOS:000360418100004","View Full Record in Web of Science")</f>
        <v>View Full Record in Web of Science</v>
      </c>
    </row>
    <row r="56" spans="1:72" x14ac:dyDescent="0.2">
      <c r="A56" t="s">
        <v>72</v>
      </c>
      <c r="B56" t="s">
        <v>1236</v>
      </c>
      <c r="C56" t="s">
        <v>74</v>
      </c>
      <c r="D56" t="s">
        <v>74</v>
      </c>
      <c r="E56" t="s">
        <v>74</v>
      </c>
      <c r="F56" t="s">
        <v>1237</v>
      </c>
      <c r="G56" t="s">
        <v>74</v>
      </c>
      <c r="H56" t="s">
        <v>74</v>
      </c>
      <c r="I56" t="s">
        <v>1238</v>
      </c>
      <c r="J56" t="s">
        <v>197</v>
      </c>
      <c r="K56" t="s">
        <v>74</v>
      </c>
      <c r="L56" t="s">
        <v>74</v>
      </c>
      <c r="M56" t="s">
        <v>78</v>
      </c>
      <c r="N56" t="s">
        <v>79</v>
      </c>
      <c r="O56" t="s">
        <v>74</v>
      </c>
      <c r="P56" t="s">
        <v>74</v>
      </c>
      <c r="Q56" t="s">
        <v>74</v>
      </c>
      <c r="R56" t="s">
        <v>74</v>
      </c>
      <c r="S56" t="s">
        <v>74</v>
      </c>
      <c r="T56" t="s">
        <v>1239</v>
      </c>
      <c r="U56" t="s">
        <v>1240</v>
      </c>
      <c r="V56" t="s">
        <v>1241</v>
      </c>
      <c r="W56" t="s">
        <v>1242</v>
      </c>
      <c r="X56" t="s">
        <v>1243</v>
      </c>
      <c r="Y56" t="s">
        <v>1244</v>
      </c>
      <c r="Z56" t="s">
        <v>1245</v>
      </c>
      <c r="AA56" t="s">
        <v>1246</v>
      </c>
      <c r="AB56" t="s">
        <v>1247</v>
      </c>
      <c r="AC56" t="s">
        <v>74</v>
      </c>
      <c r="AD56" t="s">
        <v>74</v>
      </c>
      <c r="AE56" t="s">
        <v>74</v>
      </c>
      <c r="AF56" t="s">
        <v>74</v>
      </c>
      <c r="AG56">
        <v>51</v>
      </c>
      <c r="AH56">
        <v>22</v>
      </c>
      <c r="AI56">
        <v>24</v>
      </c>
      <c r="AJ56">
        <v>1</v>
      </c>
      <c r="AK56">
        <v>60</v>
      </c>
      <c r="AL56" t="s">
        <v>207</v>
      </c>
      <c r="AM56" t="s">
        <v>803</v>
      </c>
      <c r="AN56" t="s">
        <v>804</v>
      </c>
      <c r="AO56" t="s">
        <v>210</v>
      </c>
      <c r="AP56" t="s">
        <v>211</v>
      </c>
      <c r="AQ56" t="s">
        <v>74</v>
      </c>
      <c r="AR56" t="s">
        <v>212</v>
      </c>
      <c r="AS56" t="s">
        <v>213</v>
      </c>
      <c r="AT56" t="s">
        <v>1248</v>
      </c>
      <c r="AU56">
        <v>2013</v>
      </c>
      <c r="AV56">
        <v>61</v>
      </c>
      <c r="AW56" t="s">
        <v>74</v>
      </c>
      <c r="AX56" t="s">
        <v>74</v>
      </c>
      <c r="AY56" t="s">
        <v>74</v>
      </c>
      <c r="AZ56" t="s">
        <v>74</v>
      </c>
      <c r="BA56" t="s">
        <v>74</v>
      </c>
      <c r="BB56">
        <v>70</v>
      </c>
      <c r="BC56">
        <v>79</v>
      </c>
      <c r="BD56" t="s">
        <v>74</v>
      </c>
      <c r="BE56" t="s">
        <v>1249</v>
      </c>
      <c r="BF56" t="str">
        <f>HYPERLINK("http://dx.doi.org/10.1016/j.jclepro.2013.05.005","http://dx.doi.org/10.1016/j.jclepro.2013.05.005")</f>
        <v>http://dx.doi.org/10.1016/j.jclepro.2013.05.005</v>
      </c>
      <c r="BG56" t="s">
        <v>74</v>
      </c>
      <c r="BH56" t="s">
        <v>74</v>
      </c>
      <c r="BI56">
        <v>10</v>
      </c>
      <c r="BJ56" t="s">
        <v>216</v>
      </c>
      <c r="BK56" t="s">
        <v>102</v>
      </c>
      <c r="BL56" t="s">
        <v>217</v>
      </c>
      <c r="BM56" t="s">
        <v>1250</v>
      </c>
      <c r="BN56" t="s">
        <v>74</v>
      </c>
      <c r="BO56" t="s">
        <v>74</v>
      </c>
      <c r="BP56" t="s">
        <v>74</v>
      </c>
      <c r="BQ56" t="s">
        <v>74</v>
      </c>
      <c r="BR56" t="s">
        <v>106</v>
      </c>
      <c r="BS56" t="s">
        <v>1251</v>
      </c>
      <c r="BT56" t="str">
        <f>HYPERLINK("https%3A%2F%2Fwww.webofscience.com%2Fwos%2Fwoscc%2Ffull-record%2FWOS:000327676600010","View Full Record in Web of Science")</f>
        <v>View Full Record in Web of Science</v>
      </c>
    </row>
    <row r="57" spans="1:72" x14ac:dyDescent="0.2">
      <c r="A57" t="s">
        <v>72</v>
      </c>
      <c r="B57" t="s">
        <v>1252</v>
      </c>
      <c r="C57" t="s">
        <v>74</v>
      </c>
      <c r="D57" t="s">
        <v>74</v>
      </c>
      <c r="E57" t="s">
        <v>74</v>
      </c>
      <c r="F57" t="s">
        <v>1253</v>
      </c>
      <c r="G57" t="s">
        <v>74</v>
      </c>
      <c r="H57" t="s">
        <v>74</v>
      </c>
      <c r="I57" t="s">
        <v>1254</v>
      </c>
      <c r="J57" t="s">
        <v>197</v>
      </c>
      <c r="K57" t="s">
        <v>74</v>
      </c>
      <c r="L57" t="s">
        <v>74</v>
      </c>
      <c r="M57" t="s">
        <v>78</v>
      </c>
      <c r="N57" t="s">
        <v>79</v>
      </c>
      <c r="O57" t="s">
        <v>74</v>
      </c>
      <c r="P57" t="s">
        <v>74</v>
      </c>
      <c r="Q57" t="s">
        <v>74</v>
      </c>
      <c r="R57" t="s">
        <v>74</v>
      </c>
      <c r="S57" t="s">
        <v>74</v>
      </c>
      <c r="T57" t="s">
        <v>1255</v>
      </c>
      <c r="U57" t="s">
        <v>1256</v>
      </c>
      <c r="V57" t="s">
        <v>1257</v>
      </c>
      <c r="W57" t="s">
        <v>1258</v>
      </c>
      <c r="X57" t="s">
        <v>1259</v>
      </c>
      <c r="Y57" t="s">
        <v>1260</v>
      </c>
      <c r="Z57" t="s">
        <v>1261</v>
      </c>
      <c r="AA57" t="s">
        <v>1262</v>
      </c>
      <c r="AB57" t="s">
        <v>1263</v>
      </c>
      <c r="AC57" t="s">
        <v>74</v>
      </c>
      <c r="AD57" t="s">
        <v>74</v>
      </c>
      <c r="AE57" t="s">
        <v>74</v>
      </c>
      <c r="AF57" t="s">
        <v>74</v>
      </c>
      <c r="AG57">
        <v>50</v>
      </c>
      <c r="AH57">
        <v>56</v>
      </c>
      <c r="AI57">
        <v>57</v>
      </c>
      <c r="AJ57">
        <v>4</v>
      </c>
      <c r="AK57">
        <v>68</v>
      </c>
      <c r="AL57" t="s">
        <v>207</v>
      </c>
      <c r="AM57" t="s">
        <v>208</v>
      </c>
      <c r="AN57" t="s">
        <v>209</v>
      </c>
      <c r="AO57" t="s">
        <v>210</v>
      </c>
      <c r="AP57" t="s">
        <v>211</v>
      </c>
      <c r="AQ57" t="s">
        <v>74</v>
      </c>
      <c r="AR57" t="s">
        <v>212</v>
      </c>
      <c r="AS57" t="s">
        <v>213</v>
      </c>
      <c r="AT57" t="s">
        <v>1264</v>
      </c>
      <c r="AU57">
        <v>2020</v>
      </c>
      <c r="AV57">
        <v>265</v>
      </c>
      <c r="AW57" t="s">
        <v>74</v>
      </c>
      <c r="AX57" t="s">
        <v>74</v>
      </c>
      <c r="AY57" t="s">
        <v>74</v>
      </c>
      <c r="AZ57" t="s">
        <v>74</v>
      </c>
      <c r="BA57" t="s">
        <v>74</v>
      </c>
      <c r="BB57" t="s">
        <v>74</v>
      </c>
      <c r="BC57" t="s">
        <v>74</v>
      </c>
      <c r="BD57">
        <v>121759</v>
      </c>
      <c r="BE57" t="s">
        <v>1265</v>
      </c>
      <c r="BF57" t="str">
        <f>HYPERLINK("http://dx.doi.org/10.1016/j.jclepro.2020.121759","http://dx.doi.org/10.1016/j.jclepro.2020.121759")</f>
        <v>http://dx.doi.org/10.1016/j.jclepro.2020.121759</v>
      </c>
      <c r="BG57" t="s">
        <v>74</v>
      </c>
      <c r="BH57" t="s">
        <v>74</v>
      </c>
      <c r="BI57">
        <v>14</v>
      </c>
      <c r="BJ57" t="s">
        <v>216</v>
      </c>
      <c r="BK57" t="s">
        <v>163</v>
      </c>
      <c r="BL57" t="s">
        <v>217</v>
      </c>
      <c r="BM57" t="s">
        <v>1266</v>
      </c>
      <c r="BN57" t="s">
        <v>74</v>
      </c>
      <c r="BO57" t="s">
        <v>74</v>
      </c>
      <c r="BP57" t="s">
        <v>74</v>
      </c>
      <c r="BQ57" t="s">
        <v>74</v>
      </c>
      <c r="BR57" t="s">
        <v>106</v>
      </c>
      <c r="BS57" t="s">
        <v>1267</v>
      </c>
      <c r="BT57" t="str">
        <f>HYPERLINK("https%3A%2F%2Fwww.webofscience.com%2Fwos%2Fwoscc%2Ffull-record%2FWOS:000552105600008","View Full Record in Web of Science")</f>
        <v>View Full Record in Web of Science</v>
      </c>
    </row>
    <row r="58" spans="1:72" x14ac:dyDescent="0.2">
      <c r="A58" t="s">
        <v>72</v>
      </c>
      <c r="B58" t="s">
        <v>1268</v>
      </c>
      <c r="C58" t="s">
        <v>74</v>
      </c>
      <c r="D58" t="s">
        <v>74</v>
      </c>
      <c r="E58" t="s">
        <v>74</v>
      </c>
      <c r="F58" t="s">
        <v>1269</v>
      </c>
      <c r="G58" t="s">
        <v>74</v>
      </c>
      <c r="H58" t="s">
        <v>74</v>
      </c>
      <c r="I58" t="s">
        <v>1270</v>
      </c>
      <c r="J58" t="s">
        <v>1271</v>
      </c>
      <c r="K58" t="s">
        <v>74</v>
      </c>
      <c r="L58" t="s">
        <v>74</v>
      </c>
      <c r="M58" t="s">
        <v>78</v>
      </c>
      <c r="N58" t="s">
        <v>79</v>
      </c>
      <c r="O58" t="s">
        <v>74</v>
      </c>
      <c r="P58" t="s">
        <v>74</v>
      </c>
      <c r="Q58" t="s">
        <v>74</v>
      </c>
      <c r="R58" t="s">
        <v>74</v>
      </c>
      <c r="S58" t="s">
        <v>74</v>
      </c>
      <c r="T58" t="s">
        <v>1272</v>
      </c>
      <c r="U58" t="s">
        <v>1273</v>
      </c>
      <c r="V58" t="s">
        <v>1274</v>
      </c>
      <c r="W58" t="s">
        <v>1275</v>
      </c>
      <c r="X58" t="s">
        <v>1276</v>
      </c>
      <c r="Y58" t="s">
        <v>1277</v>
      </c>
      <c r="Z58" t="s">
        <v>1278</v>
      </c>
      <c r="AA58" t="s">
        <v>74</v>
      </c>
      <c r="AB58" t="s">
        <v>1279</v>
      </c>
      <c r="AC58" t="s">
        <v>74</v>
      </c>
      <c r="AD58" t="s">
        <v>74</v>
      </c>
      <c r="AE58" t="s">
        <v>74</v>
      </c>
      <c r="AF58" t="s">
        <v>74</v>
      </c>
      <c r="AG58">
        <v>46</v>
      </c>
      <c r="AH58">
        <v>23</v>
      </c>
      <c r="AI58">
        <v>37</v>
      </c>
      <c r="AJ58">
        <v>4</v>
      </c>
      <c r="AK58">
        <v>21</v>
      </c>
      <c r="AL58" t="s">
        <v>1280</v>
      </c>
      <c r="AM58" t="s">
        <v>759</v>
      </c>
      <c r="AN58" t="s">
        <v>1281</v>
      </c>
      <c r="AO58" t="s">
        <v>1282</v>
      </c>
      <c r="AP58" t="s">
        <v>1283</v>
      </c>
      <c r="AQ58" t="s">
        <v>74</v>
      </c>
      <c r="AR58" t="s">
        <v>1284</v>
      </c>
      <c r="AS58" t="s">
        <v>1285</v>
      </c>
      <c r="AT58" t="s">
        <v>583</v>
      </c>
      <c r="AU58">
        <v>2014</v>
      </c>
      <c r="AV58">
        <v>55</v>
      </c>
      <c r="AW58">
        <v>5</v>
      </c>
      <c r="AX58" t="s">
        <v>74</v>
      </c>
      <c r="AY58" t="s">
        <v>74</v>
      </c>
      <c r="AZ58" t="s">
        <v>74</v>
      </c>
      <c r="BA58" t="s">
        <v>74</v>
      </c>
      <c r="BB58">
        <v>508</v>
      </c>
      <c r="BC58">
        <v>526</v>
      </c>
      <c r="BD58" t="s">
        <v>74</v>
      </c>
      <c r="BE58" t="s">
        <v>1286</v>
      </c>
      <c r="BF58" t="str">
        <f>HYPERLINK("http://dx.doi.org/10.1007/s11162-013-9324-5","http://dx.doi.org/10.1007/s11162-013-9324-5")</f>
        <v>http://dx.doi.org/10.1007/s11162-013-9324-5</v>
      </c>
      <c r="BG58" t="s">
        <v>74</v>
      </c>
      <c r="BH58" t="s">
        <v>74</v>
      </c>
      <c r="BI58">
        <v>19</v>
      </c>
      <c r="BJ58" t="s">
        <v>189</v>
      </c>
      <c r="BK58" t="s">
        <v>285</v>
      </c>
      <c r="BL58" t="s">
        <v>189</v>
      </c>
      <c r="BM58" t="s">
        <v>1287</v>
      </c>
      <c r="BN58" t="s">
        <v>74</v>
      </c>
      <c r="BO58" t="s">
        <v>74</v>
      </c>
      <c r="BP58" t="s">
        <v>74</v>
      </c>
      <c r="BQ58" t="s">
        <v>74</v>
      </c>
      <c r="BR58" t="s">
        <v>106</v>
      </c>
      <c r="BS58" t="s">
        <v>1288</v>
      </c>
      <c r="BT58" t="str">
        <f>HYPERLINK("https%3A%2F%2Fwww.webofscience.com%2Fwos%2Fwoscc%2Ffull-record%2FWOS:000339924500004","View Full Record in Web of Science")</f>
        <v>View Full Record in Web of Science</v>
      </c>
    </row>
    <row r="59" spans="1:72" x14ac:dyDescent="0.2">
      <c r="A59" t="s">
        <v>108</v>
      </c>
      <c r="B59" t="s">
        <v>1289</v>
      </c>
      <c r="C59" t="s">
        <v>74</v>
      </c>
      <c r="D59" t="s">
        <v>1290</v>
      </c>
      <c r="E59" t="s">
        <v>74</v>
      </c>
      <c r="F59" t="s">
        <v>1289</v>
      </c>
      <c r="G59" t="s">
        <v>74</v>
      </c>
      <c r="H59" t="s">
        <v>74</v>
      </c>
      <c r="I59" t="s">
        <v>1291</v>
      </c>
      <c r="J59" t="s">
        <v>1292</v>
      </c>
      <c r="K59" t="s">
        <v>74</v>
      </c>
      <c r="L59" t="s">
        <v>74</v>
      </c>
      <c r="M59" t="s">
        <v>78</v>
      </c>
      <c r="N59" t="s">
        <v>115</v>
      </c>
      <c r="O59" t="s">
        <v>1293</v>
      </c>
      <c r="P59" t="s">
        <v>1294</v>
      </c>
      <c r="Q59" t="s">
        <v>1295</v>
      </c>
      <c r="R59" t="s">
        <v>1296</v>
      </c>
      <c r="S59" t="s">
        <v>1297</v>
      </c>
      <c r="T59" t="s">
        <v>74</v>
      </c>
      <c r="U59" t="s">
        <v>74</v>
      </c>
      <c r="V59" t="s">
        <v>1298</v>
      </c>
      <c r="W59" t="s">
        <v>1299</v>
      </c>
      <c r="X59" t="s">
        <v>1300</v>
      </c>
      <c r="Y59" t="s">
        <v>1301</v>
      </c>
      <c r="Z59" t="s">
        <v>74</v>
      </c>
      <c r="AA59" t="s">
        <v>74</v>
      </c>
      <c r="AB59" t="s">
        <v>74</v>
      </c>
      <c r="AC59" t="s">
        <v>74</v>
      </c>
      <c r="AD59" t="s">
        <v>74</v>
      </c>
      <c r="AE59" t="s">
        <v>74</v>
      </c>
      <c r="AF59" t="s">
        <v>74</v>
      </c>
      <c r="AG59">
        <v>16</v>
      </c>
      <c r="AH59">
        <v>0</v>
      </c>
      <c r="AI59">
        <v>0</v>
      </c>
      <c r="AJ59">
        <v>0</v>
      </c>
      <c r="AK59">
        <v>1</v>
      </c>
      <c r="AL59" t="s">
        <v>1302</v>
      </c>
      <c r="AM59" t="s">
        <v>1303</v>
      </c>
      <c r="AN59" t="s">
        <v>1304</v>
      </c>
      <c r="AO59" t="s">
        <v>74</v>
      </c>
      <c r="AP59" t="s">
        <v>74</v>
      </c>
      <c r="AQ59" t="s">
        <v>1305</v>
      </c>
      <c r="AR59" t="s">
        <v>74</v>
      </c>
      <c r="AS59" t="s">
        <v>74</v>
      </c>
      <c r="AT59" t="s">
        <v>74</v>
      </c>
      <c r="AU59">
        <v>2002</v>
      </c>
      <c r="AV59" t="s">
        <v>74</v>
      </c>
      <c r="AW59" t="s">
        <v>74</v>
      </c>
      <c r="AX59" t="s">
        <v>74</v>
      </c>
      <c r="AY59" t="s">
        <v>74</v>
      </c>
      <c r="AZ59" t="s">
        <v>74</v>
      </c>
      <c r="BA59" t="s">
        <v>74</v>
      </c>
      <c r="BB59">
        <v>295</v>
      </c>
      <c r="BC59">
        <v>304</v>
      </c>
      <c r="BD59" t="s">
        <v>74</v>
      </c>
      <c r="BE59" t="s">
        <v>74</v>
      </c>
      <c r="BF59" t="s">
        <v>74</v>
      </c>
      <c r="BG59" t="s">
        <v>74</v>
      </c>
      <c r="BH59" t="s">
        <v>74</v>
      </c>
      <c r="BI59">
        <v>10</v>
      </c>
      <c r="BJ59" t="s">
        <v>1306</v>
      </c>
      <c r="BK59" t="s">
        <v>137</v>
      </c>
      <c r="BL59" t="s">
        <v>1307</v>
      </c>
      <c r="BM59" t="s">
        <v>1308</v>
      </c>
      <c r="BN59" t="s">
        <v>74</v>
      </c>
      <c r="BO59" t="s">
        <v>74</v>
      </c>
      <c r="BP59" t="s">
        <v>74</v>
      </c>
      <c r="BQ59" t="s">
        <v>74</v>
      </c>
      <c r="BR59" t="s">
        <v>106</v>
      </c>
      <c r="BS59" t="s">
        <v>1309</v>
      </c>
      <c r="BT59" t="str">
        <f>HYPERLINK("https%3A%2F%2Fwww.webofscience.com%2Fwos%2Fwoscc%2Ffull-record%2FWOS:000177606700023","View Full Record in Web of Science")</f>
        <v>View Full Record in Web of Science</v>
      </c>
    </row>
    <row r="60" spans="1:72" x14ac:dyDescent="0.2">
      <c r="A60" t="s">
        <v>72</v>
      </c>
      <c r="B60" t="s">
        <v>1310</v>
      </c>
      <c r="C60" t="s">
        <v>74</v>
      </c>
      <c r="D60" t="s">
        <v>74</v>
      </c>
      <c r="E60" t="s">
        <v>74</v>
      </c>
      <c r="F60" t="s">
        <v>1311</v>
      </c>
      <c r="G60" t="s">
        <v>74</v>
      </c>
      <c r="H60" t="s">
        <v>74</v>
      </c>
      <c r="I60" t="s">
        <v>1312</v>
      </c>
      <c r="J60" t="s">
        <v>1313</v>
      </c>
      <c r="K60" t="s">
        <v>74</v>
      </c>
      <c r="L60" t="s">
        <v>74</v>
      </c>
      <c r="M60" t="s">
        <v>78</v>
      </c>
      <c r="N60" t="s">
        <v>1314</v>
      </c>
      <c r="O60" t="s">
        <v>1315</v>
      </c>
      <c r="P60" t="s">
        <v>1316</v>
      </c>
      <c r="Q60" t="s">
        <v>1317</v>
      </c>
      <c r="R60" t="s">
        <v>74</v>
      </c>
      <c r="S60" t="s">
        <v>1318</v>
      </c>
      <c r="T60" t="s">
        <v>1319</v>
      </c>
      <c r="U60" t="s">
        <v>1320</v>
      </c>
      <c r="V60" t="s">
        <v>1321</v>
      </c>
      <c r="W60" t="s">
        <v>1322</v>
      </c>
      <c r="X60" t="s">
        <v>1323</v>
      </c>
      <c r="Y60" t="s">
        <v>1324</v>
      </c>
      <c r="Z60" t="s">
        <v>1325</v>
      </c>
      <c r="AA60" t="s">
        <v>1326</v>
      </c>
      <c r="AB60" t="s">
        <v>1327</v>
      </c>
      <c r="AC60" t="s">
        <v>1328</v>
      </c>
      <c r="AD60" t="s">
        <v>1328</v>
      </c>
      <c r="AE60" t="s">
        <v>1329</v>
      </c>
      <c r="AF60" t="s">
        <v>74</v>
      </c>
      <c r="AG60">
        <v>31</v>
      </c>
      <c r="AH60">
        <v>5</v>
      </c>
      <c r="AI60">
        <v>5</v>
      </c>
      <c r="AJ60">
        <v>0</v>
      </c>
      <c r="AK60">
        <v>42</v>
      </c>
      <c r="AL60" t="s">
        <v>1330</v>
      </c>
      <c r="AM60" t="s">
        <v>1331</v>
      </c>
      <c r="AN60" t="s">
        <v>1332</v>
      </c>
      <c r="AO60" t="s">
        <v>1333</v>
      </c>
      <c r="AP60" t="s">
        <v>1334</v>
      </c>
      <c r="AQ60" t="s">
        <v>74</v>
      </c>
      <c r="AR60" t="s">
        <v>1335</v>
      </c>
      <c r="AS60" t="s">
        <v>1336</v>
      </c>
      <c r="AT60" t="s">
        <v>1019</v>
      </c>
      <c r="AU60">
        <v>2015</v>
      </c>
      <c r="AV60">
        <v>14</v>
      </c>
      <c r="AW60">
        <v>7</v>
      </c>
      <c r="AX60" t="s">
        <v>74</v>
      </c>
      <c r="AY60" t="s">
        <v>74</v>
      </c>
      <c r="AZ60" t="s">
        <v>74</v>
      </c>
      <c r="BA60" t="s">
        <v>74</v>
      </c>
      <c r="BB60">
        <v>1771</v>
      </c>
      <c r="BC60">
        <v>1777</v>
      </c>
      <c r="BD60" t="s">
        <v>74</v>
      </c>
      <c r="BE60" t="s">
        <v>1337</v>
      </c>
      <c r="BF60" t="str">
        <f>HYPERLINK("http://dx.doi.org/10.30638/eemj.2015.188","http://dx.doi.org/10.30638/eemj.2015.188")</f>
        <v>http://dx.doi.org/10.30638/eemj.2015.188</v>
      </c>
      <c r="BG60" t="s">
        <v>74</v>
      </c>
      <c r="BH60" t="s">
        <v>74</v>
      </c>
      <c r="BI60">
        <v>7</v>
      </c>
      <c r="BJ60" t="s">
        <v>1338</v>
      </c>
      <c r="BK60" t="s">
        <v>1339</v>
      </c>
      <c r="BL60" t="s">
        <v>357</v>
      </c>
      <c r="BM60" t="s">
        <v>1340</v>
      </c>
      <c r="BN60" t="s">
        <v>74</v>
      </c>
      <c r="BO60" t="s">
        <v>74</v>
      </c>
      <c r="BP60" t="s">
        <v>74</v>
      </c>
      <c r="BQ60" t="s">
        <v>74</v>
      </c>
      <c r="BR60" t="s">
        <v>106</v>
      </c>
      <c r="BS60" t="s">
        <v>1341</v>
      </c>
      <c r="BT60" t="str">
        <f>HYPERLINK("https%3A%2F%2Fwww.webofscience.com%2Fwos%2Fwoscc%2Ffull-record%2FWOS:000360500300031","View Full Record in Web of Science")</f>
        <v>View Full Record in Web of Science</v>
      </c>
    </row>
    <row r="61" spans="1:72" x14ac:dyDescent="0.2">
      <c r="A61" t="s">
        <v>72</v>
      </c>
      <c r="B61" t="s">
        <v>1342</v>
      </c>
      <c r="C61" t="s">
        <v>74</v>
      </c>
      <c r="D61" t="s">
        <v>74</v>
      </c>
      <c r="E61" t="s">
        <v>74</v>
      </c>
      <c r="F61" t="s">
        <v>1343</v>
      </c>
      <c r="G61" t="s">
        <v>74</v>
      </c>
      <c r="H61" t="s">
        <v>74</v>
      </c>
      <c r="I61" t="s">
        <v>1344</v>
      </c>
      <c r="J61" t="s">
        <v>144</v>
      </c>
      <c r="K61" t="s">
        <v>74</v>
      </c>
      <c r="L61" t="s">
        <v>74</v>
      </c>
      <c r="M61" t="s">
        <v>78</v>
      </c>
      <c r="N61" t="s">
        <v>79</v>
      </c>
      <c r="O61" t="s">
        <v>74</v>
      </c>
      <c r="P61" t="s">
        <v>74</v>
      </c>
      <c r="Q61" t="s">
        <v>74</v>
      </c>
      <c r="R61" t="s">
        <v>74</v>
      </c>
      <c r="S61" t="s">
        <v>74</v>
      </c>
      <c r="T61" t="s">
        <v>1345</v>
      </c>
      <c r="U61" t="s">
        <v>1346</v>
      </c>
      <c r="V61" t="s">
        <v>1347</v>
      </c>
      <c r="W61" t="s">
        <v>1348</v>
      </c>
      <c r="X61" t="s">
        <v>1349</v>
      </c>
      <c r="Y61" t="s">
        <v>1350</v>
      </c>
      <c r="Z61" t="s">
        <v>1351</v>
      </c>
      <c r="AA61" t="s">
        <v>1352</v>
      </c>
      <c r="AB61" t="s">
        <v>74</v>
      </c>
      <c r="AC61" t="s">
        <v>1353</v>
      </c>
      <c r="AD61" t="s">
        <v>1354</v>
      </c>
      <c r="AE61" t="s">
        <v>1355</v>
      </c>
      <c r="AF61" t="s">
        <v>74</v>
      </c>
      <c r="AG61">
        <v>35</v>
      </c>
      <c r="AH61">
        <v>3</v>
      </c>
      <c r="AI61">
        <v>3</v>
      </c>
      <c r="AJ61">
        <v>1</v>
      </c>
      <c r="AK61">
        <v>9</v>
      </c>
      <c r="AL61" t="s">
        <v>156</v>
      </c>
      <c r="AM61" t="s">
        <v>157</v>
      </c>
      <c r="AN61" t="s">
        <v>158</v>
      </c>
      <c r="AO61" t="s">
        <v>159</v>
      </c>
      <c r="AP61" t="s">
        <v>74</v>
      </c>
      <c r="AQ61" t="s">
        <v>74</v>
      </c>
      <c r="AR61" t="s">
        <v>160</v>
      </c>
      <c r="AS61" t="s">
        <v>161</v>
      </c>
      <c r="AT61" t="s">
        <v>74</v>
      </c>
      <c r="AU61">
        <v>2023</v>
      </c>
      <c r="AV61">
        <v>39</v>
      </c>
      <c r="AW61">
        <v>2</v>
      </c>
      <c r="AX61" t="s">
        <v>74</v>
      </c>
      <c r="AY61" t="s">
        <v>74</v>
      </c>
      <c r="AZ61" t="s">
        <v>74</v>
      </c>
      <c r="BA61" t="s">
        <v>74</v>
      </c>
      <c r="BB61">
        <v>592</v>
      </c>
      <c r="BC61">
        <v>603</v>
      </c>
      <c r="BD61" t="s">
        <v>74</v>
      </c>
      <c r="BE61" t="s">
        <v>74</v>
      </c>
      <c r="BF61" t="s">
        <v>74</v>
      </c>
      <c r="BG61" t="s">
        <v>74</v>
      </c>
      <c r="BH61" t="s">
        <v>74</v>
      </c>
      <c r="BI61">
        <v>12</v>
      </c>
      <c r="BJ61" t="s">
        <v>162</v>
      </c>
      <c r="BK61" t="s">
        <v>163</v>
      </c>
      <c r="BL61" t="s">
        <v>164</v>
      </c>
      <c r="BM61" t="s">
        <v>1356</v>
      </c>
      <c r="BN61" t="s">
        <v>74</v>
      </c>
      <c r="BO61" t="s">
        <v>74</v>
      </c>
      <c r="BP61" t="s">
        <v>74</v>
      </c>
      <c r="BQ61" t="s">
        <v>74</v>
      </c>
      <c r="BR61" t="s">
        <v>106</v>
      </c>
      <c r="BS61" t="s">
        <v>1357</v>
      </c>
      <c r="BT61" t="str">
        <f>HYPERLINK("https%3A%2F%2Fwww.webofscience.com%2Fwos%2Fwoscc%2Ffull-record%2FWOS:000994170200010","View Full Record in Web of Science")</f>
        <v>View Full Record in Web of Science</v>
      </c>
    </row>
    <row r="62" spans="1:72" x14ac:dyDescent="0.2">
      <c r="A62" t="s">
        <v>72</v>
      </c>
      <c r="B62" t="s">
        <v>1358</v>
      </c>
      <c r="C62" t="s">
        <v>74</v>
      </c>
      <c r="D62" t="s">
        <v>74</v>
      </c>
      <c r="E62" t="s">
        <v>74</v>
      </c>
      <c r="F62" t="s">
        <v>1359</v>
      </c>
      <c r="G62" t="s">
        <v>74</v>
      </c>
      <c r="H62" t="s">
        <v>74</v>
      </c>
      <c r="I62" t="s">
        <v>1360</v>
      </c>
      <c r="J62" t="s">
        <v>1361</v>
      </c>
      <c r="K62" t="s">
        <v>74</v>
      </c>
      <c r="L62" t="s">
        <v>74</v>
      </c>
      <c r="M62" t="s">
        <v>78</v>
      </c>
      <c r="N62" t="s">
        <v>79</v>
      </c>
      <c r="O62" t="s">
        <v>74</v>
      </c>
      <c r="P62" t="s">
        <v>74</v>
      </c>
      <c r="Q62" t="s">
        <v>74</v>
      </c>
      <c r="R62" t="s">
        <v>74</v>
      </c>
      <c r="S62" t="s">
        <v>74</v>
      </c>
      <c r="T62" t="s">
        <v>1362</v>
      </c>
      <c r="U62" t="s">
        <v>1363</v>
      </c>
      <c r="V62" t="s">
        <v>1364</v>
      </c>
      <c r="W62" t="s">
        <v>1365</v>
      </c>
      <c r="X62" t="s">
        <v>1366</v>
      </c>
      <c r="Y62" t="s">
        <v>1367</v>
      </c>
      <c r="Z62" t="s">
        <v>1368</v>
      </c>
      <c r="AA62" t="s">
        <v>74</v>
      </c>
      <c r="AB62" t="s">
        <v>1369</v>
      </c>
      <c r="AC62" t="s">
        <v>1370</v>
      </c>
      <c r="AD62" t="s">
        <v>1370</v>
      </c>
      <c r="AE62" t="s">
        <v>1371</v>
      </c>
      <c r="AF62" t="s">
        <v>74</v>
      </c>
      <c r="AG62">
        <v>107</v>
      </c>
      <c r="AH62">
        <v>29</v>
      </c>
      <c r="AI62">
        <v>29</v>
      </c>
      <c r="AJ62">
        <v>14</v>
      </c>
      <c r="AK62">
        <v>92</v>
      </c>
      <c r="AL62" t="s">
        <v>275</v>
      </c>
      <c r="AM62" t="s">
        <v>276</v>
      </c>
      <c r="AN62" t="s">
        <v>277</v>
      </c>
      <c r="AO62" t="s">
        <v>1372</v>
      </c>
      <c r="AP62" t="s">
        <v>1373</v>
      </c>
      <c r="AQ62" t="s">
        <v>74</v>
      </c>
      <c r="AR62" t="s">
        <v>1374</v>
      </c>
      <c r="AS62" t="s">
        <v>1375</v>
      </c>
      <c r="AT62" t="s">
        <v>1376</v>
      </c>
      <c r="AU62">
        <v>2022</v>
      </c>
      <c r="AV62">
        <v>14</v>
      </c>
      <c r="AW62">
        <v>4</v>
      </c>
      <c r="AX62" t="s">
        <v>74</v>
      </c>
      <c r="AY62" t="s">
        <v>74</v>
      </c>
      <c r="AZ62" t="s">
        <v>74</v>
      </c>
      <c r="BA62" t="s">
        <v>74</v>
      </c>
      <c r="BB62">
        <v>539</v>
      </c>
      <c r="BC62">
        <v>572</v>
      </c>
      <c r="BD62" t="s">
        <v>74</v>
      </c>
      <c r="BE62" t="s">
        <v>1377</v>
      </c>
      <c r="BF62" t="str">
        <f>HYPERLINK("http://dx.doi.org/10.1108/APJBA-10-2020-0370","http://dx.doi.org/10.1108/APJBA-10-2020-0370")</f>
        <v>http://dx.doi.org/10.1108/APJBA-10-2020-0370</v>
      </c>
      <c r="BG62" t="s">
        <v>74</v>
      </c>
      <c r="BH62" t="s">
        <v>1378</v>
      </c>
      <c r="BI62">
        <v>34</v>
      </c>
      <c r="BJ62" t="s">
        <v>1379</v>
      </c>
      <c r="BK62" t="s">
        <v>190</v>
      </c>
      <c r="BL62" t="s">
        <v>1380</v>
      </c>
      <c r="BM62" t="s">
        <v>1381</v>
      </c>
      <c r="BN62" t="s">
        <v>74</v>
      </c>
      <c r="BO62" t="s">
        <v>74</v>
      </c>
      <c r="BP62" t="s">
        <v>74</v>
      </c>
      <c r="BQ62" t="s">
        <v>74</v>
      </c>
      <c r="BR62" t="s">
        <v>106</v>
      </c>
      <c r="BS62" t="s">
        <v>1382</v>
      </c>
      <c r="BT62" t="str">
        <f>HYPERLINK("https%3A%2F%2Fwww.webofscience.com%2Fwos%2Fwoscc%2Ffull-record%2FWOS:000716378600001","View Full Record in Web of Science")</f>
        <v>View Full Record in Web of Science</v>
      </c>
    </row>
    <row r="63" spans="1:72" x14ac:dyDescent="0.2">
      <c r="A63" t="s">
        <v>72</v>
      </c>
      <c r="B63" t="s">
        <v>1383</v>
      </c>
      <c r="C63" t="s">
        <v>74</v>
      </c>
      <c r="D63" t="s">
        <v>74</v>
      </c>
      <c r="E63" t="s">
        <v>74</v>
      </c>
      <c r="F63" t="s">
        <v>1384</v>
      </c>
      <c r="G63" t="s">
        <v>74</v>
      </c>
      <c r="H63" t="s">
        <v>74</v>
      </c>
      <c r="I63" t="s">
        <v>1385</v>
      </c>
      <c r="J63" t="s">
        <v>1386</v>
      </c>
      <c r="K63" t="s">
        <v>74</v>
      </c>
      <c r="L63" t="s">
        <v>74</v>
      </c>
      <c r="M63" t="s">
        <v>78</v>
      </c>
      <c r="N63" t="s">
        <v>79</v>
      </c>
      <c r="O63" t="s">
        <v>74</v>
      </c>
      <c r="P63" t="s">
        <v>74</v>
      </c>
      <c r="Q63" t="s">
        <v>74</v>
      </c>
      <c r="R63" t="s">
        <v>74</v>
      </c>
      <c r="S63" t="s">
        <v>74</v>
      </c>
      <c r="T63" t="s">
        <v>74</v>
      </c>
      <c r="U63" t="s">
        <v>74</v>
      </c>
      <c r="V63" t="s">
        <v>1387</v>
      </c>
      <c r="W63" t="s">
        <v>1388</v>
      </c>
      <c r="X63" t="s">
        <v>1389</v>
      </c>
      <c r="Y63" t="s">
        <v>1390</v>
      </c>
      <c r="Z63" t="s">
        <v>74</v>
      </c>
      <c r="AA63" t="s">
        <v>74</v>
      </c>
      <c r="AB63" t="s">
        <v>1391</v>
      </c>
      <c r="AC63" t="s">
        <v>74</v>
      </c>
      <c r="AD63" t="s">
        <v>74</v>
      </c>
      <c r="AE63" t="s">
        <v>74</v>
      </c>
      <c r="AF63" t="s">
        <v>74</v>
      </c>
      <c r="AG63">
        <v>14</v>
      </c>
      <c r="AH63">
        <v>6</v>
      </c>
      <c r="AI63">
        <v>7</v>
      </c>
      <c r="AJ63">
        <v>1</v>
      </c>
      <c r="AK63">
        <v>18</v>
      </c>
      <c r="AL63" t="s">
        <v>234</v>
      </c>
      <c r="AM63" t="s">
        <v>235</v>
      </c>
      <c r="AN63" t="s">
        <v>1392</v>
      </c>
      <c r="AO63" t="s">
        <v>1393</v>
      </c>
      <c r="AP63" t="s">
        <v>74</v>
      </c>
      <c r="AQ63" t="s">
        <v>74</v>
      </c>
      <c r="AR63" t="s">
        <v>1394</v>
      </c>
      <c r="AS63" t="s">
        <v>1395</v>
      </c>
      <c r="AT63" t="s">
        <v>1396</v>
      </c>
      <c r="AU63">
        <v>2017</v>
      </c>
      <c r="AV63">
        <v>34</v>
      </c>
      <c r="AW63">
        <v>2</v>
      </c>
      <c r="AX63" t="s">
        <v>74</v>
      </c>
      <c r="AY63" t="s">
        <v>74</v>
      </c>
      <c r="AZ63" t="s">
        <v>74</v>
      </c>
      <c r="BA63" t="s">
        <v>74</v>
      </c>
      <c r="BB63">
        <v>8</v>
      </c>
      <c r="BC63">
        <v>15</v>
      </c>
      <c r="BD63" t="s">
        <v>74</v>
      </c>
      <c r="BE63" t="s">
        <v>74</v>
      </c>
      <c r="BF63" t="s">
        <v>74</v>
      </c>
      <c r="BG63" t="s">
        <v>74</v>
      </c>
      <c r="BH63" t="s">
        <v>74</v>
      </c>
      <c r="BI63">
        <v>8</v>
      </c>
      <c r="BJ63" t="s">
        <v>1397</v>
      </c>
      <c r="BK63" t="s">
        <v>163</v>
      </c>
      <c r="BL63" t="s">
        <v>1307</v>
      </c>
      <c r="BM63" t="s">
        <v>1398</v>
      </c>
      <c r="BN63" t="s">
        <v>74</v>
      </c>
      <c r="BO63" t="s">
        <v>74</v>
      </c>
      <c r="BP63" t="s">
        <v>74</v>
      </c>
      <c r="BQ63" t="s">
        <v>74</v>
      </c>
      <c r="BR63" t="s">
        <v>106</v>
      </c>
      <c r="BS63" t="s">
        <v>1399</v>
      </c>
      <c r="BT63" t="str">
        <f>HYPERLINK("https%3A%2F%2Fwww.webofscience.com%2Fwos%2Fwoscc%2Ffull-record%2FWOS:000417552600002","View Full Record in Web of Science")</f>
        <v>View Full Record in Web of Science</v>
      </c>
    </row>
    <row r="64" spans="1:72" x14ac:dyDescent="0.2">
      <c r="A64" t="s">
        <v>108</v>
      </c>
      <c r="B64" t="s">
        <v>1400</v>
      </c>
      <c r="C64" t="s">
        <v>74</v>
      </c>
      <c r="D64" t="s">
        <v>74</v>
      </c>
      <c r="E64" t="s">
        <v>1401</v>
      </c>
      <c r="F64" t="s">
        <v>1402</v>
      </c>
      <c r="G64" t="s">
        <v>74</v>
      </c>
      <c r="H64" t="s">
        <v>74</v>
      </c>
      <c r="I64" t="s">
        <v>1403</v>
      </c>
      <c r="J64" t="s">
        <v>1404</v>
      </c>
      <c r="K64" t="s">
        <v>74</v>
      </c>
      <c r="L64" t="s">
        <v>74</v>
      </c>
      <c r="M64" t="s">
        <v>78</v>
      </c>
      <c r="N64" t="s">
        <v>115</v>
      </c>
      <c r="O64" t="s">
        <v>1405</v>
      </c>
      <c r="P64" t="s">
        <v>1406</v>
      </c>
      <c r="Q64" t="s">
        <v>1407</v>
      </c>
      <c r="R64" t="s">
        <v>1408</v>
      </c>
      <c r="S64" t="s">
        <v>74</v>
      </c>
      <c r="T64" t="s">
        <v>1409</v>
      </c>
      <c r="U64" t="s">
        <v>74</v>
      </c>
      <c r="V64" t="s">
        <v>1410</v>
      </c>
      <c r="W64" t="s">
        <v>1411</v>
      </c>
      <c r="X64" t="s">
        <v>1412</v>
      </c>
      <c r="Y64" t="s">
        <v>1413</v>
      </c>
      <c r="Z64" t="s">
        <v>1414</v>
      </c>
      <c r="AA64" t="s">
        <v>1415</v>
      </c>
      <c r="AB64" t="s">
        <v>1416</v>
      </c>
      <c r="AC64" t="s">
        <v>74</v>
      </c>
      <c r="AD64" t="s">
        <v>74</v>
      </c>
      <c r="AE64" t="s">
        <v>74</v>
      </c>
      <c r="AF64" t="s">
        <v>74</v>
      </c>
      <c r="AG64">
        <v>5</v>
      </c>
      <c r="AH64">
        <v>3</v>
      </c>
      <c r="AI64">
        <v>3</v>
      </c>
      <c r="AJ64">
        <v>0</v>
      </c>
      <c r="AK64">
        <v>2</v>
      </c>
      <c r="AL64" t="s">
        <v>1401</v>
      </c>
      <c r="AM64" t="s">
        <v>759</v>
      </c>
      <c r="AN64" t="s">
        <v>1417</v>
      </c>
      <c r="AO64" t="s">
        <v>74</v>
      </c>
      <c r="AP64" t="s">
        <v>74</v>
      </c>
      <c r="AQ64" t="s">
        <v>1418</v>
      </c>
      <c r="AR64" t="s">
        <v>74</v>
      </c>
      <c r="AS64" t="s">
        <v>74</v>
      </c>
      <c r="AT64" t="s">
        <v>74</v>
      </c>
      <c r="AU64">
        <v>2014</v>
      </c>
      <c r="AV64" t="s">
        <v>74</v>
      </c>
      <c r="AW64" t="s">
        <v>74</v>
      </c>
      <c r="AX64" t="s">
        <v>74</v>
      </c>
      <c r="AY64" t="s">
        <v>74</v>
      </c>
      <c r="AZ64" t="s">
        <v>74</v>
      </c>
      <c r="BA64" t="s">
        <v>74</v>
      </c>
      <c r="BB64">
        <v>117</v>
      </c>
      <c r="BC64">
        <v>120</v>
      </c>
      <c r="BD64" t="s">
        <v>74</v>
      </c>
      <c r="BE64" t="s">
        <v>74</v>
      </c>
      <c r="BF64" t="s">
        <v>74</v>
      </c>
      <c r="BG64" t="s">
        <v>74</v>
      </c>
      <c r="BH64" t="s">
        <v>74</v>
      </c>
      <c r="BI64">
        <v>4</v>
      </c>
      <c r="BJ64" t="s">
        <v>765</v>
      </c>
      <c r="BK64" t="s">
        <v>137</v>
      </c>
      <c r="BL64" t="s">
        <v>189</v>
      </c>
      <c r="BM64" t="s">
        <v>1419</v>
      </c>
      <c r="BN64" t="s">
        <v>74</v>
      </c>
      <c r="BO64" t="s">
        <v>74</v>
      </c>
      <c r="BP64" t="s">
        <v>74</v>
      </c>
      <c r="BQ64" t="s">
        <v>74</v>
      </c>
      <c r="BR64" t="s">
        <v>106</v>
      </c>
      <c r="BS64" t="s">
        <v>1420</v>
      </c>
      <c r="BT64" t="str">
        <f>HYPERLINK("https%3A%2F%2Fwww.webofscience.com%2Fwos%2Fwoscc%2Ffull-record%2FWOS:000380499100017","View Full Record in Web of Science")</f>
        <v>View Full Record in Web of Science</v>
      </c>
    </row>
    <row r="65" spans="1:72" x14ac:dyDescent="0.2">
      <c r="A65" t="s">
        <v>72</v>
      </c>
      <c r="B65" t="s">
        <v>1421</v>
      </c>
      <c r="C65" t="s">
        <v>74</v>
      </c>
      <c r="D65" t="s">
        <v>74</v>
      </c>
      <c r="E65" t="s">
        <v>74</v>
      </c>
      <c r="F65" t="s">
        <v>1422</v>
      </c>
      <c r="G65" t="s">
        <v>74</v>
      </c>
      <c r="H65" t="s">
        <v>74</v>
      </c>
      <c r="I65" t="s">
        <v>1423</v>
      </c>
      <c r="J65" t="s">
        <v>1424</v>
      </c>
      <c r="K65" t="s">
        <v>74</v>
      </c>
      <c r="L65" t="s">
        <v>74</v>
      </c>
      <c r="M65" t="s">
        <v>78</v>
      </c>
      <c r="N65" t="s">
        <v>79</v>
      </c>
      <c r="O65" t="s">
        <v>74</v>
      </c>
      <c r="P65" t="s">
        <v>74</v>
      </c>
      <c r="Q65" t="s">
        <v>74</v>
      </c>
      <c r="R65" t="s">
        <v>74</v>
      </c>
      <c r="S65" t="s">
        <v>74</v>
      </c>
      <c r="T65" t="s">
        <v>1425</v>
      </c>
      <c r="U65" t="s">
        <v>1426</v>
      </c>
      <c r="V65" t="s">
        <v>1427</v>
      </c>
      <c r="W65" t="s">
        <v>1428</v>
      </c>
      <c r="X65" t="s">
        <v>1429</v>
      </c>
      <c r="Y65" t="s">
        <v>1430</v>
      </c>
      <c r="Z65" t="s">
        <v>1431</v>
      </c>
      <c r="AA65" t="s">
        <v>1432</v>
      </c>
      <c r="AB65" t="s">
        <v>1433</v>
      </c>
      <c r="AC65" t="s">
        <v>74</v>
      </c>
      <c r="AD65" t="s">
        <v>74</v>
      </c>
      <c r="AE65" t="s">
        <v>74</v>
      </c>
      <c r="AF65" t="s">
        <v>74</v>
      </c>
      <c r="AG65">
        <v>42</v>
      </c>
      <c r="AH65">
        <v>23</v>
      </c>
      <c r="AI65">
        <v>29</v>
      </c>
      <c r="AJ65">
        <v>4</v>
      </c>
      <c r="AK65">
        <v>40</v>
      </c>
      <c r="AL65" t="s">
        <v>1434</v>
      </c>
      <c r="AM65" t="s">
        <v>1435</v>
      </c>
      <c r="AN65" t="s">
        <v>1436</v>
      </c>
      <c r="AO65" t="s">
        <v>1437</v>
      </c>
      <c r="AP65" t="s">
        <v>1438</v>
      </c>
      <c r="AQ65" t="s">
        <v>74</v>
      </c>
      <c r="AR65" t="s">
        <v>1439</v>
      </c>
      <c r="AS65" t="s">
        <v>1440</v>
      </c>
      <c r="AT65" t="s">
        <v>1019</v>
      </c>
      <c r="AU65">
        <v>2018</v>
      </c>
      <c r="AV65">
        <v>13</v>
      </c>
      <c r="AW65">
        <v>4</v>
      </c>
      <c r="AX65" t="s">
        <v>74</v>
      </c>
      <c r="AY65" t="s">
        <v>74</v>
      </c>
      <c r="AZ65" t="s">
        <v>74</v>
      </c>
      <c r="BA65" t="s">
        <v>74</v>
      </c>
      <c r="BB65">
        <v>953</v>
      </c>
      <c r="BC65">
        <v>972</v>
      </c>
      <c r="BD65" t="s">
        <v>74</v>
      </c>
      <c r="BE65" t="s">
        <v>1441</v>
      </c>
      <c r="BF65" t="str">
        <f>HYPERLINK("http://dx.doi.org/10.1007/s11625-018-0546-5","http://dx.doi.org/10.1007/s11625-018-0546-5")</f>
        <v>http://dx.doi.org/10.1007/s11625-018-0546-5</v>
      </c>
      <c r="BG65" t="s">
        <v>74</v>
      </c>
      <c r="BH65" t="s">
        <v>74</v>
      </c>
      <c r="BI65">
        <v>20</v>
      </c>
      <c r="BJ65" t="s">
        <v>490</v>
      </c>
      <c r="BK65" t="s">
        <v>163</v>
      </c>
      <c r="BL65" t="s">
        <v>427</v>
      </c>
      <c r="BM65" t="s">
        <v>1442</v>
      </c>
      <c r="BN65" t="s">
        <v>74</v>
      </c>
      <c r="BO65" t="s">
        <v>74</v>
      </c>
      <c r="BP65" t="s">
        <v>74</v>
      </c>
      <c r="BQ65" t="s">
        <v>74</v>
      </c>
      <c r="BR65" t="s">
        <v>106</v>
      </c>
      <c r="BS65" t="s">
        <v>1443</v>
      </c>
      <c r="BT65" t="str">
        <f>HYPERLINK("https%3A%2F%2Fwww.webofscience.com%2Fwos%2Fwoscc%2Ffull-record%2FWOS:000434638900004","View Full Record in Web of Science")</f>
        <v>View Full Record in Web of Science</v>
      </c>
    </row>
    <row r="66" spans="1:72" x14ac:dyDescent="0.2">
      <c r="A66" t="s">
        <v>72</v>
      </c>
      <c r="B66" t="s">
        <v>1444</v>
      </c>
      <c r="C66" t="s">
        <v>74</v>
      </c>
      <c r="D66" t="s">
        <v>74</v>
      </c>
      <c r="E66" t="s">
        <v>74</v>
      </c>
      <c r="F66" t="s">
        <v>1445</v>
      </c>
      <c r="G66" t="s">
        <v>74</v>
      </c>
      <c r="H66" t="s">
        <v>74</v>
      </c>
      <c r="I66" t="s">
        <v>1446</v>
      </c>
      <c r="J66" t="s">
        <v>1447</v>
      </c>
      <c r="K66" t="s">
        <v>74</v>
      </c>
      <c r="L66" t="s">
        <v>74</v>
      </c>
      <c r="M66" t="s">
        <v>78</v>
      </c>
      <c r="N66" t="s">
        <v>79</v>
      </c>
      <c r="O66" t="s">
        <v>74</v>
      </c>
      <c r="P66" t="s">
        <v>74</v>
      </c>
      <c r="Q66" t="s">
        <v>74</v>
      </c>
      <c r="R66" t="s">
        <v>74</v>
      </c>
      <c r="S66" t="s">
        <v>74</v>
      </c>
      <c r="T66" t="s">
        <v>1448</v>
      </c>
      <c r="U66" t="s">
        <v>74</v>
      </c>
      <c r="V66" t="s">
        <v>1449</v>
      </c>
      <c r="W66" t="s">
        <v>1450</v>
      </c>
      <c r="X66" t="s">
        <v>1451</v>
      </c>
      <c r="Y66" t="s">
        <v>1452</v>
      </c>
      <c r="Z66" t="s">
        <v>1453</v>
      </c>
      <c r="AA66" t="s">
        <v>1454</v>
      </c>
      <c r="AB66" t="s">
        <v>74</v>
      </c>
      <c r="AC66" t="s">
        <v>1455</v>
      </c>
      <c r="AD66" t="s">
        <v>1456</v>
      </c>
      <c r="AE66" t="s">
        <v>1457</v>
      </c>
      <c r="AF66" t="s">
        <v>74</v>
      </c>
      <c r="AG66">
        <v>50</v>
      </c>
      <c r="AH66">
        <v>32</v>
      </c>
      <c r="AI66">
        <v>39</v>
      </c>
      <c r="AJ66">
        <v>2</v>
      </c>
      <c r="AK66">
        <v>48</v>
      </c>
      <c r="AL66" t="s">
        <v>1458</v>
      </c>
      <c r="AM66" t="s">
        <v>1459</v>
      </c>
      <c r="AN66" t="s">
        <v>1460</v>
      </c>
      <c r="AO66" t="s">
        <v>1461</v>
      </c>
      <c r="AP66" t="s">
        <v>1462</v>
      </c>
      <c r="AQ66" t="s">
        <v>74</v>
      </c>
      <c r="AR66" t="s">
        <v>1463</v>
      </c>
      <c r="AS66" t="s">
        <v>1464</v>
      </c>
      <c r="AT66" t="s">
        <v>1096</v>
      </c>
      <c r="AU66">
        <v>2011</v>
      </c>
      <c r="AV66">
        <v>137</v>
      </c>
      <c r="AW66">
        <v>2</v>
      </c>
      <c r="AX66" t="s">
        <v>74</v>
      </c>
      <c r="AY66" t="s">
        <v>74</v>
      </c>
      <c r="AZ66" t="s">
        <v>74</v>
      </c>
      <c r="BA66" t="s">
        <v>74</v>
      </c>
      <c r="BB66">
        <v>102</v>
      </c>
      <c r="BC66">
        <v>106</v>
      </c>
      <c r="BD66" t="s">
        <v>74</v>
      </c>
      <c r="BE66" t="s">
        <v>1465</v>
      </c>
      <c r="BF66" t="str">
        <f>HYPERLINK("http://dx.doi.org/10.1061/(ASCE)EI.1943-5541.0000049","http://dx.doi.org/10.1061/(ASCE)EI.1943-5541.0000049")</f>
        <v>http://dx.doi.org/10.1061/(ASCE)EI.1943-5541.0000049</v>
      </c>
      <c r="BG66" t="s">
        <v>74</v>
      </c>
      <c r="BH66" t="s">
        <v>74</v>
      </c>
      <c r="BI66">
        <v>5</v>
      </c>
      <c r="BJ66" t="s">
        <v>162</v>
      </c>
      <c r="BK66" t="s">
        <v>163</v>
      </c>
      <c r="BL66" t="s">
        <v>164</v>
      </c>
      <c r="BM66" t="s">
        <v>1466</v>
      </c>
      <c r="BN66" t="s">
        <v>74</v>
      </c>
      <c r="BO66" t="s">
        <v>74</v>
      </c>
      <c r="BP66" t="s">
        <v>74</v>
      </c>
      <c r="BQ66" t="s">
        <v>74</v>
      </c>
      <c r="BR66" t="s">
        <v>106</v>
      </c>
      <c r="BS66" t="s">
        <v>1467</v>
      </c>
      <c r="BT66" t="str">
        <f>HYPERLINK("https%3A%2F%2Fwww.webofscience.com%2Fwos%2Fwoscc%2Ffull-record%2FWOS:000289691700009","View Full Record in Web of Science")</f>
        <v>View Full Record in Web of Science</v>
      </c>
    </row>
    <row r="67" spans="1:72" x14ac:dyDescent="0.2">
      <c r="A67" t="s">
        <v>108</v>
      </c>
      <c r="B67" t="s">
        <v>1468</v>
      </c>
      <c r="C67" t="s">
        <v>74</v>
      </c>
      <c r="D67" t="s">
        <v>1469</v>
      </c>
      <c r="E67" t="s">
        <v>74</v>
      </c>
      <c r="F67" t="s">
        <v>1468</v>
      </c>
      <c r="G67" t="s">
        <v>74</v>
      </c>
      <c r="H67" t="s">
        <v>74</v>
      </c>
      <c r="I67" t="s">
        <v>1470</v>
      </c>
      <c r="J67" t="s">
        <v>1471</v>
      </c>
      <c r="K67" t="s">
        <v>74</v>
      </c>
      <c r="L67" t="s">
        <v>74</v>
      </c>
      <c r="M67" t="s">
        <v>78</v>
      </c>
      <c r="N67" t="s">
        <v>115</v>
      </c>
      <c r="O67" t="s">
        <v>1472</v>
      </c>
      <c r="P67" t="s">
        <v>1473</v>
      </c>
      <c r="Q67" t="s">
        <v>1474</v>
      </c>
      <c r="R67" t="s">
        <v>1475</v>
      </c>
      <c r="S67" t="s">
        <v>1476</v>
      </c>
      <c r="T67" t="s">
        <v>74</v>
      </c>
      <c r="U67" t="s">
        <v>74</v>
      </c>
      <c r="V67" t="s">
        <v>1477</v>
      </c>
      <c r="W67" t="s">
        <v>1478</v>
      </c>
      <c r="X67" t="s">
        <v>1479</v>
      </c>
      <c r="Y67" t="s">
        <v>1480</v>
      </c>
      <c r="Z67" t="s">
        <v>74</v>
      </c>
      <c r="AA67" t="s">
        <v>74</v>
      </c>
      <c r="AB67" t="s">
        <v>74</v>
      </c>
      <c r="AC67" t="s">
        <v>74</v>
      </c>
      <c r="AD67" t="s">
        <v>74</v>
      </c>
      <c r="AE67" t="s">
        <v>74</v>
      </c>
      <c r="AF67" t="s">
        <v>74</v>
      </c>
      <c r="AG67">
        <v>30</v>
      </c>
      <c r="AH67">
        <v>0</v>
      </c>
      <c r="AI67">
        <v>0</v>
      </c>
      <c r="AJ67">
        <v>0</v>
      </c>
      <c r="AK67">
        <v>2</v>
      </c>
      <c r="AL67" t="s">
        <v>1302</v>
      </c>
      <c r="AM67" t="s">
        <v>1303</v>
      </c>
      <c r="AN67" t="s">
        <v>1304</v>
      </c>
      <c r="AO67" t="s">
        <v>74</v>
      </c>
      <c r="AP67" t="s">
        <v>74</v>
      </c>
      <c r="AQ67" t="s">
        <v>1481</v>
      </c>
      <c r="AR67" t="s">
        <v>74</v>
      </c>
      <c r="AS67" t="s">
        <v>74</v>
      </c>
      <c r="AT67" t="s">
        <v>74</v>
      </c>
      <c r="AU67">
        <v>2004</v>
      </c>
      <c r="AV67" t="s">
        <v>74</v>
      </c>
      <c r="AW67" t="s">
        <v>74</v>
      </c>
      <c r="AX67" t="s">
        <v>74</v>
      </c>
      <c r="AY67" t="s">
        <v>74</v>
      </c>
      <c r="AZ67" t="s">
        <v>74</v>
      </c>
      <c r="BA67" t="s">
        <v>74</v>
      </c>
      <c r="BB67">
        <v>157</v>
      </c>
      <c r="BC67">
        <v>166</v>
      </c>
      <c r="BD67" t="s">
        <v>74</v>
      </c>
      <c r="BE67" t="s">
        <v>74</v>
      </c>
      <c r="BF67" t="s">
        <v>74</v>
      </c>
      <c r="BG67" t="s">
        <v>74</v>
      </c>
      <c r="BH67" t="s">
        <v>74</v>
      </c>
      <c r="BI67">
        <v>10</v>
      </c>
      <c r="BJ67" t="s">
        <v>1482</v>
      </c>
      <c r="BK67" t="s">
        <v>137</v>
      </c>
      <c r="BL67" t="s">
        <v>103</v>
      </c>
      <c r="BM67" t="s">
        <v>1483</v>
      </c>
      <c r="BN67" t="s">
        <v>74</v>
      </c>
      <c r="BO67" t="s">
        <v>74</v>
      </c>
      <c r="BP67" t="s">
        <v>74</v>
      </c>
      <c r="BQ67" t="s">
        <v>74</v>
      </c>
      <c r="BR67" t="s">
        <v>106</v>
      </c>
      <c r="BS67" t="s">
        <v>1484</v>
      </c>
      <c r="BT67" t="str">
        <f>HYPERLINK("https%3A%2F%2Fwww.webofscience.com%2Fwos%2Fwoscc%2Ffull-record%2FWOS:000224224100013","View Full Record in Web of Science")</f>
        <v>View Full Record in Web of Science</v>
      </c>
    </row>
    <row r="68" spans="1:72" x14ac:dyDescent="0.2">
      <c r="A68" t="s">
        <v>72</v>
      </c>
      <c r="B68" t="s">
        <v>1485</v>
      </c>
      <c r="C68" t="s">
        <v>74</v>
      </c>
      <c r="D68" t="s">
        <v>74</v>
      </c>
      <c r="E68" t="s">
        <v>74</v>
      </c>
      <c r="F68" t="s">
        <v>1486</v>
      </c>
      <c r="G68" t="s">
        <v>74</v>
      </c>
      <c r="H68" t="s">
        <v>74</v>
      </c>
      <c r="I68" t="s">
        <v>1487</v>
      </c>
      <c r="J68" t="s">
        <v>407</v>
      </c>
      <c r="K68" t="s">
        <v>74</v>
      </c>
      <c r="L68" t="s">
        <v>74</v>
      </c>
      <c r="M68" t="s">
        <v>78</v>
      </c>
      <c r="N68" t="s">
        <v>79</v>
      </c>
      <c r="O68" t="s">
        <v>74</v>
      </c>
      <c r="P68" t="s">
        <v>74</v>
      </c>
      <c r="Q68" t="s">
        <v>74</v>
      </c>
      <c r="R68" t="s">
        <v>74</v>
      </c>
      <c r="S68" t="s">
        <v>74</v>
      </c>
      <c r="T68" t="s">
        <v>1488</v>
      </c>
      <c r="U68" t="s">
        <v>1489</v>
      </c>
      <c r="V68" t="s">
        <v>1490</v>
      </c>
      <c r="W68" t="s">
        <v>1491</v>
      </c>
      <c r="X68" t="s">
        <v>1492</v>
      </c>
      <c r="Y68" t="s">
        <v>1493</v>
      </c>
      <c r="Z68" t="s">
        <v>1494</v>
      </c>
      <c r="AA68" t="s">
        <v>1495</v>
      </c>
      <c r="AB68" t="s">
        <v>1496</v>
      </c>
      <c r="AC68" t="s">
        <v>1497</v>
      </c>
      <c r="AD68" t="s">
        <v>1497</v>
      </c>
      <c r="AE68" t="s">
        <v>1498</v>
      </c>
      <c r="AF68" t="s">
        <v>74</v>
      </c>
      <c r="AG68">
        <v>75</v>
      </c>
      <c r="AH68">
        <v>6</v>
      </c>
      <c r="AI68">
        <v>6</v>
      </c>
      <c r="AJ68">
        <v>2</v>
      </c>
      <c r="AK68">
        <v>24</v>
      </c>
      <c r="AL68" t="s">
        <v>418</v>
      </c>
      <c r="AM68" t="s">
        <v>419</v>
      </c>
      <c r="AN68" t="s">
        <v>420</v>
      </c>
      <c r="AO68" t="s">
        <v>74</v>
      </c>
      <c r="AP68" t="s">
        <v>421</v>
      </c>
      <c r="AQ68" t="s">
        <v>74</v>
      </c>
      <c r="AR68" t="s">
        <v>422</v>
      </c>
      <c r="AS68" t="s">
        <v>423</v>
      </c>
      <c r="AT68" t="s">
        <v>1019</v>
      </c>
      <c r="AU68">
        <v>2021</v>
      </c>
      <c r="AV68">
        <v>13</v>
      </c>
      <c r="AW68">
        <v>14</v>
      </c>
      <c r="AX68" t="s">
        <v>74</v>
      </c>
      <c r="AY68" t="s">
        <v>74</v>
      </c>
      <c r="AZ68" t="s">
        <v>74</v>
      </c>
      <c r="BA68" t="s">
        <v>74</v>
      </c>
      <c r="BB68" t="s">
        <v>74</v>
      </c>
      <c r="BC68" t="s">
        <v>74</v>
      </c>
      <c r="BD68">
        <v>7785</v>
      </c>
      <c r="BE68" t="s">
        <v>1499</v>
      </c>
      <c r="BF68" t="str">
        <f>HYPERLINK("http://dx.doi.org/10.3390/su13147785","http://dx.doi.org/10.3390/su13147785")</f>
        <v>http://dx.doi.org/10.3390/su13147785</v>
      </c>
      <c r="BG68" t="s">
        <v>74</v>
      </c>
      <c r="BH68" t="s">
        <v>74</v>
      </c>
      <c r="BI68">
        <v>32</v>
      </c>
      <c r="BJ68" t="s">
        <v>426</v>
      </c>
      <c r="BK68" t="s">
        <v>102</v>
      </c>
      <c r="BL68" t="s">
        <v>427</v>
      </c>
      <c r="BM68" t="s">
        <v>1500</v>
      </c>
      <c r="BN68" t="s">
        <v>74</v>
      </c>
      <c r="BO68" t="s">
        <v>429</v>
      </c>
      <c r="BP68" t="s">
        <v>74</v>
      </c>
      <c r="BQ68" t="s">
        <v>74</v>
      </c>
      <c r="BR68" t="s">
        <v>106</v>
      </c>
      <c r="BS68" t="s">
        <v>1501</v>
      </c>
      <c r="BT68" t="str">
        <f>HYPERLINK("https%3A%2F%2Fwww.webofscience.com%2Fwos%2Fwoscc%2Ffull-record%2FWOS:000677022100001","View Full Record in Web of Science")</f>
        <v>View Full Record in Web of Science</v>
      </c>
    </row>
    <row r="69" spans="1:72" x14ac:dyDescent="0.2">
      <c r="A69" t="s">
        <v>108</v>
      </c>
      <c r="B69" t="s">
        <v>1502</v>
      </c>
      <c r="C69" t="s">
        <v>74</v>
      </c>
      <c r="D69" t="s">
        <v>1503</v>
      </c>
      <c r="E69" t="s">
        <v>74</v>
      </c>
      <c r="F69" t="s">
        <v>1504</v>
      </c>
      <c r="G69" t="s">
        <v>74</v>
      </c>
      <c r="H69" t="s">
        <v>74</v>
      </c>
      <c r="I69" t="s">
        <v>1505</v>
      </c>
      <c r="J69" t="s">
        <v>1506</v>
      </c>
      <c r="K69" t="s">
        <v>74</v>
      </c>
      <c r="L69" t="s">
        <v>74</v>
      </c>
      <c r="M69" t="s">
        <v>78</v>
      </c>
      <c r="N69" t="s">
        <v>115</v>
      </c>
      <c r="O69" t="s">
        <v>1507</v>
      </c>
      <c r="P69" t="s">
        <v>1508</v>
      </c>
      <c r="Q69" t="s">
        <v>1509</v>
      </c>
      <c r="R69" t="s">
        <v>1510</v>
      </c>
      <c r="S69" t="s">
        <v>1511</v>
      </c>
      <c r="T69" t="s">
        <v>1512</v>
      </c>
      <c r="U69" t="s">
        <v>74</v>
      </c>
      <c r="V69" t="s">
        <v>1513</v>
      </c>
      <c r="W69" t="s">
        <v>1514</v>
      </c>
      <c r="X69" t="s">
        <v>691</v>
      </c>
      <c r="Y69" t="s">
        <v>1515</v>
      </c>
      <c r="Z69" t="s">
        <v>1516</v>
      </c>
      <c r="AA69" t="s">
        <v>1517</v>
      </c>
      <c r="AB69" t="s">
        <v>1518</v>
      </c>
      <c r="AC69" t="s">
        <v>74</v>
      </c>
      <c r="AD69" t="s">
        <v>74</v>
      </c>
      <c r="AE69" t="s">
        <v>74</v>
      </c>
      <c r="AF69" t="s">
        <v>74</v>
      </c>
      <c r="AG69">
        <v>6</v>
      </c>
      <c r="AH69">
        <v>0</v>
      </c>
      <c r="AI69">
        <v>0</v>
      </c>
      <c r="AJ69">
        <v>1</v>
      </c>
      <c r="AK69">
        <v>13</v>
      </c>
      <c r="AL69" t="s">
        <v>1519</v>
      </c>
      <c r="AM69" t="s">
        <v>1520</v>
      </c>
      <c r="AN69" t="s">
        <v>1521</v>
      </c>
      <c r="AO69" t="s">
        <v>74</v>
      </c>
      <c r="AP69" t="s">
        <v>74</v>
      </c>
      <c r="AQ69" t="s">
        <v>1522</v>
      </c>
      <c r="AR69" t="s">
        <v>74</v>
      </c>
      <c r="AS69" t="s">
        <v>74</v>
      </c>
      <c r="AT69" t="s">
        <v>74</v>
      </c>
      <c r="AU69">
        <v>2014</v>
      </c>
      <c r="AV69" t="s">
        <v>74</v>
      </c>
      <c r="AW69" t="s">
        <v>74</v>
      </c>
      <c r="AX69" t="s">
        <v>74</v>
      </c>
      <c r="AY69" t="s">
        <v>74</v>
      </c>
      <c r="AZ69" t="s">
        <v>74</v>
      </c>
      <c r="BA69" t="s">
        <v>74</v>
      </c>
      <c r="BB69">
        <v>437</v>
      </c>
      <c r="BC69">
        <v>444</v>
      </c>
      <c r="BD69" t="s">
        <v>74</v>
      </c>
      <c r="BE69" t="s">
        <v>74</v>
      </c>
      <c r="BF69" t="s">
        <v>74</v>
      </c>
      <c r="BG69" t="s">
        <v>74</v>
      </c>
      <c r="BH69" t="s">
        <v>74</v>
      </c>
      <c r="BI69">
        <v>8</v>
      </c>
      <c r="BJ69" t="s">
        <v>1523</v>
      </c>
      <c r="BK69" t="s">
        <v>535</v>
      </c>
      <c r="BL69" t="s">
        <v>1523</v>
      </c>
      <c r="BM69" t="s">
        <v>1524</v>
      </c>
      <c r="BN69" t="s">
        <v>74</v>
      </c>
      <c r="BO69" t="s">
        <v>74</v>
      </c>
      <c r="BP69" t="s">
        <v>74</v>
      </c>
      <c r="BQ69" t="s">
        <v>74</v>
      </c>
      <c r="BR69" t="s">
        <v>106</v>
      </c>
      <c r="BS69" t="s">
        <v>1525</v>
      </c>
      <c r="BT69" t="str">
        <f>HYPERLINK("https%3A%2F%2Fwww.webofscience.com%2Fwos%2Fwoscc%2Ffull-record%2FWOS:000361385100046","View Full Record in Web of Science")</f>
        <v>View Full Record in Web of Science</v>
      </c>
    </row>
    <row r="70" spans="1:72" x14ac:dyDescent="0.2">
      <c r="A70" t="s">
        <v>108</v>
      </c>
      <c r="B70" t="s">
        <v>1526</v>
      </c>
      <c r="C70" t="s">
        <v>74</v>
      </c>
      <c r="D70" t="s">
        <v>1527</v>
      </c>
      <c r="E70" t="s">
        <v>74</v>
      </c>
      <c r="F70" t="s">
        <v>1528</v>
      </c>
      <c r="G70" t="s">
        <v>74</v>
      </c>
      <c r="H70" t="s">
        <v>74</v>
      </c>
      <c r="I70" t="s">
        <v>1529</v>
      </c>
      <c r="J70" t="s">
        <v>1530</v>
      </c>
      <c r="K70" t="s">
        <v>74</v>
      </c>
      <c r="L70" t="s">
        <v>74</v>
      </c>
      <c r="M70" t="s">
        <v>78</v>
      </c>
      <c r="N70" t="s">
        <v>115</v>
      </c>
      <c r="O70" t="s">
        <v>1531</v>
      </c>
      <c r="P70" t="s">
        <v>1532</v>
      </c>
      <c r="Q70" t="s">
        <v>523</v>
      </c>
      <c r="R70" t="s">
        <v>74</v>
      </c>
      <c r="S70" t="s">
        <v>74</v>
      </c>
      <c r="T70" t="s">
        <v>1533</v>
      </c>
      <c r="U70" t="s">
        <v>74</v>
      </c>
      <c r="V70" t="s">
        <v>1534</v>
      </c>
      <c r="W70" t="s">
        <v>1535</v>
      </c>
      <c r="X70" t="s">
        <v>1536</v>
      </c>
      <c r="Y70" t="s">
        <v>74</v>
      </c>
      <c r="Z70" t="s">
        <v>1537</v>
      </c>
      <c r="AA70" t="s">
        <v>1538</v>
      </c>
      <c r="AB70" t="s">
        <v>74</v>
      </c>
      <c r="AC70" t="s">
        <v>74</v>
      </c>
      <c r="AD70" t="s">
        <v>74</v>
      </c>
      <c r="AE70" t="s">
        <v>74</v>
      </c>
      <c r="AF70" t="s">
        <v>74</v>
      </c>
      <c r="AG70">
        <v>23</v>
      </c>
      <c r="AH70">
        <v>3</v>
      </c>
      <c r="AI70">
        <v>3</v>
      </c>
      <c r="AJ70">
        <v>0</v>
      </c>
      <c r="AK70">
        <v>9</v>
      </c>
      <c r="AL70" t="s">
        <v>529</v>
      </c>
      <c r="AM70" t="s">
        <v>530</v>
      </c>
      <c r="AN70" t="s">
        <v>531</v>
      </c>
      <c r="AO70" t="s">
        <v>74</v>
      </c>
      <c r="AP70" t="s">
        <v>74</v>
      </c>
      <c r="AQ70" t="s">
        <v>1539</v>
      </c>
      <c r="AR70" t="s">
        <v>74</v>
      </c>
      <c r="AS70" t="s">
        <v>74</v>
      </c>
      <c r="AT70" t="s">
        <v>74</v>
      </c>
      <c r="AU70">
        <v>2010</v>
      </c>
      <c r="AV70" t="s">
        <v>74</v>
      </c>
      <c r="AW70" t="s">
        <v>74</v>
      </c>
      <c r="AX70" t="s">
        <v>74</v>
      </c>
      <c r="AY70" t="s">
        <v>74</v>
      </c>
      <c r="AZ70" t="s">
        <v>74</v>
      </c>
      <c r="BA70" t="s">
        <v>74</v>
      </c>
      <c r="BB70">
        <v>4703</v>
      </c>
      <c r="BC70">
        <v>4714</v>
      </c>
      <c r="BD70" t="s">
        <v>74</v>
      </c>
      <c r="BE70" t="s">
        <v>74</v>
      </c>
      <c r="BF70" t="s">
        <v>74</v>
      </c>
      <c r="BG70" t="s">
        <v>74</v>
      </c>
      <c r="BH70" t="s">
        <v>74</v>
      </c>
      <c r="BI70">
        <v>12</v>
      </c>
      <c r="BJ70" t="s">
        <v>189</v>
      </c>
      <c r="BK70" t="s">
        <v>535</v>
      </c>
      <c r="BL70" t="s">
        <v>189</v>
      </c>
      <c r="BM70" t="s">
        <v>1540</v>
      </c>
      <c r="BN70" t="s">
        <v>74</v>
      </c>
      <c r="BO70" t="s">
        <v>74</v>
      </c>
      <c r="BP70" t="s">
        <v>74</v>
      </c>
      <c r="BQ70" t="s">
        <v>74</v>
      </c>
      <c r="BR70" t="s">
        <v>106</v>
      </c>
      <c r="BS70" t="s">
        <v>1541</v>
      </c>
      <c r="BT70" t="str">
        <f>HYPERLINK("https%3A%2F%2Fwww.webofscience.com%2Fwos%2Fwoscc%2Ffull-record%2FWOS:000318805504071","View Full Record in Web of Science")</f>
        <v>View Full Record in Web of Science</v>
      </c>
    </row>
    <row r="71" spans="1:72" x14ac:dyDescent="0.2">
      <c r="A71" t="s">
        <v>108</v>
      </c>
      <c r="B71" t="s">
        <v>1542</v>
      </c>
      <c r="C71" t="s">
        <v>74</v>
      </c>
      <c r="D71" t="s">
        <v>516</v>
      </c>
      <c r="E71" t="s">
        <v>74</v>
      </c>
      <c r="F71" t="s">
        <v>1543</v>
      </c>
      <c r="G71" t="s">
        <v>74</v>
      </c>
      <c r="H71" t="s">
        <v>74</v>
      </c>
      <c r="I71" t="s">
        <v>1544</v>
      </c>
      <c r="J71" t="s">
        <v>1545</v>
      </c>
      <c r="K71" t="s">
        <v>74</v>
      </c>
      <c r="L71" t="s">
        <v>74</v>
      </c>
      <c r="M71" t="s">
        <v>78</v>
      </c>
      <c r="N71" t="s">
        <v>115</v>
      </c>
      <c r="O71" t="s">
        <v>1546</v>
      </c>
      <c r="P71" t="s">
        <v>1547</v>
      </c>
      <c r="Q71" t="s">
        <v>1548</v>
      </c>
      <c r="R71" t="s">
        <v>74</v>
      </c>
      <c r="S71" t="s">
        <v>74</v>
      </c>
      <c r="T71" t="s">
        <v>1549</v>
      </c>
      <c r="U71" t="s">
        <v>74</v>
      </c>
      <c r="V71" t="s">
        <v>1550</v>
      </c>
      <c r="W71" t="s">
        <v>1551</v>
      </c>
      <c r="X71" t="s">
        <v>1552</v>
      </c>
      <c r="Y71" t="s">
        <v>1553</v>
      </c>
      <c r="Z71" t="s">
        <v>1554</v>
      </c>
      <c r="AA71" t="s">
        <v>1555</v>
      </c>
      <c r="AB71" t="s">
        <v>74</v>
      </c>
      <c r="AC71" t="s">
        <v>74</v>
      </c>
      <c r="AD71" t="s">
        <v>74</v>
      </c>
      <c r="AE71" t="s">
        <v>74</v>
      </c>
      <c r="AF71" t="s">
        <v>74</v>
      </c>
      <c r="AG71">
        <v>10</v>
      </c>
      <c r="AH71">
        <v>1</v>
      </c>
      <c r="AI71">
        <v>1</v>
      </c>
      <c r="AJ71">
        <v>0</v>
      </c>
      <c r="AK71">
        <v>2</v>
      </c>
      <c r="AL71" t="s">
        <v>1556</v>
      </c>
      <c r="AM71" t="s">
        <v>530</v>
      </c>
      <c r="AN71" t="s">
        <v>531</v>
      </c>
      <c r="AO71" t="s">
        <v>74</v>
      </c>
      <c r="AP71" t="s">
        <v>74</v>
      </c>
      <c r="AQ71" t="s">
        <v>1557</v>
      </c>
      <c r="AR71" t="s">
        <v>74</v>
      </c>
      <c r="AS71" t="s">
        <v>74</v>
      </c>
      <c r="AT71" t="s">
        <v>74</v>
      </c>
      <c r="AU71">
        <v>2012</v>
      </c>
      <c r="AV71" t="s">
        <v>74</v>
      </c>
      <c r="AW71" t="s">
        <v>74</v>
      </c>
      <c r="AX71" t="s">
        <v>74</v>
      </c>
      <c r="AY71" t="s">
        <v>74</v>
      </c>
      <c r="AZ71" t="s">
        <v>74</v>
      </c>
      <c r="BA71" t="s">
        <v>74</v>
      </c>
      <c r="BB71">
        <v>755</v>
      </c>
      <c r="BC71">
        <v>762</v>
      </c>
      <c r="BD71" t="s">
        <v>74</v>
      </c>
      <c r="BE71" t="s">
        <v>74</v>
      </c>
      <c r="BF71" t="s">
        <v>74</v>
      </c>
      <c r="BG71" t="s">
        <v>74</v>
      </c>
      <c r="BH71" t="s">
        <v>74</v>
      </c>
      <c r="BI71">
        <v>8</v>
      </c>
      <c r="BJ71" t="s">
        <v>189</v>
      </c>
      <c r="BK71" t="s">
        <v>535</v>
      </c>
      <c r="BL71" t="s">
        <v>189</v>
      </c>
      <c r="BM71" t="s">
        <v>1558</v>
      </c>
      <c r="BN71" t="s">
        <v>74</v>
      </c>
      <c r="BO71" t="s">
        <v>74</v>
      </c>
      <c r="BP71" t="s">
        <v>74</v>
      </c>
      <c r="BQ71" t="s">
        <v>74</v>
      </c>
      <c r="BR71" t="s">
        <v>106</v>
      </c>
      <c r="BS71" t="s">
        <v>1559</v>
      </c>
      <c r="BT71" t="str">
        <f>HYPERLINK("https%3A%2F%2Fwww.webofscience.com%2Fwos%2Fwoscc%2Ffull-record%2FWOS:000318422200111","View Full Record in Web of Science")</f>
        <v>View Full Record in Web of Science</v>
      </c>
    </row>
    <row r="72" spans="1:72" x14ac:dyDescent="0.2">
      <c r="A72" t="s">
        <v>72</v>
      </c>
      <c r="B72" t="s">
        <v>1560</v>
      </c>
      <c r="C72" t="s">
        <v>74</v>
      </c>
      <c r="D72" t="s">
        <v>74</v>
      </c>
      <c r="E72" t="s">
        <v>74</v>
      </c>
      <c r="F72" t="s">
        <v>1561</v>
      </c>
      <c r="G72" t="s">
        <v>74</v>
      </c>
      <c r="H72" t="s">
        <v>74</v>
      </c>
      <c r="I72" t="s">
        <v>1562</v>
      </c>
      <c r="J72" t="s">
        <v>407</v>
      </c>
      <c r="K72" t="s">
        <v>74</v>
      </c>
      <c r="L72" t="s">
        <v>74</v>
      </c>
      <c r="M72" t="s">
        <v>78</v>
      </c>
      <c r="N72" t="s">
        <v>79</v>
      </c>
      <c r="O72" t="s">
        <v>74</v>
      </c>
      <c r="P72" t="s">
        <v>74</v>
      </c>
      <c r="Q72" t="s">
        <v>74</v>
      </c>
      <c r="R72" t="s">
        <v>74</v>
      </c>
      <c r="S72" t="s">
        <v>74</v>
      </c>
      <c r="T72" t="s">
        <v>1563</v>
      </c>
      <c r="U72" t="s">
        <v>74</v>
      </c>
      <c r="V72" t="s">
        <v>1564</v>
      </c>
      <c r="W72" t="s">
        <v>1565</v>
      </c>
      <c r="X72" t="s">
        <v>1566</v>
      </c>
      <c r="Y72" t="s">
        <v>1567</v>
      </c>
      <c r="Z72" t="s">
        <v>1568</v>
      </c>
      <c r="AA72" t="s">
        <v>1569</v>
      </c>
      <c r="AB72" t="s">
        <v>1570</v>
      </c>
      <c r="AC72" t="s">
        <v>1571</v>
      </c>
      <c r="AD72" t="s">
        <v>1572</v>
      </c>
      <c r="AE72" t="s">
        <v>1573</v>
      </c>
      <c r="AF72" t="s">
        <v>74</v>
      </c>
      <c r="AG72">
        <v>40</v>
      </c>
      <c r="AH72">
        <v>7</v>
      </c>
      <c r="AI72">
        <v>7</v>
      </c>
      <c r="AJ72">
        <v>3</v>
      </c>
      <c r="AK72">
        <v>5</v>
      </c>
      <c r="AL72" t="s">
        <v>418</v>
      </c>
      <c r="AM72" t="s">
        <v>419</v>
      </c>
      <c r="AN72" t="s">
        <v>1574</v>
      </c>
      <c r="AO72" t="s">
        <v>74</v>
      </c>
      <c r="AP72" t="s">
        <v>421</v>
      </c>
      <c r="AQ72" t="s">
        <v>74</v>
      </c>
      <c r="AR72" t="s">
        <v>422</v>
      </c>
      <c r="AS72" t="s">
        <v>423</v>
      </c>
      <c r="AT72" t="s">
        <v>583</v>
      </c>
      <c r="AU72">
        <v>2023</v>
      </c>
      <c r="AV72">
        <v>15</v>
      </c>
      <c r="AW72">
        <v>16</v>
      </c>
      <c r="AX72" t="s">
        <v>74</v>
      </c>
      <c r="AY72" t="s">
        <v>74</v>
      </c>
      <c r="AZ72" t="s">
        <v>74</v>
      </c>
      <c r="BA72" t="s">
        <v>74</v>
      </c>
      <c r="BB72" t="s">
        <v>74</v>
      </c>
      <c r="BC72" t="s">
        <v>74</v>
      </c>
      <c r="BD72">
        <v>12319</v>
      </c>
      <c r="BE72" t="s">
        <v>1575</v>
      </c>
      <c r="BF72" t="str">
        <f>HYPERLINK("http://dx.doi.org/10.3390/su151612319","http://dx.doi.org/10.3390/su151612319")</f>
        <v>http://dx.doi.org/10.3390/su151612319</v>
      </c>
      <c r="BG72" t="s">
        <v>74</v>
      </c>
      <c r="BH72" t="s">
        <v>74</v>
      </c>
      <c r="BI72">
        <v>22</v>
      </c>
      <c r="BJ72" t="s">
        <v>426</v>
      </c>
      <c r="BK72" t="s">
        <v>102</v>
      </c>
      <c r="BL72" t="s">
        <v>427</v>
      </c>
      <c r="BM72" t="s">
        <v>1576</v>
      </c>
      <c r="BN72" t="s">
        <v>74</v>
      </c>
      <c r="BO72" t="s">
        <v>841</v>
      </c>
      <c r="BP72" t="s">
        <v>74</v>
      </c>
      <c r="BQ72" t="s">
        <v>74</v>
      </c>
      <c r="BR72" t="s">
        <v>106</v>
      </c>
      <c r="BS72" t="s">
        <v>1577</v>
      </c>
      <c r="BT72" t="str">
        <f>HYPERLINK("https%3A%2F%2Fwww.webofscience.com%2Fwos%2Fwoscc%2Ffull-record%2FWOS:001055914700001","View Full Record in Web of Science")</f>
        <v>View Full Record in Web of Science</v>
      </c>
    </row>
    <row r="73" spans="1:72" x14ac:dyDescent="0.2">
      <c r="A73" t="s">
        <v>72</v>
      </c>
      <c r="B73" t="s">
        <v>1578</v>
      </c>
      <c r="C73" t="s">
        <v>74</v>
      </c>
      <c r="D73" t="s">
        <v>74</v>
      </c>
      <c r="E73" t="s">
        <v>74</v>
      </c>
      <c r="F73" t="s">
        <v>1579</v>
      </c>
      <c r="G73" t="s">
        <v>74</v>
      </c>
      <c r="H73" t="s">
        <v>74</v>
      </c>
      <c r="I73" t="s">
        <v>1580</v>
      </c>
      <c r="J73" t="s">
        <v>1447</v>
      </c>
      <c r="K73" t="s">
        <v>74</v>
      </c>
      <c r="L73" t="s">
        <v>74</v>
      </c>
      <c r="M73" t="s">
        <v>78</v>
      </c>
      <c r="N73" t="s">
        <v>79</v>
      </c>
      <c r="O73" t="s">
        <v>74</v>
      </c>
      <c r="P73" t="s">
        <v>74</v>
      </c>
      <c r="Q73" t="s">
        <v>74</v>
      </c>
      <c r="R73" t="s">
        <v>74</v>
      </c>
      <c r="S73" t="s">
        <v>74</v>
      </c>
      <c r="T73" t="s">
        <v>1581</v>
      </c>
      <c r="U73" t="s">
        <v>774</v>
      </c>
      <c r="V73" t="s">
        <v>1582</v>
      </c>
      <c r="W73" t="s">
        <v>1583</v>
      </c>
      <c r="X73" t="s">
        <v>1584</v>
      </c>
      <c r="Y73" t="s">
        <v>1585</v>
      </c>
      <c r="Z73" t="s">
        <v>1586</v>
      </c>
      <c r="AA73" t="s">
        <v>74</v>
      </c>
      <c r="AB73" t="s">
        <v>74</v>
      </c>
      <c r="AC73" t="s">
        <v>74</v>
      </c>
      <c r="AD73" t="s">
        <v>74</v>
      </c>
      <c r="AE73" t="s">
        <v>74</v>
      </c>
      <c r="AF73" t="s">
        <v>74</v>
      </c>
      <c r="AG73">
        <v>11</v>
      </c>
      <c r="AH73">
        <v>5</v>
      </c>
      <c r="AI73">
        <v>6</v>
      </c>
      <c r="AJ73">
        <v>0</v>
      </c>
      <c r="AK73">
        <v>19</v>
      </c>
      <c r="AL73" t="s">
        <v>1458</v>
      </c>
      <c r="AM73" t="s">
        <v>1459</v>
      </c>
      <c r="AN73" t="s">
        <v>1460</v>
      </c>
      <c r="AO73" t="s">
        <v>1461</v>
      </c>
      <c r="AP73" t="s">
        <v>74</v>
      </c>
      <c r="AQ73" t="s">
        <v>74</v>
      </c>
      <c r="AR73" t="s">
        <v>1463</v>
      </c>
      <c r="AS73" t="s">
        <v>1464</v>
      </c>
      <c r="AT73" t="s">
        <v>488</v>
      </c>
      <c r="AU73">
        <v>2010</v>
      </c>
      <c r="AV73">
        <v>136</v>
      </c>
      <c r="AW73">
        <v>4</v>
      </c>
      <c r="AX73" t="s">
        <v>74</v>
      </c>
      <c r="AY73" t="s">
        <v>74</v>
      </c>
      <c r="AZ73" t="s">
        <v>74</v>
      </c>
      <c r="BA73" t="s">
        <v>74</v>
      </c>
      <c r="BB73">
        <v>197</v>
      </c>
      <c r="BC73">
        <v>205</v>
      </c>
      <c r="BD73" t="s">
        <v>74</v>
      </c>
      <c r="BE73" t="s">
        <v>1587</v>
      </c>
      <c r="BF73" t="str">
        <f>HYPERLINK("http://dx.doi.org/10.1061/(ASCE)EI.1943-5541.0000027","http://dx.doi.org/10.1061/(ASCE)EI.1943-5541.0000027")</f>
        <v>http://dx.doi.org/10.1061/(ASCE)EI.1943-5541.0000027</v>
      </c>
      <c r="BG73" t="s">
        <v>74</v>
      </c>
      <c r="BH73" t="s">
        <v>74</v>
      </c>
      <c r="BI73">
        <v>9</v>
      </c>
      <c r="BJ73" t="s">
        <v>162</v>
      </c>
      <c r="BK73" t="s">
        <v>163</v>
      </c>
      <c r="BL73" t="s">
        <v>164</v>
      </c>
      <c r="BM73" t="s">
        <v>1588</v>
      </c>
      <c r="BN73" t="s">
        <v>74</v>
      </c>
      <c r="BO73" t="s">
        <v>74</v>
      </c>
      <c r="BP73" t="s">
        <v>74</v>
      </c>
      <c r="BQ73" t="s">
        <v>74</v>
      </c>
      <c r="BR73" t="s">
        <v>106</v>
      </c>
      <c r="BS73" t="s">
        <v>1589</v>
      </c>
      <c r="BT73" t="str">
        <f>HYPERLINK("https%3A%2F%2Fwww.webofscience.com%2Fwos%2Fwoscc%2Ffull-record%2FWOS:000281857900004","View Full Record in Web of Science")</f>
        <v>View Full Record in Web of Science</v>
      </c>
    </row>
    <row r="74" spans="1:72" x14ac:dyDescent="0.2">
      <c r="A74" t="s">
        <v>72</v>
      </c>
      <c r="B74" t="s">
        <v>1590</v>
      </c>
      <c r="C74" t="s">
        <v>74</v>
      </c>
      <c r="D74" t="s">
        <v>74</v>
      </c>
      <c r="E74" t="s">
        <v>74</v>
      </c>
      <c r="F74" t="s">
        <v>1591</v>
      </c>
      <c r="G74" t="s">
        <v>74</v>
      </c>
      <c r="H74" t="s">
        <v>74</v>
      </c>
      <c r="I74" t="s">
        <v>1592</v>
      </c>
      <c r="J74" t="s">
        <v>1593</v>
      </c>
      <c r="K74" t="s">
        <v>74</v>
      </c>
      <c r="L74" t="s">
        <v>74</v>
      </c>
      <c r="M74" t="s">
        <v>78</v>
      </c>
      <c r="N74" t="s">
        <v>79</v>
      </c>
      <c r="O74" t="s">
        <v>74</v>
      </c>
      <c r="P74" t="s">
        <v>74</v>
      </c>
      <c r="Q74" t="s">
        <v>74</v>
      </c>
      <c r="R74" t="s">
        <v>74</v>
      </c>
      <c r="S74" t="s">
        <v>74</v>
      </c>
      <c r="T74" t="s">
        <v>1594</v>
      </c>
      <c r="U74" t="s">
        <v>1595</v>
      </c>
      <c r="V74" t="s">
        <v>1596</v>
      </c>
      <c r="W74" t="s">
        <v>1597</v>
      </c>
      <c r="X74" t="s">
        <v>1598</v>
      </c>
      <c r="Y74" t="s">
        <v>1599</v>
      </c>
      <c r="Z74" t="s">
        <v>1600</v>
      </c>
      <c r="AA74" t="s">
        <v>1601</v>
      </c>
      <c r="AB74" t="s">
        <v>74</v>
      </c>
      <c r="AC74" t="s">
        <v>1602</v>
      </c>
      <c r="AD74" t="s">
        <v>1603</v>
      </c>
      <c r="AE74" t="s">
        <v>1604</v>
      </c>
      <c r="AF74" t="s">
        <v>74</v>
      </c>
      <c r="AG74">
        <v>79</v>
      </c>
      <c r="AH74">
        <v>0</v>
      </c>
      <c r="AI74">
        <v>0</v>
      </c>
      <c r="AJ74">
        <v>1</v>
      </c>
      <c r="AK74">
        <v>1</v>
      </c>
      <c r="AL74" t="s">
        <v>1605</v>
      </c>
      <c r="AM74" t="s">
        <v>1606</v>
      </c>
      <c r="AN74" t="s">
        <v>1607</v>
      </c>
      <c r="AO74" t="s">
        <v>74</v>
      </c>
      <c r="AP74" t="s">
        <v>1608</v>
      </c>
      <c r="AQ74" t="s">
        <v>74</v>
      </c>
      <c r="AR74" t="s">
        <v>1609</v>
      </c>
      <c r="AS74" t="s">
        <v>1610</v>
      </c>
      <c r="AT74" t="s">
        <v>1611</v>
      </c>
      <c r="AU74">
        <v>2022</v>
      </c>
      <c r="AV74">
        <v>3</v>
      </c>
      <c r="AW74" t="s">
        <v>74</v>
      </c>
      <c r="AX74" t="s">
        <v>74</v>
      </c>
      <c r="AY74" t="s">
        <v>74</v>
      </c>
      <c r="AZ74" t="s">
        <v>74</v>
      </c>
      <c r="BA74" t="s">
        <v>74</v>
      </c>
      <c r="BB74" t="s">
        <v>74</v>
      </c>
      <c r="BC74" t="s">
        <v>74</v>
      </c>
      <c r="BD74">
        <v>841643</v>
      </c>
      <c r="BE74" t="s">
        <v>1612</v>
      </c>
      <c r="BF74" t="str">
        <f>HYPERLINK("http://dx.doi.org/10.3389/frsus.2022.841643","http://dx.doi.org/10.3389/frsus.2022.841643")</f>
        <v>http://dx.doi.org/10.3389/frsus.2022.841643</v>
      </c>
      <c r="BG74" t="s">
        <v>74</v>
      </c>
      <c r="BH74" t="s">
        <v>74</v>
      </c>
      <c r="BI74">
        <v>20</v>
      </c>
      <c r="BJ74" t="s">
        <v>426</v>
      </c>
      <c r="BK74" t="s">
        <v>190</v>
      </c>
      <c r="BL74" t="s">
        <v>427</v>
      </c>
      <c r="BM74" t="s">
        <v>1613</v>
      </c>
      <c r="BN74" t="s">
        <v>74</v>
      </c>
      <c r="BO74" t="s">
        <v>841</v>
      </c>
      <c r="BP74" t="s">
        <v>74</v>
      </c>
      <c r="BQ74" t="s">
        <v>74</v>
      </c>
      <c r="BR74" t="s">
        <v>106</v>
      </c>
      <c r="BS74" t="s">
        <v>1614</v>
      </c>
      <c r="BT74" t="str">
        <f>HYPERLINK("https%3A%2F%2Fwww.webofscience.com%2Fwos%2Fwoscc%2Ffull-record%2FWOS:001269601300001","View Full Record in Web of Science")</f>
        <v>View Full Record in Web of Science</v>
      </c>
    </row>
    <row r="75" spans="1:72" x14ac:dyDescent="0.2">
      <c r="A75" t="s">
        <v>72</v>
      </c>
      <c r="B75" t="s">
        <v>1615</v>
      </c>
      <c r="C75" t="s">
        <v>74</v>
      </c>
      <c r="D75" t="s">
        <v>74</v>
      </c>
      <c r="E75" t="s">
        <v>74</v>
      </c>
      <c r="F75" t="s">
        <v>1616</v>
      </c>
      <c r="G75" t="s">
        <v>74</v>
      </c>
      <c r="H75" t="s">
        <v>74</v>
      </c>
      <c r="I75" t="s">
        <v>1617</v>
      </c>
      <c r="J75" t="s">
        <v>1618</v>
      </c>
      <c r="K75" t="s">
        <v>74</v>
      </c>
      <c r="L75" t="s">
        <v>74</v>
      </c>
      <c r="M75" t="s">
        <v>78</v>
      </c>
      <c r="N75" t="s">
        <v>79</v>
      </c>
      <c r="O75" t="s">
        <v>74</v>
      </c>
      <c r="P75" t="s">
        <v>74</v>
      </c>
      <c r="Q75" t="s">
        <v>74</v>
      </c>
      <c r="R75" t="s">
        <v>74</v>
      </c>
      <c r="S75" t="s">
        <v>74</v>
      </c>
      <c r="T75" t="s">
        <v>1619</v>
      </c>
      <c r="U75" t="s">
        <v>1620</v>
      </c>
      <c r="V75" t="s">
        <v>1621</v>
      </c>
      <c r="W75" t="s">
        <v>1622</v>
      </c>
      <c r="X75" t="s">
        <v>1623</v>
      </c>
      <c r="Y75" t="s">
        <v>1624</v>
      </c>
      <c r="Z75" t="s">
        <v>1625</v>
      </c>
      <c r="AA75" t="s">
        <v>1626</v>
      </c>
      <c r="AB75" t="s">
        <v>1627</v>
      </c>
      <c r="AC75" t="s">
        <v>74</v>
      </c>
      <c r="AD75" t="s">
        <v>74</v>
      </c>
      <c r="AE75" t="s">
        <v>74</v>
      </c>
      <c r="AF75" t="s">
        <v>74</v>
      </c>
      <c r="AG75">
        <v>57</v>
      </c>
      <c r="AH75">
        <v>14</v>
      </c>
      <c r="AI75">
        <v>15</v>
      </c>
      <c r="AJ75">
        <v>9</v>
      </c>
      <c r="AK75">
        <v>60</v>
      </c>
      <c r="AL75" t="s">
        <v>418</v>
      </c>
      <c r="AM75" t="s">
        <v>419</v>
      </c>
      <c r="AN75" t="s">
        <v>420</v>
      </c>
      <c r="AO75" t="s">
        <v>74</v>
      </c>
      <c r="AP75" t="s">
        <v>1628</v>
      </c>
      <c r="AQ75" t="s">
        <v>74</v>
      </c>
      <c r="AR75" t="s">
        <v>1629</v>
      </c>
      <c r="AS75" t="s">
        <v>1630</v>
      </c>
      <c r="AT75" t="s">
        <v>583</v>
      </c>
      <c r="AU75">
        <v>2021</v>
      </c>
      <c r="AV75">
        <v>11</v>
      </c>
      <c r="AW75">
        <v>8</v>
      </c>
      <c r="AX75" t="s">
        <v>74</v>
      </c>
      <c r="AY75" t="s">
        <v>74</v>
      </c>
      <c r="AZ75" t="s">
        <v>74</v>
      </c>
      <c r="BA75" t="s">
        <v>74</v>
      </c>
      <c r="BB75" t="s">
        <v>74</v>
      </c>
      <c r="BC75" t="s">
        <v>74</v>
      </c>
      <c r="BD75">
        <v>385</v>
      </c>
      <c r="BE75" t="s">
        <v>1631</v>
      </c>
      <c r="BF75" t="str">
        <f>HYPERLINK("http://dx.doi.org/10.3390/educsci11080385","http://dx.doi.org/10.3390/educsci11080385")</f>
        <v>http://dx.doi.org/10.3390/educsci11080385</v>
      </c>
      <c r="BG75" t="s">
        <v>74</v>
      </c>
      <c r="BH75" t="s">
        <v>74</v>
      </c>
      <c r="BI75">
        <v>16</v>
      </c>
      <c r="BJ75" t="s">
        <v>189</v>
      </c>
      <c r="BK75" t="s">
        <v>190</v>
      </c>
      <c r="BL75" t="s">
        <v>189</v>
      </c>
      <c r="BM75" t="s">
        <v>1632</v>
      </c>
      <c r="BN75" t="s">
        <v>74</v>
      </c>
      <c r="BO75" t="s">
        <v>841</v>
      </c>
      <c r="BP75" t="s">
        <v>74</v>
      </c>
      <c r="BQ75" t="s">
        <v>74</v>
      </c>
      <c r="BR75" t="s">
        <v>106</v>
      </c>
      <c r="BS75" t="s">
        <v>1633</v>
      </c>
      <c r="BT75" t="str">
        <f>HYPERLINK("https%3A%2F%2Fwww.webofscience.com%2Fwos%2Fwoscc%2Ffull-record%2FWOS:000688951900001","View Full Record in Web of Science")</f>
        <v>View Full Record in Web of Science</v>
      </c>
    </row>
    <row r="76" spans="1:72" x14ac:dyDescent="0.2">
      <c r="A76" t="s">
        <v>72</v>
      </c>
      <c r="B76" t="s">
        <v>1634</v>
      </c>
      <c r="C76" t="s">
        <v>74</v>
      </c>
      <c r="D76" t="s">
        <v>74</v>
      </c>
      <c r="E76" t="s">
        <v>74</v>
      </c>
      <c r="F76" t="s">
        <v>1635</v>
      </c>
      <c r="G76" t="s">
        <v>74</v>
      </c>
      <c r="H76" t="s">
        <v>74</v>
      </c>
      <c r="I76" t="s">
        <v>1636</v>
      </c>
      <c r="J76" t="s">
        <v>407</v>
      </c>
      <c r="K76" t="s">
        <v>74</v>
      </c>
      <c r="L76" t="s">
        <v>74</v>
      </c>
      <c r="M76" t="s">
        <v>78</v>
      </c>
      <c r="N76" t="s">
        <v>79</v>
      </c>
      <c r="O76" t="s">
        <v>74</v>
      </c>
      <c r="P76" t="s">
        <v>74</v>
      </c>
      <c r="Q76" t="s">
        <v>74</v>
      </c>
      <c r="R76" t="s">
        <v>74</v>
      </c>
      <c r="S76" t="s">
        <v>74</v>
      </c>
      <c r="T76" t="s">
        <v>1637</v>
      </c>
      <c r="U76" t="s">
        <v>915</v>
      </c>
      <c r="V76" t="s">
        <v>1638</v>
      </c>
      <c r="W76" t="s">
        <v>1639</v>
      </c>
      <c r="X76" t="s">
        <v>1640</v>
      </c>
      <c r="Y76" t="s">
        <v>1641</v>
      </c>
      <c r="Z76" t="s">
        <v>1642</v>
      </c>
      <c r="AA76" t="s">
        <v>1643</v>
      </c>
      <c r="AB76" t="s">
        <v>1644</v>
      </c>
      <c r="AC76" t="s">
        <v>1645</v>
      </c>
      <c r="AD76" t="s">
        <v>1646</v>
      </c>
      <c r="AE76" t="s">
        <v>1647</v>
      </c>
      <c r="AF76" t="s">
        <v>74</v>
      </c>
      <c r="AG76">
        <v>41</v>
      </c>
      <c r="AH76">
        <v>6</v>
      </c>
      <c r="AI76">
        <v>6</v>
      </c>
      <c r="AJ76">
        <v>12</v>
      </c>
      <c r="AK76">
        <v>83</v>
      </c>
      <c r="AL76" t="s">
        <v>418</v>
      </c>
      <c r="AM76" t="s">
        <v>419</v>
      </c>
      <c r="AN76" t="s">
        <v>1574</v>
      </c>
      <c r="AO76" t="s">
        <v>74</v>
      </c>
      <c r="AP76" t="s">
        <v>421</v>
      </c>
      <c r="AQ76" t="s">
        <v>74</v>
      </c>
      <c r="AR76" t="s">
        <v>422</v>
      </c>
      <c r="AS76" t="s">
        <v>423</v>
      </c>
      <c r="AT76" t="s">
        <v>1160</v>
      </c>
      <c r="AU76">
        <v>2022</v>
      </c>
      <c r="AV76">
        <v>14</v>
      </c>
      <c r="AW76">
        <v>1</v>
      </c>
      <c r="AX76" t="s">
        <v>74</v>
      </c>
      <c r="AY76" t="s">
        <v>74</v>
      </c>
      <c r="AZ76" t="s">
        <v>74</v>
      </c>
      <c r="BA76" t="s">
        <v>74</v>
      </c>
      <c r="BB76" t="s">
        <v>74</v>
      </c>
      <c r="BC76" t="s">
        <v>74</v>
      </c>
      <c r="BD76">
        <v>237</v>
      </c>
      <c r="BE76" t="s">
        <v>1648</v>
      </c>
      <c r="BF76" t="str">
        <f>HYPERLINK("http://dx.doi.org/10.3390/su14010237","http://dx.doi.org/10.3390/su14010237")</f>
        <v>http://dx.doi.org/10.3390/su14010237</v>
      </c>
      <c r="BG76" t="s">
        <v>74</v>
      </c>
      <c r="BH76" t="s">
        <v>74</v>
      </c>
      <c r="BI76">
        <v>14</v>
      </c>
      <c r="BJ76" t="s">
        <v>426</v>
      </c>
      <c r="BK76" t="s">
        <v>102</v>
      </c>
      <c r="BL76" t="s">
        <v>427</v>
      </c>
      <c r="BM76" t="s">
        <v>1649</v>
      </c>
      <c r="BN76" t="s">
        <v>74</v>
      </c>
      <c r="BO76" t="s">
        <v>841</v>
      </c>
      <c r="BP76" t="s">
        <v>74</v>
      </c>
      <c r="BQ76" t="s">
        <v>74</v>
      </c>
      <c r="BR76" t="s">
        <v>106</v>
      </c>
      <c r="BS76" t="s">
        <v>1650</v>
      </c>
      <c r="BT76" t="str">
        <f>HYPERLINK("https%3A%2F%2Fwww.webofscience.com%2Fwos%2Fwoscc%2Ffull-record%2FWOS:000751070600001","View Full Record in Web of Science")</f>
        <v>View Full Record in Web of Science</v>
      </c>
    </row>
    <row r="77" spans="1:72" x14ac:dyDescent="0.2">
      <c r="A77" t="s">
        <v>72</v>
      </c>
      <c r="B77" t="s">
        <v>1651</v>
      </c>
      <c r="C77" t="s">
        <v>74</v>
      </c>
      <c r="D77" t="s">
        <v>74</v>
      </c>
      <c r="E77" t="s">
        <v>74</v>
      </c>
      <c r="F77" t="s">
        <v>1652</v>
      </c>
      <c r="G77" t="s">
        <v>74</v>
      </c>
      <c r="H77" t="s">
        <v>74</v>
      </c>
      <c r="I77" t="s">
        <v>1653</v>
      </c>
      <c r="J77" t="s">
        <v>567</v>
      </c>
      <c r="K77" t="s">
        <v>74</v>
      </c>
      <c r="L77" t="s">
        <v>74</v>
      </c>
      <c r="M77" t="s">
        <v>78</v>
      </c>
      <c r="N77" t="s">
        <v>79</v>
      </c>
      <c r="O77" t="s">
        <v>74</v>
      </c>
      <c r="P77" t="s">
        <v>74</v>
      </c>
      <c r="Q77" t="s">
        <v>74</v>
      </c>
      <c r="R77" t="s">
        <v>74</v>
      </c>
      <c r="S77" t="s">
        <v>74</v>
      </c>
      <c r="T77" t="s">
        <v>1654</v>
      </c>
      <c r="U77" t="s">
        <v>74</v>
      </c>
      <c r="V77" t="s">
        <v>1655</v>
      </c>
      <c r="W77" t="s">
        <v>1656</v>
      </c>
      <c r="X77" t="s">
        <v>1657</v>
      </c>
      <c r="Y77" t="s">
        <v>1658</v>
      </c>
      <c r="Z77" t="s">
        <v>1659</v>
      </c>
      <c r="AA77" t="s">
        <v>74</v>
      </c>
      <c r="AB77" t="s">
        <v>74</v>
      </c>
      <c r="AC77" t="s">
        <v>74</v>
      </c>
      <c r="AD77" t="s">
        <v>74</v>
      </c>
      <c r="AE77" t="s">
        <v>74</v>
      </c>
      <c r="AF77" t="s">
        <v>74</v>
      </c>
      <c r="AG77">
        <v>27</v>
      </c>
      <c r="AH77">
        <v>27</v>
      </c>
      <c r="AI77">
        <v>30</v>
      </c>
      <c r="AJ77">
        <v>0</v>
      </c>
      <c r="AK77">
        <v>29</v>
      </c>
      <c r="AL77" t="s">
        <v>577</v>
      </c>
      <c r="AM77" t="s">
        <v>235</v>
      </c>
      <c r="AN77" t="s">
        <v>578</v>
      </c>
      <c r="AO77" t="s">
        <v>579</v>
      </c>
      <c r="AP77" t="s">
        <v>580</v>
      </c>
      <c r="AQ77" t="s">
        <v>74</v>
      </c>
      <c r="AR77" t="s">
        <v>581</v>
      </c>
      <c r="AS77" t="s">
        <v>582</v>
      </c>
      <c r="AT77" t="s">
        <v>510</v>
      </c>
      <c r="AU77">
        <v>2013</v>
      </c>
      <c r="AV77">
        <v>90</v>
      </c>
      <c r="AW77">
        <v>9</v>
      </c>
      <c r="AX77" t="s">
        <v>74</v>
      </c>
      <c r="AY77" t="s">
        <v>74</v>
      </c>
      <c r="AZ77" t="s">
        <v>74</v>
      </c>
      <c r="BA77" t="s">
        <v>74</v>
      </c>
      <c r="BB77">
        <v>1167</v>
      </c>
      <c r="BC77">
        <v>1171</v>
      </c>
      <c r="BD77" t="s">
        <v>74</v>
      </c>
      <c r="BE77" t="s">
        <v>1660</v>
      </c>
      <c r="BF77" t="str">
        <f>HYPERLINK("http://dx.doi.org/10.1021/ed300468r","http://dx.doi.org/10.1021/ed300468r")</f>
        <v>http://dx.doi.org/10.1021/ed300468r</v>
      </c>
      <c r="BG77" t="s">
        <v>74</v>
      </c>
      <c r="BH77" t="s">
        <v>74</v>
      </c>
      <c r="BI77">
        <v>5</v>
      </c>
      <c r="BJ77" t="s">
        <v>585</v>
      </c>
      <c r="BK77" t="s">
        <v>163</v>
      </c>
      <c r="BL77" t="s">
        <v>586</v>
      </c>
      <c r="BM77" t="s">
        <v>1661</v>
      </c>
      <c r="BN77" t="s">
        <v>74</v>
      </c>
      <c r="BO77" t="s">
        <v>74</v>
      </c>
      <c r="BP77" t="s">
        <v>74</v>
      </c>
      <c r="BQ77" t="s">
        <v>74</v>
      </c>
      <c r="BR77" t="s">
        <v>106</v>
      </c>
      <c r="BS77" t="s">
        <v>1662</v>
      </c>
      <c r="BT77" t="str">
        <f>HYPERLINK("https%3A%2F%2Fwww.webofscience.com%2Fwos%2Fwoscc%2Ffull-record%2FWOS:000330097000012","View Full Record in Web of Science")</f>
        <v>View Full Record in Web of Science</v>
      </c>
    </row>
    <row r="78" spans="1:72" x14ac:dyDescent="0.2">
      <c r="A78" t="s">
        <v>108</v>
      </c>
      <c r="B78" t="s">
        <v>1663</v>
      </c>
      <c r="C78" t="s">
        <v>74</v>
      </c>
      <c r="D78" t="s">
        <v>74</v>
      </c>
      <c r="E78" t="s">
        <v>1664</v>
      </c>
      <c r="F78" t="s">
        <v>1665</v>
      </c>
      <c r="G78" t="s">
        <v>74</v>
      </c>
      <c r="H78" t="s">
        <v>74</v>
      </c>
      <c r="I78" t="s">
        <v>1666</v>
      </c>
      <c r="J78" t="s">
        <v>1667</v>
      </c>
      <c r="K78" t="s">
        <v>74</v>
      </c>
      <c r="L78" t="s">
        <v>74</v>
      </c>
      <c r="M78" t="s">
        <v>78</v>
      </c>
      <c r="N78" t="s">
        <v>115</v>
      </c>
      <c r="O78" t="s">
        <v>1668</v>
      </c>
      <c r="P78" t="s">
        <v>1669</v>
      </c>
      <c r="Q78" t="s">
        <v>1670</v>
      </c>
      <c r="R78" t="s">
        <v>1664</v>
      </c>
      <c r="S78" t="s">
        <v>74</v>
      </c>
      <c r="T78" t="s">
        <v>74</v>
      </c>
      <c r="U78" t="s">
        <v>74</v>
      </c>
      <c r="V78" t="s">
        <v>1671</v>
      </c>
      <c r="W78" t="s">
        <v>1672</v>
      </c>
      <c r="X78" t="s">
        <v>1673</v>
      </c>
      <c r="Y78" t="s">
        <v>1674</v>
      </c>
      <c r="Z78" t="s">
        <v>74</v>
      </c>
      <c r="AA78" t="s">
        <v>74</v>
      </c>
      <c r="AB78" t="s">
        <v>74</v>
      </c>
      <c r="AC78" t="s">
        <v>74</v>
      </c>
      <c r="AD78" t="s">
        <v>74</v>
      </c>
      <c r="AE78" t="s">
        <v>74</v>
      </c>
      <c r="AF78" t="s">
        <v>74</v>
      </c>
      <c r="AG78">
        <v>17</v>
      </c>
      <c r="AH78">
        <v>1</v>
      </c>
      <c r="AI78">
        <v>1</v>
      </c>
      <c r="AJ78">
        <v>0</v>
      </c>
      <c r="AK78">
        <v>2</v>
      </c>
      <c r="AL78" t="s">
        <v>1675</v>
      </c>
      <c r="AM78" t="s">
        <v>759</v>
      </c>
      <c r="AN78" t="s">
        <v>1676</v>
      </c>
      <c r="AO78" t="s">
        <v>74</v>
      </c>
      <c r="AP78" t="s">
        <v>74</v>
      </c>
      <c r="AQ78" t="s">
        <v>1677</v>
      </c>
      <c r="AR78" t="s">
        <v>74</v>
      </c>
      <c r="AS78" t="s">
        <v>74</v>
      </c>
      <c r="AT78" t="s">
        <v>74</v>
      </c>
      <c r="AU78">
        <v>2014</v>
      </c>
      <c r="AV78" t="s">
        <v>74</v>
      </c>
      <c r="AW78" t="s">
        <v>74</v>
      </c>
      <c r="AX78" t="s">
        <v>74</v>
      </c>
      <c r="AY78" t="s">
        <v>74</v>
      </c>
      <c r="AZ78" t="s">
        <v>74</v>
      </c>
      <c r="BA78" t="s">
        <v>74</v>
      </c>
      <c r="BB78" t="s">
        <v>74</v>
      </c>
      <c r="BC78" t="s">
        <v>74</v>
      </c>
      <c r="BD78" t="s">
        <v>1678</v>
      </c>
      <c r="BE78" t="s">
        <v>74</v>
      </c>
      <c r="BF78" t="s">
        <v>74</v>
      </c>
      <c r="BG78" t="s">
        <v>74</v>
      </c>
      <c r="BH78" t="s">
        <v>74</v>
      </c>
      <c r="BI78">
        <v>8</v>
      </c>
      <c r="BJ78" t="s">
        <v>1679</v>
      </c>
      <c r="BK78" t="s">
        <v>137</v>
      </c>
      <c r="BL78" t="s">
        <v>164</v>
      </c>
      <c r="BM78" t="s">
        <v>1680</v>
      </c>
      <c r="BN78" t="s">
        <v>74</v>
      </c>
      <c r="BO78" t="s">
        <v>74</v>
      </c>
      <c r="BP78" t="s">
        <v>74</v>
      </c>
      <c r="BQ78" t="s">
        <v>74</v>
      </c>
      <c r="BR78" t="s">
        <v>106</v>
      </c>
      <c r="BS78" t="s">
        <v>1681</v>
      </c>
      <c r="BT78" t="str">
        <f>HYPERLINK("https%3A%2F%2Fwww.webofscience.com%2Fwos%2Fwoscc%2Ffull-record%2FWOS:000359955300018","View Full Record in Web of Science")</f>
        <v>View Full Record in Web of Science</v>
      </c>
    </row>
    <row r="79" spans="1:72" x14ac:dyDescent="0.2">
      <c r="A79" t="s">
        <v>108</v>
      </c>
      <c r="B79" t="s">
        <v>1682</v>
      </c>
      <c r="C79" t="s">
        <v>74</v>
      </c>
      <c r="D79" t="s">
        <v>1683</v>
      </c>
      <c r="E79" t="s">
        <v>74</v>
      </c>
      <c r="F79" t="s">
        <v>1684</v>
      </c>
      <c r="G79" t="s">
        <v>74</v>
      </c>
      <c r="H79" t="s">
        <v>74</v>
      </c>
      <c r="I79" t="s">
        <v>1685</v>
      </c>
      <c r="J79" t="s">
        <v>1686</v>
      </c>
      <c r="K79" t="s">
        <v>1687</v>
      </c>
      <c r="L79" t="s">
        <v>74</v>
      </c>
      <c r="M79" t="s">
        <v>78</v>
      </c>
      <c r="N79" t="s">
        <v>115</v>
      </c>
      <c r="O79" t="s">
        <v>1688</v>
      </c>
      <c r="P79" t="s">
        <v>1689</v>
      </c>
      <c r="Q79" t="s">
        <v>1690</v>
      </c>
      <c r="R79" t="s">
        <v>1691</v>
      </c>
      <c r="S79" t="s">
        <v>1692</v>
      </c>
      <c r="T79" t="s">
        <v>1693</v>
      </c>
      <c r="U79" t="s">
        <v>74</v>
      </c>
      <c r="V79" t="s">
        <v>1694</v>
      </c>
      <c r="W79" t="s">
        <v>1695</v>
      </c>
      <c r="X79" t="s">
        <v>1696</v>
      </c>
      <c r="Y79" t="s">
        <v>74</v>
      </c>
      <c r="Z79" t="s">
        <v>74</v>
      </c>
      <c r="AA79" t="s">
        <v>74</v>
      </c>
      <c r="AB79" t="s">
        <v>74</v>
      </c>
      <c r="AC79" t="s">
        <v>74</v>
      </c>
      <c r="AD79" t="s">
        <v>74</v>
      </c>
      <c r="AE79" t="s">
        <v>74</v>
      </c>
      <c r="AF79" t="s">
        <v>74</v>
      </c>
      <c r="AG79">
        <v>6</v>
      </c>
      <c r="AH79">
        <v>1</v>
      </c>
      <c r="AI79">
        <v>1</v>
      </c>
      <c r="AJ79">
        <v>3</v>
      </c>
      <c r="AK79">
        <v>44</v>
      </c>
      <c r="AL79" t="s">
        <v>1697</v>
      </c>
      <c r="AM79" t="s">
        <v>1698</v>
      </c>
      <c r="AN79" t="s">
        <v>1699</v>
      </c>
      <c r="AO79" t="s">
        <v>1700</v>
      </c>
      <c r="AP79" t="s">
        <v>74</v>
      </c>
      <c r="AQ79" t="s">
        <v>1701</v>
      </c>
      <c r="AR79" t="s">
        <v>1702</v>
      </c>
      <c r="AS79" t="s">
        <v>74</v>
      </c>
      <c r="AT79" t="s">
        <v>74</v>
      </c>
      <c r="AU79">
        <v>2006</v>
      </c>
      <c r="AV79">
        <v>86</v>
      </c>
      <c r="AW79" t="s">
        <v>74</v>
      </c>
      <c r="AX79" t="s">
        <v>74</v>
      </c>
      <c r="AY79" t="s">
        <v>74</v>
      </c>
      <c r="AZ79" t="s">
        <v>74</v>
      </c>
      <c r="BA79" t="s">
        <v>74</v>
      </c>
      <c r="BB79">
        <v>53</v>
      </c>
      <c r="BC79">
        <v>62</v>
      </c>
      <c r="BD79" t="s">
        <v>74</v>
      </c>
      <c r="BE79" t="s">
        <v>1703</v>
      </c>
      <c r="BF79" t="str">
        <f>HYPERLINK("http://dx.doi.org/10.2495/ARC060061","http://dx.doi.org/10.2495/ARC060061")</f>
        <v>http://dx.doi.org/10.2495/ARC060061</v>
      </c>
      <c r="BG79" t="s">
        <v>74</v>
      </c>
      <c r="BH79" t="s">
        <v>74</v>
      </c>
      <c r="BI79">
        <v>10</v>
      </c>
      <c r="BJ79" t="s">
        <v>1704</v>
      </c>
      <c r="BK79" t="s">
        <v>240</v>
      </c>
      <c r="BL79" t="s">
        <v>1705</v>
      </c>
      <c r="BM79" t="s">
        <v>1706</v>
      </c>
      <c r="BN79" t="s">
        <v>74</v>
      </c>
      <c r="BO79" t="s">
        <v>1707</v>
      </c>
      <c r="BP79" t="s">
        <v>74</v>
      </c>
      <c r="BQ79" t="s">
        <v>74</v>
      </c>
      <c r="BR79" t="s">
        <v>106</v>
      </c>
      <c r="BS79" t="s">
        <v>1708</v>
      </c>
      <c r="BT79" t="str">
        <f>HYPERLINK("https%3A%2F%2Fwww.webofscience.com%2Fwos%2Fwoscc%2Ffull-record%2FWOS:000240047600006","View Full Record in Web of Science")</f>
        <v>View Full Record in Web of Science</v>
      </c>
    </row>
    <row r="80" spans="1:72" x14ac:dyDescent="0.2">
      <c r="A80" t="s">
        <v>108</v>
      </c>
      <c r="B80" t="s">
        <v>1709</v>
      </c>
      <c r="C80" t="s">
        <v>74</v>
      </c>
      <c r="D80" t="s">
        <v>74</v>
      </c>
      <c r="E80" t="s">
        <v>221</v>
      </c>
      <c r="F80" t="s">
        <v>1710</v>
      </c>
      <c r="G80" t="s">
        <v>74</v>
      </c>
      <c r="H80" t="s">
        <v>74</v>
      </c>
      <c r="I80" t="s">
        <v>1711</v>
      </c>
      <c r="J80" t="s">
        <v>1712</v>
      </c>
      <c r="K80" t="s">
        <v>225</v>
      </c>
      <c r="L80" t="s">
        <v>74</v>
      </c>
      <c r="M80" t="s">
        <v>78</v>
      </c>
      <c r="N80" t="s">
        <v>115</v>
      </c>
      <c r="O80" t="s">
        <v>593</v>
      </c>
      <c r="P80" t="s">
        <v>1713</v>
      </c>
      <c r="Q80" t="s">
        <v>1714</v>
      </c>
      <c r="R80" t="s">
        <v>221</v>
      </c>
      <c r="S80" t="s">
        <v>74</v>
      </c>
      <c r="T80" t="s">
        <v>74</v>
      </c>
      <c r="U80" t="s">
        <v>1715</v>
      </c>
      <c r="V80" t="s">
        <v>1716</v>
      </c>
      <c r="W80" t="s">
        <v>1717</v>
      </c>
      <c r="X80" t="s">
        <v>1718</v>
      </c>
      <c r="Y80" t="s">
        <v>1719</v>
      </c>
      <c r="Z80" t="s">
        <v>74</v>
      </c>
      <c r="AA80" t="s">
        <v>74</v>
      </c>
      <c r="AB80" t="s">
        <v>1720</v>
      </c>
      <c r="AC80" t="s">
        <v>74</v>
      </c>
      <c r="AD80" t="s">
        <v>74</v>
      </c>
      <c r="AE80" t="s">
        <v>74</v>
      </c>
      <c r="AF80" t="s">
        <v>74</v>
      </c>
      <c r="AG80">
        <v>24</v>
      </c>
      <c r="AH80">
        <v>0</v>
      </c>
      <c r="AI80">
        <v>0</v>
      </c>
      <c r="AJ80">
        <v>0</v>
      </c>
      <c r="AK80">
        <v>3</v>
      </c>
      <c r="AL80" t="s">
        <v>234</v>
      </c>
      <c r="AM80" t="s">
        <v>235</v>
      </c>
      <c r="AN80" t="s">
        <v>236</v>
      </c>
      <c r="AO80" t="s">
        <v>237</v>
      </c>
      <c r="AP80" t="s">
        <v>74</v>
      </c>
      <c r="AQ80" t="s">
        <v>74</v>
      </c>
      <c r="AR80" t="s">
        <v>238</v>
      </c>
      <c r="AS80" t="s">
        <v>74</v>
      </c>
      <c r="AT80" t="s">
        <v>74</v>
      </c>
      <c r="AU80">
        <v>2014</v>
      </c>
      <c r="AV80" t="s">
        <v>74</v>
      </c>
      <c r="AW80" t="s">
        <v>74</v>
      </c>
      <c r="AX80" t="s">
        <v>74</v>
      </c>
      <c r="AY80" t="s">
        <v>74</v>
      </c>
      <c r="AZ80" t="s">
        <v>74</v>
      </c>
      <c r="BA80" t="s">
        <v>74</v>
      </c>
      <c r="BB80" t="s">
        <v>74</v>
      </c>
      <c r="BC80" t="s">
        <v>74</v>
      </c>
      <c r="BD80" t="s">
        <v>74</v>
      </c>
      <c r="BE80" t="s">
        <v>74</v>
      </c>
      <c r="BF80" t="s">
        <v>74</v>
      </c>
      <c r="BG80" t="s">
        <v>74</v>
      </c>
      <c r="BH80" t="s">
        <v>74</v>
      </c>
      <c r="BI80">
        <v>21</v>
      </c>
      <c r="BJ80" t="s">
        <v>239</v>
      </c>
      <c r="BK80" t="s">
        <v>240</v>
      </c>
      <c r="BL80" t="s">
        <v>164</v>
      </c>
      <c r="BM80" t="s">
        <v>1721</v>
      </c>
      <c r="BN80" t="s">
        <v>74</v>
      </c>
      <c r="BO80" t="s">
        <v>74</v>
      </c>
      <c r="BP80" t="s">
        <v>74</v>
      </c>
      <c r="BQ80" t="s">
        <v>74</v>
      </c>
      <c r="BR80" t="s">
        <v>106</v>
      </c>
      <c r="BS80" t="s">
        <v>1722</v>
      </c>
      <c r="BT80" t="str">
        <f>HYPERLINK("https%3A%2F%2Fwww.webofscience.com%2Fwos%2Fwoscc%2Ffull-record%2FWOS:000383779804006","View Full Record in Web of Science")</f>
        <v>View Full Record in Web of Science</v>
      </c>
    </row>
    <row r="81" spans="1:72" x14ac:dyDescent="0.2">
      <c r="A81" t="s">
        <v>108</v>
      </c>
      <c r="B81" t="s">
        <v>1723</v>
      </c>
      <c r="C81" t="s">
        <v>74</v>
      </c>
      <c r="D81" t="s">
        <v>74</v>
      </c>
      <c r="E81" t="s">
        <v>1724</v>
      </c>
      <c r="F81" t="s">
        <v>1725</v>
      </c>
      <c r="G81" t="s">
        <v>74</v>
      </c>
      <c r="H81" t="s">
        <v>74</v>
      </c>
      <c r="I81" t="s">
        <v>1726</v>
      </c>
      <c r="J81" t="s">
        <v>1727</v>
      </c>
      <c r="K81" t="s">
        <v>74</v>
      </c>
      <c r="L81" t="s">
        <v>74</v>
      </c>
      <c r="M81" t="s">
        <v>78</v>
      </c>
      <c r="N81" t="s">
        <v>115</v>
      </c>
      <c r="O81" t="s">
        <v>1728</v>
      </c>
      <c r="P81" t="s">
        <v>1729</v>
      </c>
      <c r="Q81" t="s">
        <v>1730</v>
      </c>
      <c r="R81" t="s">
        <v>1731</v>
      </c>
      <c r="S81" t="s">
        <v>1732</v>
      </c>
      <c r="T81" t="s">
        <v>1733</v>
      </c>
      <c r="U81" t="s">
        <v>1734</v>
      </c>
      <c r="V81" t="s">
        <v>1735</v>
      </c>
      <c r="W81" t="s">
        <v>1736</v>
      </c>
      <c r="X81" t="s">
        <v>1737</v>
      </c>
      <c r="Y81" t="s">
        <v>1738</v>
      </c>
      <c r="Z81" t="s">
        <v>1739</v>
      </c>
      <c r="AA81" t="s">
        <v>1740</v>
      </c>
      <c r="AB81" t="s">
        <v>1741</v>
      </c>
      <c r="AC81" t="s">
        <v>74</v>
      </c>
      <c r="AD81" t="s">
        <v>74</v>
      </c>
      <c r="AE81" t="s">
        <v>74</v>
      </c>
      <c r="AF81" t="s">
        <v>74</v>
      </c>
      <c r="AG81">
        <v>12</v>
      </c>
      <c r="AH81">
        <v>1</v>
      </c>
      <c r="AI81">
        <v>1</v>
      </c>
      <c r="AJ81">
        <v>1</v>
      </c>
      <c r="AK81">
        <v>7</v>
      </c>
      <c r="AL81" t="s">
        <v>758</v>
      </c>
      <c r="AM81" t="s">
        <v>759</v>
      </c>
      <c r="AN81" t="s">
        <v>1742</v>
      </c>
      <c r="AO81" t="s">
        <v>74</v>
      </c>
      <c r="AP81" t="s">
        <v>74</v>
      </c>
      <c r="AQ81" t="s">
        <v>1743</v>
      </c>
      <c r="AR81" t="s">
        <v>74</v>
      </c>
      <c r="AS81" t="s">
        <v>74</v>
      </c>
      <c r="AT81" t="s">
        <v>74</v>
      </c>
      <c r="AU81">
        <v>2018</v>
      </c>
      <c r="AV81" t="s">
        <v>74</v>
      </c>
      <c r="AW81" t="s">
        <v>74</v>
      </c>
      <c r="AX81" t="s">
        <v>74</v>
      </c>
      <c r="AY81" t="s">
        <v>74</v>
      </c>
      <c r="AZ81" t="s">
        <v>74</v>
      </c>
      <c r="BA81" t="s">
        <v>74</v>
      </c>
      <c r="BB81">
        <v>302</v>
      </c>
      <c r="BC81">
        <v>307</v>
      </c>
      <c r="BD81" t="s">
        <v>74</v>
      </c>
      <c r="BE81" t="s">
        <v>1744</v>
      </c>
      <c r="BF81" t="str">
        <f>HYPERLINK("http://dx.doi.org/10.1145/3290511.3290521","http://dx.doi.org/10.1145/3290511.3290521")</f>
        <v>http://dx.doi.org/10.1145/3290511.3290521</v>
      </c>
      <c r="BG81" t="s">
        <v>74</v>
      </c>
      <c r="BH81" t="s">
        <v>74</v>
      </c>
      <c r="BI81">
        <v>6</v>
      </c>
      <c r="BJ81" t="s">
        <v>1745</v>
      </c>
      <c r="BK81" t="s">
        <v>137</v>
      </c>
      <c r="BL81" t="s">
        <v>1746</v>
      </c>
      <c r="BM81" t="s">
        <v>1747</v>
      </c>
      <c r="BN81" t="s">
        <v>74</v>
      </c>
      <c r="BO81" t="s">
        <v>74</v>
      </c>
      <c r="BP81" t="s">
        <v>74</v>
      </c>
      <c r="BQ81" t="s">
        <v>74</v>
      </c>
      <c r="BR81" t="s">
        <v>106</v>
      </c>
      <c r="BS81" t="s">
        <v>1748</v>
      </c>
      <c r="BT81" t="str">
        <f>HYPERLINK("https%3A%2F%2Fwww.webofscience.com%2Fwos%2Fwoscc%2Ffull-record%2FWOS:000473517800054","View Full Record in Web of Science")</f>
        <v>View Full Record in Web of Science</v>
      </c>
    </row>
    <row r="82" spans="1:72" x14ac:dyDescent="0.2">
      <c r="A82" t="s">
        <v>108</v>
      </c>
      <c r="B82" t="s">
        <v>1749</v>
      </c>
      <c r="C82" t="s">
        <v>74</v>
      </c>
      <c r="D82" t="s">
        <v>1750</v>
      </c>
      <c r="E82" t="s">
        <v>74</v>
      </c>
      <c r="F82" t="s">
        <v>1749</v>
      </c>
      <c r="G82" t="s">
        <v>74</v>
      </c>
      <c r="H82" t="s">
        <v>74</v>
      </c>
      <c r="I82" t="s">
        <v>1751</v>
      </c>
      <c r="J82" t="s">
        <v>1752</v>
      </c>
      <c r="K82" t="s">
        <v>74</v>
      </c>
      <c r="L82" t="s">
        <v>74</v>
      </c>
      <c r="M82" t="s">
        <v>78</v>
      </c>
      <c r="N82" t="s">
        <v>115</v>
      </c>
      <c r="O82" t="s">
        <v>1753</v>
      </c>
      <c r="P82" t="s">
        <v>1754</v>
      </c>
      <c r="Q82" t="s">
        <v>1755</v>
      </c>
      <c r="R82" t="s">
        <v>1756</v>
      </c>
      <c r="S82" t="s">
        <v>1757</v>
      </c>
      <c r="T82" t="s">
        <v>74</v>
      </c>
      <c r="U82" t="s">
        <v>74</v>
      </c>
      <c r="V82" t="s">
        <v>1758</v>
      </c>
      <c r="W82" t="s">
        <v>1759</v>
      </c>
      <c r="X82" t="s">
        <v>1760</v>
      </c>
      <c r="Y82" t="s">
        <v>1761</v>
      </c>
      <c r="Z82" t="s">
        <v>74</v>
      </c>
      <c r="AA82" t="s">
        <v>74</v>
      </c>
      <c r="AB82" t="s">
        <v>74</v>
      </c>
      <c r="AC82" t="s">
        <v>74</v>
      </c>
      <c r="AD82" t="s">
        <v>74</v>
      </c>
      <c r="AE82" t="s">
        <v>74</v>
      </c>
      <c r="AF82" t="s">
        <v>74</v>
      </c>
      <c r="AG82">
        <v>11</v>
      </c>
      <c r="AH82">
        <v>0</v>
      </c>
      <c r="AI82">
        <v>0</v>
      </c>
      <c r="AJ82">
        <v>0</v>
      </c>
      <c r="AK82">
        <v>0</v>
      </c>
      <c r="AL82" t="s">
        <v>1302</v>
      </c>
      <c r="AM82" t="s">
        <v>1303</v>
      </c>
      <c r="AN82" t="s">
        <v>1304</v>
      </c>
      <c r="AO82" t="s">
        <v>74</v>
      </c>
      <c r="AP82" t="s">
        <v>74</v>
      </c>
      <c r="AQ82" t="s">
        <v>1762</v>
      </c>
      <c r="AR82" t="s">
        <v>74</v>
      </c>
      <c r="AS82" t="s">
        <v>74</v>
      </c>
      <c r="AT82" t="s">
        <v>74</v>
      </c>
      <c r="AU82">
        <v>2002</v>
      </c>
      <c r="AV82" t="s">
        <v>74</v>
      </c>
      <c r="AW82" t="s">
        <v>74</v>
      </c>
      <c r="AX82" t="s">
        <v>74</v>
      </c>
      <c r="AY82" t="s">
        <v>74</v>
      </c>
      <c r="AZ82" t="s">
        <v>74</v>
      </c>
      <c r="BA82" t="s">
        <v>74</v>
      </c>
      <c r="BB82">
        <v>193</v>
      </c>
      <c r="BC82">
        <v>201</v>
      </c>
      <c r="BD82" t="s">
        <v>74</v>
      </c>
      <c r="BE82" t="s">
        <v>74</v>
      </c>
      <c r="BF82" t="s">
        <v>74</v>
      </c>
      <c r="BG82" t="s">
        <v>74</v>
      </c>
      <c r="BH82" t="s">
        <v>74</v>
      </c>
      <c r="BI82">
        <v>9</v>
      </c>
      <c r="BJ82" t="s">
        <v>1763</v>
      </c>
      <c r="BK82" t="s">
        <v>137</v>
      </c>
      <c r="BL82" t="s">
        <v>1307</v>
      </c>
      <c r="BM82" t="s">
        <v>1764</v>
      </c>
      <c r="BN82" t="s">
        <v>74</v>
      </c>
      <c r="BO82" t="s">
        <v>74</v>
      </c>
      <c r="BP82" t="s">
        <v>74</v>
      </c>
      <c r="BQ82" t="s">
        <v>74</v>
      </c>
      <c r="BR82" t="s">
        <v>106</v>
      </c>
      <c r="BS82" t="s">
        <v>1765</v>
      </c>
      <c r="BT82" t="str">
        <f>HYPERLINK("https%3A%2F%2Fwww.webofscience.com%2Fwos%2Fwoscc%2Ffull-record%2FWOS:000178612800024","View Full Record in Web of Science")</f>
        <v>View Full Record in Web of Science</v>
      </c>
    </row>
    <row r="83" spans="1:72" x14ac:dyDescent="0.2">
      <c r="A83" t="s">
        <v>72</v>
      </c>
      <c r="B83" t="s">
        <v>1766</v>
      </c>
      <c r="C83" t="s">
        <v>74</v>
      </c>
      <c r="D83" t="s">
        <v>74</v>
      </c>
      <c r="E83" t="s">
        <v>74</v>
      </c>
      <c r="F83" t="s">
        <v>1767</v>
      </c>
      <c r="G83" t="s">
        <v>74</v>
      </c>
      <c r="H83" t="s">
        <v>74</v>
      </c>
      <c r="I83" t="s">
        <v>1768</v>
      </c>
      <c r="J83" t="s">
        <v>266</v>
      </c>
      <c r="K83" t="s">
        <v>74</v>
      </c>
      <c r="L83" t="s">
        <v>74</v>
      </c>
      <c r="M83" t="s">
        <v>78</v>
      </c>
      <c r="N83" t="s">
        <v>79</v>
      </c>
      <c r="O83" t="s">
        <v>74</v>
      </c>
      <c r="P83" t="s">
        <v>74</v>
      </c>
      <c r="Q83" t="s">
        <v>74</v>
      </c>
      <c r="R83" t="s">
        <v>74</v>
      </c>
      <c r="S83" t="s">
        <v>74</v>
      </c>
      <c r="T83" t="s">
        <v>1769</v>
      </c>
      <c r="U83" t="s">
        <v>1770</v>
      </c>
      <c r="V83" t="s">
        <v>1771</v>
      </c>
      <c r="W83" t="s">
        <v>1772</v>
      </c>
      <c r="X83" t="s">
        <v>1773</v>
      </c>
      <c r="Y83" t="s">
        <v>1774</v>
      </c>
      <c r="Z83" t="s">
        <v>1775</v>
      </c>
      <c r="AA83" t="s">
        <v>1776</v>
      </c>
      <c r="AB83" t="s">
        <v>1777</v>
      </c>
      <c r="AC83" t="s">
        <v>74</v>
      </c>
      <c r="AD83" t="s">
        <v>74</v>
      </c>
      <c r="AE83" t="s">
        <v>74</v>
      </c>
      <c r="AF83" t="s">
        <v>74</v>
      </c>
      <c r="AG83">
        <v>48</v>
      </c>
      <c r="AH83">
        <v>11</v>
      </c>
      <c r="AI83">
        <v>12</v>
      </c>
      <c r="AJ83">
        <v>1</v>
      </c>
      <c r="AK83">
        <v>23</v>
      </c>
      <c r="AL83" t="s">
        <v>275</v>
      </c>
      <c r="AM83" t="s">
        <v>276</v>
      </c>
      <c r="AN83" t="s">
        <v>277</v>
      </c>
      <c r="AO83" t="s">
        <v>278</v>
      </c>
      <c r="AP83" t="s">
        <v>279</v>
      </c>
      <c r="AQ83" t="s">
        <v>74</v>
      </c>
      <c r="AR83" t="s">
        <v>280</v>
      </c>
      <c r="AS83" t="s">
        <v>281</v>
      </c>
      <c r="AT83" t="s">
        <v>74</v>
      </c>
      <c r="AU83">
        <v>2018</v>
      </c>
      <c r="AV83">
        <v>19</v>
      </c>
      <c r="AW83">
        <v>3</v>
      </c>
      <c r="AX83" t="s">
        <v>74</v>
      </c>
      <c r="AY83" t="s">
        <v>74</v>
      </c>
      <c r="AZ83" t="s">
        <v>74</v>
      </c>
      <c r="BA83" t="s">
        <v>74</v>
      </c>
      <c r="BB83">
        <v>589</v>
      </c>
      <c r="BC83">
        <v>607</v>
      </c>
      <c r="BD83" t="s">
        <v>74</v>
      </c>
      <c r="BE83" t="s">
        <v>1778</v>
      </c>
      <c r="BF83" t="str">
        <f>HYPERLINK("http://dx.doi.org/10.1108/IJSHE-07-2017-0111","http://dx.doi.org/10.1108/IJSHE-07-2017-0111")</f>
        <v>http://dx.doi.org/10.1108/IJSHE-07-2017-0111</v>
      </c>
      <c r="BG83" t="s">
        <v>74</v>
      </c>
      <c r="BH83" t="s">
        <v>74</v>
      </c>
      <c r="BI83">
        <v>19</v>
      </c>
      <c r="BJ83" t="s">
        <v>284</v>
      </c>
      <c r="BK83" t="s">
        <v>285</v>
      </c>
      <c r="BL83" t="s">
        <v>286</v>
      </c>
      <c r="BM83" t="s">
        <v>1779</v>
      </c>
      <c r="BN83" t="s">
        <v>74</v>
      </c>
      <c r="BO83" t="s">
        <v>74</v>
      </c>
      <c r="BP83" t="s">
        <v>74</v>
      </c>
      <c r="BQ83" t="s">
        <v>74</v>
      </c>
      <c r="BR83" t="s">
        <v>106</v>
      </c>
      <c r="BS83" t="s">
        <v>1780</v>
      </c>
      <c r="BT83" t="str">
        <f>HYPERLINK("https%3A%2F%2Fwww.webofscience.com%2Fwos%2Fwoscc%2Ffull-record%2FWOS:000426081200008","View Full Record in Web of Science")</f>
        <v>View Full Record in Web of Science</v>
      </c>
    </row>
    <row r="84" spans="1:72" x14ac:dyDescent="0.2">
      <c r="A84" t="s">
        <v>72</v>
      </c>
      <c r="B84" t="s">
        <v>945</v>
      </c>
      <c r="C84" t="s">
        <v>74</v>
      </c>
      <c r="D84" t="s">
        <v>74</v>
      </c>
      <c r="E84" t="s">
        <v>74</v>
      </c>
      <c r="F84" t="s">
        <v>946</v>
      </c>
      <c r="G84" t="s">
        <v>74</v>
      </c>
      <c r="H84" t="s">
        <v>74</v>
      </c>
      <c r="I84" t="s">
        <v>1781</v>
      </c>
      <c r="J84" t="s">
        <v>144</v>
      </c>
      <c r="K84" t="s">
        <v>74</v>
      </c>
      <c r="L84" t="s">
        <v>74</v>
      </c>
      <c r="M84" t="s">
        <v>78</v>
      </c>
      <c r="N84" t="s">
        <v>79</v>
      </c>
      <c r="O84" t="s">
        <v>74</v>
      </c>
      <c r="P84" t="s">
        <v>74</v>
      </c>
      <c r="Q84" t="s">
        <v>74</v>
      </c>
      <c r="R84" t="s">
        <v>74</v>
      </c>
      <c r="S84" t="s">
        <v>74</v>
      </c>
      <c r="T84" t="s">
        <v>1782</v>
      </c>
      <c r="U84" t="s">
        <v>74</v>
      </c>
      <c r="V84" t="s">
        <v>1783</v>
      </c>
      <c r="W84" t="s">
        <v>1784</v>
      </c>
      <c r="X84" t="s">
        <v>951</v>
      </c>
      <c r="Y84" t="s">
        <v>1785</v>
      </c>
      <c r="Z84" t="s">
        <v>1786</v>
      </c>
      <c r="AA84" t="s">
        <v>74</v>
      </c>
      <c r="AB84" t="s">
        <v>74</v>
      </c>
      <c r="AC84" t="s">
        <v>74</v>
      </c>
      <c r="AD84" t="s">
        <v>74</v>
      </c>
      <c r="AE84" t="s">
        <v>74</v>
      </c>
      <c r="AF84" t="s">
        <v>74</v>
      </c>
      <c r="AG84">
        <v>31</v>
      </c>
      <c r="AH84">
        <v>14</v>
      </c>
      <c r="AI84">
        <v>15</v>
      </c>
      <c r="AJ84">
        <v>1</v>
      </c>
      <c r="AK84">
        <v>27</v>
      </c>
      <c r="AL84" t="s">
        <v>156</v>
      </c>
      <c r="AM84" t="s">
        <v>1787</v>
      </c>
      <c r="AN84" t="s">
        <v>1788</v>
      </c>
      <c r="AO84" t="s">
        <v>159</v>
      </c>
      <c r="AP84" t="s">
        <v>74</v>
      </c>
      <c r="AQ84" t="s">
        <v>74</v>
      </c>
      <c r="AR84" t="s">
        <v>160</v>
      </c>
      <c r="AS84" t="s">
        <v>161</v>
      </c>
      <c r="AT84" t="s">
        <v>74</v>
      </c>
      <c r="AU84">
        <v>2007</v>
      </c>
      <c r="AV84">
        <v>23</v>
      </c>
      <c r="AW84">
        <v>2</v>
      </c>
      <c r="AX84" t="s">
        <v>74</v>
      </c>
      <c r="AY84" t="s">
        <v>74</v>
      </c>
      <c r="AZ84" t="s">
        <v>74</v>
      </c>
      <c r="BA84" t="s">
        <v>74</v>
      </c>
      <c r="BB84">
        <v>294</v>
      </c>
      <c r="BC84">
        <v>300</v>
      </c>
      <c r="BD84" t="s">
        <v>74</v>
      </c>
      <c r="BE84" t="s">
        <v>74</v>
      </c>
      <c r="BF84" t="s">
        <v>74</v>
      </c>
      <c r="BG84" t="s">
        <v>74</v>
      </c>
      <c r="BH84" t="s">
        <v>74</v>
      </c>
      <c r="BI84">
        <v>7</v>
      </c>
      <c r="BJ84" t="s">
        <v>162</v>
      </c>
      <c r="BK84" t="s">
        <v>163</v>
      </c>
      <c r="BL84" t="s">
        <v>164</v>
      </c>
      <c r="BM84" t="s">
        <v>1789</v>
      </c>
      <c r="BN84" t="s">
        <v>74</v>
      </c>
      <c r="BO84" t="s">
        <v>74</v>
      </c>
      <c r="BP84" t="s">
        <v>74</v>
      </c>
      <c r="BQ84" t="s">
        <v>74</v>
      </c>
      <c r="BR84" t="s">
        <v>106</v>
      </c>
      <c r="BS84" t="s">
        <v>1790</v>
      </c>
      <c r="BT84" t="str">
        <f>HYPERLINK("https%3A%2F%2Fwww.webofscience.com%2Fwos%2Fwoscc%2Ffull-record%2FWOS:000246643300012","View Full Record in Web of Science")</f>
        <v>View Full Record in Web of Science</v>
      </c>
    </row>
    <row r="85" spans="1:72" x14ac:dyDescent="0.2">
      <c r="A85" t="s">
        <v>72</v>
      </c>
      <c r="B85" t="s">
        <v>1791</v>
      </c>
      <c r="C85" t="s">
        <v>74</v>
      </c>
      <c r="D85" t="s">
        <v>74</v>
      </c>
      <c r="E85" t="s">
        <v>74</v>
      </c>
      <c r="F85" t="s">
        <v>1792</v>
      </c>
      <c r="G85" t="s">
        <v>74</v>
      </c>
      <c r="H85" t="s">
        <v>74</v>
      </c>
      <c r="I85" t="s">
        <v>1793</v>
      </c>
      <c r="J85" t="s">
        <v>1794</v>
      </c>
      <c r="K85" t="s">
        <v>74</v>
      </c>
      <c r="L85" t="s">
        <v>74</v>
      </c>
      <c r="M85" t="s">
        <v>78</v>
      </c>
      <c r="N85" t="s">
        <v>79</v>
      </c>
      <c r="O85" t="s">
        <v>74</v>
      </c>
      <c r="P85" t="s">
        <v>74</v>
      </c>
      <c r="Q85" t="s">
        <v>74</v>
      </c>
      <c r="R85" t="s">
        <v>74</v>
      </c>
      <c r="S85" t="s">
        <v>74</v>
      </c>
      <c r="T85" t="s">
        <v>1795</v>
      </c>
      <c r="U85" t="s">
        <v>1796</v>
      </c>
      <c r="V85" t="s">
        <v>1797</v>
      </c>
      <c r="W85" t="s">
        <v>1798</v>
      </c>
      <c r="X85" t="s">
        <v>1799</v>
      </c>
      <c r="Y85" t="s">
        <v>1800</v>
      </c>
      <c r="Z85" t="s">
        <v>1801</v>
      </c>
      <c r="AA85" t="s">
        <v>1802</v>
      </c>
      <c r="AB85" t="s">
        <v>1803</v>
      </c>
      <c r="AC85" t="s">
        <v>74</v>
      </c>
      <c r="AD85" t="s">
        <v>74</v>
      </c>
      <c r="AE85" t="s">
        <v>74</v>
      </c>
      <c r="AF85" t="s">
        <v>74</v>
      </c>
      <c r="AG85">
        <v>47</v>
      </c>
      <c r="AH85">
        <v>0</v>
      </c>
      <c r="AI85">
        <v>0</v>
      </c>
      <c r="AJ85">
        <v>1</v>
      </c>
      <c r="AK85">
        <v>16</v>
      </c>
      <c r="AL85" t="s">
        <v>1804</v>
      </c>
      <c r="AM85" t="s">
        <v>759</v>
      </c>
      <c r="AN85" t="s">
        <v>1805</v>
      </c>
      <c r="AO85" t="s">
        <v>1806</v>
      </c>
      <c r="AP85" t="s">
        <v>1807</v>
      </c>
      <c r="AQ85" t="s">
        <v>74</v>
      </c>
      <c r="AR85" t="s">
        <v>1808</v>
      </c>
      <c r="AS85" t="s">
        <v>1809</v>
      </c>
      <c r="AT85" t="s">
        <v>1070</v>
      </c>
      <c r="AU85">
        <v>2020</v>
      </c>
      <c r="AV85">
        <v>34</v>
      </c>
      <c r="AW85">
        <v>1</v>
      </c>
      <c r="AX85" t="s">
        <v>74</v>
      </c>
      <c r="AY85" t="s">
        <v>74</v>
      </c>
      <c r="AZ85" t="s">
        <v>640</v>
      </c>
      <c r="BA85" t="s">
        <v>74</v>
      </c>
      <c r="BB85">
        <v>4</v>
      </c>
      <c r="BC85">
        <v>16</v>
      </c>
      <c r="BD85" t="s">
        <v>1810</v>
      </c>
      <c r="BE85" t="s">
        <v>1811</v>
      </c>
      <c r="BF85" t="str">
        <f>HYPERLINK("http://dx.doi.org/10.1017/S0890060419000465","http://dx.doi.org/10.1017/S0890060419000465")</f>
        <v>http://dx.doi.org/10.1017/S0890060419000465</v>
      </c>
      <c r="BG85" t="s">
        <v>74</v>
      </c>
      <c r="BH85" t="s">
        <v>74</v>
      </c>
      <c r="BI85">
        <v>13</v>
      </c>
      <c r="BJ85" t="s">
        <v>1812</v>
      </c>
      <c r="BK85" t="s">
        <v>163</v>
      </c>
      <c r="BL85" t="s">
        <v>138</v>
      </c>
      <c r="BM85" t="s">
        <v>1813</v>
      </c>
      <c r="BN85" t="s">
        <v>74</v>
      </c>
      <c r="BO85" t="s">
        <v>74</v>
      </c>
      <c r="BP85" t="s">
        <v>74</v>
      </c>
      <c r="BQ85" t="s">
        <v>74</v>
      </c>
      <c r="BR85" t="s">
        <v>106</v>
      </c>
      <c r="BS85" t="s">
        <v>1814</v>
      </c>
      <c r="BT85" t="str">
        <f>HYPERLINK("https%3A%2F%2Fwww.webofscience.com%2Fwos%2Fwoscc%2Ffull-record%2FWOS:000532713900002","View Full Record in Web of Science")</f>
        <v>View Full Record in Web of Science</v>
      </c>
    </row>
    <row r="86" spans="1:72" x14ac:dyDescent="0.2">
      <c r="A86" t="s">
        <v>72</v>
      </c>
      <c r="B86" t="s">
        <v>1815</v>
      </c>
      <c r="C86" t="s">
        <v>74</v>
      </c>
      <c r="D86" t="s">
        <v>74</v>
      </c>
      <c r="E86" t="s">
        <v>74</v>
      </c>
      <c r="F86" t="s">
        <v>1816</v>
      </c>
      <c r="G86" t="s">
        <v>74</v>
      </c>
      <c r="H86" t="s">
        <v>74</v>
      </c>
      <c r="I86" t="s">
        <v>1817</v>
      </c>
      <c r="J86" t="s">
        <v>1818</v>
      </c>
      <c r="K86" t="s">
        <v>74</v>
      </c>
      <c r="L86" t="s">
        <v>74</v>
      </c>
      <c r="M86" t="s">
        <v>78</v>
      </c>
      <c r="N86" t="s">
        <v>79</v>
      </c>
      <c r="O86" t="s">
        <v>74</v>
      </c>
      <c r="P86" t="s">
        <v>74</v>
      </c>
      <c r="Q86" t="s">
        <v>74</v>
      </c>
      <c r="R86" t="s">
        <v>74</v>
      </c>
      <c r="S86" t="s">
        <v>74</v>
      </c>
      <c r="T86" t="s">
        <v>74</v>
      </c>
      <c r="U86" t="s">
        <v>915</v>
      </c>
      <c r="V86" t="s">
        <v>1819</v>
      </c>
      <c r="W86" t="s">
        <v>1820</v>
      </c>
      <c r="X86" t="s">
        <v>1821</v>
      </c>
      <c r="Y86" t="s">
        <v>1822</v>
      </c>
      <c r="Z86" t="s">
        <v>1823</v>
      </c>
      <c r="AA86" t="s">
        <v>1824</v>
      </c>
      <c r="AB86" t="s">
        <v>74</v>
      </c>
      <c r="AC86" t="s">
        <v>74</v>
      </c>
      <c r="AD86" t="s">
        <v>74</v>
      </c>
      <c r="AE86" t="s">
        <v>74</v>
      </c>
      <c r="AF86" t="s">
        <v>74</v>
      </c>
      <c r="AG86">
        <v>24</v>
      </c>
      <c r="AH86">
        <v>23</v>
      </c>
      <c r="AI86">
        <v>23</v>
      </c>
      <c r="AJ86">
        <v>1</v>
      </c>
      <c r="AK86">
        <v>9</v>
      </c>
      <c r="AL86" t="s">
        <v>1280</v>
      </c>
      <c r="AM86" t="s">
        <v>759</v>
      </c>
      <c r="AN86" t="s">
        <v>1281</v>
      </c>
      <c r="AO86" t="s">
        <v>1825</v>
      </c>
      <c r="AP86" t="s">
        <v>1826</v>
      </c>
      <c r="AQ86" t="s">
        <v>74</v>
      </c>
      <c r="AR86" t="s">
        <v>1827</v>
      </c>
      <c r="AS86" t="s">
        <v>1828</v>
      </c>
      <c r="AT86" t="s">
        <v>510</v>
      </c>
      <c r="AU86">
        <v>2020</v>
      </c>
      <c r="AV86">
        <v>67</v>
      </c>
      <c r="AW86">
        <v>9</v>
      </c>
      <c r="AX86" t="s">
        <v>74</v>
      </c>
      <c r="AY86" t="s">
        <v>74</v>
      </c>
      <c r="AZ86" t="s">
        <v>74</v>
      </c>
      <c r="BA86" t="s">
        <v>74</v>
      </c>
      <c r="BB86">
        <v>1190</v>
      </c>
      <c r="BC86">
        <v>1200</v>
      </c>
      <c r="BD86" t="s">
        <v>74</v>
      </c>
      <c r="BE86" t="s">
        <v>1829</v>
      </c>
      <c r="BF86" t="str">
        <f>HYPERLINK("http://dx.doi.org/10.1007/s12630-020-01738-w","http://dx.doi.org/10.1007/s12630-020-01738-w")</f>
        <v>http://dx.doi.org/10.1007/s12630-020-01738-w</v>
      </c>
      <c r="BG86" t="s">
        <v>74</v>
      </c>
      <c r="BH86" t="s">
        <v>1830</v>
      </c>
      <c r="BI86">
        <v>11</v>
      </c>
      <c r="BJ86" t="s">
        <v>1831</v>
      </c>
      <c r="BK86" t="s">
        <v>163</v>
      </c>
      <c r="BL86" t="s">
        <v>1831</v>
      </c>
      <c r="BM86" t="s">
        <v>1832</v>
      </c>
      <c r="BN86">
        <v>32529472</v>
      </c>
      <c r="BO86" t="s">
        <v>1707</v>
      </c>
      <c r="BP86" t="s">
        <v>74</v>
      </c>
      <c r="BQ86" t="s">
        <v>74</v>
      </c>
      <c r="BR86" t="s">
        <v>106</v>
      </c>
      <c r="BS86" t="s">
        <v>1833</v>
      </c>
      <c r="BT86" t="str">
        <f>HYPERLINK("https%3A%2F%2Fwww.webofscience.com%2Fwos%2Fwoscc%2Ffull-record%2FWOS:000539901100001","View Full Record in Web of Science")</f>
        <v>View Full Record in Web of Science</v>
      </c>
    </row>
    <row r="87" spans="1:72" x14ac:dyDescent="0.2">
      <c r="A87" t="s">
        <v>72</v>
      </c>
      <c r="B87" t="s">
        <v>1834</v>
      </c>
      <c r="C87" t="s">
        <v>74</v>
      </c>
      <c r="D87" t="s">
        <v>74</v>
      </c>
      <c r="E87" t="s">
        <v>74</v>
      </c>
      <c r="F87" t="s">
        <v>1835</v>
      </c>
      <c r="G87" t="s">
        <v>74</v>
      </c>
      <c r="H87" t="s">
        <v>74</v>
      </c>
      <c r="I87" t="s">
        <v>1836</v>
      </c>
      <c r="J87" t="s">
        <v>1837</v>
      </c>
      <c r="K87" t="s">
        <v>74</v>
      </c>
      <c r="L87" t="s">
        <v>74</v>
      </c>
      <c r="M87" t="s">
        <v>78</v>
      </c>
      <c r="N87" t="s">
        <v>79</v>
      </c>
      <c r="O87" t="s">
        <v>74</v>
      </c>
      <c r="P87" t="s">
        <v>74</v>
      </c>
      <c r="Q87" t="s">
        <v>74</v>
      </c>
      <c r="R87" t="s">
        <v>74</v>
      </c>
      <c r="S87" t="s">
        <v>74</v>
      </c>
      <c r="T87" t="s">
        <v>1838</v>
      </c>
      <c r="U87" t="s">
        <v>915</v>
      </c>
      <c r="V87" t="s">
        <v>1839</v>
      </c>
      <c r="W87" t="s">
        <v>1840</v>
      </c>
      <c r="X87" t="s">
        <v>1841</v>
      </c>
      <c r="Y87" t="s">
        <v>1842</v>
      </c>
      <c r="Z87" t="s">
        <v>1843</v>
      </c>
      <c r="AA87" t="s">
        <v>74</v>
      </c>
      <c r="AB87" t="s">
        <v>1844</v>
      </c>
      <c r="AC87" t="s">
        <v>1845</v>
      </c>
      <c r="AD87" t="s">
        <v>1845</v>
      </c>
      <c r="AE87" t="s">
        <v>1846</v>
      </c>
      <c r="AF87" t="s">
        <v>74</v>
      </c>
      <c r="AG87">
        <v>37</v>
      </c>
      <c r="AH87">
        <v>51</v>
      </c>
      <c r="AI87">
        <v>55</v>
      </c>
      <c r="AJ87">
        <v>7</v>
      </c>
      <c r="AK87">
        <v>37</v>
      </c>
      <c r="AL87" t="s">
        <v>1847</v>
      </c>
      <c r="AM87" t="s">
        <v>181</v>
      </c>
      <c r="AN87" t="s">
        <v>1848</v>
      </c>
      <c r="AO87" t="s">
        <v>74</v>
      </c>
      <c r="AP87" t="s">
        <v>1849</v>
      </c>
      <c r="AQ87" t="s">
        <v>74</v>
      </c>
      <c r="AR87" t="s">
        <v>1850</v>
      </c>
      <c r="AS87" t="s">
        <v>1851</v>
      </c>
      <c r="AT87" t="s">
        <v>1852</v>
      </c>
      <c r="AU87">
        <v>2020</v>
      </c>
      <c r="AV87">
        <v>20</v>
      </c>
      <c r="AW87">
        <v>1</v>
      </c>
      <c r="AX87" t="s">
        <v>74</v>
      </c>
      <c r="AY87" t="s">
        <v>74</v>
      </c>
      <c r="AZ87" t="s">
        <v>74</v>
      </c>
      <c r="BA87" t="s">
        <v>74</v>
      </c>
      <c r="BB87" t="s">
        <v>74</v>
      </c>
      <c r="BC87" t="s">
        <v>74</v>
      </c>
      <c r="BD87">
        <v>200</v>
      </c>
      <c r="BE87" t="s">
        <v>1853</v>
      </c>
      <c r="BF87" t="str">
        <f>HYPERLINK("http://dx.doi.org/10.1186/s12909-020-02099-0","http://dx.doi.org/10.1186/s12909-020-02099-0")</f>
        <v>http://dx.doi.org/10.1186/s12909-020-02099-0</v>
      </c>
      <c r="BG87" t="s">
        <v>74</v>
      </c>
      <c r="BH87" t="s">
        <v>74</v>
      </c>
      <c r="BI87">
        <v>14</v>
      </c>
      <c r="BJ87" t="s">
        <v>1854</v>
      </c>
      <c r="BK87" t="s">
        <v>102</v>
      </c>
      <c r="BL87" t="s">
        <v>189</v>
      </c>
      <c r="BM87" t="s">
        <v>1855</v>
      </c>
      <c r="BN87">
        <v>32576175</v>
      </c>
      <c r="BO87" t="s">
        <v>429</v>
      </c>
      <c r="BP87" t="s">
        <v>74</v>
      </c>
      <c r="BQ87" t="s">
        <v>74</v>
      </c>
      <c r="BR87" t="s">
        <v>106</v>
      </c>
      <c r="BS87" t="s">
        <v>1856</v>
      </c>
      <c r="BT87" t="str">
        <f>HYPERLINK("https%3A%2F%2Fwww.webofscience.com%2Fwos%2Fwoscc%2Ffull-record%2FWOS:000544881600001","View Full Record in Web of Science")</f>
        <v>View Full Record in Web of Science</v>
      </c>
    </row>
    <row r="88" spans="1:72" x14ac:dyDescent="0.2">
      <c r="A88" t="s">
        <v>108</v>
      </c>
      <c r="B88" t="s">
        <v>1857</v>
      </c>
      <c r="C88" t="s">
        <v>74</v>
      </c>
      <c r="D88" t="s">
        <v>74</v>
      </c>
      <c r="E88" t="s">
        <v>1664</v>
      </c>
      <c r="F88" t="s">
        <v>1858</v>
      </c>
      <c r="G88" t="s">
        <v>74</v>
      </c>
      <c r="H88" t="s">
        <v>74</v>
      </c>
      <c r="I88" t="s">
        <v>1859</v>
      </c>
      <c r="J88" t="s">
        <v>1860</v>
      </c>
      <c r="K88" t="s">
        <v>74</v>
      </c>
      <c r="L88" t="s">
        <v>74</v>
      </c>
      <c r="M88" t="s">
        <v>78</v>
      </c>
      <c r="N88" t="s">
        <v>115</v>
      </c>
      <c r="O88" t="s">
        <v>1861</v>
      </c>
      <c r="P88" t="s">
        <v>1862</v>
      </c>
      <c r="Q88" t="s">
        <v>1863</v>
      </c>
      <c r="R88" t="s">
        <v>1864</v>
      </c>
      <c r="S88" t="s">
        <v>74</v>
      </c>
      <c r="T88" t="s">
        <v>74</v>
      </c>
      <c r="U88" t="s">
        <v>74</v>
      </c>
      <c r="V88" t="s">
        <v>1865</v>
      </c>
      <c r="W88" t="s">
        <v>1866</v>
      </c>
      <c r="X88" t="s">
        <v>1867</v>
      </c>
      <c r="Y88" t="s">
        <v>1868</v>
      </c>
      <c r="Z88" t="s">
        <v>1869</v>
      </c>
      <c r="AA88" t="s">
        <v>74</v>
      </c>
      <c r="AB88" t="s">
        <v>74</v>
      </c>
      <c r="AC88" t="s">
        <v>74</v>
      </c>
      <c r="AD88" t="s">
        <v>74</v>
      </c>
      <c r="AE88" t="s">
        <v>74</v>
      </c>
      <c r="AF88" t="s">
        <v>74</v>
      </c>
      <c r="AG88">
        <v>10</v>
      </c>
      <c r="AH88">
        <v>2</v>
      </c>
      <c r="AI88">
        <v>2</v>
      </c>
      <c r="AJ88">
        <v>0</v>
      </c>
      <c r="AK88">
        <v>4</v>
      </c>
      <c r="AL88" t="s">
        <v>1675</v>
      </c>
      <c r="AM88" t="s">
        <v>759</v>
      </c>
      <c r="AN88" t="s">
        <v>1676</v>
      </c>
      <c r="AO88" t="s">
        <v>74</v>
      </c>
      <c r="AP88" t="s">
        <v>74</v>
      </c>
      <c r="AQ88" t="s">
        <v>1870</v>
      </c>
      <c r="AR88" t="s">
        <v>74</v>
      </c>
      <c r="AS88" t="s">
        <v>74</v>
      </c>
      <c r="AT88" t="s">
        <v>74</v>
      </c>
      <c r="AU88">
        <v>2016</v>
      </c>
      <c r="AV88" t="s">
        <v>74</v>
      </c>
      <c r="AW88" t="s">
        <v>74</v>
      </c>
      <c r="AX88" t="s">
        <v>74</v>
      </c>
      <c r="AY88" t="s">
        <v>74</v>
      </c>
      <c r="AZ88" t="s">
        <v>74</v>
      </c>
      <c r="BA88" t="s">
        <v>74</v>
      </c>
      <c r="BB88" t="s">
        <v>74</v>
      </c>
      <c r="BC88" t="s">
        <v>74</v>
      </c>
      <c r="BD88" t="s">
        <v>1871</v>
      </c>
      <c r="BE88" t="s">
        <v>74</v>
      </c>
      <c r="BF88" t="s">
        <v>74</v>
      </c>
      <c r="BG88" t="s">
        <v>74</v>
      </c>
      <c r="BH88" t="s">
        <v>74</v>
      </c>
      <c r="BI88">
        <v>4</v>
      </c>
      <c r="BJ88" t="s">
        <v>1872</v>
      </c>
      <c r="BK88" t="s">
        <v>137</v>
      </c>
      <c r="BL88" t="s">
        <v>1873</v>
      </c>
      <c r="BM88" t="s">
        <v>1874</v>
      </c>
      <c r="BN88" t="s">
        <v>74</v>
      </c>
      <c r="BO88" t="s">
        <v>74</v>
      </c>
      <c r="BP88" t="s">
        <v>74</v>
      </c>
      <c r="BQ88" t="s">
        <v>74</v>
      </c>
      <c r="BR88" t="s">
        <v>106</v>
      </c>
      <c r="BS88" t="s">
        <v>1875</v>
      </c>
      <c r="BT88" t="str">
        <f>HYPERLINK("https%3A%2F%2Fwww.webofscience.com%2Fwos%2Fwoscc%2Ffull-record%2FWOS:000379883900067","View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83AEF-4E1C-4985-B836-CCB63D84D44C}">
  <dimension ref="A1:A3"/>
  <sheetViews>
    <sheetView tabSelected="1" workbookViewId="0">
      <selection activeCell="C12" sqref="C12"/>
    </sheetView>
  </sheetViews>
  <sheetFormatPr defaultRowHeight="12.75" x14ac:dyDescent="0.2"/>
  <sheetData>
    <row r="1" spans="1:1" x14ac:dyDescent="0.2">
      <c r="A1" t="s">
        <v>1876</v>
      </c>
    </row>
    <row r="2" spans="1:1" x14ac:dyDescent="0.2">
      <c r="A2" t="s">
        <v>1877</v>
      </c>
    </row>
    <row r="3" spans="1:1" x14ac:dyDescent="0.2">
      <c r="A3" t="s">
        <v>1878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savedrecs_8</vt:lpstr>
      <vt:lpstr>query_8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2025-03-27T12:28:58Z</dcterms:created>
  <dcterms:modified xsi:type="dcterms:W3CDTF">2025-03-27T12:28:58Z</dcterms:modified>
</cp:coreProperties>
</file>